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\財政局\03財政課\share\150_財政企画・調査、財政事情公表\020_調査・回答\010_国県・他都市・民間照会\2025（R07）年度\040_民間\250715_Fw 【地方債協会】都道府県及び指定都市の財政状況について（照会）（829〆）\04_回答\"/>
    </mc:Choice>
  </mc:AlternateContent>
  <xr:revisionPtr revIDLastSave="0" documentId="13_ncr:1_{F92619FC-1086-46C9-AE5A-34FEA9EE5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'2.公営企業会計予算（R6-7年度）'!$A$1:$S$50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'4.公営企業会計決算（R4-5年度）'!$A$1:$S$49</definedName>
    <definedName name="_xlnm.Print_Area" localSheetId="5">'5.三セク決算（R4-5年度）'!$A$1:$T$46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H24" i="8"/>
  <c r="G24" i="8"/>
  <c r="Q44" i="9" l="1"/>
  <c r="P44" i="9"/>
  <c r="O44" i="9"/>
  <c r="N44" i="9"/>
  <c r="M44" i="9"/>
  <c r="L44" i="9"/>
  <c r="K44" i="9"/>
  <c r="J44" i="9"/>
  <c r="I44" i="9"/>
  <c r="H44" i="9"/>
  <c r="G44" i="9"/>
  <c r="F44" i="9"/>
  <c r="Q39" i="9"/>
  <c r="Q45" i="9" s="1"/>
  <c r="P39" i="9"/>
  <c r="P45" i="9" s="1"/>
  <c r="O39" i="9"/>
  <c r="O45" i="9" s="1"/>
  <c r="N39" i="9"/>
  <c r="N45" i="9" s="1"/>
  <c r="M39" i="9"/>
  <c r="M45" i="9" s="1"/>
  <c r="L39" i="9"/>
  <c r="L45" i="9" s="1"/>
  <c r="K39" i="9"/>
  <c r="J39" i="9"/>
  <c r="J45" i="9" s="1"/>
  <c r="I39" i="9"/>
  <c r="I45" i="9" s="1"/>
  <c r="H39" i="9"/>
  <c r="H45" i="9" s="1"/>
  <c r="G39" i="9"/>
  <c r="G45" i="9" s="1"/>
  <c r="F39" i="9"/>
  <c r="S24" i="9"/>
  <c r="S27" i="9" s="1"/>
  <c r="R24" i="9"/>
  <c r="R27" i="9" s="1"/>
  <c r="Q24" i="9"/>
  <c r="Q27" i="9" s="1"/>
  <c r="P24" i="9"/>
  <c r="P27" i="9" s="1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4" i="9"/>
  <c r="I27" i="9" s="1"/>
  <c r="H24" i="9"/>
  <c r="H27" i="9" s="1"/>
  <c r="G24" i="9"/>
  <c r="G27" i="9" s="1"/>
  <c r="F24" i="9"/>
  <c r="F27" i="9" s="1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Q44" i="6"/>
  <c r="P44" i="6"/>
  <c r="O44" i="6"/>
  <c r="N44" i="6"/>
  <c r="M44" i="6"/>
  <c r="L44" i="6"/>
  <c r="K44" i="6"/>
  <c r="J44" i="6"/>
  <c r="I44" i="6"/>
  <c r="H44" i="6"/>
  <c r="G44" i="6"/>
  <c r="F44" i="6"/>
  <c r="Q39" i="6"/>
  <c r="Q45" i="6" s="1"/>
  <c r="P39" i="6"/>
  <c r="P45" i="6" s="1"/>
  <c r="O39" i="6"/>
  <c r="O45" i="6" s="1"/>
  <c r="N39" i="6"/>
  <c r="N45" i="6" s="1"/>
  <c r="M39" i="6"/>
  <c r="M45" i="6" s="1"/>
  <c r="L39" i="6"/>
  <c r="K39" i="6"/>
  <c r="K45" i="6" s="1"/>
  <c r="J39" i="6"/>
  <c r="J45" i="6" s="1"/>
  <c r="I39" i="6"/>
  <c r="I45" i="6" s="1"/>
  <c r="H39" i="6"/>
  <c r="H45" i="6" s="1"/>
  <c r="G39" i="6"/>
  <c r="G45" i="6" s="1"/>
  <c r="F39" i="6"/>
  <c r="F45" i="6" s="1"/>
  <c r="S27" i="6"/>
  <c r="O27" i="6"/>
  <c r="K27" i="6"/>
  <c r="S24" i="6"/>
  <c r="R24" i="6"/>
  <c r="R27" i="6" s="1"/>
  <c r="Q24" i="6"/>
  <c r="Q27" i="6" s="1"/>
  <c r="P24" i="6"/>
  <c r="P27" i="6" s="1"/>
  <c r="O24" i="6"/>
  <c r="N24" i="6"/>
  <c r="N27" i="6" s="1"/>
  <c r="M24" i="6"/>
  <c r="M27" i="6" s="1"/>
  <c r="L24" i="6"/>
  <c r="L27" i="6" s="1"/>
  <c r="K24" i="6"/>
  <c r="J24" i="6"/>
  <c r="J27" i="6" s="1"/>
  <c r="I24" i="6"/>
  <c r="I27" i="6" s="1"/>
  <c r="H24" i="6"/>
  <c r="H27" i="6" s="1"/>
  <c r="G24" i="6"/>
  <c r="G27" i="6" s="1"/>
  <c r="F24" i="6"/>
  <c r="F27" i="6" s="1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L45" i="6" l="1"/>
  <c r="K45" i="9"/>
  <c r="F45" i="9"/>
  <c r="T31" i="10"/>
  <c r="T34" i="10" s="1"/>
  <c r="S31" i="10"/>
  <c r="S34" i="10" s="1"/>
  <c r="R31" i="10"/>
  <c r="R34" i="10" s="1"/>
  <c r="Q31" i="10"/>
  <c r="Q34" i="10" s="1"/>
  <c r="P31" i="10"/>
  <c r="P34" i="10" s="1"/>
  <c r="O31" i="10"/>
  <c r="O34" i="10" s="1"/>
  <c r="N31" i="10"/>
  <c r="N34" i="10" s="1"/>
  <c r="M31" i="10"/>
  <c r="M34" i="10" s="1"/>
  <c r="L31" i="10"/>
  <c r="L34" i="10" s="1"/>
  <c r="K31" i="10"/>
  <c r="K34" i="10" s="1"/>
  <c r="J31" i="10"/>
  <c r="J34" i="10" s="1"/>
  <c r="I31" i="10"/>
  <c r="I34" i="10" s="1"/>
  <c r="H31" i="10"/>
  <c r="H34" i="10" s="1"/>
  <c r="G31" i="10"/>
  <c r="G34" i="10" s="1"/>
  <c r="F31" i="10"/>
  <c r="F34" i="10" s="1"/>
  <c r="E31" i="10"/>
  <c r="E34" i="10" s="1"/>
  <c r="E41" i="10" l="1"/>
  <c r="E44" i="10" s="1"/>
  <c r="E37" i="10"/>
  <c r="E42" i="10" s="1"/>
  <c r="I41" i="10"/>
  <c r="I44" i="10" s="1"/>
  <c r="I37" i="10"/>
  <c r="I42" i="10" s="1"/>
  <c r="M41" i="10"/>
  <c r="M44" i="10" s="1"/>
  <c r="M37" i="10"/>
  <c r="M42" i="10" s="1"/>
  <c r="Q41" i="10"/>
  <c r="Q44" i="10" s="1"/>
  <c r="Q37" i="10"/>
  <c r="Q42" i="10" s="1"/>
  <c r="F41" i="10"/>
  <c r="F44" i="10" s="1"/>
  <c r="F37" i="10"/>
  <c r="F42" i="10" s="1"/>
  <c r="J41" i="10"/>
  <c r="J44" i="10" s="1"/>
  <c r="J37" i="10"/>
  <c r="J42" i="10" s="1"/>
  <c r="N41" i="10"/>
  <c r="N44" i="10" s="1"/>
  <c r="N37" i="10"/>
  <c r="N42" i="10" s="1"/>
  <c r="R41" i="10"/>
  <c r="R44" i="10" s="1"/>
  <c r="R37" i="10"/>
  <c r="R42" i="10" s="1"/>
  <c r="G41" i="10"/>
  <c r="G44" i="10" s="1"/>
  <c r="G37" i="10"/>
  <c r="G42" i="10" s="1"/>
  <c r="K41" i="10"/>
  <c r="K44" i="10" s="1"/>
  <c r="K37" i="10"/>
  <c r="K42" i="10" s="1"/>
  <c r="O41" i="10"/>
  <c r="O44" i="10" s="1"/>
  <c r="O37" i="10"/>
  <c r="O42" i="10" s="1"/>
  <c r="S41" i="10"/>
  <c r="S44" i="10" s="1"/>
  <c r="S37" i="10"/>
  <c r="S42" i="10" s="1"/>
  <c r="H41" i="10"/>
  <c r="H44" i="10" s="1"/>
  <c r="H37" i="10"/>
  <c r="H42" i="10" s="1"/>
  <c r="L41" i="10"/>
  <c r="L44" i="10" s="1"/>
  <c r="L37" i="10"/>
  <c r="L42" i="10" s="1"/>
  <c r="P41" i="10"/>
  <c r="P44" i="10" s="1"/>
  <c r="P37" i="10"/>
  <c r="P42" i="10" s="1"/>
  <c r="T41" i="10"/>
  <c r="T44" i="10" s="1"/>
  <c r="T37" i="10"/>
  <c r="T42" i="10" s="1"/>
  <c r="I22" i="8" l="1"/>
  <c r="I20" i="8"/>
  <c r="F22" i="8"/>
  <c r="I16" i="2"/>
  <c r="H40" i="7"/>
  <c r="F40" i="7"/>
  <c r="H22" i="7"/>
  <c r="F22" i="7"/>
  <c r="G9" i="7" s="1"/>
  <c r="H40" i="2"/>
  <c r="F40" i="2"/>
  <c r="G38" i="2" s="1"/>
  <c r="H22" i="2"/>
  <c r="F22" i="2"/>
  <c r="G20" i="2" s="1"/>
  <c r="I36" i="2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G31" i="2" l="1"/>
  <c r="G34" i="2"/>
  <c r="I23" i="8"/>
  <c r="I21" i="8"/>
  <c r="G40" i="2"/>
  <c r="F23" i="8"/>
  <c r="G21" i="2"/>
  <c r="I40" i="7"/>
  <c r="G13" i="2"/>
  <c r="E23" i="8"/>
  <c r="G31" i="7"/>
  <c r="G39" i="7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G19" i="7"/>
  <c r="G23" i="7"/>
  <c r="G14" i="7"/>
  <c r="G12" i="7"/>
  <c r="G27" i="7"/>
  <c r="G35" i="7"/>
  <c r="G9" i="2"/>
  <c r="I22" i="2"/>
  <c r="G22" i="2"/>
  <c r="G10" i="2"/>
  <c r="G16" i="2"/>
  <c r="G14" i="2"/>
  <c r="G19" i="2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</calcChain>
</file>

<file path=xl/sharedStrings.xml><?xml version="1.0" encoding="utf-8"?>
<sst xmlns="http://schemas.openxmlformats.org/spreadsheetml/2006/main" count="465" uniqueCount="255">
  <si>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</si>
  <si>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</si>
  <si>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</si>
  <si>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</si>
  <si>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</si>
  <si>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</si>
  <si>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</si>
  <si>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</si>
  <si>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</si>
  <si>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</si>
  <si>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</si>
  <si>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</si>
  <si>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</si>
  <si>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</si>
  <si>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</si>
  <si>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</si>
  <si>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</si>
  <si>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</si>
  <si>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</si>
  <si>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</si>
  <si>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</si>
  <si>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</si>
  <si>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</si>
  <si>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</si>
  <si>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</si>
  <si>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</si>
  <si>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</si>
  <si>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</si>
  <si>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</si>
  <si>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</si>
  <si>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</si>
  <si>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</si>
  <si>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</si>
  <si>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</si>
  <si>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</si>
  <si>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</si>
  <si>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</si>
  <si>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</si>
  <si>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</si>
  <si>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</si>
  <si>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</si>
  <si>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</si>
  <si>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</si>
  <si>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</si>
  <si>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</si>
  <si>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</si>
  <si>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</si>
  <si>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</si>
  <si>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</si>
  <si>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</si>
  <si>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</si>
  <si>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</si>
  <si>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</si>
  <si>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</si>
  <si>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</si>
  <si>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</si>
  <si>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</si>
  <si>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</si>
  <si>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</si>
  <si>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</si>
  <si>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</si>
  <si>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</si>
  <si>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</si>
  <si>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</si>
  <si>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</si>
  <si>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</si>
  <si>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</si>
  <si>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</si>
  <si>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</si>
  <si>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</si>
  <si>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</si>
  <si>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</si>
  <si>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</si>
  <si>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</si>
  <si>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</si>
  <si>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</si>
  <si>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</si>
  <si>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</si>
  <si>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</si>
  <si>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</si>
  <si>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</si>
  <si>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</si>
  <si>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</si>
  <si>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</si>
  <si>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</si>
  <si>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</si>
  <si>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</si>
  <si>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</si>
  <si>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</si>
  <si>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</si>
  <si>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</si>
  <si>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</si>
  <si>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</si>
  <si>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</si>
  <si>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</si>
  <si>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</si>
  <si>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</si>
  <si>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</si>
  <si>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</si>
  <si>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</si>
  <si>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</si>
  <si>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</si>
  <si>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</si>
  <si>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</si>
  <si>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</si>
  <si>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</si>
  <si>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</si>
  <si>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</si>
  <si>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</si>
  <si>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</si>
  <si>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</si>
  <si>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</si>
  <si>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</si>
  <si>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</si>
  <si>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</si>
  <si>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</si>
  <si>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</si>
  <si>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</si>
  <si>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</si>
  <si>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</si>
  <si>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</si>
  <si>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</si>
  <si>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</si>
  <si>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</si>
  <si>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</si>
  <si>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</si>
  <si>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</si>
  <si>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</si>
  <si>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</si>
  <si>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</si>
  <si>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</si>
  <si>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</si>
  <si>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</si>
  <si>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</si>
  <si>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</si>
  <si>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</si>
  <si>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</si>
  <si>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</si>
  <si>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</si>
  <si>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</si>
  <si>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</si>
  <si>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</si>
  <si>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</si>
  <si>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</si>
  <si>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</si>
  <si>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</si>
  <si>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</si>
  <si>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</si>
  <si>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</si>
  <si>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</si>
  <si>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</si>
  <si>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</si>
  <si>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</si>
  <si>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</si>
  <si>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</si>
  <si>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</si>
  <si>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</si>
  <si>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</si>
  <si>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</si>
  <si>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</si>
  <si>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</si>
  <si>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</si>
  <si>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</si>
  <si>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</si>
  <si>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</si>
  <si>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</si>
  <si>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</si>
  <si>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</si>
  <si>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</si>
  <si>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</si>
  <si>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</si>
  <si>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</si>
  <si>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</si>
  <si>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</si>
  <si>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</si>
  <si>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</si>
  <si>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</si>
  <si>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</si>
  <si>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</si>
  <si>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</si>
  <si>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</si>
  <si>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</si>
  <si>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</si>
  <si>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</si>
  <si>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</si>
  <si>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</si>
  <si>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</si>
  <si>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</si>
  <si>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</si>
  <si>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</si>
  <si>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</si>
  <si>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</si>
  <si>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</si>
  <si>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</si>
  <si>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</si>
  <si>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</si>
  <si>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</si>
  <si>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</si>
  <si>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</si>
  <si>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</si>
  <si>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</si>
  <si>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</si>
  <si>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</si>
  <si>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</si>
  <si>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</si>
  <si>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</si>
  <si>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</si>
  <si>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</si>
  <si>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</si>
  <si>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</si>
  <si>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</si>
  <si>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</si>
  <si>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</si>
  <si>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</si>
  <si>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</si>
  <si>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</si>
  <si>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</si>
  <si>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</si>
  <si>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</si>
  <si>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</si>
  <si>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</si>
  <si>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</si>
  <si>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</si>
  <si>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</si>
  <si>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</si>
  <si>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</si>
  <si>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</si>
  <si>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横浜市</t>
    <rPh sb="0" eb="3">
      <t>ヨコハマシ</t>
    </rPh>
    <phoneticPr fontId="15"/>
  </si>
  <si>
    <t>横浜市</t>
    <rPh sb="0" eb="3">
      <t>ヨコハマシ</t>
    </rPh>
    <phoneticPr fontId="7"/>
  </si>
  <si>
    <t>(令和５年度決算額）</t>
    <rPh sb="4" eb="6">
      <t>ネンド</t>
    </rPh>
    <phoneticPr fontId="7"/>
  </si>
  <si>
    <t>横浜市住宅供給公社</t>
  </si>
  <si>
    <t>横浜シティ・エア・ターミナル株式会社</t>
  </si>
  <si>
    <t>横浜高速鉄道株式会社</t>
  </si>
  <si>
    <t>株式会社横浜シーサイドライン</t>
  </si>
  <si>
    <t>横浜ベイサイドマリーナ株式会社</t>
  </si>
  <si>
    <t>横浜交通開発株式会社</t>
  </si>
  <si>
    <t>横浜港埠頭株式会社</t>
  </si>
  <si>
    <t>横浜ウォーター株式会社</t>
  </si>
  <si>
    <t>令和５年度</t>
    <rPh sb="3" eb="5">
      <t>ネンド</t>
    </rPh>
    <phoneticPr fontId="7"/>
  </si>
  <si>
    <t>令和４年度</t>
    <phoneticPr fontId="7"/>
  </si>
  <si>
    <t>下水道事業会計</t>
    <rPh sb="0" eb="3">
      <t>ゲスイドウ</t>
    </rPh>
    <rPh sb="3" eb="5">
      <t>ジギョウ</t>
    </rPh>
    <rPh sb="5" eb="6">
      <t>カイ</t>
    </rPh>
    <rPh sb="6" eb="7">
      <t>ケイ</t>
    </rPh>
    <phoneticPr fontId="3"/>
  </si>
  <si>
    <t>埋立事業会計</t>
  </si>
  <si>
    <t>水道事業会計</t>
  </si>
  <si>
    <t>工業用水道事業会計</t>
  </si>
  <si>
    <t>自動車事業会計</t>
  </si>
  <si>
    <t>高速鉄道事業会計</t>
  </si>
  <si>
    <t>病院事業会計</t>
  </si>
  <si>
    <t>風力発電事業費会計</t>
  </si>
  <si>
    <t>中央卸売市場費会計</t>
  </si>
  <si>
    <t>中央と畜場費会計</t>
  </si>
  <si>
    <t>自動車駐車場事業費会計</t>
  </si>
  <si>
    <t>港湾整備事業費会計</t>
  </si>
  <si>
    <t>市街地開発事業費会計</t>
  </si>
  <si>
    <t>(令和５年度決算ﾍﾞｰｽ）</t>
    <rPh sb="4" eb="6">
      <t>ネンド</t>
    </rPh>
    <phoneticPr fontId="7"/>
  </si>
  <si>
    <t>市街地開発事業費会計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</si>
</sst>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19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09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0" fontId="18" fillId="0" borderId="4" xfId="0" applyFont="1" applyBorder="1" applyAlignment="1">
      <alignment horizontal="distributed" vertical="center" justifyLastLine="1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176" fontId="0" fillId="0" borderId="8" xfId="0" applyNumberForma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E1" sqref="E1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9" width="10.625" style="1" customWidth="1"/>
    <col min="10" max="12" width="9" style="1"/>
    <col min="13" max="13" width="9.875" style="1" customWidth="1"/>
    <col min="14" max="16384" width="9" style="1"/>
  </cols>
  <sheetData>
    <row r="1" spans="1:9" ht="33.950000000000003" customHeight="1">
      <c r="A1" s="91" t="s">
        <v>0</v>
      </c>
      <c r="B1" s="91"/>
      <c r="C1" s="91"/>
      <c r="D1" s="91"/>
      <c r="E1" s="90" t="s">
        <v>228</v>
      </c>
      <c r="F1" s="2"/>
    </row>
    <row r="3" spans="1:9" ht="14.25">
      <c r="A3" s="10" t="s">
        <v>103</v>
      </c>
    </row>
    <row r="5" spans="1:9">
      <c r="A5" s="9" t="s">
        <v>218</v>
      </c>
    </row>
    <row r="6" spans="1:9" ht="14.25">
      <c r="A6" s="3"/>
      <c r="G6" s="93" t="s">
        <v>104</v>
      </c>
      <c r="H6" s="94"/>
      <c r="I6" s="94"/>
    </row>
    <row r="7" spans="1:9" ht="27" customHeight="1">
      <c r="A7" s="8"/>
      <c r="B7" s="4"/>
      <c r="C7" s="4"/>
      <c r="D7" s="4"/>
      <c r="E7" s="59"/>
      <c r="F7" s="51" t="s">
        <v>219</v>
      </c>
      <c r="G7" s="51"/>
      <c r="H7" s="51" t="s">
        <v>216</v>
      </c>
      <c r="I7" s="52" t="s">
        <v>20</v>
      </c>
    </row>
    <row r="8" spans="1:9" ht="17.100000000000001" customHeight="1">
      <c r="A8" s="5"/>
      <c r="B8" s="6"/>
      <c r="C8" s="6"/>
      <c r="D8" s="6"/>
      <c r="E8" s="60"/>
      <c r="F8" s="53" t="s">
        <v>101</v>
      </c>
      <c r="G8" s="53" t="s">
        <v>1</v>
      </c>
      <c r="H8" s="53" t="s">
        <v>213</v>
      </c>
      <c r="I8" s="54"/>
    </row>
    <row r="9" spans="1:9" ht="18" customHeight="1">
      <c r="A9" s="92" t="s">
        <v>79</v>
      </c>
      <c r="B9" s="92" t="s">
        <v>80</v>
      </c>
      <c r="C9" s="61" t="s">
        <v>2</v>
      </c>
      <c r="D9" s="55"/>
      <c r="E9" s="55"/>
      <c r="F9" s="56">
        <v>942873</v>
      </c>
      <c r="G9" s="57">
        <f t="shared" ref="G9:G22" si="0">F9/$F$22*100</f>
        <v>45.14416958491455</v>
      </c>
      <c r="H9" s="56">
        <v>880997</v>
      </c>
      <c r="I9" s="57">
        <f t="shared" ref="I9:I21" si="1">(F9/H9-1)*100</f>
        <v>7.0234064361172521</v>
      </c>
    </row>
    <row r="10" spans="1:9" ht="18" customHeight="1">
      <c r="A10" s="92"/>
      <c r="B10" s="92"/>
      <c r="C10" s="63"/>
      <c r="D10" s="61" t="s">
        <v>21</v>
      </c>
      <c r="E10" s="55"/>
      <c r="F10" s="56">
        <v>526162</v>
      </c>
      <c r="G10" s="57">
        <f t="shared" si="0"/>
        <v>25.192307508156254</v>
      </c>
      <c r="H10" s="56">
        <v>472534</v>
      </c>
      <c r="I10" s="57">
        <f t="shared" si="1"/>
        <v>11.349024620450599</v>
      </c>
    </row>
    <row r="11" spans="1:9" ht="18" customHeight="1">
      <c r="A11" s="92"/>
      <c r="B11" s="92"/>
      <c r="C11" s="50"/>
      <c r="D11" s="50"/>
      <c r="E11" s="29" t="s">
        <v>22</v>
      </c>
      <c r="F11" s="56">
        <v>461313</v>
      </c>
      <c r="G11" s="57">
        <f t="shared" si="0"/>
        <v>22.087377943504251</v>
      </c>
      <c r="H11" s="56">
        <v>411584</v>
      </c>
      <c r="I11" s="57">
        <f t="shared" si="1"/>
        <v>12.082345280671735</v>
      </c>
    </row>
    <row r="12" spans="1:9" ht="18" customHeight="1">
      <c r="A12" s="92"/>
      <c r="B12" s="92"/>
      <c r="C12" s="50"/>
      <c r="D12" s="28"/>
      <c r="E12" s="29" t="s">
        <v>23</v>
      </c>
      <c r="F12" s="56">
        <v>41427</v>
      </c>
      <c r="G12" s="57">
        <f>F12/$F$22*100</f>
        <v>1.9834988523313903</v>
      </c>
      <c r="H12" s="56">
        <v>37687</v>
      </c>
      <c r="I12" s="57">
        <f t="shared" si="1"/>
        <v>9.9238464191896405</v>
      </c>
    </row>
    <row r="13" spans="1:9" ht="18" customHeight="1">
      <c r="A13" s="92"/>
      <c r="B13" s="92"/>
      <c r="C13" s="62"/>
      <c r="D13" s="55" t="s">
        <v>24</v>
      </c>
      <c r="E13" s="55"/>
      <c r="F13" s="56">
        <v>304326</v>
      </c>
      <c r="G13" s="57">
        <f t="shared" si="0"/>
        <v>14.570938560228901</v>
      </c>
      <c r="H13" s="56">
        <v>297551</v>
      </c>
      <c r="I13" s="57">
        <f t="shared" si="1"/>
        <v>2.2769205951248761</v>
      </c>
    </row>
    <row r="14" spans="1:9" ht="18" customHeight="1">
      <c r="A14" s="92"/>
      <c r="B14" s="92"/>
      <c r="C14" s="55" t="s">
        <v>3</v>
      </c>
      <c r="D14" s="55"/>
      <c r="E14" s="55"/>
      <c r="F14" s="56">
        <v>8998</v>
      </c>
      <c r="G14" s="57">
        <f t="shared" si="0"/>
        <v>0.43081861281960676</v>
      </c>
      <c r="H14" s="56">
        <v>8695</v>
      </c>
      <c r="I14" s="57">
        <f t="shared" si="1"/>
        <v>3.4847613571017844</v>
      </c>
    </row>
    <row r="15" spans="1:9" ht="18" customHeight="1">
      <c r="A15" s="92"/>
      <c r="B15" s="92"/>
      <c r="C15" s="55" t="s">
        <v>4</v>
      </c>
      <c r="D15" s="55"/>
      <c r="E15" s="55"/>
      <c r="F15" s="56">
        <v>25000</v>
      </c>
      <c r="G15" s="57">
        <f t="shared" si="0"/>
        <v>1.196984365469012</v>
      </c>
      <c r="H15" s="56">
        <v>27000</v>
      </c>
      <c r="I15" s="57">
        <f t="shared" si="1"/>
        <v>-7.4074074074074066</v>
      </c>
    </row>
    <row r="16" spans="1:9" ht="18" customHeight="1">
      <c r="A16" s="92"/>
      <c r="B16" s="92"/>
      <c r="C16" s="55" t="s">
        <v>25</v>
      </c>
      <c r="D16" s="55"/>
      <c r="E16" s="55"/>
      <c r="F16" s="56">
        <v>45714</v>
      </c>
      <c r="G16" s="57">
        <f t="shared" si="0"/>
        <v>2.1887577313220166</v>
      </c>
      <c r="H16" s="56">
        <v>45236</v>
      </c>
      <c r="I16" s="57">
        <f>(F16/H16-1)*100</f>
        <v>1.0566805199398788</v>
      </c>
    </row>
    <row r="17" spans="1:9" ht="18" customHeight="1">
      <c r="A17" s="92"/>
      <c r="B17" s="92"/>
      <c r="C17" s="55" t="s">
        <v>5</v>
      </c>
      <c r="D17" s="55"/>
      <c r="E17" s="55"/>
      <c r="F17" s="56">
        <v>433377</v>
      </c>
      <c r="G17" s="57">
        <f t="shared" si="0"/>
        <v>20.74981973415456</v>
      </c>
      <c r="H17" s="56">
        <v>387238</v>
      </c>
      <c r="I17" s="57">
        <f t="shared" si="1"/>
        <v>11.914894715911139</v>
      </c>
    </row>
    <row r="18" spans="1:9" ht="18" customHeight="1">
      <c r="A18" s="92"/>
      <c r="B18" s="92"/>
      <c r="C18" s="55" t="s">
        <v>26</v>
      </c>
      <c r="D18" s="55"/>
      <c r="E18" s="55"/>
      <c r="F18" s="56">
        <v>117866</v>
      </c>
      <c r="G18" s="57">
        <f t="shared" si="0"/>
        <v>5.643350368814823</v>
      </c>
      <c r="H18" s="56">
        <v>106221</v>
      </c>
      <c r="I18" s="57">
        <f t="shared" si="1"/>
        <v>10.962992252002902</v>
      </c>
    </row>
    <row r="19" spans="1:9" ht="18" customHeight="1">
      <c r="A19" s="92"/>
      <c r="B19" s="92"/>
      <c r="C19" s="55" t="s">
        <v>27</v>
      </c>
      <c r="D19" s="55"/>
      <c r="E19" s="55"/>
      <c r="F19" s="56">
        <v>13143</v>
      </c>
      <c r="G19" s="57">
        <f t="shared" si="0"/>
        <v>0.62927862061436901</v>
      </c>
      <c r="H19" s="56">
        <v>14068</v>
      </c>
      <c r="I19" s="57">
        <f t="shared" si="1"/>
        <v>-6.5752061415979561</v>
      </c>
    </row>
    <row r="20" spans="1:9" ht="18" customHeight="1">
      <c r="A20" s="92"/>
      <c r="B20" s="92"/>
      <c r="C20" s="55" t="s">
        <v>6</v>
      </c>
      <c r="D20" s="55"/>
      <c r="E20" s="55"/>
      <c r="F20" s="56">
        <v>126344</v>
      </c>
      <c r="G20" s="57">
        <f t="shared" si="0"/>
        <v>6.0492717068326742</v>
      </c>
      <c r="H20" s="56">
        <v>123299</v>
      </c>
      <c r="I20" s="57">
        <f t="shared" si="1"/>
        <v>2.4696064039448906</v>
      </c>
    </row>
    <row r="21" spans="1:9" ht="18" customHeight="1">
      <c r="A21" s="92"/>
      <c r="B21" s="92"/>
      <c r="C21" s="55" t="s">
        <v>7</v>
      </c>
      <c r="D21" s="55"/>
      <c r="E21" s="55"/>
      <c r="F21" s="56">
        <v>375267</v>
      </c>
      <c r="G21" s="57">
        <f t="shared" si="0"/>
        <v>17.967549275058389</v>
      </c>
      <c r="H21" s="56">
        <v>420156</v>
      </c>
      <c r="I21" s="57">
        <f t="shared" si="1"/>
        <v>-10.683888841287526</v>
      </c>
    </row>
    <row r="22" spans="1:9" ht="18" customHeight="1">
      <c r="A22" s="92"/>
      <c r="B22" s="92"/>
      <c r="C22" s="55" t="s">
        <v>8</v>
      </c>
      <c r="D22" s="55"/>
      <c r="E22" s="55"/>
      <c r="F22" s="56">
        <f>SUM(F9,F14:F21)</f>
        <v>2088582</v>
      </c>
      <c r="G22" s="57">
        <f t="shared" si="0"/>
        <v>100</v>
      </c>
      <c r="H22" s="56">
        <f>SUM(H9,H14:H21)</f>
        <v>2012910</v>
      </c>
      <c r="I22" s="57">
        <f t="shared" ref="I22:I40" si="2">(F22/H22-1)*100</f>
        <v>3.759333502243023</v>
      </c>
    </row>
    <row r="23" spans="1:9" ht="18" customHeight="1">
      <c r="A23" s="92"/>
      <c r="B23" s="92" t="s">
        <v>81</v>
      </c>
      <c r="C23" s="64" t="s">
        <v>9</v>
      </c>
      <c r="D23" s="29"/>
      <c r="E23" s="29"/>
      <c r="F23" s="56">
        <v>1181641</v>
      </c>
      <c r="G23" s="57">
        <f t="shared" ref="G23:G37" si="3">F23/$F$40*100</f>
        <v>56.576232103886746</v>
      </c>
      <c r="H23" s="56">
        <v>1132404</v>
      </c>
      <c r="I23" s="57">
        <f t="shared" si="2"/>
        <v>4.3480065418348923</v>
      </c>
    </row>
    <row r="24" spans="1:9" ht="18" customHeight="1">
      <c r="A24" s="92"/>
      <c r="B24" s="92"/>
      <c r="C24" s="63"/>
      <c r="D24" s="29" t="s">
        <v>10</v>
      </c>
      <c r="E24" s="29"/>
      <c r="F24" s="56">
        <v>387428</v>
      </c>
      <c r="G24" s="57">
        <f t="shared" si="3"/>
        <v>18.549810349797134</v>
      </c>
      <c r="H24" s="56">
        <v>380919</v>
      </c>
      <c r="I24" s="57">
        <f t="shared" si="2"/>
        <v>1.7087622302904393</v>
      </c>
    </row>
    <row r="25" spans="1:9" ht="18" customHeight="1">
      <c r="A25" s="92"/>
      <c r="B25" s="92"/>
      <c r="C25" s="63"/>
      <c r="D25" s="29" t="s">
        <v>28</v>
      </c>
      <c r="E25" s="29"/>
      <c r="F25" s="56">
        <v>622680</v>
      </c>
      <c r="G25" s="57">
        <f t="shared" si="3"/>
        <v>29.813528987609779</v>
      </c>
      <c r="H25" s="56">
        <v>572785</v>
      </c>
      <c r="I25" s="57">
        <f t="shared" si="2"/>
        <v>8.7109473886362245</v>
      </c>
    </row>
    <row r="26" spans="1:9" ht="18" customHeight="1">
      <c r="A26" s="92"/>
      <c r="B26" s="92"/>
      <c r="C26" s="62"/>
      <c r="D26" s="29" t="s">
        <v>11</v>
      </c>
      <c r="E26" s="29"/>
      <c r="F26" s="56">
        <v>171532</v>
      </c>
      <c r="G26" s="57">
        <f t="shared" si="3"/>
        <v>8.2128448871052218</v>
      </c>
      <c r="H26" s="56">
        <v>178700</v>
      </c>
      <c r="I26" s="57">
        <f t="shared" si="2"/>
        <v>-4.011191941801906</v>
      </c>
    </row>
    <row r="27" spans="1:9" ht="18" customHeight="1">
      <c r="A27" s="92"/>
      <c r="B27" s="92"/>
      <c r="C27" s="64" t="s">
        <v>12</v>
      </c>
      <c r="D27" s="29"/>
      <c r="E27" s="29"/>
      <c r="F27" s="56">
        <v>680285</v>
      </c>
      <c r="G27" s="57">
        <f t="shared" si="3"/>
        <v>32.571620362523475</v>
      </c>
      <c r="H27" s="56">
        <v>673477</v>
      </c>
      <c r="I27" s="57">
        <f t="shared" si="2"/>
        <v>1.0108734225519278</v>
      </c>
    </row>
    <row r="28" spans="1:9" ht="18" customHeight="1">
      <c r="A28" s="92"/>
      <c r="B28" s="92"/>
      <c r="C28" s="63"/>
      <c r="D28" s="29" t="s">
        <v>13</v>
      </c>
      <c r="E28" s="29"/>
      <c r="F28" s="56">
        <v>235748</v>
      </c>
      <c r="G28" s="57">
        <f t="shared" si="3"/>
        <v>11.287466807623545</v>
      </c>
      <c r="H28" s="56">
        <v>223086</v>
      </c>
      <c r="I28" s="57">
        <f t="shared" si="2"/>
        <v>5.6758380176255008</v>
      </c>
    </row>
    <row r="29" spans="1:9" ht="18" customHeight="1">
      <c r="A29" s="92"/>
      <c r="B29" s="92"/>
      <c r="C29" s="63"/>
      <c r="D29" s="29" t="s">
        <v>29</v>
      </c>
      <c r="E29" s="29"/>
      <c r="F29" s="56">
        <v>11559</v>
      </c>
      <c r="G29" s="57">
        <f t="shared" si="3"/>
        <v>0.55343769121825237</v>
      </c>
      <c r="H29" s="56">
        <v>12608</v>
      </c>
      <c r="I29" s="57">
        <f t="shared" si="2"/>
        <v>-8.3201142131979715</v>
      </c>
    </row>
    <row r="30" spans="1:9" ht="18" customHeight="1">
      <c r="A30" s="92"/>
      <c r="B30" s="92"/>
      <c r="C30" s="63"/>
      <c r="D30" s="29" t="s">
        <v>30</v>
      </c>
      <c r="E30" s="29"/>
      <c r="F30" s="56">
        <v>149865</v>
      </c>
      <c r="G30" s="57">
        <f t="shared" si="3"/>
        <v>7.175442477240539</v>
      </c>
      <c r="H30" s="56">
        <v>141170</v>
      </c>
      <c r="I30" s="57">
        <f t="shared" si="2"/>
        <v>6.1592406318622839</v>
      </c>
    </row>
    <row r="31" spans="1:9" ht="18" customHeight="1">
      <c r="A31" s="92"/>
      <c r="B31" s="92"/>
      <c r="C31" s="63"/>
      <c r="D31" s="29" t="s">
        <v>31</v>
      </c>
      <c r="E31" s="29"/>
      <c r="F31" s="56">
        <v>204442</v>
      </c>
      <c r="G31" s="57">
        <f t="shared" si="3"/>
        <v>9.78855510580863</v>
      </c>
      <c r="H31" s="56">
        <v>201184</v>
      </c>
      <c r="I31" s="57">
        <f t="shared" si="2"/>
        <v>1.6194130745983859</v>
      </c>
    </row>
    <row r="32" spans="1:9" ht="18" customHeight="1">
      <c r="A32" s="92"/>
      <c r="B32" s="92"/>
      <c r="C32" s="63"/>
      <c r="D32" s="29" t="s">
        <v>14</v>
      </c>
      <c r="E32" s="29"/>
      <c r="F32" s="56">
        <v>20345</v>
      </c>
      <c r="G32" s="57">
        <f t="shared" si="3"/>
        <v>0.97410587661868187</v>
      </c>
      <c r="H32" s="56">
        <v>7667</v>
      </c>
      <c r="I32" s="57">
        <f t="shared" si="2"/>
        <v>165.35802791182994</v>
      </c>
    </row>
    <row r="33" spans="1:9" ht="18" customHeight="1">
      <c r="A33" s="92"/>
      <c r="B33" s="92"/>
      <c r="C33" s="62"/>
      <c r="D33" s="29" t="s">
        <v>32</v>
      </c>
      <c r="E33" s="29"/>
      <c r="F33" s="56">
        <v>57301</v>
      </c>
      <c r="G33" s="57">
        <f t="shared" si="3"/>
        <v>2.743536045029594</v>
      </c>
      <c r="H33" s="56">
        <v>86761</v>
      </c>
      <c r="I33" s="57">
        <f t="shared" si="2"/>
        <v>-33.955348601330094</v>
      </c>
    </row>
    <row r="34" spans="1:9" ht="18" customHeight="1">
      <c r="A34" s="92"/>
      <c r="B34" s="92"/>
      <c r="C34" s="64" t="s">
        <v>15</v>
      </c>
      <c r="D34" s="29"/>
      <c r="E34" s="29"/>
      <c r="F34" s="56">
        <v>226656</v>
      </c>
      <c r="G34" s="57">
        <f t="shared" si="3"/>
        <v>10.852147533589775</v>
      </c>
      <c r="H34" s="56">
        <v>207029</v>
      </c>
      <c r="I34" s="57">
        <f t="shared" si="2"/>
        <v>9.480314352095597</v>
      </c>
    </row>
    <row r="35" spans="1:9" ht="18" customHeight="1">
      <c r="A35" s="92"/>
      <c r="B35" s="92"/>
      <c r="C35" s="63"/>
      <c r="D35" s="64" t="s">
        <v>16</v>
      </c>
      <c r="E35" s="29"/>
      <c r="F35" s="56">
        <v>226656</v>
      </c>
      <c r="G35" s="57">
        <f t="shared" si="3"/>
        <v>10.852147533589775</v>
      </c>
      <c r="H35" s="56">
        <v>207029</v>
      </c>
      <c r="I35" s="57">
        <f t="shared" si="2"/>
        <v>9.480314352095597</v>
      </c>
    </row>
    <row r="36" spans="1:9" ht="18" customHeight="1">
      <c r="A36" s="92"/>
      <c r="B36" s="92"/>
      <c r="C36" s="63"/>
      <c r="D36" s="63"/>
      <c r="E36" s="58" t="s">
        <v>102</v>
      </c>
      <c r="F36" s="56">
        <v>97939</v>
      </c>
      <c r="G36" s="57">
        <f t="shared" si="3"/>
        <v>4.6892580707867824</v>
      </c>
      <c r="H36" s="56">
        <v>82611</v>
      </c>
      <c r="I36" s="57">
        <f>(F36/H36-1)*100</f>
        <v>18.554429797484605</v>
      </c>
    </row>
    <row r="37" spans="1:9" ht="18" customHeight="1">
      <c r="A37" s="92"/>
      <c r="B37" s="92"/>
      <c r="C37" s="63"/>
      <c r="D37" s="62"/>
      <c r="E37" s="29" t="s">
        <v>33</v>
      </c>
      <c r="F37" s="56">
        <v>128717</v>
      </c>
      <c r="G37" s="57">
        <f t="shared" si="3"/>
        <v>6.1628894628029922</v>
      </c>
      <c r="H37" s="56">
        <v>124418</v>
      </c>
      <c r="I37" s="57">
        <f t="shared" si="2"/>
        <v>3.455287820090347</v>
      </c>
    </row>
    <row r="38" spans="1:9" ht="18" customHeight="1">
      <c r="A38" s="92"/>
      <c r="B38" s="92"/>
      <c r="C38" s="63"/>
      <c r="D38" s="55" t="s">
        <v>34</v>
      </c>
      <c r="E38" s="55"/>
      <c r="F38" s="56">
        <v>0</v>
      </c>
      <c r="G38" s="57">
        <f>F38/$F$40*100</f>
        <v>0</v>
      </c>
      <c r="H38" s="56">
        <v>0</v>
      </c>
      <c r="I38" s="57" t="e">
        <f t="shared" si="2"/>
        <v>#DIV/0!</v>
      </c>
    </row>
    <row r="39" spans="1:9" ht="18" customHeight="1">
      <c r="A39" s="92"/>
      <c r="B39" s="92"/>
      <c r="C39" s="62"/>
      <c r="D39" s="55" t="s">
        <v>35</v>
      </c>
      <c r="E39" s="55"/>
      <c r="F39" s="56">
        <v>0</v>
      </c>
      <c r="G39" s="57">
        <f>F39/$F$40*100</f>
        <v>0</v>
      </c>
      <c r="H39" s="56">
        <v>0</v>
      </c>
      <c r="I39" s="57" t="e">
        <f t="shared" si="2"/>
        <v>#DIV/0!</v>
      </c>
    </row>
    <row r="40" spans="1:9" ht="18" customHeight="1">
      <c r="A40" s="92"/>
      <c r="B40" s="92"/>
      <c r="C40" s="29" t="s">
        <v>17</v>
      </c>
      <c r="D40" s="29"/>
      <c r="E40" s="29"/>
      <c r="F40" s="56">
        <f>SUM(F23,F27,F34)</f>
        <v>2088582</v>
      </c>
      <c r="G40" s="57">
        <f>F40/$F$40*100</f>
        <v>100</v>
      </c>
      <c r="H40" s="56">
        <f>SUM(H23,H27,H34)</f>
        <v>2012910</v>
      </c>
      <c r="I40" s="57">
        <f t="shared" si="2"/>
        <v>3.759333502243023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D1" sqref="D1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5" width="13.625" style="1" customWidth="1"/>
    <col min="26" max="29" width="12" style="1" customWidth="1"/>
    <col min="30" max="16384" width="9" style="1"/>
  </cols>
  <sheetData>
    <row r="1" spans="1:29" ht="33.950000000000003" customHeight="1">
      <c r="A1" s="17" t="s">
        <v>0</v>
      </c>
      <c r="B1" s="13"/>
      <c r="C1" s="13"/>
      <c r="D1" s="20" t="s">
        <v>228</v>
      </c>
      <c r="E1" s="14"/>
      <c r="F1" s="14"/>
      <c r="G1" s="14"/>
    </row>
    <row r="2" spans="1:29" ht="15" customHeight="1"/>
    <row r="3" spans="1:29" ht="15" customHeight="1">
      <c r="A3" s="15" t="s">
        <v>42</v>
      </c>
      <c r="B3" s="15"/>
      <c r="C3" s="15"/>
      <c r="D3" s="15"/>
    </row>
    <row r="4" spans="1:29" ht="15" customHeight="1">
      <c r="A4" s="15"/>
      <c r="B4" s="15"/>
      <c r="C4" s="15"/>
      <c r="D4" s="15"/>
    </row>
    <row r="5" spans="1:29" ht="15.95" customHeight="1">
      <c r="A5" s="12" t="s">
        <v>220</v>
      </c>
      <c r="B5" s="12"/>
      <c r="C5" s="12"/>
      <c r="D5" s="12"/>
      <c r="K5" s="16"/>
      <c r="O5" s="16"/>
      <c r="S5" s="16" t="s">
        <v>43</v>
      </c>
    </row>
    <row r="6" spans="1:29" ht="15.95" customHeight="1">
      <c r="A6" s="102" t="s">
        <v>44</v>
      </c>
      <c r="B6" s="101"/>
      <c r="C6" s="101"/>
      <c r="D6" s="101"/>
      <c r="E6" s="101"/>
      <c r="F6" s="96" t="s">
        <v>240</v>
      </c>
      <c r="G6" s="96"/>
      <c r="H6" s="96" t="s">
        <v>241</v>
      </c>
      <c r="I6" s="96"/>
      <c r="J6" s="96" t="s">
        <v>242</v>
      </c>
      <c r="K6" s="96"/>
      <c r="L6" s="96" t="s">
        <v>243</v>
      </c>
      <c r="M6" s="96"/>
      <c r="N6" s="96" t="s">
        <v>244</v>
      </c>
      <c r="O6" s="96"/>
      <c r="P6" s="96" t="s">
        <v>245</v>
      </c>
      <c r="Q6" s="96"/>
      <c r="R6" s="96" t="s">
        <v>246</v>
      </c>
      <c r="S6" s="96"/>
    </row>
    <row r="7" spans="1:29" ht="15.95" customHeight="1">
      <c r="A7" s="101"/>
      <c r="B7" s="101"/>
      <c r="C7" s="101"/>
      <c r="D7" s="101"/>
      <c r="E7" s="101"/>
      <c r="F7" s="53" t="s">
        <v>221</v>
      </c>
      <c r="G7" s="53" t="s">
        <v>216</v>
      </c>
      <c r="H7" s="53" t="s">
        <v>221</v>
      </c>
      <c r="I7" s="53" t="s">
        <v>216</v>
      </c>
      <c r="J7" s="53" t="s">
        <v>221</v>
      </c>
      <c r="K7" s="53" t="s">
        <v>216</v>
      </c>
      <c r="L7" s="53" t="s">
        <v>221</v>
      </c>
      <c r="M7" s="53" t="s">
        <v>216</v>
      </c>
      <c r="N7" s="53" t="s">
        <v>221</v>
      </c>
      <c r="O7" s="53" t="s">
        <v>216</v>
      </c>
      <c r="P7" s="53" t="s">
        <v>221</v>
      </c>
      <c r="Q7" s="53" t="s">
        <v>216</v>
      </c>
      <c r="R7" s="53" t="s">
        <v>221</v>
      </c>
      <c r="S7" s="53" t="s">
        <v>216</v>
      </c>
    </row>
    <row r="8" spans="1:29" ht="15.95" customHeight="1">
      <c r="A8" s="99" t="s">
        <v>83</v>
      </c>
      <c r="B8" s="61" t="s">
        <v>45</v>
      </c>
      <c r="C8" s="55"/>
      <c r="D8" s="55"/>
      <c r="E8" s="65" t="s">
        <v>36</v>
      </c>
      <c r="F8" s="66">
        <v>123081</v>
      </c>
      <c r="G8" s="66">
        <v>122899</v>
      </c>
      <c r="H8" s="66">
        <v>2380</v>
      </c>
      <c r="I8" s="66">
        <v>75</v>
      </c>
      <c r="J8" s="66">
        <v>85183</v>
      </c>
      <c r="K8" s="66">
        <v>85254</v>
      </c>
      <c r="L8" s="66">
        <v>2721</v>
      </c>
      <c r="M8" s="66">
        <v>2711</v>
      </c>
      <c r="N8" s="66">
        <v>21031</v>
      </c>
      <c r="O8" s="66">
        <v>20993</v>
      </c>
      <c r="P8" s="66">
        <v>51456</v>
      </c>
      <c r="Q8" s="66">
        <v>49553</v>
      </c>
      <c r="R8" s="66">
        <v>46605</v>
      </c>
      <c r="S8" s="66">
        <v>45302</v>
      </c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15.95" customHeight="1">
      <c r="A9" s="99"/>
      <c r="B9" s="63"/>
      <c r="C9" s="55" t="s">
        <v>46</v>
      </c>
      <c r="D9" s="55"/>
      <c r="E9" s="65" t="s">
        <v>37</v>
      </c>
      <c r="F9" s="66">
        <v>122762</v>
      </c>
      <c r="G9" s="66">
        <v>122665</v>
      </c>
      <c r="H9" s="66">
        <v>2380</v>
      </c>
      <c r="I9" s="66">
        <v>75</v>
      </c>
      <c r="J9" s="66">
        <v>85183</v>
      </c>
      <c r="K9" s="66">
        <v>85254</v>
      </c>
      <c r="L9" s="66">
        <v>2721</v>
      </c>
      <c r="M9" s="66">
        <v>2711</v>
      </c>
      <c r="N9" s="66">
        <v>21031</v>
      </c>
      <c r="O9" s="66">
        <v>20993</v>
      </c>
      <c r="P9" s="66">
        <v>51456</v>
      </c>
      <c r="Q9" s="66">
        <v>49553</v>
      </c>
      <c r="R9" s="66">
        <v>46591</v>
      </c>
      <c r="S9" s="66">
        <v>45288</v>
      </c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15.95" customHeight="1">
      <c r="A10" s="99"/>
      <c r="B10" s="62"/>
      <c r="C10" s="55" t="s">
        <v>47</v>
      </c>
      <c r="D10" s="55"/>
      <c r="E10" s="65" t="s">
        <v>38</v>
      </c>
      <c r="F10" s="66">
        <v>319</v>
      </c>
      <c r="G10" s="66">
        <v>234</v>
      </c>
      <c r="H10" s="66">
        <v>0</v>
      </c>
      <c r="I10" s="66">
        <v>0</v>
      </c>
      <c r="J10" s="67">
        <v>0</v>
      </c>
      <c r="K10" s="67">
        <v>0</v>
      </c>
      <c r="L10" s="66">
        <v>0</v>
      </c>
      <c r="M10" s="66">
        <v>0</v>
      </c>
      <c r="N10" s="67">
        <v>0</v>
      </c>
      <c r="O10" s="67">
        <v>0</v>
      </c>
      <c r="P10" s="66">
        <v>0</v>
      </c>
      <c r="Q10" s="66">
        <v>0</v>
      </c>
      <c r="R10" s="66">
        <v>14</v>
      </c>
      <c r="S10" s="66">
        <v>14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15.95" customHeight="1">
      <c r="A11" s="99"/>
      <c r="B11" s="61" t="s">
        <v>48</v>
      </c>
      <c r="C11" s="55"/>
      <c r="D11" s="55"/>
      <c r="E11" s="65" t="s">
        <v>39</v>
      </c>
      <c r="F11" s="66">
        <v>122770</v>
      </c>
      <c r="G11" s="66">
        <v>122440</v>
      </c>
      <c r="H11" s="66">
        <v>2326</v>
      </c>
      <c r="I11" s="66">
        <v>809</v>
      </c>
      <c r="J11" s="66">
        <v>81821</v>
      </c>
      <c r="K11" s="66">
        <v>80038</v>
      </c>
      <c r="L11" s="66">
        <v>2624</v>
      </c>
      <c r="M11" s="66">
        <v>2550</v>
      </c>
      <c r="N11" s="66">
        <v>24343</v>
      </c>
      <c r="O11" s="66">
        <v>23106</v>
      </c>
      <c r="P11" s="66">
        <v>50139</v>
      </c>
      <c r="Q11" s="66">
        <v>47364</v>
      </c>
      <c r="R11" s="66">
        <v>47948</v>
      </c>
      <c r="S11" s="66">
        <v>47782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15.95" customHeight="1">
      <c r="A12" s="99"/>
      <c r="B12" s="63"/>
      <c r="C12" s="55" t="s">
        <v>49</v>
      </c>
      <c r="D12" s="55"/>
      <c r="E12" s="65" t="s">
        <v>40</v>
      </c>
      <c r="F12" s="66">
        <v>122498</v>
      </c>
      <c r="G12" s="66">
        <v>122258</v>
      </c>
      <c r="H12" s="66">
        <v>2326</v>
      </c>
      <c r="I12" s="66">
        <v>809</v>
      </c>
      <c r="J12" s="66">
        <v>81736</v>
      </c>
      <c r="K12" s="66">
        <v>79953</v>
      </c>
      <c r="L12" s="66">
        <v>2607</v>
      </c>
      <c r="M12" s="66">
        <v>2540</v>
      </c>
      <c r="N12" s="66">
        <v>24343</v>
      </c>
      <c r="O12" s="66">
        <v>23106</v>
      </c>
      <c r="P12" s="66">
        <v>50139</v>
      </c>
      <c r="Q12" s="66">
        <v>47364</v>
      </c>
      <c r="R12" s="66">
        <v>46043</v>
      </c>
      <c r="S12" s="66">
        <v>44786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15.95" customHeight="1">
      <c r="A13" s="99"/>
      <c r="B13" s="62"/>
      <c r="C13" s="55" t="s">
        <v>50</v>
      </c>
      <c r="D13" s="55"/>
      <c r="E13" s="65" t="s">
        <v>41</v>
      </c>
      <c r="F13" s="66">
        <v>272</v>
      </c>
      <c r="G13" s="66">
        <v>182</v>
      </c>
      <c r="H13" s="67">
        <v>0</v>
      </c>
      <c r="I13" s="67">
        <v>0</v>
      </c>
      <c r="J13" s="67">
        <v>35</v>
      </c>
      <c r="K13" s="67">
        <v>35</v>
      </c>
      <c r="L13" s="67">
        <v>10</v>
      </c>
      <c r="M13" s="67">
        <v>10</v>
      </c>
      <c r="N13" s="67">
        <v>0</v>
      </c>
      <c r="O13" s="67">
        <v>0</v>
      </c>
      <c r="P13" s="66">
        <v>0</v>
      </c>
      <c r="Q13" s="66">
        <v>0</v>
      </c>
      <c r="R13" s="66">
        <v>505</v>
      </c>
      <c r="S13" s="66">
        <v>1596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15.95" customHeight="1">
      <c r="A14" s="99"/>
      <c r="B14" s="55" t="s">
        <v>51</v>
      </c>
      <c r="C14" s="55"/>
      <c r="D14" s="55"/>
      <c r="E14" s="65" t="s">
        <v>87</v>
      </c>
      <c r="F14" s="66">
        <f>F9-F12</f>
        <v>264</v>
      </c>
      <c r="G14" s="66">
        <f t="shared" ref="G14:S15" si="0">G9-G12</f>
        <v>407</v>
      </c>
      <c r="H14" s="66">
        <f t="shared" si="0"/>
        <v>54</v>
      </c>
      <c r="I14" s="66">
        <f t="shared" si="0"/>
        <v>-734</v>
      </c>
      <c r="J14" s="66">
        <f t="shared" si="0"/>
        <v>3447</v>
      </c>
      <c r="K14" s="66">
        <f t="shared" si="0"/>
        <v>5301</v>
      </c>
      <c r="L14" s="66">
        <f t="shared" si="0"/>
        <v>114</v>
      </c>
      <c r="M14" s="66">
        <f t="shared" si="0"/>
        <v>171</v>
      </c>
      <c r="N14" s="66">
        <f t="shared" si="0"/>
        <v>-3312</v>
      </c>
      <c r="O14" s="66">
        <f t="shared" si="0"/>
        <v>-2113</v>
      </c>
      <c r="P14" s="66">
        <f t="shared" si="0"/>
        <v>1317</v>
      </c>
      <c r="Q14" s="66">
        <f t="shared" si="0"/>
        <v>2189</v>
      </c>
      <c r="R14" s="66">
        <f t="shared" si="0"/>
        <v>548</v>
      </c>
      <c r="S14" s="66">
        <f t="shared" si="0"/>
        <v>502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15.95" customHeight="1">
      <c r="A15" s="99"/>
      <c r="B15" s="55" t="s">
        <v>52</v>
      </c>
      <c r="C15" s="55"/>
      <c r="D15" s="55"/>
      <c r="E15" s="65" t="s">
        <v>88</v>
      </c>
      <c r="F15" s="66">
        <f>F10-F13</f>
        <v>47</v>
      </c>
      <c r="G15" s="66">
        <f t="shared" si="0"/>
        <v>52</v>
      </c>
      <c r="H15" s="66">
        <f t="shared" si="0"/>
        <v>0</v>
      </c>
      <c r="I15" s="66">
        <f t="shared" si="0"/>
        <v>0</v>
      </c>
      <c r="J15" s="66">
        <f t="shared" si="0"/>
        <v>-35</v>
      </c>
      <c r="K15" s="66">
        <f t="shared" si="0"/>
        <v>-35</v>
      </c>
      <c r="L15" s="66">
        <f t="shared" si="0"/>
        <v>-10</v>
      </c>
      <c r="M15" s="66">
        <f t="shared" si="0"/>
        <v>-10</v>
      </c>
      <c r="N15" s="66">
        <f t="shared" si="0"/>
        <v>0</v>
      </c>
      <c r="O15" s="66">
        <f t="shared" si="0"/>
        <v>0</v>
      </c>
      <c r="P15" s="66">
        <f t="shared" si="0"/>
        <v>0</v>
      </c>
      <c r="Q15" s="66">
        <f t="shared" si="0"/>
        <v>0</v>
      </c>
      <c r="R15" s="66">
        <f t="shared" si="0"/>
        <v>-491</v>
      </c>
      <c r="S15" s="66">
        <f t="shared" si="0"/>
        <v>-1582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5.95" customHeight="1">
      <c r="A16" s="99"/>
      <c r="B16" s="55" t="s">
        <v>53</v>
      </c>
      <c r="C16" s="55"/>
      <c r="D16" s="55"/>
      <c r="E16" s="65" t="s">
        <v>89</v>
      </c>
      <c r="F16" s="66">
        <f>F8-F11</f>
        <v>311</v>
      </c>
      <c r="G16" s="66">
        <f t="shared" ref="G16:S16" si="1">G8-G11</f>
        <v>459</v>
      </c>
      <c r="H16" s="66">
        <f t="shared" si="1"/>
        <v>54</v>
      </c>
      <c r="I16" s="66">
        <f t="shared" si="1"/>
        <v>-734</v>
      </c>
      <c r="J16" s="66">
        <f t="shared" si="1"/>
        <v>3362</v>
      </c>
      <c r="K16" s="66">
        <f t="shared" si="1"/>
        <v>5216</v>
      </c>
      <c r="L16" s="66">
        <f t="shared" si="1"/>
        <v>97</v>
      </c>
      <c r="M16" s="66">
        <f t="shared" si="1"/>
        <v>161</v>
      </c>
      <c r="N16" s="66">
        <f t="shared" si="1"/>
        <v>-3312</v>
      </c>
      <c r="O16" s="66">
        <f t="shared" si="1"/>
        <v>-2113</v>
      </c>
      <c r="P16" s="66">
        <f t="shared" si="1"/>
        <v>1317</v>
      </c>
      <c r="Q16" s="66">
        <f t="shared" si="1"/>
        <v>2189</v>
      </c>
      <c r="R16" s="66">
        <f t="shared" si="1"/>
        <v>-1343</v>
      </c>
      <c r="S16" s="66">
        <f t="shared" si="1"/>
        <v>-2480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15.95" customHeight="1">
      <c r="A17" s="99"/>
      <c r="B17" s="55" t="s">
        <v>54</v>
      </c>
      <c r="C17" s="55"/>
      <c r="D17" s="55"/>
      <c r="E17" s="53"/>
      <c r="F17" s="66">
        <v>0</v>
      </c>
      <c r="G17" s="66">
        <v>0</v>
      </c>
      <c r="H17" s="67">
        <v>0</v>
      </c>
      <c r="I17" s="67">
        <v>0</v>
      </c>
      <c r="J17" s="66">
        <v>0</v>
      </c>
      <c r="K17" s="66">
        <v>0</v>
      </c>
      <c r="L17" s="67">
        <v>0</v>
      </c>
      <c r="M17" s="67">
        <v>0</v>
      </c>
      <c r="N17" s="66">
        <v>10066</v>
      </c>
      <c r="O17" s="66">
        <v>6887</v>
      </c>
      <c r="P17" s="66">
        <v>138565</v>
      </c>
      <c r="Q17" s="66">
        <v>141391</v>
      </c>
      <c r="R17" s="67">
        <v>48046</v>
      </c>
      <c r="S17" s="68">
        <v>47046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15.95" customHeight="1">
      <c r="A18" s="99"/>
      <c r="B18" s="55" t="s">
        <v>55</v>
      </c>
      <c r="C18" s="55"/>
      <c r="D18" s="55"/>
      <c r="E18" s="53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/>
      <c r="S18" s="6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15.95" customHeight="1">
      <c r="A19" s="99" t="s">
        <v>84</v>
      </c>
      <c r="B19" s="61" t="s">
        <v>56</v>
      </c>
      <c r="C19" s="55"/>
      <c r="D19" s="55"/>
      <c r="E19" s="65"/>
      <c r="F19" s="66">
        <v>85832</v>
      </c>
      <c r="G19" s="66">
        <v>76585</v>
      </c>
      <c r="H19" s="66">
        <v>5841</v>
      </c>
      <c r="I19" s="66">
        <v>5844</v>
      </c>
      <c r="J19" s="66">
        <v>33715</v>
      </c>
      <c r="K19" s="66">
        <v>30982</v>
      </c>
      <c r="L19" s="66">
        <v>817</v>
      </c>
      <c r="M19" s="66">
        <v>1725</v>
      </c>
      <c r="N19" s="66">
        <v>2636</v>
      </c>
      <c r="O19" s="66">
        <v>3181</v>
      </c>
      <c r="P19" s="66">
        <v>25878</v>
      </c>
      <c r="Q19" s="66">
        <v>31125</v>
      </c>
      <c r="R19" s="66">
        <v>5819</v>
      </c>
      <c r="S19" s="66">
        <v>6110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15.95" customHeight="1">
      <c r="A20" s="99"/>
      <c r="B20" s="62"/>
      <c r="C20" s="55" t="s">
        <v>57</v>
      </c>
      <c r="D20" s="55"/>
      <c r="E20" s="65"/>
      <c r="F20" s="66">
        <v>73976</v>
      </c>
      <c r="G20" s="66">
        <v>61274</v>
      </c>
      <c r="H20" s="66">
        <v>0</v>
      </c>
      <c r="I20" s="66">
        <v>0</v>
      </c>
      <c r="J20" s="66">
        <v>27579</v>
      </c>
      <c r="K20" s="67">
        <v>24359</v>
      </c>
      <c r="L20" s="66">
        <v>781</v>
      </c>
      <c r="M20" s="66">
        <v>1484</v>
      </c>
      <c r="N20" s="66">
        <v>2626</v>
      </c>
      <c r="O20" s="67">
        <v>3022</v>
      </c>
      <c r="P20" s="66">
        <v>21176</v>
      </c>
      <c r="Q20" s="66">
        <v>26250</v>
      </c>
      <c r="R20" s="66">
        <v>1906</v>
      </c>
      <c r="S20" s="66">
        <v>2530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5.95" customHeight="1">
      <c r="A21" s="99"/>
      <c r="B21" s="55" t="s">
        <v>58</v>
      </c>
      <c r="C21" s="55"/>
      <c r="D21" s="55"/>
      <c r="E21" s="65" t="s">
        <v>90</v>
      </c>
      <c r="F21" s="66">
        <v>85832</v>
      </c>
      <c r="G21" s="66">
        <v>76585</v>
      </c>
      <c r="H21" s="66">
        <v>5841</v>
      </c>
      <c r="I21" s="66">
        <v>5844</v>
      </c>
      <c r="J21" s="66">
        <v>33715</v>
      </c>
      <c r="K21" s="66">
        <v>30982</v>
      </c>
      <c r="L21" s="66">
        <v>817</v>
      </c>
      <c r="M21" s="66">
        <v>1725</v>
      </c>
      <c r="N21" s="66">
        <v>2636</v>
      </c>
      <c r="O21" s="66">
        <v>3181</v>
      </c>
      <c r="P21" s="66">
        <v>25878</v>
      </c>
      <c r="Q21" s="66">
        <v>31125</v>
      </c>
      <c r="R21" s="66">
        <v>5819</v>
      </c>
      <c r="S21" s="66">
        <v>6110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5.95" customHeight="1">
      <c r="A22" s="99"/>
      <c r="B22" s="61" t="s">
        <v>59</v>
      </c>
      <c r="C22" s="55"/>
      <c r="D22" s="55"/>
      <c r="E22" s="65" t="s">
        <v>91</v>
      </c>
      <c r="F22" s="66">
        <v>152425</v>
      </c>
      <c r="G22" s="66">
        <v>137451</v>
      </c>
      <c r="H22" s="66">
        <v>20726</v>
      </c>
      <c r="I22" s="66">
        <v>15302</v>
      </c>
      <c r="J22" s="66">
        <v>66102</v>
      </c>
      <c r="K22" s="66">
        <v>62728</v>
      </c>
      <c r="L22" s="66">
        <v>1928</v>
      </c>
      <c r="M22" s="66">
        <v>3535</v>
      </c>
      <c r="N22" s="66">
        <v>3278</v>
      </c>
      <c r="O22" s="66">
        <v>3846</v>
      </c>
      <c r="P22" s="66">
        <v>46834</v>
      </c>
      <c r="Q22" s="66">
        <v>48445</v>
      </c>
      <c r="R22" s="66">
        <v>8683</v>
      </c>
      <c r="S22" s="66">
        <v>8498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5.95" customHeight="1">
      <c r="A23" s="99"/>
      <c r="B23" s="62" t="s">
        <v>60</v>
      </c>
      <c r="C23" s="55" t="s">
        <v>61</v>
      </c>
      <c r="D23" s="55"/>
      <c r="E23" s="65"/>
      <c r="F23" s="66">
        <v>81781</v>
      </c>
      <c r="G23" s="66">
        <v>72001</v>
      </c>
      <c r="H23" s="66">
        <v>19600</v>
      </c>
      <c r="I23" s="66">
        <v>14507</v>
      </c>
      <c r="J23" s="66">
        <v>15313</v>
      </c>
      <c r="K23" s="66">
        <v>11943</v>
      </c>
      <c r="L23" s="66">
        <v>229</v>
      </c>
      <c r="M23" s="66">
        <v>241</v>
      </c>
      <c r="N23" s="66">
        <v>349</v>
      </c>
      <c r="O23" s="66">
        <v>389</v>
      </c>
      <c r="P23" s="66">
        <v>30892</v>
      </c>
      <c r="Q23" s="66">
        <v>31342</v>
      </c>
      <c r="R23" s="66">
        <v>6569</v>
      </c>
      <c r="S23" s="66">
        <v>5763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5.95" customHeight="1">
      <c r="A24" s="99"/>
      <c r="B24" s="55" t="s">
        <v>92</v>
      </c>
      <c r="C24" s="55"/>
      <c r="D24" s="55"/>
      <c r="E24" s="65" t="s">
        <v>93</v>
      </c>
      <c r="F24" s="66">
        <f>F21-F22</f>
        <v>-66593</v>
      </c>
      <c r="G24" s="66">
        <f t="shared" ref="G24:S24" si="2">G21-G22</f>
        <v>-60866</v>
      </c>
      <c r="H24" s="66">
        <f t="shared" si="2"/>
        <v>-14885</v>
      </c>
      <c r="I24" s="66">
        <f t="shared" si="2"/>
        <v>-9458</v>
      </c>
      <c r="J24" s="66">
        <f t="shared" si="2"/>
        <v>-32387</v>
      </c>
      <c r="K24" s="66">
        <f t="shared" si="2"/>
        <v>-31746</v>
      </c>
      <c r="L24" s="66">
        <f t="shared" si="2"/>
        <v>-1111</v>
      </c>
      <c r="M24" s="66">
        <f t="shared" si="2"/>
        <v>-1810</v>
      </c>
      <c r="N24" s="66">
        <f t="shared" si="2"/>
        <v>-642</v>
      </c>
      <c r="O24" s="66">
        <f t="shared" si="2"/>
        <v>-665</v>
      </c>
      <c r="P24" s="66">
        <f t="shared" si="2"/>
        <v>-20956</v>
      </c>
      <c r="Q24" s="66">
        <f t="shared" si="2"/>
        <v>-17320</v>
      </c>
      <c r="R24" s="66">
        <f t="shared" si="2"/>
        <v>-2864</v>
      </c>
      <c r="S24" s="66">
        <f t="shared" si="2"/>
        <v>-2388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5.95" customHeight="1">
      <c r="A25" s="99"/>
      <c r="B25" s="61" t="s">
        <v>62</v>
      </c>
      <c r="C25" s="61"/>
      <c r="D25" s="61"/>
      <c r="E25" s="103" t="s">
        <v>94</v>
      </c>
      <c r="F25" s="97">
        <v>66593</v>
      </c>
      <c r="G25" s="97">
        <v>60866</v>
      </c>
      <c r="H25" s="97">
        <v>14885</v>
      </c>
      <c r="I25" s="97">
        <v>9458</v>
      </c>
      <c r="J25" s="97">
        <v>32387</v>
      </c>
      <c r="K25" s="97">
        <v>31746</v>
      </c>
      <c r="L25" s="97">
        <v>1111</v>
      </c>
      <c r="M25" s="97">
        <v>1810</v>
      </c>
      <c r="N25" s="97">
        <v>642</v>
      </c>
      <c r="O25" s="97">
        <v>665</v>
      </c>
      <c r="P25" s="97">
        <v>20956</v>
      </c>
      <c r="Q25" s="97">
        <v>17320</v>
      </c>
      <c r="R25" s="97">
        <v>2864</v>
      </c>
      <c r="S25" s="97">
        <v>2388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5.95" customHeight="1">
      <c r="A26" s="99"/>
      <c r="B26" s="82" t="s">
        <v>63</v>
      </c>
      <c r="C26" s="82"/>
      <c r="D26" s="82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5.95" customHeight="1">
      <c r="A27" s="99"/>
      <c r="B27" s="55" t="s">
        <v>95</v>
      </c>
      <c r="C27" s="55"/>
      <c r="D27" s="55"/>
      <c r="E27" s="65" t="s">
        <v>96</v>
      </c>
      <c r="F27" s="66">
        <f>F24+F25</f>
        <v>0</v>
      </c>
      <c r="G27" s="66">
        <f t="shared" ref="G27:S27" si="3">G24+G25</f>
        <v>0</v>
      </c>
      <c r="H27" s="66">
        <f t="shared" si="3"/>
        <v>0</v>
      </c>
      <c r="I27" s="66">
        <f t="shared" si="3"/>
        <v>0</v>
      </c>
      <c r="J27" s="66">
        <f t="shared" si="3"/>
        <v>0</v>
      </c>
      <c r="K27" s="66">
        <f t="shared" si="3"/>
        <v>0</v>
      </c>
      <c r="L27" s="66">
        <f t="shared" si="3"/>
        <v>0</v>
      </c>
      <c r="M27" s="66">
        <f t="shared" si="3"/>
        <v>0</v>
      </c>
      <c r="N27" s="66">
        <f t="shared" si="3"/>
        <v>0</v>
      </c>
      <c r="O27" s="66">
        <f t="shared" si="3"/>
        <v>0</v>
      </c>
      <c r="P27" s="66">
        <f t="shared" si="3"/>
        <v>0</v>
      </c>
      <c r="Q27" s="66">
        <f t="shared" si="3"/>
        <v>0</v>
      </c>
      <c r="R27" s="66">
        <f t="shared" si="3"/>
        <v>0</v>
      </c>
      <c r="S27" s="66">
        <f t="shared" si="3"/>
        <v>0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5.95" customHeight="1">
      <c r="A29" s="12"/>
      <c r="F29" s="18"/>
      <c r="G29" s="18"/>
      <c r="H29" s="18"/>
      <c r="I29" s="18"/>
      <c r="J29" s="19"/>
      <c r="K29" s="19"/>
      <c r="L29" s="18"/>
      <c r="M29" s="18"/>
      <c r="N29" s="19"/>
      <c r="O29" s="19"/>
      <c r="P29" s="18"/>
      <c r="Q29" s="19" t="s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9"/>
    </row>
    <row r="30" spans="1:29" ht="15.95" customHeight="1">
      <c r="A30" s="101" t="s">
        <v>64</v>
      </c>
      <c r="B30" s="101"/>
      <c r="C30" s="101"/>
      <c r="D30" s="101"/>
      <c r="E30" s="101"/>
      <c r="F30" s="95" t="s">
        <v>247</v>
      </c>
      <c r="G30" s="95"/>
      <c r="H30" s="95" t="s">
        <v>248</v>
      </c>
      <c r="I30" s="95"/>
      <c r="J30" s="95" t="s">
        <v>249</v>
      </c>
      <c r="K30" s="95"/>
      <c r="L30" s="95" t="s">
        <v>250</v>
      </c>
      <c r="M30" s="95"/>
      <c r="N30" s="95" t="s">
        <v>251</v>
      </c>
      <c r="O30" s="95"/>
      <c r="P30" s="95" t="s">
        <v>252</v>
      </c>
      <c r="Q30" s="95"/>
      <c r="R30" s="24"/>
      <c r="S30" s="18"/>
      <c r="T30" s="24"/>
      <c r="U30" s="18"/>
      <c r="V30" s="24"/>
      <c r="W30" s="18"/>
      <c r="X30" s="24"/>
      <c r="Y30" s="18"/>
      <c r="Z30" s="24"/>
      <c r="AA30" s="18"/>
    </row>
    <row r="31" spans="1:29" ht="15.95" customHeight="1">
      <c r="A31" s="101"/>
      <c r="B31" s="101"/>
      <c r="C31" s="101"/>
      <c r="D31" s="101"/>
      <c r="E31" s="101"/>
      <c r="F31" s="53" t="s">
        <v>221</v>
      </c>
      <c r="G31" s="53" t="s">
        <v>216</v>
      </c>
      <c r="H31" s="53" t="s">
        <v>221</v>
      </c>
      <c r="I31" s="53" t="s">
        <v>216</v>
      </c>
      <c r="J31" s="53" t="s">
        <v>221</v>
      </c>
      <c r="K31" s="53" t="s">
        <v>216</v>
      </c>
      <c r="L31" s="53" t="s">
        <v>221</v>
      </c>
      <c r="M31" s="53" t="s">
        <v>216</v>
      </c>
      <c r="N31" s="53" t="s">
        <v>221</v>
      </c>
      <c r="O31" s="53" t="s">
        <v>216</v>
      </c>
      <c r="P31" s="53" t="s">
        <v>221</v>
      </c>
      <c r="Q31" s="53" t="s">
        <v>216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9" ht="15.95" customHeight="1">
      <c r="A32" s="99" t="s">
        <v>85</v>
      </c>
      <c r="B32" s="61" t="s">
        <v>45</v>
      </c>
      <c r="C32" s="55"/>
      <c r="D32" s="55"/>
      <c r="E32" s="65" t="s">
        <v>36</v>
      </c>
      <c r="F32" s="66">
        <v>97</v>
      </c>
      <c r="G32" s="66">
        <v>95</v>
      </c>
      <c r="H32" s="66">
        <v>2814</v>
      </c>
      <c r="I32" s="66">
        <v>2632</v>
      </c>
      <c r="J32" s="66">
        <v>2309</v>
      </c>
      <c r="K32" s="66">
        <v>2224</v>
      </c>
      <c r="L32" s="66">
        <v>131</v>
      </c>
      <c r="M32" s="66">
        <v>172</v>
      </c>
      <c r="N32" s="66">
        <v>1333</v>
      </c>
      <c r="O32" s="66">
        <v>1400</v>
      </c>
      <c r="P32" s="66">
        <v>77</v>
      </c>
      <c r="Q32" s="66">
        <v>97</v>
      </c>
      <c r="R32" s="21"/>
      <c r="S32" s="21"/>
      <c r="T32" s="21"/>
      <c r="U32" s="21"/>
      <c r="V32" s="23"/>
      <c r="W32" s="23"/>
      <c r="X32" s="21"/>
      <c r="Y32" s="21"/>
      <c r="Z32" s="23"/>
      <c r="AA32" s="23"/>
    </row>
    <row r="33" spans="1:27" ht="15.95" customHeight="1">
      <c r="A33" s="105"/>
      <c r="B33" s="63"/>
      <c r="C33" s="61" t="s">
        <v>65</v>
      </c>
      <c r="D33" s="55"/>
      <c r="E33" s="65"/>
      <c r="F33" s="66">
        <v>51</v>
      </c>
      <c r="G33" s="66">
        <v>51</v>
      </c>
      <c r="H33" s="66">
        <v>2632</v>
      </c>
      <c r="I33" s="66">
        <v>2486</v>
      </c>
      <c r="J33" s="66">
        <v>366</v>
      </c>
      <c r="K33" s="66">
        <v>303</v>
      </c>
      <c r="L33" s="66">
        <v>112</v>
      </c>
      <c r="M33" s="66">
        <v>93</v>
      </c>
      <c r="N33" s="66">
        <v>1319</v>
      </c>
      <c r="O33" s="66">
        <v>1387</v>
      </c>
      <c r="P33" s="66">
        <v>0</v>
      </c>
      <c r="Q33" s="66">
        <v>0</v>
      </c>
      <c r="R33" s="21"/>
      <c r="S33" s="21"/>
      <c r="T33" s="21"/>
      <c r="U33" s="21"/>
      <c r="V33" s="23"/>
      <c r="W33" s="23"/>
      <c r="X33" s="21"/>
      <c r="Y33" s="21"/>
      <c r="Z33" s="23"/>
      <c r="AA33" s="23"/>
    </row>
    <row r="34" spans="1:27" ht="15.95" customHeight="1">
      <c r="A34" s="105"/>
      <c r="B34" s="63"/>
      <c r="C34" s="62"/>
      <c r="D34" s="55" t="s">
        <v>66</v>
      </c>
      <c r="E34" s="65"/>
      <c r="F34" s="66">
        <v>42</v>
      </c>
      <c r="G34" s="66">
        <v>42</v>
      </c>
      <c r="H34" s="66">
        <v>1526</v>
      </c>
      <c r="I34" s="66">
        <v>1443</v>
      </c>
      <c r="J34" s="66">
        <v>265</v>
      </c>
      <c r="K34" s="66">
        <v>242</v>
      </c>
      <c r="L34" s="66">
        <v>110</v>
      </c>
      <c r="M34" s="66">
        <v>90</v>
      </c>
      <c r="N34" s="66">
        <v>1292</v>
      </c>
      <c r="O34" s="66">
        <v>1360</v>
      </c>
      <c r="P34" s="66">
        <v>0</v>
      </c>
      <c r="Q34" s="66">
        <v>0</v>
      </c>
      <c r="R34" s="21"/>
      <c r="S34" s="21"/>
      <c r="T34" s="21"/>
      <c r="U34" s="21"/>
      <c r="V34" s="23"/>
      <c r="W34" s="23"/>
      <c r="X34" s="21"/>
      <c r="Y34" s="21"/>
      <c r="Z34" s="23"/>
      <c r="AA34" s="23"/>
    </row>
    <row r="35" spans="1:27" ht="15.95" customHeight="1">
      <c r="A35" s="105"/>
      <c r="B35" s="62"/>
      <c r="C35" s="55" t="s">
        <v>67</v>
      </c>
      <c r="D35" s="55"/>
      <c r="E35" s="65"/>
      <c r="F35" s="66">
        <v>0</v>
      </c>
      <c r="G35" s="66">
        <v>0</v>
      </c>
      <c r="H35" s="66">
        <v>181</v>
      </c>
      <c r="I35" s="66">
        <v>146</v>
      </c>
      <c r="J35" s="68">
        <v>1943</v>
      </c>
      <c r="K35" s="68">
        <v>1920</v>
      </c>
      <c r="L35" s="66">
        <v>19</v>
      </c>
      <c r="M35" s="66">
        <v>79</v>
      </c>
      <c r="N35" s="68">
        <v>14</v>
      </c>
      <c r="O35" s="68">
        <v>13</v>
      </c>
      <c r="P35" s="66">
        <v>77</v>
      </c>
      <c r="Q35" s="66">
        <v>97</v>
      </c>
      <c r="R35" s="21"/>
      <c r="S35" s="21"/>
      <c r="T35" s="21"/>
      <c r="U35" s="21"/>
      <c r="V35" s="23"/>
      <c r="W35" s="23"/>
      <c r="X35" s="21"/>
      <c r="Y35" s="21"/>
      <c r="Z35" s="23"/>
      <c r="AA35" s="23"/>
    </row>
    <row r="36" spans="1:27" ht="15.95" customHeight="1">
      <c r="A36" s="105"/>
      <c r="B36" s="61" t="s">
        <v>48</v>
      </c>
      <c r="C36" s="55"/>
      <c r="D36" s="55"/>
      <c r="E36" s="65" t="s">
        <v>37</v>
      </c>
      <c r="F36" s="66">
        <v>57</v>
      </c>
      <c r="G36" s="66">
        <v>55</v>
      </c>
      <c r="H36" s="66">
        <v>2504</v>
      </c>
      <c r="I36" s="66">
        <v>2375</v>
      </c>
      <c r="J36" s="66">
        <v>2424</v>
      </c>
      <c r="K36" s="66">
        <v>2306</v>
      </c>
      <c r="L36" s="66">
        <v>171</v>
      </c>
      <c r="M36" s="66">
        <v>205</v>
      </c>
      <c r="N36" s="66">
        <v>1922</v>
      </c>
      <c r="O36" s="66">
        <v>1849</v>
      </c>
      <c r="P36" s="66">
        <v>77</v>
      </c>
      <c r="Q36" s="66">
        <v>97</v>
      </c>
      <c r="R36" s="21"/>
      <c r="S36" s="21"/>
      <c r="T36" s="21"/>
      <c r="U36" s="21"/>
      <c r="V36" s="21"/>
      <c r="W36" s="21"/>
      <c r="X36" s="21"/>
      <c r="Y36" s="21"/>
      <c r="Z36" s="23"/>
      <c r="AA36" s="23"/>
    </row>
    <row r="37" spans="1:27" ht="15.95" customHeight="1">
      <c r="A37" s="105"/>
      <c r="B37" s="63"/>
      <c r="C37" s="55" t="s">
        <v>68</v>
      </c>
      <c r="D37" s="55"/>
      <c r="E37" s="65"/>
      <c r="F37" s="66">
        <v>57</v>
      </c>
      <c r="G37" s="66">
        <v>55</v>
      </c>
      <c r="H37" s="66">
        <v>2353</v>
      </c>
      <c r="I37" s="66">
        <v>2241</v>
      </c>
      <c r="J37" s="66">
        <v>2390</v>
      </c>
      <c r="K37" s="66">
        <v>2270</v>
      </c>
      <c r="L37" s="66">
        <v>170</v>
      </c>
      <c r="M37" s="66">
        <v>204</v>
      </c>
      <c r="N37" s="66">
        <v>1127</v>
      </c>
      <c r="O37" s="66">
        <v>1032</v>
      </c>
      <c r="P37" s="66">
        <v>77</v>
      </c>
      <c r="Q37" s="66">
        <v>97</v>
      </c>
      <c r="R37" s="21"/>
      <c r="S37" s="21"/>
      <c r="T37" s="21"/>
      <c r="U37" s="21"/>
      <c r="V37" s="21"/>
      <c r="W37" s="21"/>
      <c r="X37" s="21"/>
      <c r="Y37" s="21"/>
      <c r="Z37" s="23"/>
      <c r="AA37" s="23"/>
    </row>
    <row r="38" spans="1:27" ht="15.95" customHeight="1">
      <c r="A38" s="105"/>
      <c r="B38" s="62"/>
      <c r="C38" s="55" t="s">
        <v>69</v>
      </c>
      <c r="D38" s="55"/>
      <c r="E38" s="65"/>
      <c r="F38" s="66">
        <v>0</v>
      </c>
      <c r="G38" s="66">
        <v>0</v>
      </c>
      <c r="H38" s="66">
        <v>151</v>
      </c>
      <c r="I38" s="66">
        <v>134</v>
      </c>
      <c r="J38" s="66">
        <v>35</v>
      </c>
      <c r="K38" s="68">
        <v>36</v>
      </c>
      <c r="L38" s="66">
        <v>1</v>
      </c>
      <c r="M38" s="66">
        <v>1</v>
      </c>
      <c r="N38" s="66">
        <v>796</v>
      </c>
      <c r="O38" s="68">
        <v>817</v>
      </c>
      <c r="P38" s="66">
        <v>0</v>
      </c>
      <c r="Q38" s="66">
        <v>0</v>
      </c>
      <c r="R38" s="21"/>
      <c r="S38" s="21"/>
      <c r="T38" s="23"/>
      <c r="U38" s="23"/>
      <c r="V38" s="21"/>
      <c r="W38" s="21"/>
      <c r="X38" s="21"/>
      <c r="Y38" s="21"/>
      <c r="Z38" s="23"/>
      <c r="AA38" s="23"/>
    </row>
    <row r="39" spans="1:27" ht="15.95" customHeight="1">
      <c r="A39" s="105"/>
      <c r="B39" s="29" t="s">
        <v>70</v>
      </c>
      <c r="C39" s="29"/>
      <c r="D39" s="29"/>
      <c r="E39" s="65" t="s">
        <v>97</v>
      </c>
      <c r="F39" s="66">
        <f t="shared" ref="F39:Q39" si="4">F32-F36</f>
        <v>40</v>
      </c>
      <c r="G39" s="66">
        <f t="shared" si="4"/>
        <v>40</v>
      </c>
      <c r="H39" s="66">
        <f t="shared" si="4"/>
        <v>310</v>
      </c>
      <c r="I39" s="66">
        <f t="shared" si="4"/>
        <v>257</v>
      </c>
      <c r="J39" s="66">
        <f t="shared" si="4"/>
        <v>-115</v>
      </c>
      <c r="K39" s="66">
        <f t="shared" si="4"/>
        <v>-82</v>
      </c>
      <c r="L39" s="66">
        <f t="shared" si="4"/>
        <v>-40</v>
      </c>
      <c r="M39" s="66">
        <f t="shared" si="4"/>
        <v>-33</v>
      </c>
      <c r="N39" s="66">
        <f t="shared" si="4"/>
        <v>-589</v>
      </c>
      <c r="O39" s="66">
        <f t="shared" si="4"/>
        <v>-449</v>
      </c>
      <c r="P39" s="66">
        <f t="shared" si="4"/>
        <v>0</v>
      </c>
      <c r="Q39" s="66">
        <f t="shared" si="4"/>
        <v>0</v>
      </c>
      <c r="R39" s="21"/>
      <c r="S39" s="21"/>
      <c r="T39" s="21"/>
      <c r="U39" s="21"/>
      <c r="V39" s="21"/>
      <c r="W39" s="21"/>
      <c r="X39" s="21"/>
      <c r="Y39" s="21"/>
      <c r="Z39" s="23"/>
      <c r="AA39" s="23"/>
    </row>
    <row r="40" spans="1:27" ht="15.95" customHeight="1">
      <c r="A40" s="99" t="s">
        <v>86</v>
      </c>
      <c r="B40" s="61" t="s">
        <v>71</v>
      </c>
      <c r="C40" s="55"/>
      <c r="D40" s="55"/>
      <c r="E40" s="65" t="s">
        <v>39</v>
      </c>
      <c r="F40" s="66">
        <v>0</v>
      </c>
      <c r="G40" s="66">
        <v>0</v>
      </c>
      <c r="H40" s="66">
        <v>3253</v>
      </c>
      <c r="I40" s="66">
        <v>1243</v>
      </c>
      <c r="J40" s="66">
        <v>2647</v>
      </c>
      <c r="K40" s="66">
        <v>1941</v>
      </c>
      <c r="L40" s="66">
        <v>284</v>
      </c>
      <c r="M40" s="66">
        <v>54</v>
      </c>
      <c r="N40" s="66">
        <v>17394</v>
      </c>
      <c r="O40" s="66">
        <v>19786</v>
      </c>
      <c r="P40" s="66">
        <v>25510</v>
      </c>
      <c r="Q40" s="66">
        <v>23246</v>
      </c>
      <c r="R40" s="21"/>
      <c r="S40" s="21"/>
      <c r="T40" s="21"/>
      <c r="U40" s="21"/>
      <c r="V40" s="23"/>
      <c r="W40" s="23"/>
      <c r="X40" s="23"/>
      <c r="Y40" s="23"/>
      <c r="Z40" s="21"/>
      <c r="AA40" s="21"/>
    </row>
    <row r="41" spans="1:27" ht="15.95" customHeight="1">
      <c r="A41" s="100"/>
      <c r="B41" s="62"/>
      <c r="C41" s="55" t="s">
        <v>72</v>
      </c>
      <c r="D41" s="55"/>
      <c r="E41" s="65"/>
      <c r="F41" s="68">
        <v>0</v>
      </c>
      <c r="G41" s="68">
        <v>0</v>
      </c>
      <c r="H41" s="68">
        <v>2893</v>
      </c>
      <c r="I41" s="68">
        <v>1164</v>
      </c>
      <c r="J41" s="66">
        <v>1844</v>
      </c>
      <c r="K41" s="66">
        <v>1130</v>
      </c>
      <c r="L41" s="68">
        <v>0</v>
      </c>
      <c r="M41" s="68">
        <v>0</v>
      </c>
      <c r="N41" s="66">
        <v>5837</v>
      </c>
      <c r="O41" s="66">
        <v>3041</v>
      </c>
      <c r="P41" s="66">
        <v>24758</v>
      </c>
      <c r="Q41" s="66">
        <v>21345</v>
      </c>
      <c r="R41" s="23"/>
      <c r="S41" s="23"/>
      <c r="T41" s="23"/>
      <c r="U41" s="23"/>
      <c r="V41" s="23"/>
      <c r="W41" s="23"/>
      <c r="X41" s="23"/>
      <c r="Y41" s="23"/>
      <c r="Z41" s="21"/>
      <c r="AA41" s="21"/>
    </row>
    <row r="42" spans="1:27" ht="15.95" customHeight="1">
      <c r="A42" s="100"/>
      <c r="B42" s="61" t="s">
        <v>59</v>
      </c>
      <c r="C42" s="55"/>
      <c r="D42" s="55"/>
      <c r="E42" s="65" t="s">
        <v>40</v>
      </c>
      <c r="F42" s="66">
        <v>0</v>
      </c>
      <c r="G42" s="66">
        <v>0</v>
      </c>
      <c r="H42" s="66">
        <v>3818</v>
      </c>
      <c r="I42" s="66">
        <v>1750</v>
      </c>
      <c r="J42" s="66">
        <v>2647</v>
      </c>
      <c r="K42" s="66">
        <v>1941</v>
      </c>
      <c r="L42" s="66">
        <v>233</v>
      </c>
      <c r="M42" s="66">
        <v>2</v>
      </c>
      <c r="N42" s="66">
        <v>19763</v>
      </c>
      <c r="O42" s="66">
        <v>19774</v>
      </c>
      <c r="P42" s="66">
        <v>25510</v>
      </c>
      <c r="Q42" s="66">
        <v>23246</v>
      </c>
      <c r="R42" s="21"/>
      <c r="S42" s="21"/>
      <c r="T42" s="21"/>
      <c r="U42" s="21"/>
      <c r="V42" s="23"/>
      <c r="W42" s="23"/>
      <c r="X42" s="21"/>
      <c r="Y42" s="21"/>
      <c r="Z42" s="21"/>
      <c r="AA42" s="21"/>
    </row>
    <row r="43" spans="1:27" ht="15.95" customHeight="1">
      <c r="A43" s="100"/>
      <c r="B43" s="62"/>
      <c r="C43" s="55" t="s">
        <v>73</v>
      </c>
      <c r="D43" s="55"/>
      <c r="E43" s="65"/>
      <c r="F43" s="66">
        <v>0</v>
      </c>
      <c r="G43" s="66">
        <v>0</v>
      </c>
      <c r="H43" s="66">
        <v>550</v>
      </c>
      <c r="I43" s="66">
        <v>470</v>
      </c>
      <c r="J43" s="68">
        <v>498</v>
      </c>
      <c r="K43" s="68">
        <v>507</v>
      </c>
      <c r="L43" s="66">
        <v>233</v>
      </c>
      <c r="M43" s="66">
        <v>2</v>
      </c>
      <c r="N43" s="68">
        <v>46</v>
      </c>
      <c r="O43" s="68">
        <v>46</v>
      </c>
      <c r="P43" s="66">
        <v>0</v>
      </c>
      <c r="Q43" s="66">
        <v>0</v>
      </c>
      <c r="R43" s="21"/>
      <c r="S43" s="21"/>
      <c r="T43" s="23"/>
      <c r="U43" s="21"/>
      <c r="V43" s="23"/>
      <c r="W43" s="23"/>
      <c r="X43" s="21"/>
      <c r="Y43" s="21"/>
      <c r="Z43" s="23"/>
      <c r="AA43" s="23"/>
    </row>
    <row r="44" spans="1:27" ht="15.95" customHeight="1">
      <c r="A44" s="100"/>
      <c r="B44" s="55" t="s">
        <v>70</v>
      </c>
      <c r="C44" s="55"/>
      <c r="D44" s="55"/>
      <c r="E44" s="65" t="s">
        <v>98</v>
      </c>
      <c r="F44" s="68">
        <f t="shared" ref="F44:Q44" si="5">F40-F42</f>
        <v>0</v>
      </c>
      <c r="G44" s="68">
        <f t="shared" si="5"/>
        <v>0</v>
      </c>
      <c r="H44" s="68">
        <f t="shared" si="5"/>
        <v>-565</v>
      </c>
      <c r="I44" s="68">
        <f t="shared" si="5"/>
        <v>-507</v>
      </c>
      <c r="J44" s="68">
        <f t="shared" si="5"/>
        <v>0</v>
      </c>
      <c r="K44" s="68">
        <f t="shared" si="5"/>
        <v>0</v>
      </c>
      <c r="L44" s="68">
        <f t="shared" si="5"/>
        <v>51</v>
      </c>
      <c r="M44" s="68">
        <f t="shared" si="5"/>
        <v>52</v>
      </c>
      <c r="N44" s="68">
        <f t="shared" si="5"/>
        <v>-2369</v>
      </c>
      <c r="O44" s="68">
        <f t="shared" si="5"/>
        <v>12</v>
      </c>
      <c r="P44" s="68">
        <f t="shared" si="5"/>
        <v>0</v>
      </c>
      <c r="Q44" s="68">
        <f t="shared" si="5"/>
        <v>0</v>
      </c>
      <c r="R44" s="23"/>
      <c r="S44" s="23"/>
      <c r="T44" s="21"/>
      <c r="U44" s="21"/>
      <c r="V44" s="23"/>
      <c r="W44" s="23"/>
      <c r="X44" s="21"/>
      <c r="Y44" s="21"/>
      <c r="Z44" s="21"/>
      <c r="AA44" s="21"/>
    </row>
    <row r="45" spans="1:27" ht="15.95" customHeight="1">
      <c r="A45" s="99" t="s">
        <v>78</v>
      </c>
      <c r="B45" s="29" t="s">
        <v>74</v>
      </c>
      <c r="C45" s="29"/>
      <c r="D45" s="29"/>
      <c r="E45" s="65" t="s">
        <v>99</v>
      </c>
      <c r="F45" s="66">
        <f t="shared" ref="F45:Q45" si="6">F39+F44</f>
        <v>40</v>
      </c>
      <c r="G45" s="66">
        <f t="shared" si="6"/>
        <v>40</v>
      </c>
      <c r="H45" s="66">
        <f t="shared" si="6"/>
        <v>-255</v>
      </c>
      <c r="I45" s="66">
        <f t="shared" si="6"/>
        <v>-250</v>
      </c>
      <c r="J45" s="66">
        <f t="shared" si="6"/>
        <v>-115</v>
      </c>
      <c r="K45" s="66">
        <f t="shared" si="6"/>
        <v>-82</v>
      </c>
      <c r="L45" s="66">
        <f t="shared" si="6"/>
        <v>11</v>
      </c>
      <c r="M45" s="66">
        <f t="shared" si="6"/>
        <v>19</v>
      </c>
      <c r="N45" s="66">
        <f t="shared" si="6"/>
        <v>-2958</v>
      </c>
      <c r="O45" s="66">
        <f t="shared" si="6"/>
        <v>-437</v>
      </c>
      <c r="P45" s="66">
        <f t="shared" si="6"/>
        <v>0</v>
      </c>
      <c r="Q45" s="66">
        <f t="shared" si="6"/>
        <v>0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.95" customHeight="1">
      <c r="A46" s="100"/>
      <c r="B46" s="55" t="s">
        <v>75</v>
      </c>
      <c r="C46" s="55"/>
      <c r="D46" s="55"/>
      <c r="E46" s="55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51</v>
      </c>
      <c r="M46" s="68">
        <v>52</v>
      </c>
      <c r="N46" s="68">
        <v>0</v>
      </c>
      <c r="O46" s="68">
        <v>0</v>
      </c>
      <c r="P46" s="68">
        <v>0</v>
      </c>
      <c r="Q46" s="68">
        <v>0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95" customHeight="1">
      <c r="A47" s="100"/>
      <c r="B47" s="55" t="s">
        <v>76</v>
      </c>
      <c r="C47" s="55"/>
      <c r="D47" s="55"/>
      <c r="E47" s="55"/>
      <c r="F47" s="66">
        <v>40</v>
      </c>
      <c r="G47" s="66">
        <v>40</v>
      </c>
      <c r="H47" s="66">
        <v>0</v>
      </c>
      <c r="I47" s="66">
        <v>0</v>
      </c>
      <c r="J47" s="66">
        <v>-5</v>
      </c>
      <c r="K47" s="66">
        <v>-16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.95" customHeight="1">
      <c r="A48" s="100"/>
      <c r="B48" s="55" t="s">
        <v>77</v>
      </c>
      <c r="C48" s="55"/>
      <c r="D48" s="55"/>
      <c r="E48" s="55"/>
      <c r="F48" s="66">
        <v>40</v>
      </c>
      <c r="G48" s="66">
        <v>40</v>
      </c>
      <c r="H48" s="66">
        <v>0</v>
      </c>
      <c r="I48" s="66">
        <v>0</v>
      </c>
      <c r="J48" s="66">
        <v>-5</v>
      </c>
      <c r="K48" s="66">
        <v>-16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1" ht="15.95" customHeight="1">
      <c r="A49" s="11" t="s">
        <v>82</v>
      </c>
    </row>
    <row r="50" spans="1:1" ht="15.95" customHeight="1">
      <c r="A50" s="11"/>
    </row>
  </sheetData>
  <mergeCells count="35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  <mergeCell ref="P30:Q30"/>
    <mergeCell ref="P6:Q6"/>
    <mergeCell ref="R6:S6"/>
    <mergeCell ref="P25:P26"/>
    <mergeCell ref="Q25:Q26"/>
    <mergeCell ref="R25:R26"/>
    <mergeCell ref="S25:S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E1" sqref="E1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24" width="10.625" style="1" customWidth="1"/>
    <col min="25" max="16384" width="9" style="1"/>
  </cols>
  <sheetData>
    <row r="1" spans="1:24" ht="33.950000000000003" customHeight="1">
      <c r="A1" s="91" t="s">
        <v>0</v>
      </c>
      <c r="B1" s="91"/>
      <c r="C1" s="91"/>
      <c r="D1" s="91"/>
      <c r="E1" s="90" t="s">
        <v>227</v>
      </c>
      <c r="F1" s="2"/>
    </row>
    <row r="3" spans="1:24" ht="14.25">
      <c r="A3" s="10" t="s">
        <v>105</v>
      </c>
    </row>
    <row r="5" spans="1:24" ht="14.25">
      <c r="A5" s="9" t="s">
        <v>225</v>
      </c>
      <c r="E5" s="3"/>
    </row>
    <row r="6" spans="1:24" ht="14.25">
      <c r="A6" s="3"/>
      <c r="G6" s="93" t="s">
        <v>106</v>
      </c>
      <c r="H6" s="94"/>
      <c r="I6" s="9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9"/>
      <c r="F7" s="51" t="s">
        <v>222</v>
      </c>
      <c r="G7" s="51"/>
      <c r="H7" s="51" t="s">
        <v>223</v>
      </c>
      <c r="I7" s="69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00000000000001" customHeight="1">
      <c r="A8" s="5"/>
      <c r="B8" s="6"/>
      <c r="C8" s="6"/>
      <c r="D8" s="6"/>
      <c r="E8" s="60"/>
      <c r="F8" s="53" t="s">
        <v>214</v>
      </c>
      <c r="G8" s="53" t="s">
        <v>1</v>
      </c>
      <c r="H8" s="53" t="s">
        <v>214</v>
      </c>
      <c r="I8" s="54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92" t="s">
        <v>79</v>
      </c>
      <c r="B9" s="92" t="s">
        <v>80</v>
      </c>
      <c r="C9" s="61" t="s">
        <v>2</v>
      </c>
      <c r="D9" s="55"/>
      <c r="E9" s="55"/>
      <c r="F9" s="56">
        <v>886304</v>
      </c>
      <c r="G9" s="57">
        <f t="shared" ref="G9:G22" si="0">F9/$F$22*100</f>
        <v>44.641372185876108</v>
      </c>
      <c r="H9" s="56">
        <v>867276</v>
      </c>
      <c r="I9" s="57">
        <f t="shared" ref="I9:I40" si="1">(F9/H9-1)*100</f>
        <v>2.1939959136422438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92"/>
      <c r="B10" s="92"/>
      <c r="C10" s="63"/>
      <c r="D10" s="61" t="s">
        <v>21</v>
      </c>
      <c r="E10" s="55"/>
      <c r="F10" s="56">
        <v>484080</v>
      </c>
      <c r="G10" s="57">
        <f t="shared" si="0"/>
        <v>24.382148165571749</v>
      </c>
      <c r="H10" s="56">
        <v>473242</v>
      </c>
      <c r="I10" s="57">
        <f t="shared" si="1"/>
        <v>2.2901602140131372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92"/>
      <c r="B11" s="92"/>
      <c r="C11" s="50"/>
      <c r="D11" s="50"/>
      <c r="E11" s="29" t="s">
        <v>22</v>
      </c>
      <c r="F11" s="56">
        <v>422980</v>
      </c>
      <c r="G11" s="57">
        <f t="shared" si="0"/>
        <v>21.304662516678107</v>
      </c>
      <c r="H11" s="56">
        <v>414086</v>
      </c>
      <c r="I11" s="57">
        <f t="shared" si="1"/>
        <v>2.1478630043034519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92"/>
      <c r="B12" s="92"/>
      <c r="C12" s="50"/>
      <c r="D12" s="28"/>
      <c r="E12" s="29" t="s">
        <v>23</v>
      </c>
      <c r="F12" s="56">
        <v>38582</v>
      </c>
      <c r="G12" s="57">
        <f t="shared" si="0"/>
        <v>1.9432987120395169</v>
      </c>
      <c r="H12" s="56">
        <v>36552</v>
      </c>
      <c r="I12" s="57">
        <f t="shared" si="1"/>
        <v>5.5537316699496575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92"/>
      <c r="B13" s="92"/>
      <c r="C13" s="62"/>
      <c r="D13" s="55" t="s">
        <v>24</v>
      </c>
      <c r="E13" s="55"/>
      <c r="F13" s="56">
        <v>293207</v>
      </c>
      <c r="G13" s="57">
        <f t="shared" si="0"/>
        <v>14.768254249675254</v>
      </c>
      <c r="H13" s="56">
        <v>286772</v>
      </c>
      <c r="I13" s="57">
        <f t="shared" si="1"/>
        <v>2.243942923297948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92"/>
      <c r="B14" s="92"/>
      <c r="C14" s="55" t="s">
        <v>3</v>
      </c>
      <c r="D14" s="55"/>
      <c r="E14" s="55"/>
      <c r="F14" s="56">
        <v>8882</v>
      </c>
      <c r="G14" s="57">
        <f t="shared" si="0"/>
        <v>0.44736869940218205</v>
      </c>
      <c r="H14" s="56">
        <v>8791</v>
      </c>
      <c r="I14" s="57">
        <f t="shared" si="1"/>
        <v>1.0351495848026415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92"/>
      <c r="B15" s="92"/>
      <c r="C15" s="55" t="s">
        <v>4</v>
      </c>
      <c r="D15" s="55"/>
      <c r="E15" s="55"/>
      <c r="F15" s="56">
        <v>42334</v>
      </c>
      <c r="G15" s="57">
        <f t="shared" si="0"/>
        <v>2.1322795001679773</v>
      </c>
      <c r="H15" s="56">
        <v>40087</v>
      </c>
      <c r="I15" s="57">
        <f t="shared" si="1"/>
        <v>5.6053084541123122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92"/>
      <c r="B16" s="92"/>
      <c r="C16" s="55" t="s">
        <v>25</v>
      </c>
      <c r="D16" s="55"/>
      <c r="E16" s="55"/>
      <c r="F16" s="56">
        <v>41611</v>
      </c>
      <c r="G16" s="57">
        <f t="shared" si="0"/>
        <v>2.0958634261229672</v>
      </c>
      <c r="H16" s="56">
        <v>40541</v>
      </c>
      <c r="I16" s="57">
        <f t="shared" si="1"/>
        <v>2.6393034212278899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92"/>
      <c r="B17" s="92"/>
      <c r="C17" s="55" t="s">
        <v>5</v>
      </c>
      <c r="D17" s="55"/>
      <c r="E17" s="55"/>
      <c r="F17" s="56">
        <v>422470</v>
      </c>
      <c r="G17" s="57">
        <f t="shared" si="0"/>
        <v>21.278974829592418</v>
      </c>
      <c r="H17" s="56">
        <v>465663</v>
      </c>
      <c r="I17" s="57">
        <f t="shared" si="1"/>
        <v>-9.2755920053772751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92"/>
      <c r="B18" s="92"/>
      <c r="C18" s="55" t="s">
        <v>26</v>
      </c>
      <c r="D18" s="55"/>
      <c r="E18" s="55"/>
      <c r="F18" s="56">
        <v>102255</v>
      </c>
      <c r="G18" s="57">
        <f t="shared" si="0"/>
        <v>5.1503812606811668</v>
      </c>
      <c r="H18" s="56">
        <v>103557</v>
      </c>
      <c r="I18" s="57">
        <f t="shared" si="1"/>
        <v>-1.2572786001912029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92"/>
      <c r="B19" s="92"/>
      <c r="C19" s="55" t="s">
        <v>27</v>
      </c>
      <c r="D19" s="55"/>
      <c r="E19" s="55"/>
      <c r="F19" s="56">
        <v>13317</v>
      </c>
      <c r="G19" s="57">
        <f t="shared" si="0"/>
        <v>0.670750841019912</v>
      </c>
      <c r="H19" s="56">
        <v>43307</v>
      </c>
      <c r="I19" s="57">
        <f t="shared" si="1"/>
        <v>-69.24977486318609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92"/>
      <c r="B20" s="92"/>
      <c r="C20" s="55" t="s">
        <v>6</v>
      </c>
      <c r="D20" s="55"/>
      <c r="E20" s="55"/>
      <c r="F20" s="56">
        <v>132265</v>
      </c>
      <c r="G20" s="57">
        <f t="shared" si="0"/>
        <v>6.6619253576254911</v>
      </c>
      <c r="H20" s="56">
        <v>142108</v>
      </c>
      <c r="I20" s="57">
        <f t="shared" si="1"/>
        <v>-6.926422157795475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92"/>
      <c r="B21" s="92"/>
      <c r="C21" s="55" t="s">
        <v>7</v>
      </c>
      <c r="D21" s="55"/>
      <c r="E21" s="55"/>
      <c r="F21" s="56">
        <v>335949</v>
      </c>
      <c r="G21" s="57">
        <f t="shared" si="0"/>
        <v>16.921083899511782</v>
      </c>
      <c r="H21" s="56">
        <v>396648</v>
      </c>
      <c r="I21" s="57">
        <f t="shared" si="1"/>
        <v>-15.302989048224113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92"/>
      <c r="B22" s="92"/>
      <c r="C22" s="55" t="s">
        <v>8</v>
      </c>
      <c r="D22" s="55"/>
      <c r="E22" s="55"/>
      <c r="F22" s="56">
        <f>SUM(F9,F14:F21)</f>
        <v>1985387</v>
      </c>
      <c r="G22" s="57">
        <f t="shared" si="0"/>
        <v>100</v>
      </c>
      <c r="H22" s="56">
        <f>SUM(H9,H14:H21)</f>
        <v>2107978</v>
      </c>
      <c r="I22" s="57">
        <f t="shared" si="1"/>
        <v>-5.8155730278020012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92"/>
      <c r="B23" s="92" t="s">
        <v>81</v>
      </c>
      <c r="C23" s="64" t="s">
        <v>9</v>
      </c>
      <c r="D23" s="29"/>
      <c r="E23" s="29"/>
      <c r="F23" s="56">
        <v>1134944</v>
      </c>
      <c r="G23" s="57">
        <f t="shared" ref="G23:G40" si="2">F23/$F$40*100</f>
        <v>57.966525871711447</v>
      </c>
      <c r="H23" s="56">
        <v>1151791</v>
      </c>
      <c r="I23" s="57">
        <f t="shared" si="1"/>
        <v>-1.4626785588704894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92"/>
      <c r="B24" s="92"/>
      <c r="C24" s="63"/>
      <c r="D24" s="29" t="s">
        <v>10</v>
      </c>
      <c r="E24" s="29"/>
      <c r="F24" s="56">
        <v>355194</v>
      </c>
      <c r="G24" s="57">
        <f t="shared" si="2"/>
        <v>18.14130229374901</v>
      </c>
      <c r="H24" s="56">
        <v>364448</v>
      </c>
      <c r="I24" s="57">
        <f t="shared" si="1"/>
        <v>-2.5391825445605365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92"/>
      <c r="B25" s="92"/>
      <c r="C25" s="63"/>
      <c r="D25" s="29" t="s">
        <v>28</v>
      </c>
      <c r="E25" s="29"/>
      <c r="F25" s="56">
        <v>590876</v>
      </c>
      <c r="G25" s="57">
        <f t="shared" si="2"/>
        <v>30.178606998207293</v>
      </c>
      <c r="H25" s="56">
        <v>568467</v>
      </c>
      <c r="I25" s="57">
        <f t="shared" si="1"/>
        <v>3.9420054286352535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92"/>
      <c r="B26" s="92"/>
      <c r="C26" s="62"/>
      <c r="D26" s="29" t="s">
        <v>11</v>
      </c>
      <c r="E26" s="29"/>
      <c r="F26" s="56">
        <v>188874</v>
      </c>
      <c r="G26" s="57">
        <f t="shared" si="2"/>
        <v>9.6466165797551486</v>
      </c>
      <c r="H26" s="56">
        <v>218876</v>
      </c>
      <c r="I26" s="57">
        <f t="shared" si="1"/>
        <v>-13.707304592554692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92"/>
      <c r="B27" s="92"/>
      <c r="C27" s="64" t="s">
        <v>12</v>
      </c>
      <c r="D27" s="29"/>
      <c r="E27" s="29"/>
      <c r="F27" s="56">
        <v>621727</v>
      </c>
      <c r="G27" s="57">
        <f t="shared" si="2"/>
        <v>31.75430173703861</v>
      </c>
      <c r="H27" s="56">
        <v>712083</v>
      </c>
      <c r="I27" s="57">
        <f t="shared" si="1"/>
        <v>-12.688970246445985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92"/>
      <c r="B28" s="92"/>
      <c r="C28" s="63"/>
      <c r="D28" s="29" t="s">
        <v>13</v>
      </c>
      <c r="E28" s="29"/>
      <c r="F28" s="56">
        <v>211741</v>
      </c>
      <c r="G28" s="57">
        <f t="shared" si="2"/>
        <v>10.814533716731447</v>
      </c>
      <c r="H28" s="56">
        <v>240273</v>
      </c>
      <c r="I28" s="57">
        <f t="shared" si="1"/>
        <v>-11.874825719077887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92"/>
      <c r="B29" s="92"/>
      <c r="C29" s="63"/>
      <c r="D29" s="29" t="s">
        <v>29</v>
      </c>
      <c r="E29" s="29"/>
      <c r="F29" s="56">
        <v>15329</v>
      </c>
      <c r="G29" s="57">
        <f t="shared" si="2"/>
        <v>0.78291869474393871</v>
      </c>
      <c r="H29" s="56">
        <v>13983</v>
      </c>
      <c r="I29" s="57">
        <f t="shared" si="1"/>
        <v>9.6259743974826506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92"/>
      <c r="B30" s="92"/>
      <c r="C30" s="63"/>
      <c r="D30" s="29" t="s">
        <v>30</v>
      </c>
      <c r="E30" s="29"/>
      <c r="F30" s="56">
        <v>159924</v>
      </c>
      <c r="G30" s="57">
        <f t="shared" si="2"/>
        <v>8.1680141782392628</v>
      </c>
      <c r="H30" s="56">
        <v>166089</v>
      </c>
      <c r="I30" s="57">
        <f t="shared" si="1"/>
        <v>-3.7118653252172007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92"/>
      <c r="B31" s="92"/>
      <c r="C31" s="63"/>
      <c r="D31" s="29" t="s">
        <v>31</v>
      </c>
      <c r="E31" s="29"/>
      <c r="F31" s="56">
        <v>122464</v>
      </c>
      <c r="G31" s="57">
        <f t="shared" si="2"/>
        <v>6.2547690673313143</v>
      </c>
      <c r="H31" s="56">
        <v>119858</v>
      </c>
      <c r="I31" s="57">
        <f t="shared" si="1"/>
        <v>2.1742395167615003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92"/>
      <c r="B32" s="92"/>
      <c r="C32" s="63"/>
      <c r="D32" s="29" t="s">
        <v>14</v>
      </c>
      <c r="E32" s="29"/>
      <c r="F32" s="56">
        <v>31719</v>
      </c>
      <c r="G32" s="57">
        <f t="shared" si="2"/>
        <v>1.6200272737023285</v>
      </c>
      <c r="H32" s="56">
        <v>15864</v>
      </c>
      <c r="I32" s="57">
        <f t="shared" si="1"/>
        <v>99.943267776096832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92"/>
      <c r="B33" s="92"/>
      <c r="C33" s="62"/>
      <c r="D33" s="29" t="s">
        <v>32</v>
      </c>
      <c r="E33" s="29"/>
      <c r="F33" s="56">
        <v>80551</v>
      </c>
      <c r="G33" s="57">
        <f t="shared" si="2"/>
        <v>4.1140898806392467</v>
      </c>
      <c r="H33" s="56">
        <v>156015</v>
      </c>
      <c r="I33" s="57">
        <f t="shared" si="1"/>
        <v>-48.369708040893499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92"/>
      <c r="B34" s="92"/>
      <c r="C34" s="64" t="s">
        <v>15</v>
      </c>
      <c r="D34" s="29"/>
      <c r="E34" s="29"/>
      <c r="F34" s="56">
        <v>201259</v>
      </c>
      <c r="G34" s="57">
        <f t="shared" si="2"/>
        <v>10.279172391249942</v>
      </c>
      <c r="H34" s="56">
        <v>209058</v>
      </c>
      <c r="I34" s="57">
        <f t="shared" si="1"/>
        <v>-3.7305436768743649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92"/>
      <c r="B35" s="92"/>
      <c r="C35" s="63"/>
      <c r="D35" s="64" t="s">
        <v>16</v>
      </c>
      <c r="E35" s="29"/>
      <c r="F35" s="56">
        <v>201259</v>
      </c>
      <c r="G35" s="57">
        <f t="shared" si="2"/>
        <v>10.279172391249942</v>
      </c>
      <c r="H35" s="56">
        <v>209058</v>
      </c>
      <c r="I35" s="57">
        <f t="shared" si="1"/>
        <v>-3.7305436768743649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92"/>
      <c r="B36" s="92"/>
      <c r="C36" s="63"/>
      <c r="D36" s="63"/>
      <c r="E36" s="58" t="s">
        <v>102</v>
      </c>
      <c r="F36" s="56">
        <v>78715</v>
      </c>
      <c r="G36" s="57">
        <f t="shared" si="2"/>
        <v>4.0203173760042494</v>
      </c>
      <c r="H36" s="56">
        <v>74977</v>
      </c>
      <c r="I36" s="57">
        <f t="shared" si="1"/>
        <v>4.9855288955279686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92"/>
      <c r="B37" s="92"/>
      <c r="C37" s="63"/>
      <c r="D37" s="62"/>
      <c r="E37" s="29" t="s">
        <v>33</v>
      </c>
      <c r="F37" s="56">
        <v>122245</v>
      </c>
      <c r="G37" s="57">
        <f t="shared" si="2"/>
        <v>6.2435837849157014</v>
      </c>
      <c r="H37" s="56">
        <v>134081</v>
      </c>
      <c r="I37" s="57">
        <f t="shared" si="1"/>
        <v>-8.8274997949000955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92"/>
      <c r="B38" s="92"/>
      <c r="C38" s="63"/>
      <c r="D38" s="55" t="s">
        <v>34</v>
      </c>
      <c r="E38" s="55"/>
      <c r="F38" s="56">
        <v>0</v>
      </c>
      <c r="G38" s="57">
        <f t="shared" si="2"/>
        <v>0</v>
      </c>
      <c r="H38" s="56">
        <v>0</v>
      </c>
      <c r="I38" s="57" t="e">
        <f t="shared" si="1"/>
        <v>#DIV/0!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92"/>
      <c r="B39" s="92"/>
      <c r="C39" s="62"/>
      <c r="D39" s="55" t="s">
        <v>35</v>
      </c>
      <c r="E39" s="55"/>
      <c r="F39" s="56">
        <v>0</v>
      </c>
      <c r="G39" s="57">
        <f t="shared" si="2"/>
        <v>0</v>
      </c>
      <c r="H39" s="56">
        <v>0</v>
      </c>
      <c r="I39" s="57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92"/>
      <c r="B40" s="92"/>
      <c r="C40" s="29" t="s">
        <v>17</v>
      </c>
      <c r="D40" s="29"/>
      <c r="E40" s="29"/>
      <c r="F40" s="56">
        <f>SUM(F23,F27,F34)</f>
        <v>1957930</v>
      </c>
      <c r="G40" s="57">
        <f t="shared" si="2"/>
        <v>100</v>
      </c>
      <c r="H40" s="56">
        <f>SUM(H23,H27,H34)</f>
        <v>2072932</v>
      </c>
      <c r="I40" s="57">
        <f t="shared" si="1"/>
        <v>-5.5477941389297847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C1" sqref="C1"/>
    </sheetView>
  </sheetViews>
  <sheetFormatPr defaultColWidth="9" defaultRowHeight="13.5"/>
  <cols>
    <col min="1" max="1" width="5.375" style="1" customWidth="1"/>
    <col min="2" max="2" width="3.125" style="1" customWidth="1"/>
    <col min="3" max="3" width="34.75" style="1" customWidth="1"/>
    <col min="4" max="9" width="11.875" style="1" customWidth="1"/>
    <col min="10" max="16384" width="9" style="1"/>
  </cols>
  <sheetData>
    <row r="1" spans="1:9" ht="33.950000000000003" customHeight="1">
      <c r="A1" s="36" t="s">
        <v>0</v>
      </c>
      <c r="B1" s="36"/>
      <c r="C1" s="90" t="s">
        <v>227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70" t="s">
        <v>109</v>
      </c>
      <c r="B6" s="51"/>
      <c r="C6" s="51"/>
      <c r="D6" s="51"/>
      <c r="E6" s="27" t="s">
        <v>211</v>
      </c>
      <c r="F6" s="27" t="s">
        <v>212</v>
      </c>
      <c r="G6" s="27" t="s">
        <v>215</v>
      </c>
      <c r="H6" s="27" t="s">
        <v>217</v>
      </c>
      <c r="I6" s="27" t="s">
        <v>224</v>
      </c>
    </row>
    <row r="7" spans="1:9" ht="27" customHeight="1">
      <c r="A7" s="92" t="s">
        <v>110</v>
      </c>
      <c r="B7" s="61" t="s">
        <v>111</v>
      </c>
      <c r="C7" s="55"/>
      <c r="D7" s="65" t="s">
        <v>112</v>
      </c>
      <c r="E7" s="31">
        <v>1794131</v>
      </c>
      <c r="F7" s="27">
        <v>2392988</v>
      </c>
      <c r="G7" s="27">
        <v>2230291</v>
      </c>
      <c r="H7" s="27">
        <v>2107978</v>
      </c>
      <c r="I7" s="27">
        <v>1985387</v>
      </c>
    </row>
    <row r="8" spans="1:9" ht="27" customHeight="1">
      <c r="A8" s="92"/>
      <c r="B8" s="82"/>
      <c r="C8" s="55" t="s">
        <v>113</v>
      </c>
      <c r="D8" s="65" t="s">
        <v>37</v>
      </c>
      <c r="E8" s="71">
        <v>975999</v>
      </c>
      <c r="F8" s="71">
        <v>987417</v>
      </c>
      <c r="G8" s="71">
        <v>1030134</v>
      </c>
      <c r="H8" s="71">
        <v>1046179</v>
      </c>
      <c r="I8" s="72">
        <v>1070937</v>
      </c>
    </row>
    <row r="9" spans="1:9" ht="27" customHeight="1">
      <c r="A9" s="92"/>
      <c r="B9" s="55" t="s">
        <v>114</v>
      </c>
      <c r="C9" s="55"/>
      <c r="D9" s="65"/>
      <c r="E9" s="71">
        <v>1765971</v>
      </c>
      <c r="F9" s="71">
        <v>2369287</v>
      </c>
      <c r="G9" s="71">
        <v>2202642</v>
      </c>
      <c r="H9" s="71">
        <v>2072932</v>
      </c>
      <c r="I9" s="73">
        <v>1957930</v>
      </c>
    </row>
    <row r="10" spans="1:9" ht="27" customHeight="1">
      <c r="A10" s="92"/>
      <c r="B10" s="55" t="s">
        <v>115</v>
      </c>
      <c r="C10" s="55"/>
      <c r="D10" s="65"/>
      <c r="E10" s="71">
        <v>28160</v>
      </c>
      <c r="F10" s="71">
        <v>23701</v>
      </c>
      <c r="G10" s="71">
        <v>27648</v>
      </c>
      <c r="H10" s="71">
        <v>35047</v>
      </c>
      <c r="I10" s="73">
        <v>27457</v>
      </c>
    </row>
    <row r="11" spans="1:9" ht="27" customHeight="1">
      <c r="A11" s="92"/>
      <c r="B11" s="55" t="s">
        <v>116</v>
      </c>
      <c r="C11" s="55"/>
      <c r="D11" s="65"/>
      <c r="E11" s="71">
        <v>2075</v>
      </c>
      <c r="F11" s="71">
        <v>16968</v>
      </c>
      <c r="G11" s="71">
        <v>13652</v>
      </c>
      <c r="H11" s="71">
        <v>15244</v>
      </c>
      <c r="I11" s="73">
        <v>15723</v>
      </c>
    </row>
    <row r="12" spans="1:9" ht="27" customHeight="1">
      <c r="A12" s="92"/>
      <c r="B12" s="55" t="s">
        <v>117</v>
      </c>
      <c r="C12" s="55"/>
      <c r="D12" s="65"/>
      <c r="E12" s="71">
        <v>8085</v>
      </c>
      <c r="F12" s="71">
        <v>6733</v>
      </c>
      <c r="G12" s="71">
        <v>13997</v>
      </c>
      <c r="H12" s="71">
        <v>19803</v>
      </c>
      <c r="I12" s="73">
        <v>11734</v>
      </c>
    </row>
    <row r="13" spans="1:9" ht="27" customHeight="1">
      <c r="A13" s="92"/>
      <c r="B13" s="55" t="s">
        <v>118</v>
      </c>
      <c r="C13" s="55"/>
      <c r="D13" s="65"/>
      <c r="E13" s="71">
        <v>3330</v>
      </c>
      <c r="F13" s="71">
        <v>-1418</v>
      </c>
      <c r="G13" s="71">
        <v>7264</v>
      </c>
      <c r="H13" s="71">
        <v>5807</v>
      </c>
      <c r="I13" s="73">
        <v>-8069</v>
      </c>
    </row>
    <row r="14" spans="1:9" ht="27" customHeight="1">
      <c r="A14" s="92"/>
      <c r="B14" s="55" t="s">
        <v>119</v>
      </c>
      <c r="C14" s="55"/>
      <c r="D14" s="65"/>
      <c r="E14" s="71">
        <v>0</v>
      </c>
      <c r="F14" s="71">
        <v>0</v>
      </c>
      <c r="G14" s="71">
        <v>0</v>
      </c>
      <c r="H14" s="71">
        <v>0</v>
      </c>
      <c r="I14" s="73">
        <v>0</v>
      </c>
    </row>
    <row r="15" spans="1:9" ht="27" customHeight="1">
      <c r="A15" s="92"/>
      <c r="B15" s="55" t="s">
        <v>120</v>
      </c>
      <c r="C15" s="55"/>
      <c r="D15" s="65"/>
      <c r="E15" s="71">
        <v>-11386</v>
      </c>
      <c r="F15" s="71">
        <v>-154</v>
      </c>
      <c r="G15" s="71">
        <v>24536</v>
      </c>
      <c r="H15" s="71">
        <v>217</v>
      </c>
      <c r="I15" s="73">
        <v>4596</v>
      </c>
    </row>
    <row r="16" spans="1:9" ht="27" customHeight="1">
      <c r="A16" s="92"/>
      <c r="B16" s="55" t="s">
        <v>121</v>
      </c>
      <c r="C16" s="55"/>
      <c r="D16" s="65" t="s">
        <v>38</v>
      </c>
      <c r="E16" s="71">
        <v>24705</v>
      </c>
      <c r="F16" s="71">
        <v>28772</v>
      </c>
      <c r="G16" s="71">
        <v>49658</v>
      </c>
      <c r="H16" s="71">
        <v>49828</v>
      </c>
      <c r="I16" s="73">
        <v>71354</v>
      </c>
    </row>
    <row r="17" spans="1:9" ht="27" customHeight="1">
      <c r="A17" s="92"/>
      <c r="B17" s="55" t="s">
        <v>122</v>
      </c>
      <c r="C17" s="55"/>
      <c r="D17" s="65" t="s">
        <v>39</v>
      </c>
      <c r="E17" s="71">
        <v>254108</v>
      </c>
      <c r="F17" s="71">
        <v>251549</v>
      </c>
      <c r="G17" s="71">
        <v>286544</v>
      </c>
      <c r="H17" s="71">
        <v>346570</v>
      </c>
      <c r="I17" s="73">
        <v>465189</v>
      </c>
    </row>
    <row r="18" spans="1:9" ht="27" customHeight="1">
      <c r="A18" s="92"/>
      <c r="B18" s="55" t="s">
        <v>123</v>
      </c>
      <c r="C18" s="55"/>
      <c r="D18" s="65" t="s">
        <v>40</v>
      </c>
      <c r="E18" s="71">
        <v>2392644</v>
      </c>
      <c r="F18" s="71">
        <v>2386413</v>
      </c>
      <c r="G18" s="71">
        <v>2384425</v>
      </c>
      <c r="H18" s="71">
        <v>2330617</v>
      </c>
      <c r="I18" s="73">
        <v>2509556</v>
      </c>
    </row>
    <row r="19" spans="1:9" ht="27" customHeight="1">
      <c r="A19" s="92"/>
      <c r="B19" s="55" t="s">
        <v>124</v>
      </c>
      <c r="C19" s="55"/>
      <c r="D19" s="65" t="s">
        <v>125</v>
      </c>
      <c r="E19" s="71">
        <f>E17+E18-E16</f>
        <v>2622047</v>
      </c>
      <c r="F19" s="71">
        <f>F17+F18-F16</f>
        <v>2609190</v>
      </c>
      <c r="G19" s="71">
        <f>G17+G18-G16</f>
        <v>2621311</v>
      </c>
      <c r="H19" s="71">
        <f>H17+H18-H16</f>
        <v>2627359</v>
      </c>
      <c r="I19" s="71">
        <f>I17+I18-I16</f>
        <v>2903391</v>
      </c>
    </row>
    <row r="20" spans="1:9" ht="27" customHeight="1">
      <c r="A20" s="92"/>
      <c r="B20" s="55" t="s">
        <v>126</v>
      </c>
      <c r="C20" s="55"/>
      <c r="D20" s="65" t="s">
        <v>127</v>
      </c>
      <c r="E20" s="74">
        <f>E18/E8</f>
        <v>2.4514820199610861</v>
      </c>
      <c r="F20" s="74">
        <f>F18/F8</f>
        <v>2.4168238950716869</v>
      </c>
      <c r="G20" s="74">
        <f>G18/G8</f>
        <v>2.3146745957322059</v>
      </c>
      <c r="H20" s="74">
        <f>H18/H8</f>
        <v>2.227742097671622</v>
      </c>
      <c r="I20" s="74">
        <f>I18/I8</f>
        <v>2.3433273852710288</v>
      </c>
    </row>
    <row r="21" spans="1:9" ht="27" customHeight="1">
      <c r="A21" s="92"/>
      <c r="B21" s="55" t="s">
        <v>128</v>
      </c>
      <c r="C21" s="55"/>
      <c r="D21" s="65" t="s">
        <v>129</v>
      </c>
      <c r="E21" s="74">
        <f>E19/E8</f>
        <v>2.6865263181622114</v>
      </c>
      <c r="F21" s="74">
        <f>F19/F8</f>
        <v>2.6424398202583101</v>
      </c>
      <c r="G21" s="74">
        <f>G19/G8</f>
        <v>2.5446310868294804</v>
      </c>
      <c r="H21" s="74">
        <f>H19/H8</f>
        <v>2.5113857188874942</v>
      </c>
      <c r="I21" s="74">
        <f>I19/I8</f>
        <v>2.71107544141252</v>
      </c>
    </row>
    <row r="22" spans="1:9" ht="27" customHeight="1">
      <c r="A22" s="92"/>
      <c r="B22" s="55" t="s">
        <v>130</v>
      </c>
      <c r="C22" s="55"/>
      <c r="D22" s="65" t="s">
        <v>131</v>
      </c>
      <c r="E22" s="71">
        <f>E18/E24*1000000</f>
        <v>642119.36824087589</v>
      </c>
      <c r="F22" s="71">
        <f>F18/F24*1000000</f>
        <v>631745.51574047434</v>
      </c>
      <c r="G22" s="71">
        <f>G18/G24*1000000</f>
        <v>631219.24049587408</v>
      </c>
      <c r="H22" s="71">
        <f>H18/H24*1000000</f>
        <v>616974.86506255076</v>
      </c>
      <c r="I22" s="71">
        <f>I18/I24*1000000</f>
        <v>664344.66687015269</v>
      </c>
    </row>
    <row r="23" spans="1:9" ht="27" customHeight="1">
      <c r="A23" s="92"/>
      <c r="B23" s="55" t="s">
        <v>132</v>
      </c>
      <c r="C23" s="55"/>
      <c r="D23" s="65" t="s">
        <v>133</v>
      </c>
      <c r="E23" s="71">
        <f>E19/E24*1000000</f>
        <v>703684.77848684718</v>
      </c>
      <c r="F23" s="71">
        <f>F19/F24*1000000</f>
        <v>690720.37497905362</v>
      </c>
      <c r="G23" s="71">
        <f>G19/G24*1000000</f>
        <v>693929.1185604413</v>
      </c>
      <c r="H23" s="71">
        <f>H19/H24*1000000</f>
        <v>695530.18127640814</v>
      </c>
      <c r="I23" s="71">
        <f>I19/I24*1000000</f>
        <v>768603.02248238306</v>
      </c>
    </row>
    <row r="24" spans="1:9" ht="27" customHeight="1">
      <c r="A24" s="92"/>
      <c r="B24" s="75" t="s">
        <v>134</v>
      </c>
      <c r="C24" s="76"/>
      <c r="D24" s="65" t="s">
        <v>135</v>
      </c>
      <c r="E24" s="71">
        <v>3726167</v>
      </c>
      <c r="F24" s="71">
        <v>3777491</v>
      </c>
      <c r="G24" s="71">
        <f>F24</f>
        <v>3777491</v>
      </c>
      <c r="H24" s="71">
        <f>F24</f>
        <v>3777491</v>
      </c>
      <c r="I24" s="73">
        <f>F24</f>
        <v>3777491</v>
      </c>
    </row>
    <row r="25" spans="1:9" ht="27" customHeight="1">
      <c r="A25" s="92"/>
      <c r="B25" s="29" t="s">
        <v>136</v>
      </c>
      <c r="C25" s="29"/>
      <c r="D25" s="29"/>
      <c r="E25" s="71">
        <v>944807</v>
      </c>
      <c r="F25" s="71">
        <v>957786</v>
      </c>
      <c r="G25" s="71">
        <v>999815</v>
      </c>
      <c r="H25" s="71">
        <v>982949</v>
      </c>
      <c r="I25" s="66">
        <v>1000041</v>
      </c>
    </row>
    <row r="26" spans="1:9" ht="27" customHeight="1">
      <c r="A26" s="92"/>
      <c r="B26" s="29" t="s">
        <v>137</v>
      </c>
      <c r="C26" s="29"/>
      <c r="D26" s="29"/>
      <c r="E26" s="77">
        <v>0.97</v>
      </c>
      <c r="F26" s="77">
        <v>0.97</v>
      </c>
      <c r="G26" s="77">
        <v>0.96</v>
      </c>
      <c r="H26" s="77">
        <v>0.95</v>
      </c>
      <c r="I26" s="78">
        <v>0.94</v>
      </c>
    </row>
    <row r="27" spans="1:9" ht="27" customHeight="1">
      <c r="A27" s="92"/>
      <c r="B27" s="29" t="s">
        <v>138</v>
      </c>
      <c r="C27" s="29"/>
      <c r="D27" s="29"/>
      <c r="E27" s="79">
        <v>0.85599999999999998</v>
      </c>
      <c r="F27" s="79">
        <v>0.70299999999999996</v>
      </c>
      <c r="G27" s="79">
        <v>1.4</v>
      </c>
      <c r="H27" s="79">
        <v>2</v>
      </c>
      <c r="I27" s="80">
        <v>1.2</v>
      </c>
    </row>
    <row r="28" spans="1:9" ht="27" customHeight="1">
      <c r="A28" s="92"/>
      <c r="B28" s="29" t="s">
        <v>139</v>
      </c>
      <c r="C28" s="29"/>
      <c r="D28" s="29"/>
      <c r="E28" s="79">
        <v>101.2</v>
      </c>
      <c r="F28" s="79">
        <v>100.5</v>
      </c>
      <c r="G28" s="79">
        <v>95.1</v>
      </c>
      <c r="H28" s="79">
        <v>97.9</v>
      </c>
      <c r="I28" s="80">
        <v>98.1</v>
      </c>
    </row>
    <row r="29" spans="1:9" ht="27" customHeight="1">
      <c r="A29" s="92"/>
      <c r="B29" s="29" t="s">
        <v>140</v>
      </c>
      <c r="C29" s="29"/>
      <c r="D29" s="29"/>
      <c r="E29" s="79">
        <v>60.27</v>
      </c>
      <c r="F29" s="79">
        <v>50.8</v>
      </c>
      <c r="G29" s="79">
        <v>57.98</v>
      </c>
      <c r="H29" s="79">
        <v>57.8</v>
      </c>
      <c r="I29" s="80">
        <v>57.6</v>
      </c>
    </row>
    <row r="30" spans="1:9" ht="27" customHeight="1">
      <c r="A30" s="92"/>
      <c r="B30" s="92" t="s">
        <v>141</v>
      </c>
      <c r="C30" s="29" t="s">
        <v>142</v>
      </c>
      <c r="D30" s="29"/>
      <c r="E30" s="79">
        <v>0</v>
      </c>
      <c r="F30" s="79">
        <v>0</v>
      </c>
      <c r="G30" s="79">
        <v>0</v>
      </c>
      <c r="H30" s="79">
        <v>0</v>
      </c>
      <c r="I30" s="80">
        <v>0</v>
      </c>
    </row>
    <row r="31" spans="1:9" ht="27" customHeight="1">
      <c r="A31" s="92"/>
      <c r="B31" s="92"/>
      <c r="C31" s="29" t="s">
        <v>143</v>
      </c>
      <c r="D31" s="29"/>
      <c r="E31" s="79">
        <v>0</v>
      </c>
      <c r="F31" s="79">
        <v>0</v>
      </c>
      <c r="G31" s="79">
        <v>0</v>
      </c>
      <c r="H31" s="79">
        <v>0</v>
      </c>
      <c r="I31" s="80">
        <v>0</v>
      </c>
    </row>
    <row r="32" spans="1:9" ht="27" customHeight="1">
      <c r="A32" s="92"/>
      <c r="B32" s="92"/>
      <c r="C32" s="29" t="s">
        <v>144</v>
      </c>
      <c r="D32" s="29"/>
      <c r="E32" s="79">
        <v>10.199999999999999</v>
      </c>
      <c r="F32" s="79">
        <v>10.5</v>
      </c>
      <c r="G32" s="79">
        <v>10.6</v>
      </c>
      <c r="H32" s="79">
        <v>9.6999999999999993</v>
      </c>
      <c r="I32" s="80">
        <v>9.5</v>
      </c>
    </row>
    <row r="33" spans="1:9" ht="27" customHeight="1">
      <c r="A33" s="92"/>
      <c r="B33" s="92"/>
      <c r="C33" s="29" t="s">
        <v>145</v>
      </c>
      <c r="D33" s="29"/>
      <c r="E33" s="79">
        <v>140.4</v>
      </c>
      <c r="F33" s="79">
        <v>137.4</v>
      </c>
      <c r="G33" s="79">
        <v>129.9</v>
      </c>
      <c r="H33" s="79">
        <v>129.19999999999999</v>
      </c>
      <c r="I33" s="81">
        <v>127.2</v>
      </c>
    </row>
    <row r="34" spans="1:9" ht="27" customHeight="1">
      <c r="A34" s="1" t="s">
        <v>226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D1" sqref="D1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5" width="13.625" style="1" customWidth="1"/>
    <col min="26" max="29" width="12" style="1" customWidth="1"/>
    <col min="30" max="16384" width="9" style="1"/>
  </cols>
  <sheetData>
    <row r="1" spans="1:29" ht="33.950000000000003" customHeight="1">
      <c r="A1" s="17" t="s">
        <v>0</v>
      </c>
      <c r="B1" s="13"/>
      <c r="C1" s="13"/>
      <c r="D1" s="20" t="s">
        <v>228</v>
      </c>
      <c r="E1" s="14"/>
      <c r="F1" s="14"/>
      <c r="G1" s="14"/>
    </row>
    <row r="2" spans="1:29" ht="15" customHeight="1"/>
    <row r="3" spans="1:29" ht="15" customHeight="1">
      <c r="A3" s="15" t="s">
        <v>147</v>
      </c>
      <c r="B3" s="15"/>
      <c r="C3" s="15"/>
      <c r="D3" s="15"/>
    </row>
    <row r="4" spans="1:29" ht="15" customHeight="1">
      <c r="A4" s="15"/>
      <c r="B4" s="15"/>
      <c r="C4" s="15"/>
      <c r="D4" s="15"/>
    </row>
    <row r="5" spans="1:29" ht="15.95" customHeight="1">
      <c r="A5" s="12" t="s">
        <v>253</v>
      </c>
      <c r="B5" s="12"/>
      <c r="C5" s="12"/>
      <c r="D5" s="12"/>
      <c r="M5" s="16"/>
      <c r="O5" s="16"/>
      <c r="S5" s="16" t="s">
        <v>43</v>
      </c>
    </row>
    <row r="6" spans="1:29" ht="15.95" customHeight="1">
      <c r="A6" s="102" t="s">
        <v>44</v>
      </c>
      <c r="B6" s="101"/>
      <c r="C6" s="101"/>
      <c r="D6" s="101"/>
      <c r="E6" s="101"/>
      <c r="F6" s="96" t="s">
        <v>240</v>
      </c>
      <c r="G6" s="96"/>
      <c r="H6" s="96" t="s">
        <v>241</v>
      </c>
      <c r="I6" s="96"/>
      <c r="J6" s="96" t="s">
        <v>242</v>
      </c>
      <c r="K6" s="96"/>
      <c r="L6" s="96" t="s">
        <v>243</v>
      </c>
      <c r="M6" s="96"/>
      <c r="N6" s="96" t="s">
        <v>244</v>
      </c>
      <c r="O6" s="96"/>
      <c r="P6" s="96" t="s">
        <v>245</v>
      </c>
      <c r="Q6" s="96"/>
      <c r="R6" s="96" t="s">
        <v>246</v>
      </c>
      <c r="S6" s="96"/>
    </row>
    <row r="7" spans="1:29" ht="15.95" customHeight="1">
      <c r="A7" s="101"/>
      <c r="B7" s="101"/>
      <c r="C7" s="101"/>
      <c r="D7" s="101"/>
      <c r="E7" s="101"/>
      <c r="F7" s="53" t="s">
        <v>238</v>
      </c>
      <c r="G7" s="53" t="s">
        <v>239</v>
      </c>
      <c r="H7" s="53" t="s">
        <v>238</v>
      </c>
      <c r="I7" s="53" t="s">
        <v>239</v>
      </c>
      <c r="J7" s="53" t="s">
        <v>238</v>
      </c>
      <c r="K7" s="53" t="s">
        <v>239</v>
      </c>
      <c r="L7" s="53" t="s">
        <v>238</v>
      </c>
      <c r="M7" s="53" t="s">
        <v>239</v>
      </c>
      <c r="N7" s="53" t="s">
        <v>238</v>
      </c>
      <c r="O7" s="53" t="s">
        <v>239</v>
      </c>
      <c r="P7" s="53" t="s">
        <v>238</v>
      </c>
      <c r="Q7" s="53" t="s">
        <v>239</v>
      </c>
      <c r="R7" s="53" t="s">
        <v>238</v>
      </c>
      <c r="S7" s="53" t="s">
        <v>239</v>
      </c>
    </row>
    <row r="8" spans="1:29" ht="15.95" customHeight="1">
      <c r="A8" s="99" t="s">
        <v>83</v>
      </c>
      <c r="B8" s="61" t="s">
        <v>45</v>
      </c>
      <c r="C8" s="55"/>
      <c r="D8" s="55"/>
      <c r="E8" s="65" t="s">
        <v>36</v>
      </c>
      <c r="F8" s="66">
        <v>123993</v>
      </c>
      <c r="G8" s="66">
        <v>127028</v>
      </c>
      <c r="H8" s="66">
        <v>13882</v>
      </c>
      <c r="I8" s="66">
        <v>20736</v>
      </c>
      <c r="J8" s="66">
        <v>85326</v>
      </c>
      <c r="K8" s="66">
        <v>85305</v>
      </c>
      <c r="L8" s="66">
        <v>2732</v>
      </c>
      <c r="M8" s="66">
        <v>2805</v>
      </c>
      <c r="N8" s="66">
        <v>19568</v>
      </c>
      <c r="O8" s="66">
        <v>19664</v>
      </c>
      <c r="P8" s="66">
        <v>46327</v>
      </c>
      <c r="Q8" s="66">
        <v>43130</v>
      </c>
      <c r="R8" s="66">
        <v>42604</v>
      </c>
      <c r="S8" s="66">
        <v>43117</v>
      </c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15.95" customHeight="1">
      <c r="A9" s="99"/>
      <c r="B9" s="63"/>
      <c r="C9" s="55" t="s">
        <v>46</v>
      </c>
      <c r="D9" s="55"/>
      <c r="E9" s="65" t="s">
        <v>37</v>
      </c>
      <c r="F9" s="66">
        <v>123948</v>
      </c>
      <c r="G9" s="66">
        <v>126989</v>
      </c>
      <c r="H9" s="66">
        <v>13882</v>
      </c>
      <c r="I9" s="66">
        <v>20736</v>
      </c>
      <c r="J9" s="66">
        <v>85326</v>
      </c>
      <c r="K9" s="66">
        <v>85305</v>
      </c>
      <c r="L9" s="66">
        <v>2732</v>
      </c>
      <c r="M9" s="66">
        <v>2805</v>
      </c>
      <c r="N9" s="66">
        <v>19568</v>
      </c>
      <c r="O9" s="66">
        <v>19664</v>
      </c>
      <c r="P9" s="66">
        <v>46327</v>
      </c>
      <c r="Q9" s="66">
        <v>43130</v>
      </c>
      <c r="R9" s="66">
        <v>42290</v>
      </c>
      <c r="S9" s="66">
        <v>43091</v>
      </c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15.95" customHeight="1">
      <c r="A10" s="99"/>
      <c r="B10" s="62"/>
      <c r="C10" s="55" t="s">
        <v>47</v>
      </c>
      <c r="D10" s="55"/>
      <c r="E10" s="65" t="s">
        <v>38</v>
      </c>
      <c r="F10" s="66">
        <v>45</v>
      </c>
      <c r="G10" s="66">
        <v>39</v>
      </c>
      <c r="H10" s="66">
        <v>0</v>
      </c>
      <c r="I10" s="66">
        <v>0</v>
      </c>
      <c r="J10" s="66">
        <v>0</v>
      </c>
      <c r="K10" s="66">
        <v>0</v>
      </c>
      <c r="L10" s="67">
        <v>0</v>
      </c>
      <c r="M10" s="67">
        <v>0</v>
      </c>
      <c r="N10" s="67">
        <v>0</v>
      </c>
      <c r="O10" s="67">
        <v>0</v>
      </c>
      <c r="P10" s="66">
        <v>0</v>
      </c>
      <c r="Q10" s="66">
        <v>0</v>
      </c>
      <c r="R10" s="66">
        <v>315</v>
      </c>
      <c r="S10" s="66">
        <v>26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15.95" customHeight="1">
      <c r="A11" s="99"/>
      <c r="B11" s="61" t="s">
        <v>48</v>
      </c>
      <c r="C11" s="55"/>
      <c r="D11" s="55"/>
      <c r="E11" s="65" t="s">
        <v>39</v>
      </c>
      <c r="F11" s="66">
        <v>117412</v>
      </c>
      <c r="G11" s="66">
        <v>116836</v>
      </c>
      <c r="H11" s="66">
        <v>10772</v>
      </c>
      <c r="I11" s="66">
        <v>11120</v>
      </c>
      <c r="J11" s="66">
        <v>77173</v>
      </c>
      <c r="K11" s="66">
        <v>75079</v>
      </c>
      <c r="L11" s="66">
        <v>2089</v>
      </c>
      <c r="M11" s="66">
        <v>2076</v>
      </c>
      <c r="N11" s="66">
        <v>20308</v>
      </c>
      <c r="O11" s="66">
        <v>19423</v>
      </c>
      <c r="P11" s="66">
        <v>42200</v>
      </c>
      <c r="Q11" s="66">
        <v>41068</v>
      </c>
      <c r="R11" s="66">
        <v>43448</v>
      </c>
      <c r="S11" s="66">
        <v>42295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15.95" customHeight="1">
      <c r="A12" s="99"/>
      <c r="B12" s="63"/>
      <c r="C12" s="55" t="s">
        <v>49</v>
      </c>
      <c r="D12" s="55"/>
      <c r="E12" s="65" t="s">
        <v>40</v>
      </c>
      <c r="F12" s="66">
        <v>117166</v>
      </c>
      <c r="G12" s="66">
        <v>115715</v>
      </c>
      <c r="H12" s="66">
        <v>10772</v>
      </c>
      <c r="I12" s="66">
        <v>11120</v>
      </c>
      <c r="J12" s="66">
        <v>77173</v>
      </c>
      <c r="K12" s="66">
        <v>75079</v>
      </c>
      <c r="L12" s="66">
        <v>2089</v>
      </c>
      <c r="M12" s="66">
        <v>2076</v>
      </c>
      <c r="N12" s="66">
        <v>20308</v>
      </c>
      <c r="O12" s="66">
        <v>19419</v>
      </c>
      <c r="P12" s="66">
        <v>42200</v>
      </c>
      <c r="Q12" s="66">
        <v>41068</v>
      </c>
      <c r="R12" s="66">
        <v>42361</v>
      </c>
      <c r="S12" s="66">
        <v>41734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15.95" customHeight="1">
      <c r="A13" s="99"/>
      <c r="B13" s="62"/>
      <c r="C13" s="55" t="s">
        <v>50</v>
      </c>
      <c r="D13" s="55"/>
      <c r="E13" s="65" t="s">
        <v>41</v>
      </c>
      <c r="F13" s="66">
        <v>246</v>
      </c>
      <c r="G13" s="66">
        <v>1121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4</v>
      </c>
      <c r="P13" s="66">
        <v>0</v>
      </c>
      <c r="Q13" s="66">
        <v>0</v>
      </c>
      <c r="R13" s="66">
        <v>1087</v>
      </c>
      <c r="S13" s="66">
        <v>561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15.95" customHeight="1">
      <c r="A14" s="99"/>
      <c r="B14" s="55" t="s">
        <v>51</v>
      </c>
      <c r="C14" s="55"/>
      <c r="D14" s="55"/>
      <c r="E14" s="65" t="s">
        <v>87</v>
      </c>
      <c r="F14" s="66">
        <f>F9-F12</f>
        <v>6782</v>
      </c>
      <c r="G14" s="66">
        <f t="shared" ref="F14:S15" si="0">G9-G12</f>
        <v>11274</v>
      </c>
      <c r="H14" s="66">
        <f t="shared" si="0"/>
        <v>3110</v>
      </c>
      <c r="I14" s="66">
        <f t="shared" si="0"/>
        <v>9616</v>
      </c>
      <c r="J14" s="66">
        <f t="shared" si="0"/>
        <v>8153</v>
      </c>
      <c r="K14" s="66">
        <f t="shared" si="0"/>
        <v>10226</v>
      </c>
      <c r="L14" s="66">
        <f t="shared" si="0"/>
        <v>643</v>
      </c>
      <c r="M14" s="66">
        <f t="shared" si="0"/>
        <v>729</v>
      </c>
      <c r="N14" s="66">
        <f t="shared" si="0"/>
        <v>-740</v>
      </c>
      <c r="O14" s="66">
        <f t="shared" si="0"/>
        <v>245</v>
      </c>
      <c r="P14" s="66">
        <f t="shared" si="0"/>
        <v>4127</v>
      </c>
      <c r="Q14" s="66">
        <f t="shared" si="0"/>
        <v>2062</v>
      </c>
      <c r="R14" s="66">
        <f t="shared" si="0"/>
        <v>-71</v>
      </c>
      <c r="S14" s="66">
        <f t="shared" si="0"/>
        <v>1357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15.95" customHeight="1">
      <c r="A15" s="99"/>
      <c r="B15" s="55" t="s">
        <v>52</v>
      </c>
      <c r="C15" s="55"/>
      <c r="D15" s="55"/>
      <c r="E15" s="65" t="s">
        <v>88</v>
      </c>
      <c r="F15" s="66">
        <f t="shared" si="0"/>
        <v>-201</v>
      </c>
      <c r="G15" s="66">
        <f t="shared" si="0"/>
        <v>-1082</v>
      </c>
      <c r="H15" s="66">
        <f t="shared" si="0"/>
        <v>0</v>
      </c>
      <c r="I15" s="66">
        <f t="shared" si="0"/>
        <v>0</v>
      </c>
      <c r="J15" s="66">
        <f t="shared" si="0"/>
        <v>0</v>
      </c>
      <c r="K15" s="66">
        <f t="shared" si="0"/>
        <v>0</v>
      </c>
      <c r="L15" s="66">
        <f t="shared" si="0"/>
        <v>0</v>
      </c>
      <c r="M15" s="66">
        <f t="shared" si="0"/>
        <v>0</v>
      </c>
      <c r="N15" s="66">
        <f t="shared" si="0"/>
        <v>0</v>
      </c>
      <c r="O15" s="66">
        <f t="shared" si="0"/>
        <v>-4</v>
      </c>
      <c r="P15" s="66">
        <f t="shared" si="0"/>
        <v>0</v>
      </c>
      <c r="Q15" s="66">
        <f t="shared" si="0"/>
        <v>0</v>
      </c>
      <c r="R15" s="66">
        <f t="shared" si="0"/>
        <v>-772</v>
      </c>
      <c r="S15" s="66">
        <f t="shared" si="0"/>
        <v>-535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5.95" customHeight="1">
      <c r="A16" s="99"/>
      <c r="B16" s="55" t="s">
        <v>53</v>
      </c>
      <c r="C16" s="55"/>
      <c r="D16" s="55"/>
      <c r="E16" s="65" t="s">
        <v>89</v>
      </c>
      <c r="F16" s="66">
        <f t="shared" ref="F16:S16" si="1">F8-F11</f>
        <v>6581</v>
      </c>
      <c r="G16" s="66">
        <f t="shared" si="1"/>
        <v>10192</v>
      </c>
      <c r="H16" s="66">
        <f t="shared" si="1"/>
        <v>3110</v>
      </c>
      <c r="I16" s="66">
        <f t="shared" si="1"/>
        <v>9616</v>
      </c>
      <c r="J16" s="66">
        <f t="shared" si="1"/>
        <v>8153</v>
      </c>
      <c r="K16" s="66">
        <f t="shared" si="1"/>
        <v>10226</v>
      </c>
      <c r="L16" s="66">
        <f t="shared" si="1"/>
        <v>643</v>
      </c>
      <c r="M16" s="66">
        <f t="shared" si="1"/>
        <v>729</v>
      </c>
      <c r="N16" s="66">
        <f t="shared" si="1"/>
        <v>-740</v>
      </c>
      <c r="O16" s="66">
        <f t="shared" si="1"/>
        <v>241</v>
      </c>
      <c r="P16" s="66">
        <f t="shared" si="1"/>
        <v>4127</v>
      </c>
      <c r="Q16" s="66">
        <f t="shared" si="1"/>
        <v>2062</v>
      </c>
      <c r="R16" s="66">
        <f t="shared" si="1"/>
        <v>-844</v>
      </c>
      <c r="S16" s="66">
        <f t="shared" si="1"/>
        <v>822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15.95" customHeight="1">
      <c r="A17" s="99"/>
      <c r="B17" s="55" t="s">
        <v>54</v>
      </c>
      <c r="C17" s="55"/>
      <c r="D17" s="55"/>
      <c r="E17" s="53"/>
      <c r="F17" s="67">
        <v>0</v>
      </c>
      <c r="G17" s="67">
        <v>0</v>
      </c>
      <c r="H17" s="67">
        <v>66429</v>
      </c>
      <c r="I17" s="67">
        <v>69538</v>
      </c>
      <c r="J17" s="67">
        <v>0</v>
      </c>
      <c r="K17" s="67">
        <v>0</v>
      </c>
      <c r="L17" s="66">
        <v>0</v>
      </c>
      <c r="M17" s="66">
        <v>0</v>
      </c>
      <c r="N17" s="66">
        <v>4372</v>
      </c>
      <c r="O17" s="66">
        <v>3699</v>
      </c>
      <c r="P17" s="66">
        <v>140230</v>
      </c>
      <c r="Q17" s="66">
        <v>144357</v>
      </c>
      <c r="R17" s="67">
        <v>44751</v>
      </c>
      <c r="S17" s="68">
        <v>43908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15.95" customHeight="1">
      <c r="A18" s="99"/>
      <c r="B18" s="55" t="s">
        <v>55</v>
      </c>
      <c r="C18" s="55"/>
      <c r="D18" s="55"/>
      <c r="E18" s="53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15.95" customHeight="1">
      <c r="A19" s="99" t="s">
        <v>84</v>
      </c>
      <c r="B19" s="61" t="s">
        <v>56</v>
      </c>
      <c r="C19" s="55"/>
      <c r="D19" s="55"/>
      <c r="E19" s="65"/>
      <c r="F19" s="66">
        <v>66148</v>
      </c>
      <c r="G19" s="66">
        <v>64905</v>
      </c>
      <c r="H19" s="66">
        <v>5844</v>
      </c>
      <c r="I19" s="66">
        <v>11459</v>
      </c>
      <c r="J19" s="66">
        <v>22473</v>
      </c>
      <c r="K19" s="66">
        <v>17290</v>
      </c>
      <c r="L19" s="66">
        <v>562</v>
      </c>
      <c r="M19" s="66">
        <v>643</v>
      </c>
      <c r="N19" s="66">
        <v>1968</v>
      </c>
      <c r="O19" s="66">
        <v>663</v>
      </c>
      <c r="P19" s="66">
        <v>22583</v>
      </c>
      <c r="Q19" s="66">
        <v>27013</v>
      </c>
      <c r="R19" s="66">
        <v>4220</v>
      </c>
      <c r="S19" s="66">
        <v>4199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15.95" customHeight="1">
      <c r="A20" s="99"/>
      <c r="B20" s="62"/>
      <c r="C20" s="55" t="s">
        <v>57</v>
      </c>
      <c r="D20" s="55"/>
      <c r="E20" s="65"/>
      <c r="F20" s="66">
        <v>53600</v>
      </c>
      <c r="G20" s="66">
        <v>51131</v>
      </c>
      <c r="H20" s="66">
        <v>0</v>
      </c>
      <c r="I20" s="66">
        <v>8800</v>
      </c>
      <c r="J20" s="66">
        <v>18405</v>
      </c>
      <c r="K20" s="66">
        <v>12293</v>
      </c>
      <c r="L20" s="66">
        <v>437</v>
      </c>
      <c r="M20" s="67">
        <v>502</v>
      </c>
      <c r="N20" s="66">
        <v>1862</v>
      </c>
      <c r="O20" s="67">
        <v>642</v>
      </c>
      <c r="P20" s="66">
        <v>17985</v>
      </c>
      <c r="Q20" s="66">
        <v>20193</v>
      </c>
      <c r="R20" s="66">
        <v>791</v>
      </c>
      <c r="S20" s="66">
        <v>888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5.95" customHeight="1">
      <c r="A21" s="99"/>
      <c r="B21" s="55" t="s">
        <v>58</v>
      </c>
      <c r="C21" s="55"/>
      <c r="D21" s="55"/>
      <c r="E21" s="65" t="s">
        <v>90</v>
      </c>
      <c r="F21" s="66">
        <v>55094</v>
      </c>
      <c r="G21" s="66">
        <v>51053</v>
      </c>
      <c r="H21" s="66">
        <v>5844</v>
      </c>
      <c r="I21" s="66">
        <v>11459</v>
      </c>
      <c r="J21" s="66">
        <v>22473</v>
      </c>
      <c r="K21" s="66">
        <v>17290</v>
      </c>
      <c r="L21" s="66">
        <v>562</v>
      </c>
      <c r="M21" s="66">
        <v>643</v>
      </c>
      <c r="N21" s="66">
        <v>1968</v>
      </c>
      <c r="O21" s="66">
        <v>330</v>
      </c>
      <c r="P21" s="66">
        <v>21534</v>
      </c>
      <c r="Q21" s="66">
        <v>24368</v>
      </c>
      <c r="R21" s="66">
        <v>4220</v>
      </c>
      <c r="S21" s="66">
        <v>4199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5.95" customHeight="1">
      <c r="A22" s="99"/>
      <c r="B22" s="61" t="s">
        <v>59</v>
      </c>
      <c r="C22" s="55"/>
      <c r="D22" s="55"/>
      <c r="E22" s="65" t="s">
        <v>91</v>
      </c>
      <c r="F22" s="66">
        <v>118020</v>
      </c>
      <c r="G22" s="66">
        <v>115466</v>
      </c>
      <c r="H22" s="66">
        <v>16789</v>
      </c>
      <c r="I22" s="66">
        <v>25717</v>
      </c>
      <c r="J22" s="66">
        <v>53138</v>
      </c>
      <c r="K22" s="66">
        <v>43899</v>
      </c>
      <c r="L22" s="66">
        <v>2698</v>
      </c>
      <c r="M22" s="66">
        <v>2114</v>
      </c>
      <c r="N22" s="66">
        <v>2837</v>
      </c>
      <c r="O22" s="66">
        <v>920</v>
      </c>
      <c r="P22" s="66">
        <v>46639</v>
      </c>
      <c r="Q22" s="66">
        <v>47214</v>
      </c>
      <c r="R22" s="66">
        <v>6170</v>
      </c>
      <c r="S22" s="66">
        <v>5947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5.95" customHeight="1">
      <c r="A23" s="99"/>
      <c r="B23" s="62" t="s">
        <v>60</v>
      </c>
      <c r="C23" s="55" t="s">
        <v>61</v>
      </c>
      <c r="D23" s="55"/>
      <c r="E23" s="65"/>
      <c r="F23" s="66">
        <v>60539</v>
      </c>
      <c r="G23" s="66">
        <v>63447</v>
      </c>
      <c r="H23" s="66">
        <v>15874</v>
      </c>
      <c r="I23" s="66">
        <v>25319</v>
      </c>
      <c r="J23" s="66">
        <v>11096</v>
      </c>
      <c r="K23" s="66">
        <v>8548</v>
      </c>
      <c r="L23" s="66">
        <v>246</v>
      </c>
      <c r="M23" s="66">
        <v>247</v>
      </c>
      <c r="N23" s="66">
        <v>449</v>
      </c>
      <c r="O23" s="66">
        <v>518</v>
      </c>
      <c r="P23" s="66">
        <v>29802</v>
      </c>
      <c r="Q23" s="66">
        <v>26794</v>
      </c>
      <c r="R23" s="66">
        <v>5382</v>
      </c>
      <c r="S23" s="66">
        <v>5104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5.95" customHeight="1">
      <c r="A24" s="99"/>
      <c r="B24" s="55" t="s">
        <v>92</v>
      </c>
      <c r="C24" s="55"/>
      <c r="D24" s="55"/>
      <c r="E24" s="65" t="s">
        <v>93</v>
      </c>
      <c r="F24" s="66">
        <f>F21-F22</f>
        <v>-62926</v>
      </c>
      <c r="G24" s="66">
        <f t="shared" ref="G24:S24" si="2">G21-G22</f>
        <v>-64413</v>
      </c>
      <c r="H24" s="66">
        <f t="shared" si="2"/>
        <v>-10945</v>
      </c>
      <c r="I24" s="66">
        <f t="shared" si="2"/>
        <v>-14258</v>
      </c>
      <c r="J24" s="66">
        <f t="shared" si="2"/>
        <v>-30665</v>
      </c>
      <c r="K24" s="66">
        <f t="shared" si="2"/>
        <v>-26609</v>
      </c>
      <c r="L24" s="66">
        <f t="shared" si="2"/>
        <v>-2136</v>
      </c>
      <c r="M24" s="66">
        <f t="shared" si="2"/>
        <v>-1471</v>
      </c>
      <c r="N24" s="66">
        <f t="shared" si="2"/>
        <v>-869</v>
      </c>
      <c r="O24" s="66">
        <f t="shared" si="2"/>
        <v>-590</v>
      </c>
      <c r="P24" s="66">
        <f t="shared" si="2"/>
        <v>-25105</v>
      </c>
      <c r="Q24" s="66">
        <f t="shared" si="2"/>
        <v>-22846</v>
      </c>
      <c r="R24" s="66">
        <f t="shared" si="2"/>
        <v>-1950</v>
      </c>
      <c r="S24" s="66">
        <f t="shared" si="2"/>
        <v>-1748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5.95" customHeight="1">
      <c r="A25" s="99"/>
      <c r="B25" s="61" t="s">
        <v>62</v>
      </c>
      <c r="C25" s="61"/>
      <c r="D25" s="61"/>
      <c r="E25" s="103" t="s">
        <v>94</v>
      </c>
      <c r="F25" s="97">
        <v>62926</v>
      </c>
      <c r="G25" s="97">
        <v>64413</v>
      </c>
      <c r="H25" s="97">
        <v>10945</v>
      </c>
      <c r="I25" s="97">
        <v>14258</v>
      </c>
      <c r="J25" s="97">
        <v>30665</v>
      </c>
      <c r="K25" s="97">
        <v>26609</v>
      </c>
      <c r="L25" s="97">
        <v>2136</v>
      </c>
      <c r="M25" s="97">
        <v>1471</v>
      </c>
      <c r="N25" s="97">
        <v>869</v>
      </c>
      <c r="O25" s="97">
        <v>590</v>
      </c>
      <c r="P25" s="97">
        <v>25082</v>
      </c>
      <c r="Q25" s="97">
        <v>22806</v>
      </c>
      <c r="R25" s="97">
        <v>1950</v>
      </c>
      <c r="S25" s="97">
        <v>1748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5.95" customHeight="1">
      <c r="A26" s="99"/>
      <c r="B26" s="82" t="s">
        <v>63</v>
      </c>
      <c r="C26" s="82"/>
      <c r="D26" s="82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5.95" customHeight="1">
      <c r="A27" s="99"/>
      <c r="B27" s="55" t="s">
        <v>95</v>
      </c>
      <c r="C27" s="55"/>
      <c r="D27" s="55"/>
      <c r="E27" s="65" t="s">
        <v>96</v>
      </c>
      <c r="F27" s="66">
        <f t="shared" ref="F27:S27" si="3">F24+F25</f>
        <v>0</v>
      </c>
      <c r="G27" s="66">
        <f t="shared" si="3"/>
        <v>0</v>
      </c>
      <c r="H27" s="66">
        <f t="shared" si="3"/>
        <v>0</v>
      </c>
      <c r="I27" s="66">
        <f t="shared" si="3"/>
        <v>0</v>
      </c>
      <c r="J27" s="66">
        <f t="shared" si="3"/>
        <v>0</v>
      </c>
      <c r="K27" s="66">
        <f t="shared" si="3"/>
        <v>0</v>
      </c>
      <c r="L27" s="66">
        <f t="shared" si="3"/>
        <v>0</v>
      </c>
      <c r="M27" s="66">
        <f t="shared" si="3"/>
        <v>0</v>
      </c>
      <c r="N27" s="66">
        <f t="shared" si="3"/>
        <v>0</v>
      </c>
      <c r="O27" s="66">
        <f t="shared" si="3"/>
        <v>0</v>
      </c>
      <c r="P27" s="66">
        <f t="shared" si="3"/>
        <v>-23</v>
      </c>
      <c r="Q27" s="66">
        <f t="shared" si="3"/>
        <v>-40</v>
      </c>
      <c r="R27" s="66">
        <f t="shared" si="3"/>
        <v>0</v>
      </c>
      <c r="S27" s="66">
        <f t="shared" si="3"/>
        <v>0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5.95" customHeight="1">
      <c r="A29" s="12"/>
      <c r="F29" s="18"/>
      <c r="G29" s="18"/>
      <c r="H29" s="18"/>
      <c r="I29" s="18"/>
      <c r="J29" s="18"/>
      <c r="K29" s="18"/>
      <c r="L29" s="19"/>
      <c r="M29" s="19"/>
      <c r="N29" s="19"/>
      <c r="O29" s="19"/>
      <c r="P29" s="18"/>
      <c r="Q29" s="19" t="s">
        <v>100</v>
      </c>
      <c r="R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</row>
    <row r="30" spans="1:29" ht="15.95" customHeight="1">
      <c r="A30" s="101" t="s">
        <v>64</v>
      </c>
      <c r="B30" s="101"/>
      <c r="C30" s="101"/>
      <c r="D30" s="101"/>
      <c r="E30" s="101"/>
      <c r="F30" s="95" t="s">
        <v>247</v>
      </c>
      <c r="G30" s="95"/>
      <c r="H30" s="95" t="s">
        <v>248</v>
      </c>
      <c r="I30" s="95"/>
      <c r="J30" s="95" t="s">
        <v>249</v>
      </c>
      <c r="K30" s="95"/>
      <c r="L30" s="95" t="s">
        <v>250</v>
      </c>
      <c r="M30" s="95"/>
      <c r="N30" s="95" t="s">
        <v>251</v>
      </c>
      <c r="O30" s="95"/>
      <c r="P30" s="106" t="s">
        <v>254</v>
      </c>
      <c r="Q30" s="95"/>
      <c r="R30" s="24"/>
      <c r="S30" s="18"/>
      <c r="T30" s="24"/>
      <c r="U30" s="18"/>
      <c r="V30" s="24"/>
      <c r="W30" s="18"/>
      <c r="X30" s="24"/>
      <c r="Y30" s="18"/>
      <c r="Z30" s="24"/>
      <c r="AA30" s="18"/>
    </row>
    <row r="31" spans="1:29" ht="15.95" customHeight="1">
      <c r="A31" s="101"/>
      <c r="B31" s="101"/>
      <c r="C31" s="101"/>
      <c r="D31" s="101"/>
      <c r="E31" s="101"/>
      <c r="F31" s="53" t="s">
        <v>238</v>
      </c>
      <c r="G31" s="53" t="s">
        <v>239</v>
      </c>
      <c r="H31" s="53" t="s">
        <v>238</v>
      </c>
      <c r="I31" s="53" t="s">
        <v>239</v>
      </c>
      <c r="J31" s="53" t="s">
        <v>238</v>
      </c>
      <c r="K31" s="53" t="s">
        <v>239</v>
      </c>
      <c r="L31" s="53" t="s">
        <v>238</v>
      </c>
      <c r="M31" s="53" t="s">
        <v>239</v>
      </c>
      <c r="N31" s="53" t="s">
        <v>238</v>
      </c>
      <c r="O31" s="53" t="s">
        <v>239</v>
      </c>
      <c r="P31" s="53" t="s">
        <v>238</v>
      </c>
      <c r="Q31" s="53" t="s">
        <v>239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9" ht="15.95" customHeight="1">
      <c r="A32" s="99" t="s">
        <v>85</v>
      </c>
      <c r="B32" s="61" t="s">
        <v>45</v>
      </c>
      <c r="C32" s="55"/>
      <c r="D32" s="55"/>
      <c r="E32" s="65" t="s">
        <v>36</v>
      </c>
      <c r="F32" s="66">
        <v>170</v>
      </c>
      <c r="G32" s="66">
        <v>153</v>
      </c>
      <c r="H32" s="66">
        <v>2588</v>
      </c>
      <c r="I32" s="66">
        <v>2589</v>
      </c>
      <c r="J32" s="66">
        <v>2337.9780000000001</v>
      </c>
      <c r="K32" s="66">
        <v>2159.6660000000002</v>
      </c>
      <c r="L32" s="66">
        <v>212</v>
      </c>
      <c r="M32" s="66">
        <v>212</v>
      </c>
      <c r="N32" s="66">
        <v>1329</v>
      </c>
      <c r="O32" s="66">
        <v>1311</v>
      </c>
      <c r="P32" s="66">
        <v>14</v>
      </c>
      <c r="Q32" s="66">
        <v>11</v>
      </c>
      <c r="R32" s="21"/>
      <c r="S32" s="21"/>
      <c r="T32" s="21"/>
      <c r="U32" s="21"/>
      <c r="V32" s="23"/>
      <c r="W32" s="23"/>
      <c r="X32" s="21"/>
      <c r="Y32" s="21"/>
      <c r="Z32" s="23"/>
      <c r="AA32" s="23"/>
    </row>
    <row r="33" spans="1:27" ht="15.95" customHeight="1">
      <c r="A33" s="105"/>
      <c r="B33" s="63"/>
      <c r="C33" s="61" t="s">
        <v>65</v>
      </c>
      <c r="D33" s="55"/>
      <c r="E33" s="65"/>
      <c r="F33" s="66">
        <v>53</v>
      </c>
      <c r="G33" s="66">
        <v>56</v>
      </c>
      <c r="H33" s="66">
        <v>2329</v>
      </c>
      <c r="I33" s="66">
        <v>2376</v>
      </c>
      <c r="J33" s="66">
        <v>326.94200000000001</v>
      </c>
      <c r="K33" s="66">
        <v>292.14299999999997</v>
      </c>
      <c r="L33" s="66">
        <v>100</v>
      </c>
      <c r="M33" s="66">
        <v>100</v>
      </c>
      <c r="N33" s="66">
        <v>1303</v>
      </c>
      <c r="O33" s="66">
        <v>1299</v>
      </c>
      <c r="P33" s="66">
        <v>0</v>
      </c>
      <c r="Q33" s="66">
        <v>0</v>
      </c>
      <c r="R33" s="21"/>
      <c r="S33" s="21"/>
      <c r="T33" s="21"/>
      <c r="U33" s="21"/>
      <c r="V33" s="23"/>
      <c r="W33" s="23"/>
      <c r="X33" s="21"/>
      <c r="Y33" s="21"/>
      <c r="Z33" s="23"/>
      <c r="AA33" s="23"/>
    </row>
    <row r="34" spans="1:27" ht="15.95" customHeight="1">
      <c r="A34" s="105"/>
      <c r="B34" s="63"/>
      <c r="C34" s="62"/>
      <c r="D34" s="55" t="s">
        <v>66</v>
      </c>
      <c r="E34" s="65"/>
      <c r="F34" s="66">
        <v>45</v>
      </c>
      <c r="G34" s="66">
        <v>44</v>
      </c>
      <c r="H34" s="66">
        <v>1388</v>
      </c>
      <c r="I34" s="66">
        <v>1422</v>
      </c>
      <c r="J34" s="66">
        <v>246.041</v>
      </c>
      <c r="K34" s="66">
        <v>221.25399999999999</v>
      </c>
      <c r="L34" s="66">
        <v>95</v>
      </c>
      <c r="M34" s="66">
        <v>96</v>
      </c>
      <c r="N34" s="66">
        <v>1275</v>
      </c>
      <c r="O34" s="66">
        <v>1273</v>
      </c>
      <c r="P34" s="66">
        <v>0</v>
      </c>
      <c r="Q34" s="66">
        <v>0</v>
      </c>
      <c r="R34" s="21"/>
      <c r="S34" s="21"/>
      <c r="T34" s="21"/>
      <c r="U34" s="21"/>
      <c r="V34" s="23"/>
      <c r="W34" s="23"/>
      <c r="X34" s="21"/>
      <c r="Y34" s="21"/>
      <c r="Z34" s="23"/>
      <c r="AA34" s="23"/>
    </row>
    <row r="35" spans="1:27" ht="15.95" customHeight="1">
      <c r="A35" s="105"/>
      <c r="B35" s="62"/>
      <c r="C35" s="55" t="s">
        <v>67</v>
      </c>
      <c r="D35" s="55"/>
      <c r="E35" s="65"/>
      <c r="F35" s="66">
        <v>0</v>
      </c>
      <c r="G35" s="66">
        <v>0.1</v>
      </c>
      <c r="H35" s="66">
        <v>259</v>
      </c>
      <c r="I35" s="66">
        <v>213</v>
      </c>
      <c r="J35" s="66">
        <v>2011.0360000000001</v>
      </c>
      <c r="K35" s="66">
        <v>1867.5229999999999</v>
      </c>
      <c r="L35" s="68">
        <v>112</v>
      </c>
      <c r="M35" s="68">
        <v>112</v>
      </c>
      <c r="N35" s="68">
        <v>26</v>
      </c>
      <c r="O35" s="68">
        <v>13</v>
      </c>
      <c r="P35" s="66">
        <v>14</v>
      </c>
      <c r="Q35" s="66">
        <v>11</v>
      </c>
      <c r="R35" s="21"/>
      <c r="S35" s="21"/>
      <c r="T35" s="21"/>
      <c r="U35" s="21"/>
      <c r="V35" s="23"/>
      <c r="W35" s="23"/>
      <c r="X35" s="21"/>
      <c r="Y35" s="21"/>
      <c r="Z35" s="23"/>
      <c r="AA35" s="23"/>
    </row>
    <row r="36" spans="1:27" ht="15.95" customHeight="1">
      <c r="A36" s="105"/>
      <c r="B36" s="61" t="s">
        <v>48</v>
      </c>
      <c r="C36" s="55"/>
      <c r="D36" s="55"/>
      <c r="E36" s="65" t="s">
        <v>37</v>
      </c>
      <c r="F36" s="66">
        <v>49</v>
      </c>
      <c r="G36" s="66">
        <v>37</v>
      </c>
      <c r="H36" s="66">
        <v>2101</v>
      </c>
      <c r="I36" s="66">
        <v>2173</v>
      </c>
      <c r="J36" s="66">
        <v>2208.9560000000001</v>
      </c>
      <c r="K36" s="66">
        <v>2310.0239999999999</v>
      </c>
      <c r="L36" s="66">
        <v>211</v>
      </c>
      <c r="M36" s="66">
        <v>188</v>
      </c>
      <c r="N36" s="66">
        <v>1208</v>
      </c>
      <c r="O36" s="66">
        <v>1136</v>
      </c>
      <c r="P36" s="66">
        <v>14</v>
      </c>
      <c r="Q36" s="66">
        <v>11</v>
      </c>
      <c r="R36" s="21"/>
      <c r="S36" s="21"/>
      <c r="T36" s="21"/>
      <c r="U36" s="21"/>
      <c r="V36" s="21"/>
      <c r="W36" s="21"/>
      <c r="X36" s="21"/>
      <c r="Y36" s="21"/>
      <c r="Z36" s="23"/>
      <c r="AA36" s="23"/>
    </row>
    <row r="37" spans="1:27" ht="15.95" customHeight="1">
      <c r="A37" s="105"/>
      <c r="B37" s="63"/>
      <c r="C37" s="55" t="s">
        <v>68</v>
      </c>
      <c r="D37" s="55"/>
      <c r="E37" s="65"/>
      <c r="F37" s="66">
        <v>49</v>
      </c>
      <c r="G37" s="66">
        <v>37</v>
      </c>
      <c r="H37" s="66">
        <v>2066</v>
      </c>
      <c r="I37" s="66">
        <v>2127</v>
      </c>
      <c r="J37" s="66">
        <v>2173.6750000000002</v>
      </c>
      <c r="K37" s="66">
        <v>2264.7959999999998</v>
      </c>
      <c r="L37" s="66">
        <v>209</v>
      </c>
      <c r="M37" s="66">
        <v>184</v>
      </c>
      <c r="N37" s="66">
        <v>1139</v>
      </c>
      <c r="O37" s="66">
        <v>1017</v>
      </c>
      <c r="P37" s="66">
        <v>14</v>
      </c>
      <c r="Q37" s="66">
        <v>11</v>
      </c>
      <c r="R37" s="21"/>
      <c r="S37" s="21"/>
      <c r="T37" s="21"/>
      <c r="U37" s="21"/>
      <c r="V37" s="21"/>
      <c r="W37" s="21"/>
      <c r="X37" s="21"/>
      <c r="Y37" s="21"/>
      <c r="Z37" s="23"/>
      <c r="AA37" s="23"/>
    </row>
    <row r="38" spans="1:27" ht="15.95" customHeight="1">
      <c r="A38" s="105"/>
      <c r="B38" s="62"/>
      <c r="C38" s="55" t="s">
        <v>69</v>
      </c>
      <c r="D38" s="55"/>
      <c r="E38" s="65"/>
      <c r="F38" s="66">
        <v>0</v>
      </c>
      <c r="G38" s="66">
        <v>0</v>
      </c>
      <c r="H38" s="66">
        <v>35</v>
      </c>
      <c r="I38" s="66">
        <v>46</v>
      </c>
      <c r="J38" s="66">
        <v>35.280999999999999</v>
      </c>
      <c r="K38" s="66">
        <v>45.228000000000002</v>
      </c>
      <c r="L38" s="66">
        <v>2</v>
      </c>
      <c r="M38" s="68">
        <v>4</v>
      </c>
      <c r="N38" s="66">
        <v>69</v>
      </c>
      <c r="O38" s="68">
        <v>119</v>
      </c>
      <c r="P38" s="66">
        <v>0</v>
      </c>
      <c r="Q38" s="66">
        <v>0</v>
      </c>
      <c r="R38" s="21"/>
      <c r="S38" s="21"/>
      <c r="T38" s="23"/>
      <c r="U38" s="23"/>
      <c r="V38" s="21"/>
      <c r="W38" s="21"/>
      <c r="X38" s="21"/>
      <c r="Y38" s="21"/>
      <c r="Z38" s="23"/>
      <c r="AA38" s="23"/>
    </row>
    <row r="39" spans="1:27" ht="15.95" customHeight="1">
      <c r="A39" s="105"/>
      <c r="B39" s="29" t="s">
        <v>70</v>
      </c>
      <c r="C39" s="29"/>
      <c r="D39" s="29"/>
      <c r="E39" s="65" t="s">
        <v>97</v>
      </c>
      <c r="F39" s="66">
        <f t="shared" ref="F39:Q39" si="4">F32-F36</f>
        <v>121</v>
      </c>
      <c r="G39" s="66">
        <f t="shared" si="4"/>
        <v>116</v>
      </c>
      <c r="H39" s="66">
        <f t="shared" si="4"/>
        <v>487</v>
      </c>
      <c r="I39" s="66">
        <f t="shared" si="4"/>
        <v>416</v>
      </c>
      <c r="J39" s="66">
        <f t="shared" si="4"/>
        <v>129.02199999999993</v>
      </c>
      <c r="K39" s="66">
        <f t="shared" si="4"/>
        <v>-150.35799999999972</v>
      </c>
      <c r="L39" s="66">
        <f t="shared" si="4"/>
        <v>1</v>
      </c>
      <c r="M39" s="66">
        <f t="shared" si="4"/>
        <v>24</v>
      </c>
      <c r="N39" s="66">
        <f t="shared" si="4"/>
        <v>121</v>
      </c>
      <c r="O39" s="66">
        <f t="shared" si="4"/>
        <v>175</v>
      </c>
      <c r="P39" s="66">
        <f t="shared" si="4"/>
        <v>0</v>
      </c>
      <c r="Q39" s="66">
        <f t="shared" si="4"/>
        <v>0</v>
      </c>
      <c r="R39" s="21"/>
      <c r="S39" s="21"/>
      <c r="T39" s="21"/>
      <c r="U39" s="21"/>
      <c r="V39" s="21"/>
      <c r="W39" s="21"/>
      <c r="X39" s="21"/>
      <c r="Y39" s="21"/>
      <c r="Z39" s="23"/>
      <c r="AA39" s="23"/>
    </row>
    <row r="40" spans="1:27" ht="15.95" customHeight="1">
      <c r="A40" s="99" t="s">
        <v>86</v>
      </c>
      <c r="B40" s="61" t="s">
        <v>71</v>
      </c>
      <c r="C40" s="55"/>
      <c r="D40" s="55"/>
      <c r="E40" s="65" t="s">
        <v>39</v>
      </c>
      <c r="F40" s="66">
        <v>0</v>
      </c>
      <c r="G40" s="66">
        <v>0</v>
      </c>
      <c r="H40" s="66">
        <v>2686</v>
      </c>
      <c r="I40" s="66">
        <v>1656</v>
      </c>
      <c r="J40" s="66">
        <v>1267.133</v>
      </c>
      <c r="K40" s="66">
        <v>1126.1980000000001</v>
      </c>
      <c r="L40" s="66">
        <v>132</v>
      </c>
      <c r="M40" s="66">
        <v>235</v>
      </c>
      <c r="N40" s="66">
        <v>15180</v>
      </c>
      <c r="O40" s="66">
        <v>12690</v>
      </c>
      <c r="P40" s="66">
        <v>8364</v>
      </c>
      <c r="Q40" s="66">
        <v>1879</v>
      </c>
      <c r="R40" s="21"/>
      <c r="S40" s="21"/>
      <c r="T40" s="21"/>
      <c r="U40" s="21"/>
      <c r="V40" s="23"/>
      <c r="W40" s="23"/>
      <c r="X40" s="23"/>
      <c r="Y40" s="23"/>
      <c r="Z40" s="21"/>
      <c r="AA40" s="21"/>
    </row>
    <row r="41" spans="1:27" ht="15.95" customHeight="1">
      <c r="A41" s="100"/>
      <c r="B41" s="62"/>
      <c r="C41" s="55" t="s">
        <v>72</v>
      </c>
      <c r="D41" s="55"/>
      <c r="E41" s="65"/>
      <c r="F41" s="68">
        <v>0</v>
      </c>
      <c r="G41" s="68">
        <v>0</v>
      </c>
      <c r="H41" s="68">
        <v>2254</v>
      </c>
      <c r="I41" s="68">
        <v>1364</v>
      </c>
      <c r="J41" s="68">
        <v>493</v>
      </c>
      <c r="K41" s="68">
        <v>359</v>
      </c>
      <c r="L41" s="66">
        <v>0</v>
      </c>
      <c r="M41" s="66">
        <v>0</v>
      </c>
      <c r="N41" s="66">
        <v>56</v>
      </c>
      <c r="O41" s="66">
        <v>2248</v>
      </c>
      <c r="P41" s="66">
        <v>8257</v>
      </c>
      <c r="Q41" s="66">
        <v>1879</v>
      </c>
      <c r="R41" s="23"/>
      <c r="S41" s="23"/>
      <c r="T41" s="23"/>
      <c r="U41" s="23"/>
      <c r="V41" s="23"/>
      <c r="W41" s="23"/>
      <c r="X41" s="23"/>
      <c r="Y41" s="23"/>
      <c r="Z41" s="21"/>
      <c r="AA41" s="21"/>
    </row>
    <row r="42" spans="1:27" ht="15.95" customHeight="1">
      <c r="A42" s="100"/>
      <c r="B42" s="61" t="s">
        <v>59</v>
      </c>
      <c r="C42" s="55"/>
      <c r="D42" s="55"/>
      <c r="E42" s="65" t="s">
        <v>40</v>
      </c>
      <c r="F42" s="66">
        <v>0</v>
      </c>
      <c r="G42" s="66">
        <v>0</v>
      </c>
      <c r="H42" s="66">
        <v>3094</v>
      </c>
      <c r="I42" s="66">
        <v>1976</v>
      </c>
      <c r="J42" s="66">
        <v>1267.133</v>
      </c>
      <c r="K42" s="66">
        <v>1126.1980000000001</v>
      </c>
      <c r="L42" s="66">
        <v>80</v>
      </c>
      <c r="M42" s="66">
        <v>183</v>
      </c>
      <c r="N42" s="66">
        <v>12963</v>
      </c>
      <c r="O42" s="66">
        <v>13697</v>
      </c>
      <c r="P42" s="66">
        <v>8364</v>
      </c>
      <c r="Q42" s="66">
        <v>1879</v>
      </c>
      <c r="R42" s="21"/>
      <c r="S42" s="21"/>
      <c r="T42" s="21"/>
      <c r="U42" s="21"/>
      <c r="V42" s="23"/>
      <c r="W42" s="23"/>
      <c r="X42" s="21"/>
      <c r="Y42" s="21"/>
      <c r="Z42" s="21"/>
      <c r="AA42" s="21"/>
    </row>
    <row r="43" spans="1:27" ht="15.95" customHeight="1">
      <c r="A43" s="100"/>
      <c r="B43" s="62"/>
      <c r="C43" s="55" t="s">
        <v>73</v>
      </c>
      <c r="D43" s="55"/>
      <c r="E43" s="65"/>
      <c r="F43" s="66">
        <v>0</v>
      </c>
      <c r="G43" s="66">
        <v>0</v>
      </c>
      <c r="H43" s="66">
        <v>401</v>
      </c>
      <c r="I43" s="66">
        <v>310</v>
      </c>
      <c r="J43" s="66">
        <v>477.17500000000001</v>
      </c>
      <c r="K43" s="66">
        <v>451.54700000000003</v>
      </c>
      <c r="L43" s="68">
        <v>80</v>
      </c>
      <c r="M43" s="68">
        <v>183</v>
      </c>
      <c r="N43" s="68">
        <v>46</v>
      </c>
      <c r="O43" s="68">
        <v>46</v>
      </c>
      <c r="P43" s="66">
        <v>0</v>
      </c>
      <c r="Q43" s="66">
        <v>0</v>
      </c>
      <c r="R43" s="21"/>
      <c r="S43" s="21"/>
      <c r="T43" s="23"/>
      <c r="U43" s="21"/>
      <c r="V43" s="23"/>
      <c r="W43" s="23"/>
      <c r="X43" s="21"/>
      <c r="Y43" s="21"/>
      <c r="Z43" s="23"/>
      <c r="AA43" s="23"/>
    </row>
    <row r="44" spans="1:27" ht="15.95" customHeight="1">
      <c r="A44" s="100"/>
      <c r="B44" s="55" t="s">
        <v>70</v>
      </c>
      <c r="C44" s="55"/>
      <c r="D44" s="55"/>
      <c r="E44" s="65" t="s">
        <v>98</v>
      </c>
      <c r="F44" s="68">
        <f t="shared" ref="F44:Q44" si="5">F40-F42</f>
        <v>0</v>
      </c>
      <c r="G44" s="68">
        <f t="shared" si="5"/>
        <v>0</v>
      </c>
      <c r="H44" s="68">
        <f t="shared" si="5"/>
        <v>-408</v>
      </c>
      <c r="I44" s="68">
        <f t="shared" si="5"/>
        <v>-320</v>
      </c>
      <c r="J44" s="68">
        <f t="shared" si="5"/>
        <v>0</v>
      </c>
      <c r="K44" s="68">
        <f t="shared" si="5"/>
        <v>0</v>
      </c>
      <c r="L44" s="68">
        <f t="shared" si="5"/>
        <v>52</v>
      </c>
      <c r="M44" s="68">
        <f t="shared" si="5"/>
        <v>52</v>
      </c>
      <c r="N44" s="68">
        <f t="shared" si="5"/>
        <v>2217</v>
      </c>
      <c r="O44" s="68">
        <f t="shared" si="5"/>
        <v>-1007</v>
      </c>
      <c r="P44" s="68">
        <f t="shared" si="5"/>
        <v>0</v>
      </c>
      <c r="Q44" s="68">
        <f t="shared" si="5"/>
        <v>0</v>
      </c>
      <c r="R44" s="23"/>
      <c r="S44" s="23"/>
      <c r="T44" s="21"/>
      <c r="U44" s="21"/>
      <c r="V44" s="23"/>
      <c r="W44" s="23"/>
      <c r="X44" s="21"/>
      <c r="Y44" s="21"/>
      <c r="Z44" s="21"/>
      <c r="AA44" s="21"/>
    </row>
    <row r="45" spans="1:27" ht="15.95" customHeight="1">
      <c r="A45" s="99" t="s">
        <v>78</v>
      </c>
      <c r="B45" s="29" t="s">
        <v>74</v>
      </c>
      <c r="C45" s="29"/>
      <c r="D45" s="29"/>
      <c r="E45" s="65" t="s">
        <v>99</v>
      </c>
      <c r="F45" s="66">
        <f t="shared" ref="F45:Q45" si="6">F39+F44</f>
        <v>121</v>
      </c>
      <c r="G45" s="66">
        <f t="shared" si="6"/>
        <v>116</v>
      </c>
      <c r="H45" s="66">
        <f t="shared" si="6"/>
        <v>79</v>
      </c>
      <c r="I45" s="66">
        <f t="shared" si="6"/>
        <v>96</v>
      </c>
      <c r="J45" s="66">
        <f t="shared" si="6"/>
        <v>129.02199999999993</v>
      </c>
      <c r="K45" s="66">
        <f t="shared" si="6"/>
        <v>-150.35799999999972</v>
      </c>
      <c r="L45" s="66">
        <f t="shared" si="6"/>
        <v>53</v>
      </c>
      <c r="M45" s="66">
        <f t="shared" si="6"/>
        <v>76</v>
      </c>
      <c r="N45" s="66">
        <f t="shared" si="6"/>
        <v>2338</v>
      </c>
      <c r="O45" s="66">
        <f t="shared" si="6"/>
        <v>-832</v>
      </c>
      <c r="P45" s="66">
        <f t="shared" si="6"/>
        <v>0</v>
      </c>
      <c r="Q45" s="66">
        <f t="shared" si="6"/>
        <v>0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.95" customHeight="1">
      <c r="A46" s="100"/>
      <c r="B46" s="55" t="s">
        <v>75</v>
      </c>
      <c r="C46" s="55"/>
      <c r="D46" s="55"/>
      <c r="E46" s="55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52</v>
      </c>
      <c r="M46" s="68">
        <v>52</v>
      </c>
      <c r="N46" s="68">
        <v>0</v>
      </c>
      <c r="O46" s="68">
        <v>0</v>
      </c>
      <c r="P46" s="68">
        <v>0</v>
      </c>
      <c r="Q46" s="68">
        <v>0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95" customHeight="1">
      <c r="A47" s="100"/>
      <c r="B47" s="55" t="s">
        <v>76</v>
      </c>
      <c r="C47" s="55"/>
      <c r="D47" s="55"/>
      <c r="E47" s="55"/>
      <c r="F47" s="66">
        <v>121</v>
      </c>
      <c r="G47" s="66">
        <v>116</v>
      </c>
      <c r="H47" s="66">
        <v>843</v>
      </c>
      <c r="I47" s="66">
        <v>764</v>
      </c>
      <c r="J47" s="66">
        <v>220</v>
      </c>
      <c r="K47" s="66">
        <v>91</v>
      </c>
      <c r="L47" s="66">
        <v>83</v>
      </c>
      <c r="M47" s="66">
        <v>82</v>
      </c>
      <c r="N47" s="66">
        <v>4201</v>
      </c>
      <c r="O47" s="66">
        <v>1826</v>
      </c>
      <c r="P47" s="66">
        <v>0</v>
      </c>
      <c r="Q47" s="66"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.95" customHeight="1">
      <c r="A48" s="100"/>
      <c r="B48" s="55" t="s">
        <v>77</v>
      </c>
      <c r="C48" s="55"/>
      <c r="D48" s="55"/>
      <c r="E48" s="55"/>
      <c r="F48" s="66">
        <v>121</v>
      </c>
      <c r="G48" s="66">
        <v>116</v>
      </c>
      <c r="H48" s="66">
        <v>831</v>
      </c>
      <c r="I48" s="66">
        <v>764</v>
      </c>
      <c r="J48" s="66">
        <v>220</v>
      </c>
      <c r="K48" s="66">
        <v>91</v>
      </c>
      <c r="L48" s="66">
        <v>83</v>
      </c>
      <c r="M48" s="66">
        <v>82</v>
      </c>
      <c r="N48" s="66">
        <v>3245</v>
      </c>
      <c r="O48" s="66">
        <v>1335</v>
      </c>
      <c r="P48" s="66">
        <v>0</v>
      </c>
      <c r="Q48" s="66">
        <v>0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19" ht="15.95" customHeight="1">
      <c r="A49" s="11" t="s">
        <v>82</v>
      </c>
      <c r="S49" s="4"/>
    </row>
    <row r="50" spans="1:19" ht="15.95" customHeight="1">
      <c r="A50" s="11"/>
    </row>
  </sheetData>
  <mergeCells count="35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P30:Q30"/>
    <mergeCell ref="P6:Q6"/>
    <mergeCell ref="R6:S6"/>
    <mergeCell ref="P25:P26"/>
    <mergeCell ref="Q25:Q26"/>
    <mergeCell ref="R25:R26"/>
    <mergeCell ref="S25:S26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C1" sqref="C1"/>
    </sheetView>
  </sheetViews>
  <sheetFormatPr defaultColWidth="9" defaultRowHeight="13.5"/>
  <cols>
    <col min="1" max="2" width="3.625" style="1" customWidth="1"/>
    <col min="3" max="3" width="21.375" style="1" customWidth="1"/>
    <col min="4" max="4" width="20" style="1" customWidth="1"/>
    <col min="5" max="20" width="12.625" style="1" customWidth="1"/>
    <col min="21" max="16384" width="9" style="1"/>
  </cols>
  <sheetData>
    <row r="1" spans="1:20" ht="33.950000000000003" customHeight="1">
      <c r="A1" s="36" t="s">
        <v>0</v>
      </c>
      <c r="B1" s="36"/>
      <c r="C1" s="42" t="s">
        <v>228</v>
      </c>
      <c r="D1" s="43"/>
    </row>
    <row r="3" spans="1:20" ht="15" customHeight="1">
      <c r="A3" s="15" t="s">
        <v>148</v>
      </c>
      <c r="B3" s="15"/>
      <c r="C3" s="15"/>
      <c r="D3" s="15"/>
      <c r="E3" s="15"/>
      <c r="F3" s="15"/>
      <c r="I3" s="15"/>
      <c r="J3" s="15"/>
      <c r="O3" s="15"/>
      <c r="P3" s="15"/>
    </row>
    <row r="4" spans="1:20" ht="15" customHeight="1">
      <c r="A4" s="15"/>
      <c r="B4" s="15"/>
      <c r="C4" s="15"/>
      <c r="D4" s="15"/>
      <c r="E4" s="15"/>
      <c r="F4" s="15"/>
      <c r="I4" s="15"/>
      <c r="J4" s="15"/>
      <c r="O4" s="15"/>
      <c r="P4" s="15"/>
    </row>
    <row r="5" spans="1:20" ht="15" customHeight="1">
      <c r="A5" s="44"/>
      <c r="B5" s="44" t="s">
        <v>229</v>
      </c>
      <c r="C5" s="44"/>
      <c r="D5" s="44"/>
      <c r="H5" s="16"/>
      <c r="L5" s="16"/>
      <c r="N5" s="16"/>
      <c r="R5" s="16"/>
      <c r="T5" s="16" t="s">
        <v>149</v>
      </c>
    </row>
    <row r="6" spans="1:20" ht="15" customHeight="1">
      <c r="A6" s="45"/>
      <c r="B6" s="46"/>
      <c r="C6" s="46"/>
      <c r="D6" s="88"/>
      <c r="E6" s="108" t="s">
        <v>230</v>
      </c>
      <c r="F6" s="108"/>
      <c r="G6" s="108" t="s">
        <v>231</v>
      </c>
      <c r="H6" s="108"/>
      <c r="I6" s="108" t="s">
        <v>232</v>
      </c>
      <c r="J6" s="108"/>
      <c r="K6" s="108" t="s">
        <v>233</v>
      </c>
      <c r="L6" s="108"/>
      <c r="M6" s="108" t="s">
        <v>234</v>
      </c>
      <c r="N6" s="108"/>
      <c r="O6" s="108" t="s">
        <v>235</v>
      </c>
      <c r="P6" s="108"/>
      <c r="Q6" s="108" t="s">
        <v>236</v>
      </c>
      <c r="R6" s="108"/>
      <c r="S6" s="108" t="s">
        <v>237</v>
      </c>
      <c r="T6" s="108"/>
    </row>
    <row r="7" spans="1:20" ht="15" customHeight="1">
      <c r="A7" s="47"/>
      <c r="B7" s="48"/>
      <c r="C7" s="48"/>
      <c r="D7" s="89"/>
      <c r="E7" s="27" t="s">
        <v>238</v>
      </c>
      <c r="F7" s="27" t="s">
        <v>239</v>
      </c>
      <c r="G7" s="27" t="s">
        <v>238</v>
      </c>
      <c r="H7" s="27" t="s">
        <v>239</v>
      </c>
      <c r="I7" s="27" t="s">
        <v>238</v>
      </c>
      <c r="J7" s="27" t="s">
        <v>239</v>
      </c>
      <c r="K7" s="27" t="s">
        <v>238</v>
      </c>
      <c r="L7" s="27" t="s">
        <v>239</v>
      </c>
      <c r="M7" s="27" t="s">
        <v>238</v>
      </c>
      <c r="N7" s="27" t="s">
        <v>239</v>
      </c>
      <c r="O7" s="27" t="s">
        <v>238</v>
      </c>
      <c r="P7" s="27" t="s">
        <v>239</v>
      </c>
      <c r="Q7" s="27" t="s">
        <v>238</v>
      </c>
      <c r="R7" s="27" t="s">
        <v>239</v>
      </c>
      <c r="S7" s="27" t="s">
        <v>238</v>
      </c>
      <c r="T7" s="27" t="s">
        <v>239</v>
      </c>
    </row>
    <row r="8" spans="1:20" ht="18" customHeight="1">
      <c r="A8" s="92" t="s">
        <v>150</v>
      </c>
      <c r="B8" s="83" t="s">
        <v>151</v>
      </c>
      <c r="C8" s="84"/>
      <c r="D8" s="84"/>
      <c r="E8" s="85">
        <v>1</v>
      </c>
      <c r="F8" s="85">
        <v>1</v>
      </c>
      <c r="G8" s="85">
        <v>53</v>
      </c>
      <c r="H8" s="85">
        <v>53</v>
      </c>
      <c r="I8" s="85">
        <v>131</v>
      </c>
      <c r="J8" s="85">
        <v>131</v>
      </c>
      <c r="K8" s="85">
        <v>43</v>
      </c>
      <c r="L8" s="85">
        <v>43</v>
      </c>
      <c r="M8" s="85">
        <v>15</v>
      </c>
      <c r="N8" s="85">
        <v>15</v>
      </c>
      <c r="O8" s="85">
        <v>1</v>
      </c>
      <c r="P8" s="85">
        <v>1</v>
      </c>
      <c r="Q8" s="85">
        <v>5</v>
      </c>
      <c r="R8" s="85">
        <v>5</v>
      </c>
      <c r="S8" s="85">
        <v>1</v>
      </c>
      <c r="T8" s="85">
        <v>1</v>
      </c>
    </row>
    <row r="9" spans="1:20" ht="18" customHeight="1">
      <c r="A9" s="92"/>
      <c r="B9" s="92" t="s">
        <v>152</v>
      </c>
      <c r="C9" s="55" t="s">
        <v>153</v>
      </c>
      <c r="D9" s="55"/>
      <c r="E9" s="85">
        <v>10</v>
      </c>
      <c r="F9" s="85">
        <v>10</v>
      </c>
      <c r="G9" s="85">
        <v>3000</v>
      </c>
      <c r="H9" s="85">
        <v>3000</v>
      </c>
      <c r="I9" s="85">
        <v>50719</v>
      </c>
      <c r="J9" s="85">
        <v>50719</v>
      </c>
      <c r="K9" s="85">
        <v>10100</v>
      </c>
      <c r="L9" s="85">
        <v>10100</v>
      </c>
      <c r="M9" s="85">
        <v>4000</v>
      </c>
      <c r="N9" s="85">
        <v>4000</v>
      </c>
      <c r="O9" s="85">
        <v>90</v>
      </c>
      <c r="P9" s="85">
        <v>90</v>
      </c>
      <c r="Q9" s="85">
        <v>28308</v>
      </c>
      <c r="R9" s="85">
        <v>28308</v>
      </c>
      <c r="S9" s="85">
        <v>100</v>
      </c>
      <c r="T9" s="85">
        <v>100</v>
      </c>
    </row>
    <row r="10" spans="1:20" ht="18" customHeight="1">
      <c r="A10" s="92"/>
      <c r="B10" s="92"/>
      <c r="C10" s="55" t="s">
        <v>154</v>
      </c>
      <c r="D10" s="55"/>
      <c r="E10" s="85">
        <v>10</v>
      </c>
      <c r="F10" s="85">
        <v>10</v>
      </c>
      <c r="G10" s="85">
        <v>1550</v>
      </c>
      <c r="H10" s="85">
        <v>1550</v>
      </c>
      <c r="I10" s="85">
        <v>32197</v>
      </c>
      <c r="J10" s="85">
        <v>32197</v>
      </c>
      <c r="K10" s="85">
        <v>6400</v>
      </c>
      <c r="L10" s="85">
        <v>6400</v>
      </c>
      <c r="M10" s="85">
        <v>2040</v>
      </c>
      <c r="N10" s="85">
        <v>2040</v>
      </c>
      <c r="O10" s="85">
        <v>90</v>
      </c>
      <c r="P10" s="85">
        <v>90</v>
      </c>
      <c r="Q10" s="85">
        <v>28292.400000000001</v>
      </c>
      <c r="R10" s="85">
        <v>28292</v>
      </c>
      <c r="S10" s="85">
        <v>100</v>
      </c>
      <c r="T10" s="85">
        <v>100</v>
      </c>
    </row>
    <row r="11" spans="1:20" ht="18" customHeight="1">
      <c r="A11" s="92"/>
      <c r="B11" s="92"/>
      <c r="C11" s="55" t="s">
        <v>155</v>
      </c>
      <c r="D11" s="55"/>
      <c r="E11" s="85">
        <v>0</v>
      </c>
      <c r="F11" s="85">
        <v>0</v>
      </c>
      <c r="G11" s="85">
        <v>300</v>
      </c>
      <c r="H11" s="85">
        <v>300</v>
      </c>
      <c r="I11" s="85">
        <v>4500</v>
      </c>
      <c r="J11" s="85">
        <v>4500</v>
      </c>
      <c r="K11" s="85">
        <v>4</v>
      </c>
      <c r="L11" s="85">
        <v>4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0</v>
      </c>
      <c r="S11" s="85">
        <v>0</v>
      </c>
      <c r="T11" s="85">
        <v>0</v>
      </c>
    </row>
    <row r="12" spans="1:20" ht="18" customHeight="1">
      <c r="A12" s="92"/>
      <c r="B12" s="92"/>
      <c r="C12" s="55" t="s">
        <v>156</v>
      </c>
      <c r="D12" s="55"/>
      <c r="E12" s="85">
        <v>0</v>
      </c>
      <c r="F12" s="85">
        <v>0</v>
      </c>
      <c r="G12" s="85">
        <v>1140</v>
      </c>
      <c r="H12" s="85">
        <v>1140</v>
      </c>
      <c r="I12" s="85">
        <v>13992</v>
      </c>
      <c r="J12" s="85">
        <v>13992</v>
      </c>
      <c r="K12" s="85">
        <v>3696</v>
      </c>
      <c r="L12" s="85">
        <v>3696</v>
      </c>
      <c r="M12" s="85">
        <v>1960</v>
      </c>
      <c r="N12" s="85">
        <v>1960</v>
      </c>
      <c r="O12" s="85">
        <v>0</v>
      </c>
      <c r="P12" s="85">
        <v>0</v>
      </c>
      <c r="Q12" s="85">
        <v>16</v>
      </c>
      <c r="R12" s="85">
        <v>16</v>
      </c>
      <c r="S12" s="85">
        <v>0</v>
      </c>
      <c r="T12" s="85">
        <v>0</v>
      </c>
    </row>
    <row r="13" spans="1:20" ht="18" customHeight="1">
      <c r="A13" s="92"/>
      <c r="B13" s="92"/>
      <c r="C13" s="55" t="s">
        <v>157</v>
      </c>
      <c r="D13" s="55"/>
      <c r="E13" s="85">
        <v>0</v>
      </c>
      <c r="F13" s="85">
        <v>0</v>
      </c>
      <c r="G13" s="85">
        <v>0</v>
      </c>
      <c r="H13" s="85">
        <v>0</v>
      </c>
      <c r="I13" s="85"/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</v>
      </c>
      <c r="R13" s="85">
        <v>0</v>
      </c>
      <c r="S13" s="85">
        <v>0</v>
      </c>
      <c r="T13" s="85">
        <v>0</v>
      </c>
    </row>
    <row r="14" spans="1:20" ht="18" customHeight="1">
      <c r="A14" s="92"/>
      <c r="B14" s="92"/>
      <c r="C14" s="55" t="s">
        <v>78</v>
      </c>
      <c r="D14" s="55"/>
      <c r="E14" s="85">
        <v>0</v>
      </c>
      <c r="F14" s="85">
        <v>0</v>
      </c>
      <c r="G14" s="85">
        <v>10</v>
      </c>
      <c r="H14" s="85">
        <v>10.1</v>
      </c>
      <c r="I14" s="85">
        <v>30</v>
      </c>
      <c r="J14" s="85">
        <v>30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</row>
    <row r="15" spans="1:20" ht="18" customHeight="1">
      <c r="A15" s="92" t="s">
        <v>158</v>
      </c>
      <c r="B15" s="92" t="s">
        <v>159</v>
      </c>
      <c r="C15" s="55" t="s">
        <v>160</v>
      </c>
      <c r="D15" s="55"/>
      <c r="E15" s="66">
        <v>9180</v>
      </c>
      <c r="F15" s="66">
        <v>7221</v>
      </c>
      <c r="G15" s="66">
        <v>1201</v>
      </c>
      <c r="H15" s="66">
        <v>1307.6010000000001</v>
      </c>
      <c r="I15" s="66">
        <v>11097</v>
      </c>
      <c r="J15" s="66">
        <v>10669.419</v>
      </c>
      <c r="K15" s="66">
        <v>4139.8</v>
      </c>
      <c r="L15" s="66">
        <v>3289</v>
      </c>
      <c r="M15" s="66">
        <v>2438</v>
      </c>
      <c r="N15" s="66">
        <v>1998</v>
      </c>
      <c r="O15" s="66">
        <v>1338</v>
      </c>
      <c r="P15" s="66">
        <v>1040</v>
      </c>
      <c r="Q15" s="66">
        <v>14286</v>
      </c>
      <c r="R15" s="66">
        <v>11513</v>
      </c>
      <c r="S15" s="66">
        <v>460.2</v>
      </c>
      <c r="T15" s="66">
        <v>410.3</v>
      </c>
    </row>
    <row r="16" spans="1:20" ht="18" customHeight="1">
      <c r="A16" s="92"/>
      <c r="B16" s="92"/>
      <c r="C16" s="55" t="s">
        <v>161</v>
      </c>
      <c r="D16" s="55"/>
      <c r="E16" s="66">
        <v>23227</v>
      </c>
      <c r="F16" s="66">
        <v>23294</v>
      </c>
      <c r="G16" s="66">
        <v>2220</v>
      </c>
      <c r="H16" s="66">
        <v>2158.4209999999998</v>
      </c>
      <c r="I16" s="66">
        <v>188082</v>
      </c>
      <c r="J16" s="66">
        <v>191048.71599999999</v>
      </c>
      <c r="K16" s="66">
        <v>11070.7</v>
      </c>
      <c r="L16" s="66">
        <v>12080</v>
      </c>
      <c r="M16" s="66">
        <v>9736</v>
      </c>
      <c r="N16" s="66">
        <v>9918.9</v>
      </c>
      <c r="O16" s="66">
        <v>1539</v>
      </c>
      <c r="P16" s="66">
        <v>1583</v>
      </c>
      <c r="Q16" s="66">
        <v>37029</v>
      </c>
      <c r="R16" s="66">
        <v>39404</v>
      </c>
      <c r="S16" s="66">
        <v>72.900000000000006</v>
      </c>
      <c r="T16" s="66">
        <v>68.8</v>
      </c>
    </row>
    <row r="17" spans="1:21" ht="18" customHeight="1">
      <c r="A17" s="92"/>
      <c r="B17" s="92"/>
      <c r="C17" s="55" t="s">
        <v>162</v>
      </c>
      <c r="D17" s="55"/>
      <c r="E17" s="66">
        <v>0</v>
      </c>
      <c r="F17" s="66">
        <v>0</v>
      </c>
      <c r="G17" s="66">
        <v>0</v>
      </c>
      <c r="H17" s="66">
        <v>0</v>
      </c>
      <c r="I17" s="66">
        <v>219</v>
      </c>
      <c r="J17" s="66">
        <v>215.28200000000001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</row>
    <row r="18" spans="1:21" ht="18" customHeight="1">
      <c r="A18" s="92"/>
      <c r="B18" s="92"/>
      <c r="C18" s="55" t="s">
        <v>163</v>
      </c>
      <c r="D18" s="55"/>
      <c r="E18" s="66">
        <v>32407</v>
      </c>
      <c r="F18" s="66">
        <v>30515</v>
      </c>
      <c r="G18" s="66">
        <v>3422</v>
      </c>
      <c r="H18" s="66">
        <v>3466.0219999999999</v>
      </c>
      <c r="I18" s="66">
        <v>199399</v>
      </c>
      <c r="J18" s="66">
        <v>201933.41899999999</v>
      </c>
      <c r="K18" s="66">
        <v>15210.6</v>
      </c>
      <c r="L18" s="66">
        <v>15369</v>
      </c>
      <c r="M18" s="66">
        <v>12174</v>
      </c>
      <c r="N18" s="66">
        <v>11917.3</v>
      </c>
      <c r="O18" s="66">
        <v>2877</v>
      </c>
      <c r="P18" s="66">
        <v>2623</v>
      </c>
      <c r="Q18" s="66">
        <v>51316</v>
      </c>
      <c r="R18" s="66">
        <v>50916</v>
      </c>
      <c r="S18" s="66">
        <v>533</v>
      </c>
      <c r="T18" s="66">
        <v>479.1</v>
      </c>
    </row>
    <row r="19" spans="1:21" ht="18" customHeight="1">
      <c r="A19" s="92"/>
      <c r="B19" s="92" t="s">
        <v>164</v>
      </c>
      <c r="C19" s="55" t="s">
        <v>165</v>
      </c>
      <c r="D19" s="55"/>
      <c r="E19" s="66">
        <v>6256</v>
      </c>
      <c r="F19" s="66">
        <v>4062</v>
      </c>
      <c r="G19" s="66">
        <v>68</v>
      </c>
      <c r="H19" s="66">
        <v>63.290999999999997</v>
      </c>
      <c r="I19" s="66">
        <v>18253</v>
      </c>
      <c r="J19" s="66">
        <v>18185.12</v>
      </c>
      <c r="K19" s="66">
        <v>2122.1</v>
      </c>
      <c r="L19" s="66">
        <v>1735</v>
      </c>
      <c r="M19" s="66">
        <v>1829</v>
      </c>
      <c r="N19" s="66">
        <v>1682.2</v>
      </c>
      <c r="O19" s="66">
        <v>708</v>
      </c>
      <c r="P19" s="66">
        <v>616</v>
      </c>
      <c r="Q19" s="66">
        <v>7522</v>
      </c>
      <c r="R19" s="66">
        <v>6667</v>
      </c>
      <c r="S19" s="66">
        <v>155.9</v>
      </c>
      <c r="T19" s="66">
        <v>155.30000000000001</v>
      </c>
    </row>
    <row r="20" spans="1:21" ht="18" customHeight="1">
      <c r="A20" s="92"/>
      <c r="B20" s="92"/>
      <c r="C20" s="55" t="s">
        <v>166</v>
      </c>
      <c r="D20" s="55"/>
      <c r="E20" s="66">
        <v>9908</v>
      </c>
      <c r="F20" s="66">
        <v>10464</v>
      </c>
      <c r="G20" s="66">
        <v>138</v>
      </c>
      <c r="H20" s="66">
        <v>134.83600000000001</v>
      </c>
      <c r="I20" s="66">
        <v>145281</v>
      </c>
      <c r="J20" s="66">
        <v>148992.03599999999</v>
      </c>
      <c r="K20" s="66">
        <v>7457.8</v>
      </c>
      <c r="L20" s="66">
        <v>8305</v>
      </c>
      <c r="M20" s="66">
        <v>4452</v>
      </c>
      <c r="N20" s="66">
        <v>4475</v>
      </c>
      <c r="O20" s="66">
        <v>698</v>
      </c>
      <c r="P20" s="66">
        <v>657</v>
      </c>
      <c r="Q20" s="66">
        <v>11356</v>
      </c>
      <c r="R20" s="66">
        <v>13812</v>
      </c>
      <c r="S20" s="66">
        <v>9.6</v>
      </c>
      <c r="T20" s="66">
        <v>8</v>
      </c>
    </row>
    <row r="21" spans="1:21" ht="18" customHeight="1">
      <c r="A21" s="92"/>
      <c r="B21" s="92"/>
      <c r="C21" s="55" t="s">
        <v>167</v>
      </c>
      <c r="D21" s="55"/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</row>
    <row r="22" spans="1:21" ht="18" customHeight="1">
      <c r="A22" s="92"/>
      <c r="B22" s="92"/>
      <c r="C22" s="29" t="s">
        <v>168</v>
      </c>
      <c r="D22" s="29"/>
      <c r="E22" s="66">
        <v>16164</v>
      </c>
      <c r="F22" s="66">
        <v>14527</v>
      </c>
      <c r="G22" s="66">
        <v>206</v>
      </c>
      <c r="H22" s="66">
        <v>198.12799999999999</v>
      </c>
      <c r="I22" s="66">
        <v>163535</v>
      </c>
      <c r="J22" s="66">
        <v>167177.15700000001</v>
      </c>
      <c r="K22" s="66">
        <v>9579.9</v>
      </c>
      <c r="L22" s="66">
        <v>10040</v>
      </c>
      <c r="M22" s="66">
        <v>6280</v>
      </c>
      <c r="N22" s="66">
        <v>6157.3</v>
      </c>
      <c r="O22" s="66">
        <v>1407</v>
      </c>
      <c r="P22" s="66">
        <v>1273</v>
      </c>
      <c r="Q22" s="66">
        <v>18879</v>
      </c>
      <c r="R22" s="66">
        <v>20479</v>
      </c>
      <c r="S22" s="66">
        <v>165.5</v>
      </c>
      <c r="T22" s="66">
        <v>163.30000000000001</v>
      </c>
    </row>
    <row r="23" spans="1:21" ht="18" customHeight="1">
      <c r="A23" s="92"/>
      <c r="B23" s="92" t="s">
        <v>169</v>
      </c>
      <c r="C23" s="55" t="s">
        <v>170</v>
      </c>
      <c r="D23" s="55"/>
      <c r="E23" s="66">
        <v>10</v>
      </c>
      <c r="F23" s="66">
        <v>10</v>
      </c>
      <c r="G23" s="66">
        <v>3000</v>
      </c>
      <c r="H23" s="66">
        <v>3000</v>
      </c>
      <c r="I23" s="66">
        <v>50719</v>
      </c>
      <c r="J23" s="66">
        <v>50719</v>
      </c>
      <c r="K23" s="66">
        <v>10100</v>
      </c>
      <c r="L23" s="66">
        <v>10100</v>
      </c>
      <c r="M23" s="66">
        <v>4000</v>
      </c>
      <c r="N23" s="66">
        <v>4000</v>
      </c>
      <c r="O23" s="66">
        <v>90</v>
      </c>
      <c r="P23" s="66">
        <v>90</v>
      </c>
      <c r="Q23" s="66">
        <v>15033</v>
      </c>
      <c r="R23" s="66">
        <v>15033</v>
      </c>
      <c r="S23" s="66">
        <v>100</v>
      </c>
      <c r="T23" s="66">
        <v>100</v>
      </c>
    </row>
    <row r="24" spans="1:21" ht="18" customHeight="1">
      <c r="A24" s="92"/>
      <c r="B24" s="92"/>
      <c r="C24" s="55" t="s">
        <v>171</v>
      </c>
      <c r="D24" s="55"/>
      <c r="E24" s="66">
        <v>16233</v>
      </c>
      <c r="F24" s="66">
        <v>15979</v>
      </c>
      <c r="G24" s="66">
        <v>216</v>
      </c>
      <c r="H24" s="66">
        <v>267.31599999999997</v>
      </c>
      <c r="I24" s="66">
        <v>-14855</v>
      </c>
      <c r="J24" s="66">
        <v>-15962.737999999999</v>
      </c>
      <c r="K24" s="66">
        <v>-4460.3999999999996</v>
      </c>
      <c r="L24" s="66">
        <v>-4771</v>
      </c>
      <c r="M24" s="66">
        <v>1894</v>
      </c>
      <c r="N24" s="66">
        <v>1760</v>
      </c>
      <c r="O24" s="66">
        <v>1367</v>
      </c>
      <c r="P24" s="66">
        <v>1247</v>
      </c>
      <c r="Q24" s="66">
        <v>4123</v>
      </c>
      <c r="R24" s="66">
        <v>2124</v>
      </c>
      <c r="S24" s="66">
        <v>267.39999999999998</v>
      </c>
      <c r="T24" s="66">
        <v>215.8</v>
      </c>
    </row>
    <row r="25" spans="1:21" ht="18" customHeight="1">
      <c r="A25" s="92"/>
      <c r="B25" s="92"/>
      <c r="C25" s="55" t="s">
        <v>172</v>
      </c>
      <c r="D25" s="55"/>
      <c r="E25" s="66">
        <v>0</v>
      </c>
      <c r="F25" s="66">
        <v>0</v>
      </c>
      <c r="G25" s="66">
        <v>1</v>
      </c>
      <c r="H25" s="66">
        <v>0.6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14</v>
      </c>
      <c r="P25" s="66">
        <v>13</v>
      </c>
      <c r="Q25" s="66">
        <v>13280</v>
      </c>
      <c r="R25" s="66">
        <v>13280</v>
      </c>
      <c r="S25" s="66"/>
      <c r="T25" s="66">
        <v>0</v>
      </c>
    </row>
    <row r="26" spans="1:21" ht="18" customHeight="1">
      <c r="A26" s="92"/>
      <c r="B26" s="92"/>
      <c r="C26" s="55" t="s">
        <v>173</v>
      </c>
      <c r="D26" s="55"/>
      <c r="E26" s="66">
        <v>16243</v>
      </c>
      <c r="F26" s="66">
        <v>15989</v>
      </c>
      <c r="G26" s="66">
        <v>3216</v>
      </c>
      <c r="H26" s="66">
        <v>3267.8939999999998</v>
      </c>
      <c r="I26" s="66">
        <v>35864</v>
      </c>
      <c r="J26" s="66">
        <v>34756.260999999999</v>
      </c>
      <c r="K26" s="66">
        <v>5630.7</v>
      </c>
      <c r="L26" s="66">
        <v>5329</v>
      </c>
      <c r="M26" s="66">
        <v>5894</v>
      </c>
      <c r="N26" s="66">
        <v>5760</v>
      </c>
      <c r="O26" s="66">
        <v>1470</v>
      </c>
      <c r="P26" s="66">
        <v>1350</v>
      </c>
      <c r="Q26" s="66">
        <v>32437</v>
      </c>
      <c r="R26" s="66">
        <v>30438</v>
      </c>
      <c r="S26" s="66">
        <v>367.4</v>
      </c>
      <c r="T26" s="66">
        <v>315.8</v>
      </c>
    </row>
    <row r="27" spans="1:21" ht="18" customHeight="1">
      <c r="A27" s="92"/>
      <c r="B27" s="55" t="s">
        <v>174</v>
      </c>
      <c r="C27" s="55"/>
      <c r="D27" s="55"/>
      <c r="E27" s="66">
        <v>32407</v>
      </c>
      <c r="F27" s="66">
        <v>30515</v>
      </c>
      <c r="G27" s="66">
        <v>3422</v>
      </c>
      <c r="H27" s="66">
        <v>3466.0219999999999</v>
      </c>
      <c r="I27" s="66">
        <v>199399</v>
      </c>
      <c r="J27" s="66">
        <v>201933.41899999999</v>
      </c>
      <c r="K27" s="66">
        <v>15210.6</v>
      </c>
      <c r="L27" s="66">
        <v>15369</v>
      </c>
      <c r="M27" s="66">
        <v>12174</v>
      </c>
      <c r="N27" s="66">
        <v>11917.3</v>
      </c>
      <c r="O27" s="66">
        <v>2877</v>
      </c>
      <c r="P27" s="66">
        <v>2623</v>
      </c>
      <c r="Q27" s="66">
        <v>51316</v>
      </c>
      <c r="R27" s="66">
        <v>50916</v>
      </c>
      <c r="S27" s="66">
        <v>533</v>
      </c>
      <c r="T27" s="66">
        <v>479.1</v>
      </c>
    </row>
    <row r="28" spans="1:21" ht="18" customHeight="1">
      <c r="A28" s="92" t="s">
        <v>175</v>
      </c>
      <c r="B28" s="92" t="s">
        <v>176</v>
      </c>
      <c r="C28" s="55" t="s">
        <v>177</v>
      </c>
      <c r="D28" s="87" t="s">
        <v>36</v>
      </c>
      <c r="E28" s="66">
        <v>7235</v>
      </c>
      <c r="F28" s="66">
        <v>6285</v>
      </c>
      <c r="G28" s="66">
        <v>371</v>
      </c>
      <c r="H28" s="66">
        <v>334.702</v>
      </c>
      <c r="I28" s="66">
        <v>12918</v>
      </c>
      <c r="J28" s="66">
        <v>11020.496999999999</v>
      </c>
      <c r="K28" s="66">
        <v>4210</v>
      </c>
      <c r="L28" s="66">
        <v>4026</v>
      </c>
      <c r="M28" s="66">
        <v>2081</v>
      </c>
      <c r="N28" s="66">
        <v>2034.3</v>
      </c>
      <c r="O28" s="66">
        <v>3268</v>
      </c>
      <c r="P28" s="66">
        <v>3476</v>
      </c>
      <c r="Q28" s="66">
        <v>10534</v>
      </c>
      <c r="R28" s="66">
        <v>9740</v>
      </c>
      <c r="S28" s="66">
        <v>848</v>
      </c>
      <c r="T28" s="66">
        <v>1021.1</v>
      </c>
    </row>
    <row r="29" spans="1:21" ht="18" customHeight="1">
      <c r="A29" s="92"/>
      <c r="B29" s="92"/>
      <c r="C29" s="55" t="s">
        <v>178</v>
      </c>
      <c r="D29" s="87" t="s">
        <v>37</v>
      </c>
      <c r="E29" s="66">
        <v>6618</v>
      </c>
      <c r="F29" s="66">
        <v>5646</v>
      </c>
      <c r="G29" s="66">
        <v>325</v>
      </c>
      <c r="H29" s="66">
        <v>324.238</v>
      </c>
      <c r="I29" s="66">
        <v>10642</v>
      </c>
      <c r="J29" s="66">
        <v>10213.058999999999</v>
      </c>
      <c r="K29" s="66">
        <v>3569</v>
      </c>
      <c r="L29" s="66">
        <v>3521</v>
      </c>
      <c r="M29" s="66">
        <v>377</v>
      </c>
      <c r="N29" s="66">
        <v>390.8</v>
      </c>
      <c r="O29" s="66">
        <v>2953</v>
      </c>
      <c r="P29" s="66">
        <v>3253</v>
      </c>
      <c r="Q29" s="66">
        <v>8426</v>
      </c>
      <c r="R29" s="66">
        <v>7516</v>
      </c>
      <c r="S29" s="66">
        <v>667</v>
      </c>
      <c r="T29" s="66">
        <v>877.6</v>
      </c>
    </row>
    <row r="30" spans="1:21" ht="18" customHeight="1">
      <c r="A30" s="92"/>
      <c r="B30" s="92"/>
      <c r="C30" s="55" t="s">
        <v>179</v>
      </c>
      <c r="D30" s="87" t="s">
        <v>180</v>
      </c>
      <c r="E30" s="66">
        <v>265</v>
      </c>
      <c r="F30" s="66">
        <v>247</v>
      </c>
      <c r="G30" s="66">
        <v>101</v>
      </c>
      <c r="H30" s="66">
        <v>97.825999999999993</v>
      </c>
      <c r="I30" s="66">
        <v>305</v>
      </c>
      <c r="J30" s="66">
        <v>279.43</v>
      </c>
      <c r="K30" s="66">
        <v>215.3</v>
      </c>
      <c r="L30" s="66">
        <v>196</v>
      </c>
      <c r="M30" s="66">
        <v>1440</v>
      </c>
      <c r="N30" s="66">
        <v>1373.3</v>
      </c>
      <c r="O30" s="66">
        <v>96</v>
      </c>
      <c r="P30" s="66">
        <v>93</v>
      </c>
      <c r="Q30" s="66">
        <v>607</v>
      </c>
      <c r="R30" s="66">
        <v>599</v>
      </c>
      <c r="S30" s="66">
        <v>110</v>
      </c>
      <c r="T30" s="66">
        <v>109.3</v>
      </c>
    </row>
    <row r="31" spans="1:21" ht="18" customHeight="1">
      <c r="A31" s="92"/>
      <c r="B31" s="92"/>
      <c r="C31" s="29" t="s">
        <v>181</v>
      </c>
      <c r="D31" s="87" t="s">
        <v>182</v>
      </c>
      <c r="E31" s="66">
        <f t="shared" ref="E31:T31" si="0">E28-E29-E30</f>
        <v>352</v>
      </c>
      <c r="F31" s="66">
        <f>F28-F29-F30-1</f>
        <v>391</v>
      </c>
      <c r="G31" s="66">
        <f t="shared" ref="G31:L31" si="1">G28-G29-G30</f>
        <v>-55</v>
      </c>
      <c r="H31" s="66">
        <f t="shared" si="1"/>
        <v>-87.361999999999995</v>
      </c>
      <c r="I31" s="66">
        <f t="shared" si="1"/>
        <v>1971</v>
      </c>
      <c r="J31" s="66">
        <f t="shared" si="1"/>
        <v>528.00800000000004</v>
      </c>
      <c r="K31" s="66">
        <f t="shared" si="1"/>
        <v>425.7</v>
      </c>
      <c r="L31" s="66">
        <f t="shared" si="1"/>
        <v>309</v>
      </c>
      <c r="M31" s="66">
        <f t="shared" si="0"/>
        <v>264</v>
      </c>
      <c r="N31" s="66">
        <f t="shared" si="0"/>
        <v>270.20000000000005</v>
      </c>
      <c r="O31" s="66">
        <f t="shared" si="0"/>
        <v>219</v>
      </c>
      <c r="P31" s="66">
        <f t="shared" si="0"/>
        <v>130</v>
      </c>
      <c r="Q31" s="66">
        <f t="shared" si="0"/>
        <v>1501</v>
      </c>
      <c r="R31" s="66">
        <f t="shared" si="0"/>
        <v>1625</v>
      </c>
      <c r="S31" s="66">
        <f t="shared" si="0"/>
        <v>71</v>
      </c>
      <c r="T31" s="66">
        <f t="shared" si="0"/>
        <v>34.200000000000003</v>
      </c>
      <c r="U31" s="7"/>
    </row>
    <row r="32" spans="1:21" ht="18" customHeight="1">
      <c r="A32" s="92"/>
      <c r="B32" s="92"/>
      <c r="C32" s="55" t="s">
        <v>183</v>
      </c>
      <c r="D32" s="87" t="s">
        <v>184</v>
      </c>
      <c r="E32" s="66">
        <v>4</v>
      </c>
      <c r="F32" s="66">
        <v>4</v>
      </c>
      <c r="G32" s="66">
        <v>4</v>
      </c>
      <c r="H32" s="66">
        <v>35.771000000000001</v>
      </c>
      <c r="I32" s="66">
        <v>7</v>
      </c>
      <c r="J32" s="66">
        <v>9.8000000000000007</v>
      </c>
      <c r="K32" s="66">
        <v>14.6</v>
      </c>
      <c r="L32" s="66">
        <v>18</v>
      </c>
      <c r="M32" s="66">
        <v>14</v>
      </c>
      <c r="N32" s="66">
        <v>26.8</v>
      </c>
      <c r="O32" s="66">
        <v>13</v>
      </c>
      <c r="P32" s="66">
        <v>9</v>
      </c>
      <c r="Q32" s="66">
        <v>56</v>
      </c>
      <c r="R32" s="66">
        <v>40</v>
      </c>
      <c r="S32" s="66">
        <v>4.9000000000000004</v>
      </c>
      <c r="T32" s="66">
        <v>6</v>
      </c>
    </row>
    <row r="33" spans="1:20" ht="18" customHeight="1">
      <c r="A33" s="92"/>
      <c r="B33" s="92"/>
      <c r="C33" s="55" t="s">
        <v>185</v>
      </c>
      <c r="D33" s="87" t="s">
        <v>186</v>
      </c>
      <c r="E33" s="66">
        <v>107</v>
      </c>
      <c r="F33" s="66">
        <v>81</v>
      </c>
      <c r="G33" s="66">
        <v>0.24</v>
      </c>
      <c r="H33" s="66">
        <v>3.6999999999999998E-2</v>
      </c>
      <c r="I33" s="66">
        <v>876</v>
      </c>
      <c r="J33" s="66">
        <v>908.11900000000003</v>
      </c>
      <c r="K33" s="66">
        <v>6.8</v>
      </c>
      <c r="L33" s="66">
        <v>8</v>
      </c>
      <c r="M33" s="66">
        <v>29</v>
      </c>
      <c r="N33" s="66">
        <v>30.3</v>
      </c>
      <c r="O33" s="66">
        <v>1</v>
      </c>
      <c r="P33" s="66">
        <v>1</v>
      </c>
      <c r="Q33" s="66">
        <v>56</v>
      </c>
      <c r="R33" s="66">
        <v>66</v>
      </c>
      <c r="S33" s="66">
        <v>0</v>
      </c>
      <c r="T33" s="66">
        <v>0.1</v>
      </c>
    </row>
    <row r="34" spans="1:20" ht="18" customHeight="1">
      <c r="A34" s="92"/>
      <c r="B34" s="92"/>
      <c r="C34" s="29" t="s">
        <v>187</v>
      </c>
      <c r="D34" s="87" t="s">
        <v>188</v>
      </c>
      <c r="E34" s="66">
        <f t="shared" ref="E34:T34" si="2">E31+E32-E33</f>
        <v>249</v>
      </c>
      <c r="F34" s="66">
        <f t="shared" si="2"/>
        <v>314</v>
      </c>
      <c r="G34" s="66">
        <f t="shared" si="2"/>
        <v>-51.24</v>
      </c>
      <c r="H34" s="66">
        <f t="shared" si="2"/>
        <v>-51.627999999999993</v>
      </c>
      <c r="I34" s="66">
        <f t="shared" si="2"/>
        <v>1102</v>
      </c>
      <c r="J34" s="66">
        <f t="shared" si="2"/>
        <v>-370.31100000000004</v>
      </c>
      <c r="K34" s="66">
        <f t="shared" si="2"/>
        <v>433.5</v>
      </c>
      <c r="L34" s="66">
        <f>L31+L32-L33+1</f>
        <v>320</v>
      </c>
      <c r="M34" s="66">
        <f t="shared" si="2"/>
        <v>249</v>
      </c>
      <c r="N34" s="66">
        <f t="shared" si="2"/>
        <v>266.70000000000005</v>
      </c>
      <c r="O34" s="66">
        <f t="shared" si="2"/>
        <v>231</v>
      </c>
      <c r="P34" s="66">
        <f t="shared" si="2"/>
        <v>138</v>
      </c>
      <c r="Q34" s="66">
        <f t="shared" si="2"/>
        <v>1501</v>
      </c>
      <c r="R34" s="66">
        <f t="shared" si="2"/>
        <v>1599</v>
      </c>
      <c r="S34" s="66">
        <f t="shared" si="2"/>
        <v>75.900000000000006</v>
      </c>
      <c r="T34" s="66">
        <f t="shared" si="2"/>
        <v>40.1</v>
      </c>
    </row>
    <row r="35" spans="1:20" ht="18" customHeight="1">
      <c r="A35" s="92"/>
      <c r="B35" s="92" t="s">
        <v>189</v>
      </c>
      <c r="C35" s="55" t="s">
        <v>190</v>
      </c>
      <c r="D35" s="87" t="s">
        <v>191</v>
      </c>
      <c r="E35" s="66">
        <v>5</v>
      </c>
      <c r="F35" s="66">
        <v>0.1</v>
      </c>
      <c r="G35" s="66">
        <v>7</v>
      </c>
      <c r="H35" s="66">
        <v>0</v>
      </c>
      <c r="I35" s="66">
        <v>281</v>
      </c>
      <c r="J35" s="66">
        <v>789.83600000000001</v>
      </c>
      <c r="K35" s="66">
        <v>0</v>
      </c>
      <c r="L35" s="66">
        <v>0</v>
      </c>
      <c r="M35" s="66">
        <v>0</v>
      </c>
      <c r="N35" s="66">
        <v>8.6999999999999993</v>
      </c>
      <c r="O35" s="66">
        <v>6</v>
      </c>
      <c r="P35" s="66">
        <v>4</v>
      </c>
      <c r="Q35" s="66">
        <v>2358</v>
      </c>
      <c r="R35" s="66">
        <v>33</v>
      </c>
      <c r="S35" s="66">
        <v>0</v>
      </c>
      <c r="T35" s="66">
        <v>0.1</v>
      </c>
    </row>
    <row r="36" spans="1:20" ht="18" customHeight="1">
      <c r="A36" s="92"/>
      <c r="B36" s="92"/>
      <c r="C36" s="55" t="s">
        <v>192</v>
      </c>
      <c r="D36" s="87" t="s">
        <v>193</v>
      </c>
      <c r="E36" s="66">
        <v>0</v>
      </c>
      <c r="F36" s="86">
        <v>9.9999999999999995E-7</v>
      </c>
      <c r="G36" s="66">
        <v>5</v>
      </c>
      <c r="H36" s="66">
        <v>0.35899999999999999</v>
      </c>
      <c r="I36" s="66">
        <v>244</v>
      </c>
      <c r="J36" s="66">
        <v>747.35799999999995</v>
      </c>
      <c r="K36" s="66">
        <v>0</v>
      </c>
      <c r="L36" s="66">
        <v>0</v>
      </c>
      <c r="M36" s="66">
        <v>1</v>
      </c>
      <c r="N36" s="66">
        <v>55</v>
      </c>
      <c r="O36" s="66">
        <v>9</v>
      </c>
      <c r="P36" s="66">
        <v>1</v>
      </c>
      <c r="Q36" s="66">
        <v>983</v>
      </c>
      <c r="R36" s="66">
        <v>433</v>
      </c>
      <c r="S36" s="66">
        <v>1</v>
      </c>
      <c r="T36" s="66">
        <v>1.3</v>
      </c>
    </row>
    <row r="37" spans="1:20" ht="18" customHeight="1">
      <c r="A37" s="92"/>
      <c r="B37" s="92"/>
      <c r="C37" s="55" t="s">
        <v>194</v>
      </c>
      <c r="D37" s="87" t="s">
        <v>195</v>
      </c>
      <c r="E37" s="66">
        <f t="shared" ref="E37:T37" si="3">E34+E35-E36</f>
        <v>254</v>
      </c>
      <c r="F37" s="66">
        <f t="shared" si="3"/>
        <v>314.09999900000003</v>
      </c>
      <c r="G37" s="66">
        <f t="shared" si="3"/>
        <v>-49.24</v>
      </c>
      <c r="H37" s="66">
        <f t="shared" si="3"/>
        <v>-51.986999999999995</v>
      </c>
      <c r="I37" s="66">
        <f t="shared" si="3"/>
        <v>1139</v>
      </c>
      <c r="J37" s="66">
        <f t="shared" si="3"/>
        <v>-327.83299999999997</v>
      </c>
      <c r="K37" s="66">
        <f t="shared" si="3"/>
        <v>433.5</v>
      </c>
      <c r="L37" s="66">
        <f t="shared" si="3"/>
        <v>320</v>
      </c>
      <c r="M37" s="66">
        <f t="shared" si="3"/>
        <v>248</v>
      </c>
      <c r="N37" s="66">
        <f t="shared" si="3"/>
        <v>220.40000000000003</v>
      </c>
      <c r="O37" s="66">
        <f t="shared" si="3"/>
        <v>228</v>
      </c>
      <c r="P37" s="66">
        <f t="shared" si="3"/>
        <v>141</v>
      </c>
      <c r="Q37" s="66">
        <f t="shared" si="3"/>
        <v>2876</v>
      </c>
      <c r="R37" s="66">
        <f t="shared" si="3"/>
        <v>1199</v>
      </c>
      <c r="S37" s="66">
        <f t="shared" si="3"/>
        <v>74.900000000000006</v>
      </c>
      <c r="T37" s="66">
        <f t="shared" si="3"/>
        <v>38.900000000000006</v>
      </c>
    </row>
    <row r="38" spans="1:20" ht="18" customHeight="1">
      <c r="A38" s="92"/>
      <c r="B38" s="92"/>
      <c r="C38" s="55" t="s">
        <v>196</v>
      </c>
      <c r="D38" s="87" t="s">
        <v>197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</row>
    <row r="39" spans="1:20" ht="18" customHeight="1">
      <c r="A39" s="92"/>
      <c r="B39" s="92"/>
      <c r="C39" s="55" t="s">
        <v>198</v>
      </c>
      <c r="D39" s="87" t="s">
        <v>199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</row>
    <row r="40" spans="1:20" ht="18" customHeight="1">
      <c r="A40" s="92"/>
      <c r="B40" s="92"/>
      <c r="C40" s="55" t="s">
        <v>200</v>
      </c>
      <c r="D40" s="87" t="s">
        <v>201</v>
      </c>
      <c r="E40" s="66">
        <v>0</v>
      </c>
      <c r="F40" s="66">
        <v>0</v>
      </c>
      <c r="G40" s="66">
        <v>2</v>
      </c>
      <c r="H40" s="66">
        <v>2.448</v>
      </c>
      <c r="I40" s="66">
        <v>32</v>
      </c>
      <c r="J40" s="66">
        <v>4.07</v>
      </c>
      <c r="K40" s="66">
        <v>132.30000000000001</v>
      </c>
      <c r="L40" s="66">
        <v>103</v>
      </c>
      <c r="M40" s="66">
        <v>73</v>
      </c>
      <c r="N40" s="66">
        <v>69.099999999999994</v>
      </c>
      <c r="O40" s="66">
        <v>98</v>
      </c>
      <c r="P40" s="66">
        <v>60</v>
      </c>
      <c r="Q40" s="66">
        <v>877</v>
      </c>
      <c r="R40" s="66">
        <v>372</v>
      </c>
      <c r="S40" s="66">
        <v>23</v>
      </c>
      <c r="T40" s="66">
        <v>7</v>
      </c>
    </row>
    <row r="41" spans="1:20" ht="18" customHeight="1">
      <c r="A41" s="92"/>
      <c r="B41" s="92"/>
      <c r="C41" s="29" t="s">
        <v>202</v>
      </c>
      <c r="D41" s="87" t="s">
        <v>203</v>
      </c>
      <c r="E41" s="66">
        <f t="shared" ref="E41:T41" si="4">E34+E35-E36-E40</f>
        <v>254</v>
      </c>
      <c r="F41" s="66">
        <f t="shared" si="4"/>
        <v>314.09999900000003</v>
      </c>
      <c r="G41" s="66">
        <f t="shared" si="4"/>
        <v>-51.24</v>
      </c>
      <c r="H41" s="66">
        <f t="shared" si="4"/>
        <v>-54.434999999999995</v>
      </c>
      <c r="I41" s="66">
        <f t="shared" si="4"/>
        <v>1107</v>
      </c>
      <c r="J41" s="66">
        <f t="shared" si="4"/>
        <v>-331.90299999999996</v>
      </c>
      <c r="K41" s="66">
        <f t="shared" si="4"/>
        <v>301.2</v>
      </c>
      <c r="L41" s="66">
        <f t="shared" si="4"/>
        <v>217</v>
      </c>
      <c r="M41" s="66">
        <f t="shared" si="4"/>
        <v>175</v>
      </c>
      <c r="N41" s="66">
        <f t="shared" si="4"/>
        <v>151.30000000000004</v>
      </c>
      <c r="O41" s="66">
        <f t="shared" si="4"/>
        <v>130</v>
      </c>
      <c r="P41" s="66">
        <f t="shared" si="4"/>
        <v>81</v>
      </c>
      <c r="Q41" s="66">
        <f t="shared" si="4"/>
        <v>1999</v>
      </c>
      <c r="R41" s="66">
        <f t="shared" si="4"/>
        <v>827</v>
      </c>
      <c r="S41" s="66">
        <f t="shared" si="4"/>
        <v>51.900000000000006</v>
      </c>
      <c r="T41" s="66">
        <f t="shared" si="4"/>
        <v>31.900000000000006</v>
      </c>
    </row>
    <row r="42" spans="1:20" ht="18" customHeight="1">
      <c r="A42" s="92"/>
      <c r="B42" s="92"/>
      <c r="C42" s="107" t="s">
        <v>204</v>
      </c>
      <c r="D42" s="107"/>
      <c r="E42" s="66">
        <f t="shared" ref="E42:T42" si="5">E37+E38-E39-E40</f>
        <v>254</v>
      </c>
      <c r="F42" s="66">
        <f t="shared" si="5"/>
        <v>314.09999900000003</v>
      </c>
      <c r="G42" s="66">
        <f t="shared" si="5"/>
        <v>-51.24</v>
      </c>
      <c r="H42" s="66">
        <f t="shared" si="5"/>
        <v>-54.434999999999995</v>
      </c>
      <c r="I42" s="66">
        <f t="shared" si="5"/>
        <v>1107</v>
      </c>
      <c r="J42" s="66">
        <f t="shared" si="5"/>
        <v>-331.90299999999996</v>
      </c>
      <c r="K42" s="66">
        <f t="shared" si="5"/>
        <v>301.2</v>
      </c>
      <c r="L42" s="66">
        <f t="shared" si="5"/>
        <v>217</v>
      </c>
      <c r="M42" s="66">
        <f t="shared" si="5"/>
        <v>175</v>
      </c>
      <c r="N42" s="66">
        <f t="shared" si="5"/>
        <v>151.30000000000004</v>
      </c>
      <c r="O42" s="66">
        <f t="shared" si="5"/>
        <v>130</v>
      </c>
      <c r="P42" s="66">
        <f t="shared" si="5"/>
        <v>81</v>
      </c>
      <c r="Q42" s="66">
        <f t="shared" si="5"/>
        <v>1999</v>
      </c>
      <c r="R42" s="66">
        <f t="shared" si="5"/>
        <v>827</v>
      </c>
      <c r="S42" s="66">
        <f t="shared" si="5"/>
        <v>51.900000000000006</v>
      </c>
      <c r="T42" s="66">
        <f t="shared" si="5"/>
        <v>31.900000000000006</v>
      </c>
    </row>
    <row r="43" spans="1:20" ht="18" customHeight="1">
      <c r="A43" s="92"/>
      <c r="B43" s="92"/>
      <c r="C43" s="55" t="s">
        <v>205</v>
      </c>
      <c r="D43" s="87" t="s">
        <v>206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-4770.6000000000004</v>
      </c>
      <c r="L43" s="66">
        <v>-4987</v>
      </c>
      <c r="M43" s="66"/>
      <c r="N43" s="66">
        <v>0</v>
      </c>
      <c r="O43" s="66"/>
      <c r="P43" s="66">
        <v>0</v>
      </c>
      <c r="Q43" s="66">
        <v>0</v>
      </c>
      <c r="R43" s="66">
        <v>0</v>
      </c>
      <c r="S43" s="66">
        <v>0</v>
      </c>
      <c r="T43" s="66">
        <v>0</v>
      </c>
    </row>
    <row r="44" spans="1:20" ht="18" customHeight="1">
      <c r="A44" s="92"/>
      <c r="B44" s="92"/>
      <c r="C44" s="29" t="s">
        <v>207</v>
      </c>
      <c r="D44" s="65" t="s">
        <v>208</v>
      </c>
      <c r="E44" s="66">
        <f t="shared" ref="E44:T44" si="6">E41+E43</f>
        <v>254</v>
      </c>
      <c r="F44" s="66">
        <f t="shared" si="6"/>
        <v>314.09999900000003</v>
      </c>
      <c r="G44" s="66">
        <f t="shared" si="6"/>
        <v>-51.24</v>
      </c>
      <c r="H44" s="66">
        <f t="shared" si="6"/>
        <v>-54.434999999999995</v>
      </c>
      <c r="I44" s="66">
        <f t="shared" si="6"/>
        <v>1107</v>
      </c>
      <c r="J44" s="66">
        <f t="shared" si="6"/>
        <v>-331.90299999999996</v>
      </c>
      <c r="K44" s="66">
        <f t="shared" si="6"/>
        <v>-4469.4000000000005</v>
      </c>
      <c r="L44" s="66">
        <f t="shared" si="6"/>
        <v>-4770</v>
      </c>
      <c r="M44" s="66">
        <f t="shared" si="6"/>
        <v>175</v>
      </c>
      <c r="N44" s="66">
        <f t="shared" si="6"/>
        <v>151.30000000000004</v>
      </c>
      <c r="O44" s="66">
        <f t="shared" si="6"/>
        <v>130</v>
      </c>
      <c r="P44" s="66">
        <f t="shared" si="6"/>
        <v>81</v>
      </c>
      <c r="Q44" s="66">
        <f t="shared" si="6"/>
        <v>1999</v>
      </c>
      <c r="R44" s="66">
        <f t="shared" si="6"/>
        <v>827</v>
      </c>
      <c r="S44" s="66">
        <f t="shared" si="6"/>
        <v>51.900000000000006</v>
      </c>
      <c r="T44" s="66">
        <f t="shared" si="6"/>
        <v>31.900000000000006</v>
      </c>
    </row>
    <row r="45" spans="1:20" ht="14.1" customHeight="1">
      <c r="A45" s="11" t="s">
        <v>209</v>
      </c>
    </row>
    <row r="46" spans="1:20" ht="14.1" customHeight="1">
      <c r="A46" s="11" t="s">
        <v>210</v>
      </c>
    </row>
    <row r="47" spans="1:20">
      <c r="A47" s="49"/>
    </row>
  </sheetData>
  <mergeCells count="18">
    <mergeCell ref="I6:J6"/>
    <mergeCell ref="O6:P6"/>
    <mergeCell ref="Q6:R6"/>
    <mergeCell ref="S6:T6"/>
    <mergeCell ref="E6:F6"/>
    <mergeCell ref="G6:H6"/>
    <mergeCell ref="K6:L6"/>
    <mergeCell ref="M6:N6"/>
    <mergeCell ref="A8:A14"/>
    <mergeCell ref="C42:D42"/>
    <mergeCell ref="A15:A27"/>
    <mergeCell ref="B15:B18"/>
    <mergeCell ref="B19:B22"/>
    <mergeCell ref="B23:B26"/>
    <mergeCell ref="A28:A44"/>
    <mergeCell ref="B28:B34"/>
    <mergeCell ref="B35:B44"/>
    <mergeCell ref="B9:B1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56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藤ノ木 圭太</cp:lastModifiedBy>
  <dcterms:modified xsi:type="dcterms:W3CDTF">2025-08-18T05:14:25Z</dcterms:modified>
</cp:coreProperties>
</file>