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36DE74B6-F5EB-4A59-A5DD-6D8BF3392CC4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14" i="7" l="1"/>
  <c r="G14" i="7"/>
  <c r="H14" i="7"/>
  <c r="I14" i="7"/>
  <c r="J14" i="7"/>
  <c r="K14" i="7"/>
  <c r="F15" i="7"/>
  <c r="G15" i="7"/>
  <c r="H15" i="7"/>
  <c r="I15" i="7"/>
  <c r="J15" i="7"/>
  <c r="K15" i="7"/>
  <c r="F16" i="7"/>
  <c r="G16" i="7"/>
  <c r="H16" i="7"/>
  <c r="I16" i="7"/>
  <c r="J16" i="7"/>
  <c r="K16" i="7"/>
  <c r="I9" i="2" l="1"/>
  <c r="F45" i="2"/>
  <c r="G45" i="2" s="1"/>
  <c r="F27" i="2"/>
  <c r="G27" i="2" s="1"/>
  <c r="F45" i="5"/>
  <c r="G44" i="5" s="1"/>
  <c r="F27" i="5"/>
  <c r="G19" i="5" s="1"/>
  <c r="H27" i="2"/>
  <c r="H45" i="2"/>
  <c r="N31" i="8"/>
  <c r="N34" i="8" s="1"/>
  <c r="M31" i="8"/>
  <c r="M34" i="8" s="1"/>
  <c r="L31" i="8"/>
  <c r="L34" i="8"/>
  <c r="L37" i="8" s="1"/>
  <c r="L42" i="8" s="1"/>
  <c r="K31" i="8"/>
  <c r="K34" i="8" s="1"/>
  <c r="I34" i="8"/>
  <c r="I37" i="8" s="1"/>
  <c r="I42" i="8" s="1"/>
  <c r="G31" i="8"/>
  <c r="G41" i="8" s="1"/>
  <c r="G44" i="8" s="1"/>
  <c r="O44" i="7"/>
  <c r="N44" i="7"/>
  <c r="M44" i="7"/>
  <c r="L44" i="7"/>
  <c r="K44" i="7"/>
  <c r="J44" i="7"/>
  <c r="I44" i="7"/>
  <c r="H44" i="7"/>
  <c r="O39" i="7"/>
  <c r="N39" i="7"/>
  <c r="M39" i="7"/>
  <c r="L39" i="7"/>
  <c r="K39" i="7"/>
  <c r="J39" i="7"/>
  <c r="I39" i="7"/>
  <c r="H39" i="7"/>
  <c r="O24" i="7"/>
  <c r="O27" i="7" s="1"/>
  <c r="N24" i="7"/>
  <c r="N27" i="7" s="1"/>
  <c r="M27" i="7"/>
  <c r="L27" i="7"/>
  <c r="K24" i="7"/>
  <c r="K27" i="7" s="1"/>
  <c r="J24" i="7"/>
  <c r="J27" i="7"/>
  <c r="I24" i="7"/>
  <c r="I27" i="7" s="1"/>
  <c r="H24" i="7"/>
  <c r="H27" i="7" s="1"/>
  <c r="G24" i="7"/>
  <c r="G27" i="7"/>
  <c r="F24" i="7"/>
  <c r="F27" i="7" s="1"/>
  <c r="O16" i="7"/>
  <c r="N16" i="7"/>
  <c r="O15" i="7"/>
  <c r="N15" i="7"/>
  <c r="O14" i="7"/>
  <c r="N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O24" i="4"/>
  <c r="O27" i="4" s="1"/>
  <c r="N24" i="4"/>
  <c r="N27" i="4" s="1"/>
  <c r="M27" i="4"/>
  <c r="L27" i="4"/>
  <c r="K24" i="4"/>
  <c r="K27" i="4"/>
  <c r="J24" i="4"/>
  <c r="J27" i="4"/>
  <c r="I24" i="4"/>
  <c r="I27" i="4" s="1"/>
  <c r="H24" i="4"/>
  <c r="H27" i="4" s="1"/>
  <c r="O16" i="4"/>
  <c r="N16" i="4"/>
  <c r="O15" i="4"/>
  <c r="N15" i="4"/>
  <c r="O14" i="4"/>
  <c r="N14" i="4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G14" i="2"/>
  <c r="G35" i="5" l="1"/>
  <c r="G30" i="5"/>
  <c r="G40" i="5"/>
  <c r="G42" i="5"/>
  <c r="G34" i="5"/>
  <c r="G28" i="5"/>
  <c r="G37" i="5"/>
  <c r="G33" i="5"/>
  <c r="G41" i="2"/>
  <c r="G29" i="2"/>
  <c r="G41" i="5"/>
  <c r="M45" i="7"/>
  <c r="G38" i="5"/>
  <c r="I45" i="4"/>
  <c r="O45" i="7"/>
  <c r="G39" i="5"/>
  <c r="I45" i="5"/>
  <c r="G45" i="5"/>
  <c r="G29" i="5"/>
  <c r="G28" i="2"/>
  <c r="H45" i="4"/>
  <c r="G21" i="2"/>
  <c r="G43" i="5"/>
  <c r="G16" i="2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G23" i="2"/>
  <c r="G30" i="2"/>
  <c r="H45" i="7"/>
  <c r="G26" i="2"/>
  <c r="G32" i="2"/>
  <c r="G13" i="2"/>
  <c r="G40" i="2"/>
  <c r="I45" i="7"/>
  <c r="G20" i="2"/>
  <c r="G17" i="2"/>
  <c r="G10" i="2"/>
  <c r="G31" i="2"/>
  <c r="N45" i="7"/>
  <c r="I23" i="6"/>
  <c r="E44" i="8"/>
  <c r="E42" i="8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<sst xmlns="http://schemas.openxmlformats.org/spreadsheetml/2006/main" count="438" uniqueCount="266">
  <si>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</si>
  <si>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</si>
  <si>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</si>
  <si>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</si>
  <si>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</si>
  <si>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</si>
  <si>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</si>
  <si>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</si>
  <si>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</si>
  <si>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</si>
  <si>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</si>
  <si>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</si>
  <si>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</si>
  <si>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</si>
  <si>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</si>
  <si>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</si>
  <si>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</si>
  <si>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</si>
  <si>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</si>
  <si>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</si>
  <si>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</si>
  <si>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</si>
  <si>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</si>
  <si>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</si>
  <si>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</si>
  <si>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</si>
  <si>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</si>
  <si>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</si>
  <si>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</si>
  <si>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</si>
  <si>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</si>
  <si>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</si>
  <si>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</si>
  <si>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</si>
  <si>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</si>
  <si>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</si>
  <si>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</si>
  <si>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</si>
  <si>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</si>
  <si>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</si>
  <si>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</si>
  <si>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</si>
  <si>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</si>
  <si>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</si>
  <si>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</si>
  <si>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</si>
  <si>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</si>
  <si>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</si>
  <si>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</si>
  <si>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</si>
  <si>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</si>
  <si>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</si>
  <si>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</si>
  <si>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</si>
  <si>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</si>
  <si>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</si>
  <si>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</si>
  <si>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</si>
  <si>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</si>
  <si>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</si>
  <si>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</si>
  <si>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</si>
  <si>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</si>
  <si>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</si>
  <si>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</si>
  <si>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</si>
  <si>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</si>
  <si>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</si>
  <si>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</si>
  <si>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</si>
  <si>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</si>
  <si>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</si>
  <si>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</si>
  <si>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</si>
  <si>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</si>
  <si>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</si>
  <si>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</si>
  <si>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</si>
  <si>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</si>
  <si>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</si>
  <si>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</si>
  <si>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</si>
  <si>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</si>
  <si>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</si>
  <si>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</si>
  <si>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</si>
  <si>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</si>
  <si>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</si>
  <si>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</si>
  <si>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</si>
  <si>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</si>
  <si>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</si>
  <si>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</si>
  <si>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</si>
  <si>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</si>
  <si>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</si>
  <si>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</si>
  <si>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</si>
  <si>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</si>
  <si>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</si>
  <si>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</si>
  <si>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</si>
  <si>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</si>
  <si>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</si>
  <si>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</si>
  <si>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</si>
  <si>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</si>
  <si>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</si>
  <si>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</si>
  <si>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</si>
  <si>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</si>
  <si>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</si>
  <si>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</si>
  <si>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</si>
  <si>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</si>
  <si>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</si>
  <si>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</si>
  <si>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</si>
  <si>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</si>
  <si>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</si>
  <si>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</si>
  <si>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</si>
  <si>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</si>
  <si>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</si>
  <si>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</si>
  <si>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</si>
  <si>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</si>
  <si>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</si>
  <si>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</si>
  <si>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</si>
  <si>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</si>
  <si>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</si>
  <si>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</si>
  <si>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</si>
  <si>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</si>
  <si>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</si>
  <si>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</si>
  <si>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</si>
  <si>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</si>
  <si>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</si>
  <si>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</si>
  <si>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</si>
  <si>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</si>
  <si>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</si>
  <si>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</si>
  <si>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</si>
  <si>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</si>
  <si>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</si>
  <si>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</si>
  <si>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</si>
  <si>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</si>
  <si>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</si>
  <si>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</si>
  <si>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</si>
  <si>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</si>
  <si>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</si>
  <si>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</si>
  <si>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</si>
  <si>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</si>
  <si>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</si>
  <si>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</si>
  <si>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</si>
  <si>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</si>
  <si>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</si>
  <si>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</si>
  <si>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</si>
  <si>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</si>
  <si>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</si>
  <si>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</si>
  <si>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</si>
  <si>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</si>
  <si>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</si>
  <si>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</si>
  <si>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</si>
  <si>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</si>
  <si>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</si>
  <si>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</si>
  <si>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</si>
  <si>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</si>
  <si>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</si>
  <si>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</si>
  <si>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</si>
  <si>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</si>
  <si>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</si>
  <si>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</si>
  <si>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</si>
  <si>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</si>
  <si>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</si>
  <si>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</si>
  <si>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</si>
  <si>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</si>
  <si>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</si>
  <si>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</si>
  <si>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</si>
  <si>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</si>
  <si>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</si>
  <si>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</si>
  <si>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</si>
  <si>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</si>
  <si>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</si>
  <si>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</si>
  <si>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</si>
  <si>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</si>
  <si>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</si>
  <si>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</si>
  <si>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</si>
  <si>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</si>
  <si>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</si>
  <si>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</si>
  <si>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</si>
  <si>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</si>
  <si>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</si>
  <si>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</si>
  <si>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</si>
  <si>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</si>
  <si>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</si>
  <si>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</si>
  <si>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</si>
  <si>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</si>
  <si>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</si>
  <si>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</si>
  <si>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</si>
  <si>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</si>
  <si>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</si>
  <si>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</si>
  <si>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</si>
  <si>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</si>
  <si>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</si>
  <si>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</si>
  <si>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</si>
  <si>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</si>
  <si>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</si>
  <si>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</si>
  <si>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</si>
  <si>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</si>
  <si>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</si>
  <si>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</si>
  <si>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</si>
  <si>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</si>
  <si>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</si>
  <si>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</si>
  <si>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</si>
  <si>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</si>
  <si>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</si>
  <si>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</si>
  <si>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</si>
  <si>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</si>
  <si>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</si>
  <si>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</si>
  <si>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</si>
  <si>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電気事業</t>
    <rPh sb="0" eb="2">
      <t>デンキ</t>
    </rPh>
    <rPh sb="2" eb="4">
      <t>ジギョウ</t>
    </rPh>
    <phoneticPr fontId="3"/>
  </si>
  <si>
    <t>観光事業（地域振興事業）</t>
    <rPh sb="0" eb="2">
      <t>カンコウ</t>
    </rPh>
    <rPh sb="2" eb="4">
      <t>ジギョウ</t>
    </rPh>
    <rPh sb="5" eb="7">
      <t>チイキ</t>
    </rPh>
    <rPh sb="7" eb="9">
      <t>シンコウ</t>
    </rPh>
    <rPh sb="9" eb="11">
      <t>ジギョウ</t>
    </rPh>
    <phoneticPr fontId="3"/>
  </si>
  <si>
    <t>その他事業（温泉事業）</t>
    <rPh sb="2" eb="3">
      <t>タ</t>
    </rPh>
    <rPh sb="3" eb="5">
      <t>ジギョウ</t>
    </rPh>
    <rPh sb="6" eb="8">
      <t>オンセン</t>
    </rPh>
    <rPh sb="8" eb="10">
      <t>ジギョウ</t>
    </rPh>
    <phoneticPr fontId="3"/>
  </si>
  <si>
    <t>下水道事業</t>
    <rPh sb="0" eb="3">
      <t>ゲスイドウ</t>
    </rPh>
    <rPh sb="3" eb="5">
      <t>ジギョウ</t>
    </rPh>
    <phoneticPr fontId="8"/>
  </si>
  <si>
    <t>電気事業</t>
    <rPh sb="0" eb="2">
      <t>デンキ</t>
    </rPh>
    <rPh sb="2" eb="4">
      <t>ジギョウ</t>
    </rPh>
    <phoneticPr fontId="14"/>
  </si>
  <si>
    <t>観光事業（地域振興事業）</t>
    <rPh sb="0" eb="2">
      <t>カンコウ</t>
    </rPh>
    <rPh sb="2" eb="4">
      <t>ジギョウ</t>
    </rPh>
    <rPh sb="5" eb="7">
      <t>チイキ</t>
    </rPh>
    <rPh sb="7" eb="9">
      <t>シンコウ</t>
    </rPh>
    <rPh sb="9" eb="11">
      <t>ジギョウ</t>
    </rPh>
    <phoneticPr fontId="14"/>
  </si>
  <si>
    <t>その他事業（温泉事業）</t>
    <rPh sb="2" eb="3">
      <t>タ</t>
    </rPh>
    <rPh sb="3" eb="5">
      <t>ジギョウ</t>
    </rPh>
    <rPh sb="6" eb="8">
      <t>オンセン</t>
    </rPh>
    <rPh sb="8" eb="10">
      <t>ジギョウ</t>
    </rPh>
    <phoneticPr fontId="14"/>
  </si>
  <si>
    <t>下水道事業</t>
    <rPh sb="0" eb="3">
      <t>ゲスイドウ</t>
    </rPh>
    <rPh sb="3" eb="5">
      <t>ジギョウ</t>
    </rPh>
    <phoneticPr fontId="14"/>
  </si>
  <si>
    <t>観光事業（清里）</t>
    <rPh sb="0" eb="2">
      <t>カンコウ</t>
    </rPh>
    <rPh sb="2" eb="4">
      <t>ジギョウ</t>
    </rPh>
    <rPh sb="5" eb="7">
      <t>キヨサト</t>
    </rPh>
    <phoneticPr fontId="9"/>
  </si>
  <si>
    <t>観光事業（清里）</t>
    <rPh sb="0" eb="2">
      <t>カンコウ</t>
    </rPh>
    <rPh sb="2" eb="4">
      <t>ジギョウ</t>
    </rPh>
    <rPh sb="5" eb="7">
      <t>キヨサト</t>
    </rPh>
    <phoneticPr fontId="14"/>
  </si>
  <si>
    <t>－</t>
  </si>
  <si>
    <t>土地開発公社</t>
    <rPh sb="0" eb="2">
      <t>トチ</t>
    </rPh>
    <rPh sb="2" eb="4">
      <t>カイハツ</t>
    </rPh>
    <rPh sb="4" eb="6">
      <t>コウシャ</t>
    </rPh>
    <phoneticPr fontId="19"/>
  </si>
  <si>
    <t>道路公社</t>
    <rPh sb="0" eb="2">
      <t>ドウロ</t>
    </rPh>
    <rPh sb="2" eb="4">
      <t>コウシャ</t>
    </rPh>
    <phoneticPr fontId="19"/>
  </si>
  <si>
    <t>住宅供給公社</t>
    <rPh sb="0" eb="2">
      <t>ジュウタク</t>
    </rPh>
    <rPh sb="2" eb="4">
      <t>キョウキュウ</t>
    </rPh>
    <rPh sb="4" eb="6">
      <t>コウシャ</t>
    </rPh>
    <phoneticPr fontId="19"/>
  </si>
  <si>
    <t>山梨県</t>
    <rPh sb="0" eb="3">
      <t>ヤマナシケン</t>
    </rPh>
    <phoneticPr fontId="9"/>
  </si>
  <si>
    <t>山梨県</t>
    <rPh sb="0" eb="3">
      <t>ヤマナシケン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</si>
</sst>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ＭＳ Ｐゴシック"/>
      <family val="1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8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0" fillId="0" borderId="10" xfId="1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distributed" vertical="center" justifyLastLine="1"/>
    </xf>
    <xf numFmtId="0" fontId="22" fillId="0" borderId="5" xfId="0" applyFont="1" applyBorder="1" applyAlignment="1">
      <alignment horizontal="distributed" vertical="center" justifyLastLine="1"/>
    </xf>
    <xf numFmtId="41" fontId="22" fillId="0" borderId="5" xfId="0" applyNumberFormat="1" applyFont="1" applyBorder="1" applyAlignment="1">
      <alignment horizontal="distributed" vertical="center" justifyLastLine="1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E2" sqref="E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264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6" t="s">
        <v>241</v>
      </c>
      <c r="G7" s="46"/>
      <c r="H7" s="46" t="s">
        <v>238</v>
      </c>
      <c r="I7" s="47" t="s">
        <v>21</v>
      </c>
    </row>
    <row r="8" spans="1:11" ht="17.149999999999999" customHeight="1">
      <c r="A8" s="18"/>
      <c r="B8" s="19"/>
      <c r="C8" s="19"/>
      <c r="D8" s="19"/>
      <c r="E8" s="58"/>
      <c r="F8" s="49" t="s">
        <v>90</v>
      </c>
      <c r="G8" s="49" t="s">
        <v>2</v>
      </c>
      <c r="H8" s="49" t="s">
        <v>233</v>
      </c>
      <c r="I8" s="50"/>
    </row>
    <row r="9" spans="1:11" ht="18" customHeight="1">
      <c r="A9" s="89" t="s">
        <v>87</v>
      </c>
      <c r="B9" s="89" t="s">
        <v>89</v>
      </c>
      <c r="C9" s="59" t="s">
        <v>3</v>
      </c>
      <c r="D9" s="51"/>
      <c r="E9" s="51"/>
      <c r="F9" s="52">
        <v>137340</v>
      </c>
      <c r="G9" s="53">
        <f>F9/$F$27*100</f>
        <v>27.218730862758854</v>
      </c>
      <c r="H9" s="52">
        <v>129102</v>
      </c>
      <c r="I9" s="53">
        <f>(F9/H9-1)*100</f>
        <v>6.381001068922254</v>
      </c>
      <c r="K9" s="24"/>
    </row>
    <row r="10" spans="1:11" ht="18" customHeight="1">
      <c r="A10" s="89"/>
      <c r="B10" s="89"/>
      <c r="C10" s="61"/>
      <c r="D10" s="63" t="s">
        <v>22</v>
      </c>
      <c r="E10" s="51"/>
      <c r="F10" s="52">
        <v>37838</v>
      </c>
      <c r="G10" s="53">
        <f t="shared" ref="G10:G26" si="0">F10/$F$27*100</f>
        <v>7.4989248462579692</v>
      </c>
      <c r="H10" s="52">
        <v>32672</v>
      </c>
      <c r="I10" s="53">
        <f t="shared" ref="I10:I27" si="1">(F10/H10-1)*100</f>
        <v>15.811704211557288</v>
      </c>
    </row>
    <row r="11" spans="1:11" ht="18" customHeight="1">
      <c r="A11" s="89"/>
      <c r="B11" s="89"/>
      <c r="C11" s="61"/>
      <c r="D11" s="61"/>
      <c r="E11" s="45" t="s">
        <v>23</v>
      </c>
      <c r="F11" s="52">
        <v>30566</v>
      </c>
      <c r="G11" s="53">
        <f t="shared" si="0"/>
        <v>6.0577233693831891</v>
      </c>
      <c r="H11" s="52">
        <v>27180</v>
      </c>
      <c r="I11" s="53">
        <f t="shared" si="1"/>
        <v>12.457689477557032</v>
      </c>
    </row>
    <row r="12" spans="1:11" ht="18" customHeight="1">
      <c r="A12" s="89"/>
      <c r="B12" s="89"/>
      <c r="C12" s="61"/>
      <c r="D12" s="61"/>
      <c r="E12" s="45" t="s">
        <v>24</v>
      </c>
      <c r="F12" s="52">
        <v>1616</v>
      </c>
      <c r="G12" s="53">
        <f t="shared" si="0"/>
        <v>0.32026699486106242</v>
      </c>
      <c r="H12" s="52">
        <v>1426</v>
      </c>
      <c r="I12" s="53">
        <f t="shared" si="1"/>
        <v>13.323983169705468</v>
      </c>
    </row>
    <row r="13" spans="1:11" ht="18" customHeight="1">
      <c r="A13" s="89"/>
      <c r="B13" s="89"/>
      <c r="C13" s="61"/>
      <c r="D13" s="62"/>
      <c r="E13" s="45" t="s">
        <v>25</v>
      </c>
      <c r="F13" s="52">
        <v>83</v>
      </c>
      <c r="G13" s="53">
        <f t="shared" si="0"/>
        <v>1.6449356790512487E-2</v>
      </c>
      <c r="H13" s="52">
        <v>60</v>
      </c>
      <c r="I13" s="53">
        <f t="shared" si="1"/>
        <v>38.333333333333329</v>
      </c>
    </row>
    <row r="14" spans="1:11" ht="18" customHeight="1">
      <c r="A14" s="89"/>
      <c r="B14" s="89"/>
      <c r="C14" s="61"/>
      <c r="D14" s="59" t="s">
        <v>26</v>
      </c>
      <c r="E14" s="51"/>
      <c r="F14" s="52">
        <v>30477</v>
      </c>
      <c r="G14" s="53">
        <f t="shared" si="0"/>
        <v>6.0400849024632413</v>
      </c>
      <c r="H14" s="52">
        <v>29405</v>
      </c>
      <c r="I14" s="53">
        <f t="shared" si="1"/>
        <v>3.6456384968542865</v>
      </c>
    </row>
    <row r="15" spans="1:11" ht="18" customHeight="1">
      <c r="A15" s="89"/>
      <c r="B15" s="89"/>
      <c r="C15" s="61"/>
      <c r="D15" s="61"/>
      <c r="E15" s="45" t="s">
        <v>27</v>
      </c>
      <c r="F15" s="52">
        <v>1418</v>
      </c>
      <c r="G15" s="53">
        <f t="shared" si="0"/>
        <v>0.28102636058971936</v>
      </c>
      <c r="H15" s="52">
        <v>1286</v>
      </c>
      <c r="I15" s="53">
        <f t="shared" si="1"/>
        <v>10.264385692068423</v>
      </c>
    </row>
    <row r="16" spans="1:11" ht="18" customHeight="1">
      <c r="A16" s="89"/>
      <c r="B16" s="89"/>
      <c r="C16" s="61"/>
      <c r="D16" s="62"/>
      <c r="E16" s="45" t="s">
        <v>28</v>
      </c>
      <c r="F16" s="52">
        <v>29059</v>
      </c>
      <c r="G16" s="53">
        <f t="shared" si="0"/>
        <v>5.7590585418735216</v>
      </c>
      <c r="H16" s="52">
        <v>28119</v>
      </c>
      <c r="I16" s="53">
        <f t="shared" si="1"/>
        <v>3.3429353817703289</v>
      </c>
      <c r="K16" s="25"/>
    </row>
    <row r="17" spans="1:26" ht="18" customHeight="1">
      <c r="A17" s="89"/>
      <c r="B17" s="89"/>
      <c r="C17" s="61"/>
      <c r="D17" s="90" t="s">
        <v>29</v>
      </c>
      <c r="E17" s="91"/>
      <c r="F17" s="52">
        <v>44660</v>
      </c>
      <c r="G17" s="53">
        <f t="shared" si="0"/>
        <v>8.8509430634251522</v>
      </c>
      <c r="H17" s="52">
        <v>42586</v>
      </c>
      <c r="I17" s="53">
        <f t="shared" si="1"/>
        <v>4.8701451181139443</v>
      </c>
    </row>
    <row r="18" spans="1:26" ht="18" customHeight="1">
      <c r="A18" s="89"/>
      <c r="B18" s="89"/>
      <c r="C18" s="61"/>
      <c r="D18" s="90" t="s">
        <v>93</v>
      </c>
      <c r="E18" s="92"/>
      <c r="F18" s="52">
        <v>1730</v>
      </c>
      <c r="G18" s="53">
        <f t="shared" si="0"/>
        <v>0.34286008732032053</v>
      </c>
      <c r="H18" s="52">
        <v>1884</v>
      </c>
      <c r="I18" s="53">
        <f t="shared" si="1"/>
        <v>-8.1740976645435222</v>
      </c>
    </row>
    <row r="19" spans="1:26" ht="18" customHeight="1">
      <c r="A19" s="89"/>
      <c r="B19" s="89"/>
      <c r="C19" s="60"/>
      <c r="D19" s="90" t="s">
        <v>94</v>
      </c>
      <c r="E19" s="92"/>
      <c r="F19" s="54">
        <v>0</v>
      </c>
      <c r="G19" s="53">
        <f t="shared" si="0"/>
        <v>0</v>
      </c>
      <c r="H19" s="52">
        <v>0</v>
      </c>
      <c r="I19" s="53" t="e">
        <f t="shared" si="1"/>
        <v>#DIV/0!</v>
      </c>
      <c r="Z19" s="2" t="s">
        <v>95</v>
      </c>
    </row>
    <row r="20" spans="1:26" ht="18" customHeight="1">
      <c r="A20" s="89"/>
      <c r="B20" s="89"/>
      <c r="C20" s="51" t="s">
        <v>4</v>
      </c>
      <c r="D20" s="51"/>
      <c r="E20" s="51"/>
      <c r="F20" s="52">
        <v>17943</v>
      </c>
      <c r="G20" s="53">
        <f t="shared" si="0"/>
        <v>3.5560338420742839</v>
      </c>
      <c r="H20" s="52">
        <v>16355</v>
      </c>
      <c r="I20" s="53">
        <f t="shared" si="1"/>
        <v>9.7095689391623274</v>
      </c>
    </row>
    <row r="21" spans="1:26" ht="18" customHeight="1">
      <c r="A21" s="89"/>
      <c r="B21" s="89"/>
      <c r="C21" s="51" t="s">
        <v>5</v>
      </c>
      <c r="D21" s="51"/>
      <c r="E21" s="51"/>
      <c r="F21" s="52">
        <v>136985</v>
      </c>
      <c r="G21" s="53">
        <f t="shared" si="0"/>
        <v>27.148375180100636</v>
      </c>
      <c r="H21" s="52">
        <v>136074</v>
      </c>
      <c r="I21" s="53">
        <f t="shared" si="1"/>
        <v>0.66948866058174072</v>
      </c>
    </row>
    <row r="22" spans="1:26" ht="18" customHeight="1">
      <c r="A22" s="89"/>
      <c r="B22" s="89"/>
      <c r="C22" s="51" t="s">
        <v>30</v>
      </c>
      <c r="D22" s="51"/>
      <c r="E22" s="51"/>
      <c r="F22" s="52">
        <v>9500</v>
      </c>
      <c r="G22" s="53">
        <f t="shared" si="0"/>
        <v>1.8827577049381761</v>
      </c>
      <c r="H22" s="52">
        <v>9171</v>
      </c>
      <c r="I22" s="53">
        <f t="shared" si="1"/>
        <v>3.5873950496129181</v>
      </c>
    </row>
    <row r="23" spans="1:26" ht="18" customHeight="1">
      <c r="A23" s="89"/>
      <c r="B23" s="89"/>
      <c r="C23" s="51" t="s">
        <v>6</v>
      </c>
      <c r="D23" s="51"/>
      <c r="E23" s="51"/>
      <c r="F23" s="52">
        <v>50209</v>
      </c>
      <c r="G23" s="53">
        <f t="shared" si="0"/>
        <v>9.9506717481306204</v>
      </c>
      <c r="H23" s="52">
        <v>49991</v>
      </c>
      <c r="I23" s="53">
        <f t="shared" si="1"/>
        <v>0.43607849412894417</v>
      </c>
    </row>
    <row r="24" spans="1:26" ht="18" customHeight="1">
      <c r="A24" s="89"/>
      <c r="B24" s="89"/>
      <c r="C24" s="51" t="s">
        <v>31</v>
      </c>
      <c r="D24" s="51"/>
      <c r="E24" s="51"/>
      <c r="F24" s="52">
        <v>3843</v>
      </c>
      <c r="G24" s="53">
        <f t="shared" si="0"/>
        <v>0.76162503790288538</v>
      </c>
      <c r="H24" s="52">
        <v>3267</v>
      </c>
      <c r="I24" s="53">
        <f t="shared" si="1"/>
        <v>17.630853994490359</v>
      </c>
    </row>
    <row r="25" spans="1:26" ht="18" customHeight="1">
      <c r="A25" s="89"/>
      <c r="B25" s="89"/>
      <c r="C25" s="51" t="s">
        <v>7</v>
      </c>
      <c r="D25" s="51"/>
      <c r="E25" s="51"/>
      <c r="F25" s="52">
        <v>45877</v>
      </c>
      <c r="G25" s="53">
        <f t="shared" si="0"/>
        <v>9.0921342346788112</v>
      </c>
      <c r="H25" s="52">
        <v>50451</v>
      </c>
      <c r="I25" s="53">
        <f t="shared" si="1"/>
        <v>-9.0662226715030432</v>
      </c>
    </row>
    <row r="26" spans="1:26" ht="18" customHeight="1">
      <c r="A26" s="89"/>
      <c r="B26" s="89"/>
      <c r="C26" s="51" t="s">
        <v>8</v>
      </c>
      <c r="D26" s="51"/>
      <c r="E26" s="51"/>
      <c r="F26" s="52">
        <v>102882</v>
      </c>
      <c r="G26" s="53">
        <f t="shared" si="0"/>
        <v>20.389671389415732</v>
      </c>
      <c r="H26" s="52">
        <v>117392</v>
      </c>
      <c r="I26" s="53">
        <f t="shared" si="1"/>
        <v>-12.360297124165188</v>
      </c>
    </row>
    <row r="27" spans="1:26" ht="18" customHeight="1">
      <c r="A27" s="89"/>
      <c r="B27" s="89"/>
      <c r="C27" s="51" t="s">
        <v>9</v>
      </c>
      <c r="D27" s="51"/>
      <c r="E27" s="51"/>
      <c r="F27" s="52">
        <f>SUM(F9,F20:F26)</f>
        <v>504579</v>
      </c>
      <c r="G27" s="53">
        <f>F27/$F$27*100</f>
        <v>100</v>
      </c>
      <c r="H27" s="52">
        <f>SUM(H9,H20:H26)</f>
        <v>511803</v>
      </c>
      <c r="I27" s="53">
        <f t="shared" si="1"/>
        <v>-1.4114805892110782</v>
      </c>
    </row>
    <row r="28" spans="1:26" ht="18" customHeight="1">
      <c r="A28" s="89"/>
      <c r="B28" s="89" t="s">
        <v>88</v>
      </c>
      <c r="C28" s="59" t="s">
        <v>10</v>
      </c>
      <c r="D28" s="51"/>
      <c r="E28" s="51"/>
      <c r="F28" s="52">
        <v>196198</v>
      </c>
      <c r="G28" s="53">
        <f>F28/$F$45*100</f>
        <v>38.883504862469501</v>
      </c>
      <c r="H28" s="52">
        <v>194638</v>
      </c>
      <c r="I28" s="53">
        <f>(F28/H28-1)*100</f>
        <v>0.80148789034002466</v>
      </c>
    </row>
    <row r="29" spans="1:26" ht="18" customHeight="1">
      <c r="A29" s="89"/>
      <c r="B29" s="89"/>
      <c r="C29" s="61"/>
      <c r="D29" s="51" t="s">
        <v>11</v>
      </c>
      <c r="E29" s="51"/>
      <c r="F29" s="52">
        <v>117879</v>
      </c>
      <c r="G29" s="53">
        <f t="shared" ref="G29:G44" si="2">F29/$F$45*100</f>
        <v>23.361852157937609</v>
      </c>
      <c r="H29" s="52">
        <v>116579</v>
      </c>
      <c r="I29" s="53">
        <f t="shared" ref="I29:I45" si="3">(F29/H29-1)*100</f>
        <v>1.1151236500570372</v>
      </c>
    </row>
    <row r="30" spans="1:26" ht="18" customHeight="1">
      <c r="A30" s="89"/>
      <c r="B30" s="89"/>
      <c r="C30" s="61"/>
      <c r="D30" s="51" t="s">
        <v>32</v>
      </c>
      <c r="E30" s="51"/>
      <c r="F30" s="52">
        <v>8861</v>
      </c>
      <c r="G30" s="53">
        <f t="shared" si="2"/>
        <v>1.7561174761533873</v>
      </c>
      <c r="H30" s="52">
        <v>8306</v>
      </c>
      <c r="I30" s="53">
        <f t="shared" si="3"/>
        <v>6.6819166867324808</v>
      </c>
    </row>
    <row r="31" spans="1:26" ht="18" customHeight="1">
      <c r="A31" s="89"/>
      <c r="B31" s="89"/>
      <c r="C31" s="60"/>
      <c r="D31" s="51" t="s">
        <v>12</v>
      </c>
      <c r="E31" s="51"/>
      <c r="F31" s="52">
        <v>69458</v>
      </c>
      <c r="G31" s="53">
        <f t="shared" si="2"/>
        <v>13.765535228378509</v>
      </c>
      <c r="H31" s="52">
        <v>69753</v>
      </c>
      <c r="I31" s="53">
        <f t="shared" si="3"/>
        <v>-0.42292087795506861</v>
      </c>
    </row>
    <row r="32" spans="1:26" ht="18" customHeight="1">
      <c r="A32" s="89"/>
      <c r="B32" s="89"/>
      <c r="C32" s="59" t="s">
        <v>13</v>
      </c>
      <c r="D32" s="51"/>
      <c r="E32" s="51"/>
      <c r="F32" s="52">
        <f>223273+501</f>
        <v>223774</v>
      </c>
      <c r="G32" s="53">
        <f t="shared" si="2"/>
        <v>44.348655017351099</v>
      </c>
      <c r="H32" s="52">
        <v>227591</v>
      </c>
      <c r="I32" s="53">
        <f t="shared" si="3"/>
        <v>-1.6771313452640935</v>
      </c>
    </row>
    <row r="33" spans="1:9" ht="18" customHeight="1">
      <c r="A33" s="89"/>
      <c r="B33" s="89"/>
      <c r="C33" s="61"/>
      <c r="D33" s="51" t="s">
        <v>14</v>
      </c>
      <c r="E33" s="51"/>
      <c r="F33" s="52">
        <v>26105</v>
      </c>
      <c r="G33" s="53">
        <f t="shared" si="2"/>
        <v>5.1736199881485359</v>
      </c>
      <c r="H33" s="52">
        <v>25335</v>
      </c>
      <c r="I33" s="53">
        <f t="shared" si="3"/>
        <v>3.0392737319913099</v>
      </c>
    </row>
    <row r="34" spans="1:9" ht="18" customHeight="1">
      <c r="A34" s="89"/>
      <c r="B34" s="89"/>
      <c r="C34" s="61"/>
      <c r="D34" s="51" t="s">
        <v>33</v>
      </c>
      <c r="E34" s="51"/>
      <c r="F34" s="52">
        <v>2304</v>
      </c>
      <c r="G34" s="53">
        <f t="shared" si="2"/>
        <v>0.45661828970290086</v>
      </c>
      <c r="H34" s="52">
        <v>2245</v>
      </c>
      <c r="I34" s="53">
        <f t="shared" si="3"/>
        <v>2.628062360801775</v>
      </c>
    </row>
    <row r="35" spans="1:9" ht="18" customHeight="1">
      <c r="A35" s="89"/>
      <c r="B35" s="89"/>
      <c r="C35" s="61"/>
      <c r="D35" s="51" t="s">
        <v>34</v>
      </c>
      <c r="E35" s="51"/>
      <c r="F35" s="52">
        <v>105830</v>
      </c>
      <c r="G35" s="53">
        <f t="shared" si="2"/>
        <v>20.973920833011285</v>
      </c>
      <c r="H35" s="52">
        <v>100369</v>
      </c>
      <c r="I35" s="53">
        <f t="shared" si="3"/>
        <v>5.4409229941515758</v>
      </c>
    </row>
    <row r="36" spans="1:9" ht="18" customHeight="1">
      <c r="A36" s="89"/>
      <c r="B36" s="89"/>
      <c r="C36" s="61"/>
      <c r="D36" s="51" t="s">
        <v>35</v>
      </c>
      <c r="E36" s="51"/>
      <c r="F36" s="52">
        <v>4663</v>
      </c>
      <c r="G36" s="53">
        <f t="shared" si="2"/>
        <v>0.92413675559228581</v>
      </c>
      <c r="H36" s="52">
        <v>4996</v>
      </c>
      <c r="I36" s="53">
        <f t="shared" si="3"/>
        <v>-6.6653322658126513</v>
      </c>
    </row>
    <row r="37" spans="1:9" ht="18" customHeight="1">
      <c r="A37" s="89"/>
      <c r="B37" s="89"/>
      <c r="C37" s="61"/>
      <c r="D37" s="51" t="s">
        <v>15</v>
      </c>
      <c r="E37" s="51"/>
      <c r="F37" s="52">
        <v>5072</v>
      </c>
      <c r="G37" s="53">
        <f t="shared" si="2"/>
        <v>1.0051944294154136</v>
      </c>
      <c r="H37" s="52">
        <v>3051</v>
      </c>
      <c r="I37" s="53">
        <f t="shared" si="3"/>
        <v>66.240576860045891</v>
      </c>
    </row>
    <row r="38" spans="1:9" ht="18" customHeight="1">
      <c r="A38" s="89"/>
      <c r="B38" s="89"/>
      <c r="C38" s="60"/>
      <c r="D38" s="51" t="s">
        <v>36</v>
      </c>
      <c r="E38" s="51"/>
      <c r="F38" s="52">
        <v>79299</v>
      </c>
      <c r="G38" s="53">
        <f t="shared" si="2"/>
        <v>15.715874025672887</v>
      </c>
      <c r="H38" s="52">
        <v>91094</v>
      </c>
      <c r="I38" s="53">
        <f t="shared" si="3"/>
        <v>-12.948163435572047</v>
      </c>
    </row>
    <row r="39" spans="1:9" ht="18" customHeight="1">
      <c r="A39" s="89"/>
      <c r="B39" s="89"/>
      <c r="C39" s="59" t="s">
        <v>16</v>
      </c>
      <c r="D39" s="51"/>
      <c r="E39" s="51"/>
      <c r="F39" s="52">
        <v>84607</v>
      </c>
      <c r="G39" s="53">
        <f t="shared" si="2"/>
        <v>16.767840120179397</v>
      </c>
      <c r="H39" s="52">
        <v>89574</v>
      </c>
      <c r="I39" s="53">
        <f t="shared" si="3"/>
        <v>-5.5451358653180627</v>
      </c>
    </row>
    <row r="40" spans="1:9" ht="18" customHeight="1">
      <c r="A40" s="89"/>
      <c r="B40" s="89"/>
      <c r="C40" s="61"/>
      <c r="D40" s="59" t="s">
        <v>17</v>
      </c>
      <c r="E40" s="51"/>
      <c r="F40" s="52">
        <v>81128</v>
      </c>
      <c r="G40" s="53">
        <f t="shared" si="2"/>
        <v>16.078354430128879</v>
      </c>
      <c r="H40" s="52">
        <v>86618</v>
      </c>
      <c r="I40" s="53">
        <f t="shared" si="3"/>
        <v>-6.33817451338059</v>
      </c>
    </row>
    <row r="41" spans="1:9" ht="18" customHeight="1">
      <c r="A41" s="89"/>
      <c r="B41" s="89"/>
      <c r="C41" s="61"/>
      <c r="D41" s="61"/>
      <c r="E41" s="55" t="s">
        <v>91</v>
      </c>
      <c r="F41" s="52">
        <v>39009</v>
      </c>
      <c r="G41" s="53">
        <f t="shared" si="2"/>
        <v>7.7309995065192965</v>
      </c>
      <c r="H41" s="52">
        <v>44710</v>
      </c>
      <c r="I41" s="56">
        <f t="shared" si="3"/>
        <v>-12.751062402147173</v>
      </c>
    </row>
    <row r="42" spans="1:9" ht="18" customHeight="1">
      <c r="A42" s="89"/>
      <c r="B42" s="89"/>
      <c r="C42" s="61"/>
      <c r="D42" s="60"/>
      <c r="E42" s="45" t="s">
        <v>37</v>
      </c>
      <c r="F42" s="52">
        <v>42119</v>
      </c>
      <c r="G42" s="53">
        <f t="shared" si="2"/>
        <v>8.3473549236095828</v>
      </c>
      <c r="H42" s="52">
        <v>41908</v>
      </c>
      <c r="I42" s="56">
        <f t="shared" si="3"/>
        <v>0.50348382170468664</v>
      </c>
    </row>
    <row r="43" spans="1:9" ht="18" customHeight="1">
      <c r="A43" s="89"/>
      <c r="B43" s="89"/>
      <c r="C43" s="61"/>
      <c r="D43" s="51" t="s">
        <v>38</v>
      </c>
      <c r="E43" s="51"/>
      <c r="F43" s="52">
        <v>3479</v>
      </c>
      <c r="G43" s="53">
        <f t="shared" si="2"/>
        <v>0.6894856900505173</v>
      </c>
      <c r="H43" s="52">
        <v>2956</v>
      </c>
      <c r="I43" s="56">
        <f t="shared" si="3"/>
        <v>17.692828146143434</v>
      </c>
    </row>
    <row r="44" spans="1:9" ht="18" customHeight="1">
      <c r="A44" s="89"/>
      <c r="B44" s="89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3"/>
        <v>#DIV/0!</v>
      </c>
    </row>
    <row r="45" spans="1:9" ht="18" customHeight="1">
      <c r="A45" s="89"/>
      <c r="B45" s="89"/>
      <c r="C45" s="45" t="s">
        <v>18</v>
      </c>
      <c r="D45" s="45"/>
      <c r="E45" s="45"/>
      <c r="F45" s="52">
        <f>SUM(F28,F32,F39)</f>
        <v>504579</v>
      </c>
      <c r="G45" s="53">
        <f>F45/$F$45*100</f>
        <v>100</v>
      </c>
      <c r="H45" s="52">
        <f>SUM(H28,H32,H39)</f>
        <v>511803</v>
      </c>
      <c r="I45" s="53">
        <f t="shared" si="3"/>
        <v>-1.4114805892110782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70" zoomScaleNormal="100" zoomScaleSheetLayoutView="7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D2" sqref="D2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6" t="s">
        <v>264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95" t="s">
        <v>48</v>
      </c>
      <c r="B6" s="96"/>
      <c r="C6" s="96"/>
      <c r="D6" s="96"/>
      <c r="E6" s="96"/>
      <c r="F6" s="100" t="s">
        <v>250</v>
      </c>
      <c r="G6" s="100"/>
      <c r="H6" s="100" t="s">
        <v>251</v>
      </c>
      <c r="I6" s="100"/>
      <c r="J6" s="100" t="s">
        <v>252</v>
      </c>
      <c r="K6" s="100"/>
      <c r="L6" s="100" t="s">
        <v>253</v>
      </c>
      <c r="M6" s="100"/>
      <c r="N6" s="100"/>
      <c r="O6" s="100"/>
    </row>
    <row r="7" spans="1:25" ht="16" customHeight="1">
      <c r="A7" s="96"/>
      <c r="B7" s="96"/>
      <c r="C7" s="96"/>
      <c r="D7" s="96"/>
      <c r="E7" s="96"/>
      <c r="F7" s="49" t="s">
        <v>243</v>
      </c>
      <c r="G7" s="49" t="s">
        <v>238</v>
      </c>
      <c r="H7" s="49" t="s">
        <v>243</v>
      </c>
      <c r="I7" s="49" t="s">
        <v>238</v>
      </c>
      <c r="J7" s="49" t="s">
        <v>243</v>
      </c>
      <c r="K7" s="49" t="s">
        <v>238</v>
      </c>
      <c r="L7" s="49" t="s">
        <v>243</v>
      </c>
      <c r="M7" s="49" t="s">
        <v>238</v>
      </c>
      <c r="N7" s="49" t="s">
        <v>243</v>
      </c>
      <c r="O7" s="49" t="s">
        <v>238</v>
      </c>
    </row>
    <row r="8" spans="1:25" ht="16" customHeight="1">
      <c r="A8" s="93" t="s">
        <v>82</v>
      </c>
      <c r="B8" s="59" t="s">
        <v>49</v>
      </c>
      <c r="C8" s="51"/>
      <c r="D8" s="51"/>
      <c r="E8" s="64" t="s">
        <v>40</v>
      </c>
      <c r="F8" s="52">
        <v>9907</v>
      </c>
      <c r="G8" s="52">
        <v>9544</v>
      </c>
      <c r="H8" s="52">
        <v>145</v>
      </c>
      <c r="I8" s="52">
        <v>145</v>
      </c>
      <c r="J8" s="52">
        <v>124</v>
      </c>
      <c r="K8" s="52">
        <v>122</v>
      </c>
      <c r="L8" s="52">
        <v>8601</v>
      </c>
      <c r="M8" s="52">
        <v>8052</v>
      </c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93"/>
      <c r="B9" s="61"/>
      <c r="C9" s="51" t="s">
        <v>50</v>
      </c>
      <c r="D9" s="51"/>
      <c r="E9" s="64" t="s">
        <v>41</v>
      </c>
      <c r="F9" s="52">
        <v>9907</v>
      </c>
      <c r="G9" s="52">
        <v>9544</v>
      </c>
      <c r="H9" s="52">
        <v>145</v>
      </c>
      <c r="I9" s="52">
        <v>145</v>
      </c>
      <c r="J9" s="52">
        <v>124</v>
      </c>
      <c r="K9" s="52">
        <v>122</v>
      </c>
      <c r="L9" s="52">
        <v>8601</v>
      </c>
      <c r="M9" s="52">
        <v>8052</v>
      </c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93"/>
      <c r="B10" s="60"/>
      <c r="C10" s="51" t="s">
        <v>51</v>
      </c>
      <c r="D10" s="51"/>
      <c r="E10" s="64" t="s">
        <v>42</v>
      </c>
      <c r="F10" s="52">
        <v>0</v>
      </c>
      <c r="G10" s="52">
        <v>0</v>
      </c>
      <c r="H10" s="52">
        <v>0</v>
      </c>
      <c r="I10" s="52">
        <v>0</v>
      </c>
      <c r="J10" s="65">
        <v>0</v>
      </c>
      <c r="K10" s="65">
        <v>0</v>
      </c>
      <c r="L10" s="52">
        <v>0</v>
      </c>
      <c r="M10" s="52">
        <v>0</v>
      </c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93"/>
      <c r="B11" s="59" t="s">
        <v>52</v>
      </c>
      <c r="C11" s="51"/>
      <c r="D11" s="51"/>
      <c r="E11" s="64" t="s">
        <v>43</v>
      </c>
      <c r="F11" s="52">
        <v>7693</v>
      </c>
      <c r="G11" s="52">
        <v>6950</v>
      </c>
      <c r="H11" s="52">
        <v>94</v>
      </c>
      <c r="I11" s="52">
        <v>98</v>
      </c>
      <c r="J11" s="52">
        <v>130</v>
      </c>
      <c r="K11" s="52">
        <v>131</v>
      </c>
      <c r="L11" s="52">
        <v>8562</v>
      </c>
      <c r="M11" s="52">
        <v>8008</v>
      </c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93"/>
      <c r="B12" s="61"/>
      <c r="C12" s="51" t="s">
        <v>53</v>
      </c>
      <c r="D12" s="51"/>
      <c r="E12" s="64" t="s">
        <v>44</v>
      </c>
      <c r="F12" s="52">
        <v>7693</v>
      </c>
      <c r="G12" s="52">
        <v>6950</v>
      </c>
      <c r="H12" s="52">
        <v>94</v>
      </c>
      <c r="I12" s="52">
        <v>98</v>
      </c>
      <c r="J12" s="52">
        <v>130</v>
      </c>
      <c r="K12" s="52">
        <v>131</v>
      </c>
      <c r="L12" s="52">
        <v>8562</v>
      </c>
      <c r="M12" s="52">
        <v>8008</v>
      </c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93"/>
      <c r="B13" s="60"/>
      <c r="C13" s="51" t="s">
        <v>54</v>
      </c>
      <c r="D13" s="51"/>
      <c r="E13" s="64" t="s">
        <v>45</v>
      </c>
      <c r="F13" s="52">
        <v>0</v>
      </c>
      <c r="G13" s="52">
        <v>0</v>
      </c>
      <c r="H13" s="65">
        <v>0</v>
      </c>
      <c r="I13" s="65">
        <v>0</v>
      </c>
      <c r="J13" s="65">
        <v>0</v>
      </c>
      <c r="K13" s="65">
        <v>0</v>
      </c>
      <c r="L13" s="52">
        <v>0</v>
      </c>
      <c r="M13" s="52">
        <v>0</v>
      </c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93"/>
      <c r="B14" s="51" t="s">
        <v>55</v>
      </c>
      <c r="C14" s="51"/>
      <c r="D14" s="51"/>
      <c r="E14" s="64" t="s">
        <v>96</v>
      </c>
      <c r="F14" s="52">
        <f t="shared" ref="F14:O14" si="0">F9-F12</f>
        <v>2214</v>
      </c>
      <c r="G14" s="52">
        <f t="shared" si="0"/>
        <v>2594</v>
      </c>
      <c r="H14" s="52">
        <f t="shared" si="0"/>
        <v>51</v>
      </c>
      <c r="I14" s="52">
        <f t="shared" si="0"/>
        <v>47</v>
      </c>
      <c r="J14" s="52">
        <f t="shared" si="0"/>
        <v>-6</v>
      </c>
      <c r="K14" s="52">
        <f t="shared" si="0"/>
        <v>-9</v>
      </c>
      <c r="L14" s="52">
        <v>39</v>
      </c>
      <c r="M14" s="52">
        <v>44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93"/>
      <c r="B15" s="51" t="s">
        <v>56</v>
      </c>
      <c r="C15" s="51"/>
      <c r="D15" s="51"/>
      <c r="E15" s="64" t="s">
        <v>97</v>
      </c>
      <c r="F15" s="52">
        <f t="shared" ref="F15:O15" si="1">F10-F13</f>
        <v>0</v>
      </c>
      <c r="G15" s="52">
        <f t="shared" si="1"/>
        <v>0</v>
      </c>
      <c r="H15" s="52">
        <f t="shared" si="1"/>
        <v>0</v>
      </c>
      <c r="I15" s="52">
        <f t="shared" si="1"/>
        <v>0</v>
      </c>
      <c r="J15" s="52">
        <f t="shared" si="1"/>
        <v>0</v>
      </c>
      <c r="K15" s="52">
        <f t="shared" si="1"/>
        <v>0</v>
      </c>
      <c r="L15" s="52">
        <v>0</v>
      </c>
      <c r="M15" s="52">
        <v>0</v>
      </c>
      <c r="N15" s="52">
        <f t="shared" si="1"/>
        <v>0</v>
      </c>
      <c r="O15" s="52">
        <f t="shared" si="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93"/>
      <c r="B16" s="51" t="s">
        <v>57</v>
      </c>
      <c r="C16" s="51"/>
      <c r="D16" s="51"/>
      <c r="E16" s="64" t="s">
        <v>98</v>
      </c>
      <c r="F16" s="52">
        <f t="shared" ref="F16:O16" si="2">F8-F11</f>
        <v>2214</v>
      </c>
      <c r="G16" s="52">
        <f t="shared" si="2"/>
        <v>2594</v>
      </c>
      <c r="H16" s="52">
        <f t="shared" si="2"/>
        <v>51</v>
      </c>
      <c r="I16" s="52">
        <f t="shared" si="2"/>
        <v>47</v>
      </c>
      <c r="J16" s="52">
        <f t="shared" si="2"/>
        <v>-6</v>
      </c>
      <c r="K16" s="52">
        <f t="shared" si="2"/>
        <v>-9</v>
      </c>
      <c r="L16" s="52">
        <v>39</v>
      </c>
      <c r="M16" s="52">
        <v>44</v>
      </c>
      <c r="N16" s="52">
        <f t="shared" si="2"/>
        <v>0</v>
      </c>
      <c r="O16" s="52">
        <f t="shared" si="2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93"/>
      <c r="B17" s="51" t="s">
        <v>58</v>
      </c>
      <c r="C17" s="51"/>
      <c r="D17" s="51"/>
      <c r="E17" s="49"/>
      <c r="F17" s="52">
        <v>0</v>
      </c>
      <c r="G17" s="52">
        <v>0</v>
      </c>
      <c r="H17" s="65">
        <v>3569</v>
      </c>
      <c r="I17" s="65">
        <v>3674</v>
      </c>
      <c r="J17" s="52">
        <v>0</v>
      </c>
      <c r="K17" s="52">
        <v>0</v>
      </c>
      <c r="L17" s="52">
        <v>0</v>
      </c>
      <c r="M17" s="52">
        <v>0</v>
      </c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93"/>
      <c r="B18" s="51" t="s">
        <v>59</v>
      </c>
      <c r="C18" s="51"/>
      <c r="D18" s="51"/>
      <c r="E18" s="49"/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93" t="s">
        <v>83</v>
      </c>
      <c r="B19" s="59" t="s">
        <v>60</v>
      </c>
      <c r="C19" s="51"/>
      <c r="D19" s="51"/>
      <c r="E19" s="64"/>
      <c r="F19" s="52">
        <v>2894</v>
      </c>
      <c r="G19" s="52">
        <v>831</v>
      </c>
      <c r="H19" s="52">
        <v>0</v>
      </c>
      <c r="I19" s="52">
        <v>0</v>
      </c>
      <c r="J19" s="52">
        <v>0</v>
      </c>
      <c r="K19" s="52">
        <v>0</v>
      </c>
      <c r="L19" s="52">
        <v>2608</v>
      </c>
      <c r="M19" s="52">
        <v>2568</v>
      </c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93"/>
      <c r="B20" s="60"/>
      <c r="C20" s="51" t="s">
        <v>61</v>
      </c>
      <c r="D20" s="51"/>
      <c r="E20" s="64"/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65">
        <v>0</v>
      </c>
      <c r="L20" s="52">
        <v>518</v>
      </c>
      <c r="M20" s="52">
        <v>540</v>
      </c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93"/>
      <c r="B21" s="51" t="s">
        <v>62</v>
      </c>
      <c r="C21" s="51"/>
      <c r="D21" s="51"/>
      <c r="E21" s="64" t="s">
        <v>99</v>
      </c>
      <c r="F21" s="52">
        <v>2894</v>
      </c>
      <c r="G21" s="52">
        <v>831</v>
      </c>
      <c r="H21" s="52">
        <v>0</v>
      </c>
      <c r="I21" s="52">
        <v>0</v>
      </c>
      <c r="J21" s="52">
        <v>0</v>
      </c>
      <c r="K21" s="52">
        <v>0</v>
      </c>
      <c r="L21" s="52">
        <v>2608</v>
      </c>
      <c r="M21" s="52">
        <v>2568</v>
      </c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93"/>
      <c r="B22" s="59" t="s">
        <v>63</v>
      </c>
      <c r="C22" s="51"/>
      <c r="D22" s="51"/>
      <c r="E22" s="64" t="s">
        <v>100</v>
      </c>
      <c r="F22" s="52">
        <v>9946</v>
      </c>
      <c r="G22" s="52">
        <v>6039</v>
      </c>
      <c r="H22" s="52">
        <v>67</v>
      </c>
      <c r="I22" s="52">
        <v>65</v>
      </c>
      <c r="J22" s="52">
        <v>89</v>
      </c>
      <c r="K22" s="52">
        <v>47</v>
      </c>
      <c r="L22" s="52">
        <v>3624</v>
      </c>
      <c r="M22" s="52">
        <v>3667</v>
      </c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93"/>
      <c r="B23" s="60" t="s">
        <v>64</v>
      </c>
      <c r="C23" s="51" t="s">
        <v>65</v>
      </c>
      <c r="D23" s="51"/>
      <c r="E23" s="64"/>
      <c r="F23" s="52">
        <v>20</v>
      </c>
      <c r="G23" s="52">
        <v>22</v>
      </c>
      <c r="H23" s="52">
        <v>0</v>
      </c>
      <c r="I23" s="52">
        <v>0</v>
      </c>
      <c r="J23" s="52">
        <v>0</v>
      </c>
      <c r="K23" s="52">
        <v>0</v>
      </c>
      <c r="L23" s="52">
        <v>1015</v>
      </c>
      <c r="M23" s="52">
        <v>1086</v>
      </c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93"/>
      <c r="B24" s="51" t="s">
        <v>101</v>
      </c>
      <c r="C24" s="51"/>
      <c r="D24" s="51"/>
      <c r="E24" s="64" t="s">
        <v>102</v>
      </c>
      <c r="F24" s="52">
        <f t="shared" ref="F24:O24" si="3">F21-F22</f>
        <v>-7052</v>
      </c>
      <c r="G24" s="52">
        <f t="shared" si="3"/>
        <v>-5208</v>
      </c>
      <c r="H24" s="52">
        <f t="shared" si="3"/>
        <v>-67</v>
      </c>
      <c r="I24" s="52">
        <f t="shared" si="3"/>
        <v>-65</v>
      </c>
      <c r="J24" s="52">
        <f t="shared" si="3"/>
        <v>-89</v>
      </c>
      <c r="K24" s="52">
        <f t="shared" si="3"/>
        <v>-47</v>
      </c>
      <c r="L24" s="52">
        <v>-1016</v>
      </c>
      <c r="M24" s="52">
        <v>-1099</v>
      </c>
      <c r="N24" s="52">
        <f t="shared" si="3"/>
        <v>0</v>
      </c>
      <c r="O24" s="52">
        <f t="shared" si="3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93"/>
      <c r="B25" s="59" t="s">
        <v>66</v>
      </c>
      <c r="C25" s="59"/>
      <c r="D25" s="59"/>
      <c r="E25" s="97" t="s">
        <v>103</v>
      </c>
      <c r="F25" s="101">
        <v>7052</v>
      </c>
      <c r="G25" s="101">
        <v>5208</v>
      </c>
      <c r="H25" s="101">
        <v>67</v>
      </c>
      <c r="I25" s="101">
        <v>65</v>
      </c>
      <c r="J25" s="101">
        <v>89</v>
      </c>
      <c r="K25" s="101">
        <v>47</v>
      </c>
      <c r="L25" s="101">
        <v>1016</v>
      </c>
      <c r="M25" s="101">
        <v>1099</v>
      </c>
      <c r="N25" s="101"/>
      <c r="O25" s="101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93"/>
      <c r="B26" s="78" t="s">
        <v>67</v>
      </c>
      <c r="C26" s="78"/>
      <c r="D26" s="78"/>
      <c r="E26" s="98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93"/>
      <c r="B27" s="51" t="s">
        <v>104</v>
      </c>
      <c r="C27" s="51"/>
      <c r="D27" s="51"/>
      <c r="E27" s="64" t="s">
        <v>105</v>
      </c>
      <c r="F27" s="52">
        <f>F24+F25</f>
        <v>0</v>
      </c>
      <c r="G27" s="52">
        <f t="shared" ref="G27:O27" si="4">G24+G25</f>
        <v>0</v>
      </c>
      <c r="H27" s="52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  <c r="L27" s="52">
        <f t="shared" si="4"/>
        <v>0</v>
      </c>
      <c r="M27" s="52">
        <f t="shared" si="4"/>
        <v>0</v>
      </c>
      <c r="N27" s="52">
        <f t="shared" si="4"/>
        <v>0</v>
      </c>
      <c r="O27" s="52">
        <f t="shared" si="4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96" t="s">
        <v>68</v>
      </c>
      <c r="B30" s="96"/>
      <c r="C30" s="96"/>
      <c r="D30" s="96"/>
      <c r="E30" s="96"/>
      <c r="F30" s="103" t="s">
        <v>258</v>
      </c>
      <c r="G30" s="103"/>
      <c r="H30" s="103"/>
      <c r="I30" s="103"/>
      <c r="J30" s="103"/>
      <c r="K30" s="103"/>
      <c r="L30" s="103"/>
      <c r="M30" s="103"/>
      <c r="N30" s="103"/>
      <c r="O30" s="103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96"/>
      <c r="B31" s="96"/>
      <c r="C31" s="96"/>
      <c r="D31" s="96"/>
      <c r="E31" s="96"/>
      <c r="F31" s="49" t="s">
        <v>243</v>
      </c>
      <c r="G31" s="49" t="s">
        <v>238</v>
      </c>
      <c r="H31" s="49" t="s">
        <v>243</v>
      </c>
      <c r="I31" s="49" t="s">
        <v>238</v>
      </c>
      <c r="J31" s="49" t="s">
        <v>243</v>
      </c>
      <c r="K31" s="49" t="s">
        <v>238</v>
      </c>
      <c r="L31" s="49" t="s">
        <v>243</v>
      </c>
      <c r="M31" s="49" t="s">
        <v>238</v>
      </c>
      <c r="N31" s="49" t="s">
        <v>243</v>
      </c>
      <c r="O31" s="49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93" t="s">
        <v>84</v>
      </c>
      <c r="B32" s="59" t="s">
        <v>49</v>
      </c>
      <c r="C32" s="51"/>
      <c r="D32" s="51"/>
      <c r="E32" s="64" t="s">
        <v>40</v>
      </c>
      <c r="F32" s="52">
        <v>59</v>
      </c>
      <c r="G32" s="52">
        <v>62</v>
      </c>
      <c r="H32" s="52"/>
      <c r="I32" s="52"/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99"/>
      <c r="B33" s="61"/>
      <c r="C33" s="59" t="s">
        <v>69</v>
      </c>
      <c r="D33" s="51"/>
      <c r="E33" s="64"/>
      <c r="F33" s="52">
        <v>59</v>
      </c>
      <c r="G33" s="52">
        <v>62</v>
      </c>
      <c r="H33" s="52"/>
      <c r="I33" s="52"/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99"/>
      <c r="B34" s="61"/>
      <c r="C34" s="60"/>
      <c r="D34" s="51" t="s">
        <v>70</v>
      </c>
      <c r="E34" s="64"/>
      <c r="F34" s="52">
        <v>59</v>
      </c>
      <c r="G34" s="52">
        <v>62</v>
      </c>
      <c r="H34" s="52"/>
      <c r="I34" s="52"/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99"/>
      <c r="B35" s="60"/>
      <c r="C35" s="51" t="s">
        <v>71</v>
      </c>
      <c r="D35" s="51"/>
      <c r="E35" s="64"/>
      <c r="F35" s="52">
        <v>0</v>
      </c>
      <c r="G35" s="52">
        <v>0</v>
      </c>
      <c r="H35" s="52"/>
      <c r="I35" s="52"/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99"/>
      <c r="B36" s="59" t="s">
        <v>52</v>
      </c>
      <c r="C36" s="51"/>
      <c r="D36" s="51"/>
      <c r="E36" s="64" t="s">
        <v>41</v>
      </c>
      <c r="F36" s="52">
        <v>18</v>
      </c>
      <c r="G36" s="52">
        <v>16</v>
      </c>
      <c r="H36" s="52"/>
      <c r="I36" s="52"/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99"/>
      <c r="B37" s="61"/>
      <c r="C37" s="51" t="s">
        <v>72</v>
      </c>
      <c r="D37" s="51"/>
      <c r="E37" s="64"/>
      <c r="F37" s="52">
        <v>18</v>
      </c>
      <c r="G37" s="52">
        <v>16</v>
      </c>
      <c r="H37" s="52"/>
      <c r="I37" s="52"/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99"/>
      <c r="B38" s="60"/>
      <c r="C38" s="51" t="s">
        <v>73</v>
      </c>
      <c r="D38" s="51"/>
      <c r="E38" s="64"/>
      <c r="F38" s="52">
        <v>0</v>
      </c>
      <c r="G38" s="52">
        <v>0</v>
      </c>
      <c r="H38" s="52"/>
      <c r="I38" s="52"/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99"/>
      <c r="B39" s="45" t="s">
        <v>74</v>
      </c>
      <c r="C39" s="45"/>
      <c r="D39" s="45"/>
      <c r="E39" s="64" t="s">
        <v>107</v>
      </c>
      <c r="F39" s="52">
        <v>41</v>
      </c>
      <c r="G39" s="52">
        <v>46</v>
      </c>
      <c r="H39" s="52">
        <f t="shared" ref="H39:O39" si="5">H32-H36</f>
        <v>0</v>
      </c>
      <c r="I39" s="52">
        <f t="shared" si="5"/>
        <v>0</v>
      </c>
      <c r="J39" s="52">
        <f t="shared" si="5"/>
        <v>0</v>
      </c>
      <c r="K39" s="52">
        <f t="shared" si="5"/>
        <v>0</v>
      </c>
      <c r="L39" s="52">
        <f t="shared" si="5"/>
        <v>0</v>
      </c>
      <c r="M39" s="52">
        <f t="shared" si="5"/>
        <v>0</v>
      </c>
      <c r="N39" s="52">
        <f t="shared" si="5"/>
        <v>0</v>
      </c>
      <c r="O39" s="52">
        <f t="shared" si="5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93" t="s">
        <v>85</v>
      </c>
      <c r="B40" s="59" t="s">
        <v>75</v>
      </c>
      <c r="C40" s="51"/>
      <c r="D40" s="51"/>
      <c r="E40" s="64" t="s">
        <v>43</v>
      </c>
      <c r="F40" s="52">
        <v>0</v>
      </c>
      <c r="G40" s="52">
        <v>0</v>
      </c>
      <c r="H40" s="52"/>
      <c r="I40" s="52"/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94"/>
      <c r="B41" s="60"/>
      <c r="C41" s="51" t="s">
        <v>76</v>
      </c>
      <c r="D41" s="51"/>
      <c r="E41" s="64"/>
      <c r="F41" s="66">
        <v>0</v>
      </c>
      <c r="G41" s="66">
        <v>0</v>
      </c>
      <c r="H41" s="66"/>
      <c r="I41" s="66"/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94"/>
      <c r="B42" s="59" t="s">
        <v>63</v>
      </c>
      <c r="C42" s="51"/>
      <c r="D42" s="51"/>
      <c r="E42" s="64" t="s">
        <v>44</v>
      </c>
      <c r="F42" s="52">
        <v>1</v>
      </c>
      <c r="G42" s="52">
        <v>1</v>
      </c>
      <c r="H42" s="52"/>
      <c r="I42" s="52"/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94"/>
      <c r="B43" s="60"/>
      <c r="C43" s="51" t="s">
        <v>77</v>
      </c>
      <c r="D43" s="51"/>
      <c r="E43" s="64"/>
      <c r="F43" s="52">
        <v>0</v>
      </c>
      <c r="G43" s="52">
        <v>0</v>
      </c>
      <c r="H43" s="52"/>
      <c r="I43" s="52"/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94"/>
      <c r="B44" s="51" t="s">
        <v>74</v>
      </c>
      <c r="C44" s="51"/>
      <c r="D44" s="51"/>
      <c r="E44" s="64" t="s">
        <v>108</v>
      </c>
      <c r="F44" s="66">
        <v>-1</v>
      </c>
      <c r="G44" s="66">
        <v>-1</v>
      </c>
      <c r="H44" s="66">
        <f t="shared" ref="H44:O44" si="6">H40-H42</f>
        <v>0</v>
      </c>
      <c r="I44" s="66">
        <f t="shared" si="6"/>
        <v>0</v>
      </c>
      <c r="J44" s="66">
        <f t="shared" si="6"/>
        <v>0</v>
      </c>
      <c r="K44" s="66">
        <f t="shared" si="6"/>
        <v>0</v>
      </c>
      <c r="L44" s="66">
        <f t="shared" si="6"/>
        <v>0</v>
      </c>
      <c r="M44" s="66">
        <f t="shared" si="6"/>
        <v>0</v>
      </c>
      <c r="N44" s="66">
        <f t="shared" si="6"/>
        <v>0</v>
      </c>
      <c r="O44" s="66">
        <f t="shared" si="6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93" t="s">
        <v>86</v>
      </c>
      <c r="B45" s="45" t="s">
        <v>78</v>
      </c>
      <c r="C45" s="45"/>
      <c r="D45" s="45"/>
      <c r="E45" s="64" t="s">
        <v>109</v>
      </c>
      <c r="F45" s="52">
        <v>40</v>
      </c>
      <c r="G45" s="52">
        <v>45</v>
      </c>
      <c r="H45" s="52">
        <f t="shared" ref="H45:O45" si="7">H39+H44</f>
        <v>0</v>
      </c>
      <c r="I45" s="52">
        <f t="shared" si="7"/>
        <v>0</v>
      </c>
      <c r="J45" s="52">
        <f t="shared" si="7"/>
        <v>0</v>
      </c>
      <c r="K45" s="52">
        <f t="shared" si="7"/>
        <v>0</v>
      </c>
      <c r="L45" s="52">
        <f t="shared" si="7"/>
        <v>0</v>
      </c>
      <c r="M45" s="52">
        <f t="shared" si="7"/>
        <v>0</v>
      </c>
      <c r="N45" s="52">
        <f t="shared" si="7"/>
        <v>0</v>
      </c>
      <c r="O45" s="52">
        <f t="shared" si="7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94"/>
      <c r="B46" s="51" t="s">
        <v>79</v>
      </c>
      <c r="C46" s="51"/>
      <c r="D46" s="51"/>
      <c r="E46" s="51"/>
      <c r="F46" s="66">
        <v>0</v>
      </c>
      <c r="G46" s="66">
        <v>0</v>
      </c>
      <c r="H46" s="66"/>
      <c r="I46" s="66"/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94"/>
      <c r="B47" s="51" t="s">
        <v>80</v>
      </c>
      <c r="C47" s="51"/>
      <c r="D47" s="51"/>
      <c r="E47" s="51"/>
      <c r="F47" s="52">
        <v>41</v>
      </c>
      <c r="G47" s="52">
        <v>45</v>
      </c>
      <c r="H47" s="52"/>
      <c r="I47" s="52"/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94"/>
      <c r="B48" s="51" t="s">
        <v>81</v>
      </c>
      <c r="C48" s="51"/>
      <c r="D48" s="51"/>
      <c r="E48" s="51"/>
      <c r="F48" s="52">
        <v>41</v>
      </c>
      <c r="G48" s="52">
        <v>45</v>
      </c>
      <c r="H48" s="52"/>
      <c r="I48" s="52"/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20" sqref="F20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87" t="s">
        <v>265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7"/>
      <c r="F7" s="46" t="s">
        <v>235</v>
      </c>
      <c r="G7" s="46"/>
      <c r="H7" s="46" t="s">
        <v>245</v>
      </c>
      <c r="I7" s="67" t="s">
        <v>21</v>
      </c>
    </row>
    <row r="8" spans="1:9" ht="17.149999999999999" customHeight="1">
      <c r="A8" s="18"/>
      <c r="B8" s="19"/>
      <c r="C8" s="19"/>
      <c r="D8" s="19"/>
      <c r="E8" s="58"/>
      <c r="F8" s="49" t="s">
        <v>234</v>
      </c>
      <c r="G8" s="49" t="s">
        <v>2</v>
      </c>
      <c r="H8" s="49" t="s">
        <v>234</v>
      </c>
      <c r="I8" s="50"/>
    </row>
    <row r="9" spans="1:9" ht="18" customHeight="1">
      <c r="A9" s="89" t="s">
        <v>87</v>
      </c>
      <c r="B9" s="89" t="s">
        <v>89</v>
      </c>
      <c r="C9" s="59" t="s">
        <v>3</v>
      </c>
      <c r="D9" s="51"/>
      <c r="E9" s="51"/>
      <c r="F9" s="52">
        <v>133340</v>
      </c>
      <c r="G9" s="53">
        <f>F9/$F$27*100</f>
        <v>23.246650906225376</v>
      </c>
      <c r="H9" s="52">
        <v>131446</v>
      </c>
      <c r="I9" s="53">
        <f t="shared" ref="I9:I45" si="0">(F9/H9-1)*100</f>
        <v>1.4408958811983563</v>
      </c>
    </row>
    <row r="10" spans="1:9" ht="18" customHeight="1">
      <c r="A10" s="89"/>
      <c r="B10" s="89"/>
      <c r="C10" s="61"/>
      <c r="D10" s="59" t="s">
        <v>22</v>
      </c>
      <c r="E10" s="51"/>
      <c r="F10" s="52">
        <v>35839</v>
      </c>
      <c r="G10" s="53">
        <f t="shared" ref="G10:G27" si="1">F10/$F$27*100</f>
        <v>6.2482130030614309</v>
      </c>
      <c r="H10" s="52">
        <v>34245</v>
      </c>
      <c r="I10" s="53">
        <f t="shared" si="0"/>
        <v>4.6546941159293365</v>
      </c>
    </row>
    <row r="11" spans="1:9" ht="18" customHeight="1">
      <c r="A11" s="89"/>
      <c r="B11" s="89"/>
      <c r="C11" s="61"/>
      <c r="D11" s="61"/>
      <c r="E11" s="45" t="s">
        <v>23</v>
      </c>
      <c r="F11" s="52">
        <v>29679</v>
      </c>
      <c r="G11" s="53">
        <f t="shared" si="1"/>
        <v>5.1742714282725579</v>
      </c>
      <c r="H11" s="52">
        <v>28451</v>
      </c>
      <c r="I11" s="53">
        <f t="shared" si="0"/>
        <v>4.3161927524515864</v>
      </c>
    </row>
    <row r="12" spans="1:9" ht="18" customHeight="1">
      <c r="A12" s="89"/>
      <c r="B12" s="89"/>
      <c r="C12" s="61"/>
      <c r="D12" s="61"/>
      <c r="E12" s="45" t="s">
        <v>24</v>
      </c>
      <c r="F12" s="52">
        <v>1583</v>
      </c>
      <c r="G12" s="53">
        <f t="shared" si="1"/>
        <v>0.27598206378097168</v>
      </c>
      <c r="H12" s="52">
        <v>1862</v>
      </c>
      <c r="I12" s="53">
        <f t="shared" si="0"/>
        <v>-14.983888292158964</v>
      </c>
    </row>
    <row r="13" spans="1:9" ht="18" customHeight="1">
      <c r="A13" s="89"/>
      <c r="B13" s="89"/>
      <c r="C13" s="61"/>
      <c r="D13" s="60"/>
      <c r="E13" s="45" t="s">
        <v>25</v>
      </c>
      <c r="F13" s="52">
        <v>62</v>
      </c>
      <c r="G13" s="53">
        <f t="shared" si="1"/>
        <v>1.0809152213784109E-2</v>
      </c>
      <c r="H13" s="52">
        <v>69</v>
      </c>
      <c r="I13" s="53">
        <f t="shared" si="0"/>
        <v>-10.144927536231885</v>
      </c>
    </row>
    <row r="14" spans="1:9" ht="18" customHeight="1">
      <c r="A14" s="89"/>
      <c r="B14" s="89"/>
      <c r="C14" s="61"/>
      <c r="D14" s="59" t="s">
        <v>26</v>
      </c>
      <c r="E14" s="51"/>
      <c r="F14" s="52">
        <v>30522</v>
      </c>
      <c r="G14" s="53">
        <f t="shared" si="1"/>
        <v>5.3212410301470738</v>
      </c>
      <c r="H14" s="52">
        <v>31025</v>
      </c>
      <c r="I14" s="53">
        <f t="shared" si="0"/>
        <v>-1.6212731668009628</v>
      </c>
    </row>
    <row r="15" spans="1:9" ht="18" customHeight="1">
      <c r="A15" s="89"/>
      <c r="B15" s="89"/>
      <c r="C15" s="61"/>
      <c r="D15" s="61"/>
      <c r="E15" s="45" t="s">
        <v>27</v>
      </c>
      <c r="F15" s="52">
        <v>1279</v>
      </c>
      <c r="G15" s="53">
        <f t="shared" si="1"/>
        <v>0.22298234970048189</v>
      </c>
      <c r="H15" s="52">
        <v>1210</v>
      </c>
      <c r="I15" s="53">
        <f t="shared" si="0"/>
        <v>5.7024793388429806</v>
      </c>
    </row>
    <row r="16" spans="1:9" ht="18" customHeight="1">
      <c r="A16" s="89"/>
      <c r="B16" s="89"/>
      <c r="C16" s="61"/>
      <c r="D16" s="60"/>
      <c r="E16" s="45" t="s">
        <v>28</v>
      </c>
      <c r="F16" s="52">
        <v>29243</v>
      </c>
      <c r="G16" s="53">
        <f t="shared" si="1"/>
        <v>5.0982586804465919</v>
      </c>
      <c r="H16" s="52">
        <v>29815</v>
      </c>
      <c r="I16" s="53">
        <f t="shared" si="0"/>
        <v>-1.9184974006372646</v>
      </c>
    </row>
    <row r="17" spans="1:9" ht="18" customHeight="1">
      <c r="A17" s="89"/>
      <c r="B17" s="89"/>
      <c r="C17" s="61"/>
      <c r="D17" s="90" t="s">
        <v>29</v>
      </c>
      <c r="E17" s="91"/>
      <c r="F17" s="52">
        <v>42637</v>
      </c>
      <c r="G17" s="53">
        <f t="shared" si="1"/>
        <v>7.4333842409534379</v>
      </c>
      <c r="H17" s="52">
        <v>41901</v>
      </c>
      <c r="I17" s="53">
        <f t="shared" si="0"/>
        <v>1.7565213240734012</v>
      </c>
    </row>
    <row r="18" spans="1:9" ht="18" customHeight="1">
      <c r="A18" s="89"/>
      <c r="B18" s="89"/>
      <c r="C18" s="61"/>
      <c r="D18" s="90" t="s">
        <v>93</v>
      </c>
      <c r="E18" s="92"/>
      <c r="F18" s="52">
        <v>1837</v>
      </c>
      <c r="G18" s="53">
        <f t="shared" si="1"/>
        <v>0.3202647196245389</v>
      </c>
      <c r="H18" s="52">
        <v>1723</v>
      </c>
      <c r="I18" s="53">
        <f t="shared" si="0"/>
        <v>6.6163668020893684</v>
      </c>
    </row>
    <row r="19" spans="1:9" ht="18" customHeight="1">
      <c r="A19" s="89"/>
      <c r="B19" s="89"/>
      <c r="C19" s="60"/>
      <c r="D19" s="90" t="s">
        <v>94</v>
      </c>
      <c r="E19" s="92"/>
      <c r="F19" s="52">
        <v>0</v>
      </c>
      <c r="G19" s="53">
        <f t="shared" si="1"/>
        <v>0</v>
      </c>
      <c r="H19" s="52">
        <v>0</v>
      </c>
      <c r="I19" s="53" t="e">
        <f t="shared" si="0"/>
        <v>#DIV/0!</v>
      </c>
    </row>
    <row r="20" spans="1:9" ht="18" customHeight="1">
      <c r="A20" s="89"/>
      <c r="B20" s="89"/>
      <c r="C20" s="51" t="s">
        <v>4</v>
      </c>
      <c r="D20" s="51"/>
      <c r="E20" s="51"/>
      <c r="F20" s="52">
        <v>16781</v>
      </c>
      <c r="G20" s="53">
        <f t="shared" si="1"/>
        <v>2.925619085475986</v>
      </c>
      <c r="H20" s="52">
        <v>16707</v>
      </c>
      <c r="I20" s="53">
        <f t="shared" si="0"/>
        <v>0.44292811396420273</v>
      </c>
    </row>
    <row r="21" spans="1:9" ht="18" customHeight="1">
      <c r="A21" s="89"/>
      <c r="B21" s="89"/>
      <c r="C21" s="51" t="s">
        <v>5</v>
      </c>
      <c r="D21" s="51"/>
      <c r="E21" s="51"/>
      <c r="F21" s="52">
        <v>146612</v>
      </c>
      <c r="G21" s="53">
        <f t="shared" si="1"/>
        <v>25.56050684463413</v>
      </c>
      <c r="H21" s="52">
        <v>151138</v>
      </c>
      <c r="I21" s="53">
        <f t="shared" si="0"/>
        <v>-2.9946141936508353</v>
      </c>
    </row>
    <row r="22" spans="1:9" ht="18" customHeight="1">
      <c r="A22" s="89"/>
      <c r="B22" s="89"/>
      <c r="C22" s="51" t="s">
        <v>30</v>
      </c>
      <c r="D22" s="51"/>
      <c r="E22" s="51"/>
      <c r="F22" s="52">
        <v>8661</v>
      </c>
      <c r="G22" s="53">
        <f t="shared" si="1"/>
        <v>1.5099688277997447</v>
      </c>
      <c r="H22" s="52">
        <v>8932</v>
      </c>
      <c r="I22" s="53">
        <f t="shared" si="0"/>
        <v>-3.0340349305866599</v>
      </c>
    </row>
    <row r="23" spans="1:9" ht="18" customHeight="1">
      <c r="A23" s="89"/>
      <c r="B23" s="89"/>
      <c r="C23" s="51" t="s">
        <v>6</v>
      </c>
      <c r="D23" s="51"/>
      <c r="E23" s="51"/>
      <c r="F23" s="52">
        <v>90610</v>
      </c>
      <c r="G23" s="53">
        <f t="shared" si="1"/>
        <v>15.79705293695126</v>
      </c>
      <c r="H23" s="52">
        <v>132204</v>
      </c>
      <c r="I23" s="53">
        <f t="shared" si="0"/>
        <v>-31.461982995975912</v>
      </c>
    </row>
    <row r="24" spans="1:9" ht="18" customHeight="1">
      <c r="A24" s="89"/>
      <c r="B24" s="89"/>
      <c r="C24" s="51" t="s">
        <v>31</v>
      </c>
      <c r="D24" s="51"/>
      <c r="E24" s="51"/>
      <c r="F24" s="52">
        <v>3598</v>
      </c>
      <c r="G24" s="53">
        <f t="shared" si="1"/>
        <v>0.62727951072895527</v>
      </c>
      <c r="H24" s="52">
        <v>3146</v>
      </c>
      <c r="I24" s="53">
        <f t="shared" si="0"/>
        <v>14.367450731087095</v>
      </c>
    </row>
    <row r="25" spans="1:9" ht="18" customHeight="1">
      <c r="A25" s="89"/>
      <c r="B25" s="89"/>
      <c r="C25" s="51" t="s">
        <v>7</v>
      </c>
      <c r="D25" s="51"/>
      <c r="E25" s="51"/>
      <c r="F25" s="52">
        <v>50029</v>
      </c>
      <c r="G25" s="53">
        <f t="shared" si="1"/>
        <v>8.7221141307000849</v>
      </c>
      <c r="H25" s="52">
        <v>49542</v>
      </c>
      <c r="I25" s="53">
        <f t="shared" si="0"/>
        <v>0.98300431956723777</v>
      </c>
    </row>
    <row r="26" spans="1:9" ht="18" customHeight="1">
      <c r="A26" s="89"/>
      <c r="B26" s="89"/>
      <c r="C26" s="51" t="s">
        <v>8</v>
      </c>
      <c r="D26" s="51"/>
      <c r="E26" s="51"/>
      <c r="F26" s="52">
        <v>123957</v>
      </c>
      <c r="G26" s="53">
        <f t="shared" si="1"/>
        <v>21.610807757484466</v>
      </c>
      <c r="H26" s="52">
        <v>120270</v>
      </c>
      <c r="I26" s="53">
        <f t="shared" si="0"/>
        <v>3.0656023946121325</v>
      </c>
    </row>
    <row r="27" spans="1:9" ht="18" customHeight="1">
      <c r="A27" s="89"/>
      <c r="B27" s="89"/>
      <c r="C27" s="51" t="s">
        <v>9</v>
      </c>
      <c r="D27" s="51"/>
      <c r="E27" s="51"/>
      <c r="F27" s="52">
        <f>SUM(F9,F20:F26)</f>
        <v>573588</v>
      </c>
      <c r="G27" s="53">
        <f t="shared" si="1"/>
        <v>100</v>
      </c>
      <c r="H27" s="52">
        <v>613385</v>
      </c>
      <c r="I27" s="53">
        <f t="shared" si="0"/>
        <v>-6.4880947528876636</v>
      </c>
    </row>
    <row r="28" spans="1:9" ht="18" customHeight="1">
      <c r="A28" s="89"/>
      <c r="B28" s="89" t="s">
        <v>88</v>
      </c>
      <c r="C28" s="59" t="s">
        <v>10</v>
      </c>
      <c r="D28" s="51"/>
      <c r="E28" s="51"/>
      <c r="F28" s="52">
        <v>190154</v>
      </c>
      <c r="G28" s="53">
        <f t="shared" ref="G28:G45" si="2">F28/$F$45*100</f>
        <v>34.952145150825032</v>
      </c>
      <c r="H28" s="52">
        <v>193517</v>
      </c>
      <c r="I28" s="53">
        <f t="shared" si="0"/>
        <v>-1.7378318183932207</v>
      </c>
    </row>
    <row r="29" spans="1:9" ht="18" customHeight="1">
      <c r="A29" s="89"/>
      <c r="B29" s="89"/>
      <c r="C29" s="61"/>
      <c r="D29" s="51" t="s">
        <v>11</v>
      </c>
      <c r="E29" s="51"/>
      <c r="F29" s="52">
        <v>108877</v>
      </c>
      <c r="G29" s="53">
        <f t="shared" si="2"/>
        <v>20.012646105716296</v>
      </c>
      <c r="H29" s="52">
        <v>114307</v>
      </c>
      <c r="I29" s="53">
        <f t="shared" si="0"/>
        <v>-4.7503652444732207</v>
      </c>
    </row>
    <row r="30" spans="1:9" ht="18" customHeight="1">
      <c r="A30" s="89"/>
      <c r="B30" s="89"/>
      <c r="C30" s="61"/>
      <c r="D30" s="51" t="s">
        <v>32</v>
      </c>
      <c r="E30" s="51"/>
      <c r="F30" s="52">
        <v>8473</v>
      </c>
      <c r="G30" s="53">
        <f t="shared" si="2"/>
        <v>1.5574193856713003</v>
      </c>
      <c r="H30" s="52">
        <v>9142</v>
      </c>
      <c r="I30" s="53">
        <f t="shared" si="0"/>
        <v>-7.3178735506453707</v>
      </c>
    </row>
    <row r="31" spans="1:9" ht="18" customHeight="1">
      <c r="A31" s="89"/>
      <c r="B31" s="89"/>
      <c r="C31" s="60"/>
      <c r="D31" s="51" t="s">
        <v>12</v>
      </c>
      <c r="E31" s="51"/>
      <c r="F31" s="52">
        <v>72804</v>
      </c>
      <c r="G31" s="53">
        <f t="shared" si="2"/>
        <v>13.382079659437432</v>
      </c>
      <c r="H31" s="52">
        <v>70068</v>
      </c>
      <c r="I31" s="53">
        <f t="shared" si="0"/>
        <v>3.9047782154478572</v>
      </c>
    </row>
    <row r="32" spans="1:9" ht="18" customHeight="1">
      <c r="A32" s="89"/>
      <c r="B32" s="89"/>
      <c r="C32" s="59" t="s">
        <v>13</v>
      </c>
      <c r="D32" s="51"/>
      <c r="E32" s="51"/>
      <c r="F32" s="52">
        <v>239272</v>
      </c>
      <c r="G32" s="53">
        <f t="shared" si="2"/>
        <v>43.980508821945399</v>
      </c>
      <c r="H32" s="52">
        <v>275146</v>
      </c>
      <c r="I32" s="53">
        <f t="shared" si="0"/>
        <v>-13.038168826731988</v>
      </c>
    </row>
    <row r="33" spans="1:9" ht="18" customHeight="1">
      <c r="A33" s="89"/>
      <c r="B33" s="89"/>
      <c r="C33" s="61"/>
      <c r="D33" s="51" t="s">
        <v>14</v>
      </c>
      <c r="E33" s="51"/>
      <c r="F33" s="52">
        <v>29197</v>
      </c>
      <c r="G33" s="53">
        <f t="shared" si="2"/>
        <v>5.3666911133535891</v>
      </c>
      <c r="H33" s="52">
        <v>49095</v>
      </c>
      <c r="I33" s="53">
        <f t="shared" si="0"/>
        <v>-40.52958549750484</v>
      </c>
    </row>
    <row r="34" spans="1:9" ht="18" customHeight="1">
      <c r="A34" s="89"/>
      <c r="B34" s="89"/>
      <c r="C34" s="61"/>
      <c r="D34" s="51" t="s">
        <v>33</v>
      </c>
      <c r="E34" s="51"/>
      <c r="F34" s="52">
        <v>5554</v>
      </c>
      <c r="G34" s="53">
        <f t="shared" si="2"/>
        <v>1.0208789411092178</v>
      </c>
      <c r="H34" s="52">
        <v>5950</v>
      </c>
      <c r="I34" s="53">
        <f t="shared" si="0"/>
        <v>-6.6554621848739508</v>
      </c>
    </row>
    <row r="35" spans="1:9" ht="18" customHeight="1">
      <c r="A35" s="89"/>
      <c r="B35" s="89"/>
      <c r="C35" s="61"/>
      <c r="D35" s="51" t="s">
        <v>34</v>
      </c>
      <c r="E35" s="51"/>
      <c r="F35" s="52">
        <v>115709</v>
      </c>
      <c r="G35" s="53">
        <f t="shared" si="2"/>
        <v>21.268433812892777</v>
      </c>
      <c r="H35" s="52">
        <v>130850</v>
      </c>
      <c r="I35" s="53">
        <f t="shared" si="0"/>
        <v>-11.571264807030957</v>
      </c>
    </row>
    <row r="36" spans="1:9" ht="18" customHeight="1">
      <c r="A36" s="89"/>
      <c r="B36" s="89"/>
      <c r="C36" s="61"/>
      <c r="D36" s="51" t="s">
        <v>35</v>
      </c>
      <c r="E36" s="51"/>
      <c r="F36" s="52">
        <v>4931</v>
      </c>
      <c r="G36" s="53">
        <f t="shared" si="2"/>
        <v>0.90636551289332967</v>
      </c>
      <c r="H36" s="52">
        <v>5092</v>
      </c>
      <c r="I36" s="53">
        <f t="shared" si="0"/>
        <v>-3.1618224666142947</v>
      </c>
    </row>
    <row r="37" spans="1:9" ht="18" customHeight="1">
      <c r="A37" s="89"/>
      <c r="B37" s="89"/>
      <c r="C37" s="61"/>
      <c r="D37" s="51" t="s">
        <v>15</v>
      </c>
      <c r="E37" s="51"/>
      <c r="F37" s="52">
        <v>7787</v>
      </c>
      <c r="G37" s="53">
        <f t="shared" si="2"/>
        <v>1.4313259478605473</v>
      </c>
      <c r="H37" s="52">
        <v>8771</v>
      </c>
      <c r="I37" s="53">
        <f t="shared" si="0"/>
        <v>-11.218789191654309</v>
      </c>
    </row>
    <row r="38" spans="1:9" ht="18" customHeight="1">
      <c r="A38" s="89"/>
      <c r="B38" s="89"/>
      <c r="C38" s="60"/>
      <c r="D38" s="51" t="s">
        <v>36</v>
      </c>
      <c r="E38" s="51"/>
      <c r="F38" s="52">
        <v>76094</v>
      </c>
      <c r="G38" s="53">
        <f t="shared" si="2"/>
        <v>13.986813493835943</v>
      </c>
      <c r="H38" s="52">
        <v>75388</v>
      </c>
      <c r="I38" s="53">
        <f t="shared" si="0"/>
        <v>0.93648856581949325</v>
      </c>
    </row>
    <row r="39" spans="1:9" ht="18" customHeight="1">
      <c r="A39" s="89"/>
      <c r="B39" s="89"/>
      <c r="C39" s="59" t="s">
        <v>16</v>
      </c>
      <c r="D39" s="51"/>
      <c r="E39" s="51"/>
      <c r="F39" s="52">
        <v>114615</v>
      </c>
      <c r="G39" s="53">
        <f t="shared" si="2"/>
        <v>21.067346027229565</v>
      </c>
      <c r="H39" s="52">
        <v>114383</v>
      </c>
      <c r="I39" s="53">
        <f t="shared" si="0"/>
        <v>0.20282734322407681</v>
      </c>
    </row>
    <row r="40" spans="1:9" ht="18" customHeight="1">
      <c r="A40" s="89"/>
      <c r="B40" s="89"/>
      <c r="C40" s="61"/>
      <c r="D40" s="59" t="s">
        <v>17</v>
      </c>
      <c r="E40" s="51"/>
      <c r="F40" s="52">
        <v>113323</v>
      </c>
      <c r="G40" s="53">
        <f t="shared" si="2"/>
        <v>20.829863925696777</v>
      </c>
      <c r="H40" s="52">
        <v>113391</v>
      </c>
      <c r="I40" s="53">
        <f t="shared" si="0"/>
        <v>-5.9969486114419546E-2</v>
      </c>
    </row>
    <row r="41" spans="1:9" ht="18" customHeight="1">
      <c r="A41" s="89"/>
      <c r="B41" s="89"/>
      <c r="C41" s="61"/>
      <c r="D41" s="61"/>
      <c r="E41" s="55" t="s">
        <v>91</v>
      </c>
      <c r="F41" s="52">
        <v>79588</v>
      </c>
      <c r="G41" s="53">
        <f t="shared" si="2"/>
        <v>14.629044502160681</v>
      </c>
      <c r="H41" s="52">
        <v>81300</v>
      </c>
      <c r="I41" s="56">
        <f t="shared" si="0"/>
        <v>-2.105781057810574</v>
      </c>
    </row>
    <row r="42" spans="1:9" ht="18" customHeight="1">
      <c r="A42" s="89"/>
      <c r="B42" s="89"/>
      <c r="C42" s="61"/>
      <c r="D42" s="60"/>
      <c r="E42" s="45" t="s">
        <v>37</v>
      </c>
      <c r="F42" s="52">
        <v>33735</v>
      </c>
      <c r="G42" s="53">
        <f t="shared" si="2"/>
        <v>6.2008194235360934</v>
      </c>
      <c r="H42" s="52">
        <v>32091</v>
      </c>
      <c r="I42" s="56">
        <f t="shared" si="0"/>
        <v>5.1229316630831079</v>
      </c>
    </row>
    <row r="43" spans="1:9" ht="18" customHeight="1">
      <c r="A43" s="89"/>
      <c r="B43" s="89"/>
      <c r="C43" s="61"/>
      <c r="D43" s="51" t="s">
        <v>38</v>
      </c>
      <c r="E43" s="51"/>
      <c r="F43" s="52">
        <v>1292</v>
      </c>
      <c r="G43" s="53">
        <f t="shared" si="2"/>
        <v>0.23748210153278887</v>
      </c>
      <c r="H43" s="52">
        <v>992</v>
      </c>
      <c r="I43" s="56">
        <f t="shared" si="0"/>
        <v>30.241935483870975</v>
      </c>
    </row>
    <row r="44" spans="1:9" ht="18" customHeight="1">
      <c r="A44" s="89"/>
      <c r="B44" s="89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0"/>
        <v>#DIV/0!</v>
      </c>
    </row>
    <row r="45" spans="1:9" ht="18" customHeight="1">
      <c r="A45" s="89"/>
      <c r="B45" s="89"/>
      <c r="C45" s="45" t="s">
        <v>18</v>
      </c>
      <c r="D45" s="45"/>
      <c r="E45" s="45"/>
      <c r="F45" s="52">
        <f>SUM(F28,F32,F39)</f>
        <v>544041</v>
      </c>
      <c r="G45" s="53">
        <f t="shared" si="2"/>
        <v>100</v>
      </c>
      <c r="H45" s="52">
        <v>583046</v>
      </c>
      <c r="I45" s="53">
        <f t="shared" si="0"/>
        <v>-6.6898666657519312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P38" sqref="P38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81640625" style="2" customWidth="1"/>
    <col min="4" max="9" width="11.90625" style="2" customWidth="1"/>
    <col min="10" max="16384" width="9" style="2"/>
  </cols>
  <sheetData>
    <row r="1" spans="1:9" ht="34" customHeight="1">
      <c r="A1" s="32" t="s">
        <v>0</v>
      </c>
      <c r="B1" s="32"/>
      <c r="C1" s="87" t="s">
        <v>265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8" t="s">
        <v>114</v>
      </c>
      <c r="B6" s="46"/>
      <c r="C6" s="46"/>
      <c r="D6" s="46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249</v>
      </c>
    </row>
    <row r="7" spans="1:9" ht="27" customHeight="1">
      <c r="A7" s="89" t="s">
        <v>115</v>
      </c>
      <c r="B7" s="59" t="s">
        <v>116</v>
      </c>
      <c r="C7" s="51"/>
      <c r="D7" s="64" t="s">
        <v>117</v>
      </c>
      <c r="E7" s="68">
        <v>468395</v>
      </c>
      <c r="F7" s="35">
        <v>592744</v>
      </c>
      <c r="G7" s="35">
        <v>600046</v>
      </c>
      <c r="H7" s="35">
        <v>613385</v>
      </c>
      <c r="I7" s="35">
        <v>573587</v>
      </c>
    </row>
    <row r="8" spans="1:9" ht="27" customHeight="1">
      <c r="A8" s="89"/>
      <c r="B8" s="78"/>
      <c r="C8" s="51" t="s">
        <v>118</v>
      </c>
      <c r="D8" s="64" t="s">
        <v>41</v>
      </c>
      <c r="E8" s="69">
        <v>260427</v>
      </c>
      <c r="F8" s="69">
        <v>267051</v>
      </c>
      <c r="G8" s="69">
        <v>295727</v>
      </c>
      <c r="H8" s="69">
        <v>299804</v>
      </c>
      <c r="I8" s="70">
        <v>297227</v>
      </c>
    </row>
    <row r="9" spans="1:9" ht="27" customHeight="1">
      <c r="A9" s="89"/>
      <c r="B9" s="51" t="s">
        <v>119</v>
      </c>
      <c r="C9" s="51"/>
      <c r="D9" s="64"/>
      <c r="E9" s="69">
        <v>451981</v>
      </c>
      <c r="F9" s="69">
        <v>566717</v>
      </c>
      <c r="G9" s="69">
        <v>571834</v>
      </c>
      <c r="H9" s="69">
        <v>583046</v>
      </c>
      <c r="I9" s="71">
        <v>544040</v>
      </c>
    </row>
    <row r="10" spans="1:9" ht="27" customHeight="1">
      <c r="A10" s="89"/>
      <c r="B10" s="51" t="s">
        <v>120</v>
      </c>
      <c r="C10" s="51"/>
      <c r="D10" s="64"/>
      <c r="E10" s="69">
        <v>16414</v>
      </c>
      <c r="F10" s="69">
        <v>26027</v>
      </c>
      <c r="G10" s="69">
        <v>28213</v>
      </c>
      <c r="H10" s="69">
        <v>30339</v>
      </c>
      <c r="I10" s="71">
        <v>29547</v>
      </c>
    </row>
    <row r="11" spans="1:9" ht="27" customHeight="1">
      <c r="A11" s="89"/>
      <c r="B11" s="51" t="s">
        <v>121</v>
      </c>
      <c r="C11" s="51"/>
      <c r="D11" s="64"/>
      <c r="E11" s="69">
        <v>12252</v>
      </c>
      <c r="F11" s="69">
        <v>13938</v>
      </c>
      <c r="G11" s="69">
        <v>24866</v>
      </c>
      <c r="H11" s="69">
        <v>20214</v>
      </c>
      <c r="I11" s="71">
        <v>23553</v>
      </c>
    </row>
    <row r="12" spans="1:9" ht="27" customHeight="1">
      <c r="A12" s="89"/>
      <c r="B12" s="51" t="s">
        <v>122</v>
      </c>
      <c r="C12" s="51"/>
      <c r="D12" s="64"/>
      <c r="E12" s="69">
        <v>4163</v>
      </c>
      <c r="F12" s="69">
        <v>12089</v>
      </c>
      <c r="G12" s="69">
        <v>3346</v>
      </c>
      <c r="H12" s="69">
        <v>10125</v>
      </c>
      <c r="I12" s="71">
        <v>5994</v>
      </c>
    </row>
    <row r="13" spans="1:9" ht="27" customHeight="1">
      <c r="A13" s="89"/>
      <c r="B13" s="51" t="s">
        <v>123</v>
      </c>
      <c r="C13" s="51"/>
      <c r="D13" s="64"/>
      <c r="E13" s="69">
        <v>-340</v>
      </c>
      <c r="F13" s="69">
        <v>7926</v>
      </c>
      <c r="G13" s="69">
        <v>-8743</v>
      </c>
      <c r="H13" s="69">
        <v>6779</v>
      </c>
      <c r="I13" s="71">
        <v>-4131</v>
      </c>
    </row>
    <row r="14" spans="1:9" ht="27" customHeight="1">
      <c r="A14" s="89"/>
      <c r="B14" s="51" t="s">
        <v>124</v>
      </c>
      <c r="C14" s="51"/>
      <c r="D14" s="64"/>
      <c r="E14" s="69">
        <v>0</v>
      </c>
      <c r="F14" s="69">
        <v>0</v>
      </c>
      <c r="G14" s="69">
        <v>0</v>
      </c>
      <c r="H14" s="69">
        <v>0</v>
      </c>
      <c r="I14" s="71">
        <v>3000</v>
      </c>
    </row>
    <row r="15" spans="1:9" ht="27" customHeight="1">
      <c r="A15" s="89"/>
      <c r="B15" s="51" t="s">
        <v>125</v>
      </c>
      <c r="C15" s="51"/>
      <c r="D15" s="64"/>
      <c r="E15" s="69">
        <v>-3811</v>
      </c>
      <c r="F15" s="69">
        <v>7931</v>
      </c>
      <c r="G15" s="69">
        <v>260</v>
      </c>
      <c r="H15" s="69">
        <v>6781</v>
      </c>
      <c r="I15" s="71">
        <v>-1121</v>
      </c>
    </row>
    <row r="16" spans="1:9" ht="27" customHeight="1">
      <c r="A16" s="89"/>
      <c r="B16" s="51" t="s">
        <v>126</v>
      </c>
      <c r="C16" s="51"/>
      <c r="D16" s="64" t="s">
        <v>42</v>
      </c>
      <c r="E16" s="69">
        <v>68737</v>
      </c>
      <c r="F16" s="69">
        <v>68429</v>
      </c>
      <c r="G16" s="69">
        <v>86353</v>
      </c>
      <c r="H16" s="69">
        <v>92715</v>
      </c>
      <c r="I16" s="71">
        <v>96309</v>
      </c>
    </row>
    <row r="17" spans="1:9" ht="27" customHeight="1">
      <c r="A17" s="89"/>
      <c r="B17" s="51" t="s">
        <v>127</v>
      </c>
      <c r="C17" s="51"/>
      <c r="D17" s="64" t="s">
        <v>43</v>
      </c>
      <c r="E17" s="69">
        <v>30134</v>
      </c>
      <c r="F17" s="69">
        <v>39833</v>
      </c>
      <c r="G17" s="69">
        <v>37283</v>
      </c>
      <c r="H17" s="69">
        <v>39706</v>
      </c>
      <c r="I17" s="71">
        <v>42818</v>
      </c>
    </row>
    <row r="18" spans="1:9" ht="27" customHeight="1">
      <c r="A18" s="89"/>
      <c r="B18" s="51" t="s">
        <v>128</v>
      </c>
      <c r="C18" s="51"/>
      <c r="D18" s="64" t="s">
        <v>44</v>
      </c>
      <c r="E18" s="69">
        <v>939828</v>
      </c>
      <c r="F18" s="69">
        <v>940464</v>
      </c>
      <c r="G18" s="69">
        <v>935155</v>
      </c>
      <c r="H18" s="69">
        <v>917326</v>
      </c>
      <c r="I18" s="71">
        <v>897246</v>
      </c>
    </row>
    <row r="19" spans="1:9" ht="27" customHeight="1">
      <c r="A19" s="89"/>
      <c r="B19" s="51" t="s">
        <v>129</v>
      </c>
      <c r="C19" s="51"/>
      <c r="D19" s="64" t="s">
        <v>130</v>
      </c>
      <c r="E19" s="69">
        <v>901225</v>
      </c>
      <c r="F19" s="69">
        <v>911868</v>
      </c>
      <c r="G19" s="69">
        <v>886085</v>
      </c>
      <c r="H19" s="69">
        <v>864317</v>
      </c>
      <c r="I19" s="69">
        <f>I17+I18-I16</f>
        <v>843755</v>
      </c>
    </row>
    <row r="20" spans="1:9" ht="27" customHeight="1">
      <c r="A20" s="89"/>
      <c r="B20" s="51" t="s">
        <v>131</v>
      </c>
      <c r="C20" s="51"/>
      <c r="D20" s="64" t="s">
        <v>132</v>
      </c>
      <c r="E20" s="72">
        <v>3.6087963229619047</v>
      </c>
      <c r="F20" s="72">
        <v>3.5216644011817966</v>
      </c>
      <c r="G20" s="72">
        <v>3.1622239430285366</v>
      </c>
      <c r="H20" s="72">
        <v>3.0597523715494122</v>
      </c>
      <c r="I20" s="72">
        <f>I18/I8</f>
        <v>3.0187230635171098</v>
      </c>
    </row>
    <row r="21" spans="1:9" ht="27" customHeight="1">
      <c r="A21" s="89"/>
      <c r="B21" s="51" t="s">
        <v>133</v>
      </c>
      <c r="C21" s="51"/>
      <c r="D21" s="64" t="s">
        <v>134</v>
      </c>
      <c r="E21" s="72">
        <v>3.4605666847139505</v>
      </c>
      <c r="F21" s="72">
        <v>3.4145837311974119</v>
      </c>
      <c r="G21" s="72">
        <v>2.9962938791520557</v>
      </c>
      <c r="H21" s="72">
        <v>2.8829401875892251</v>
      </c>
      <c r="I21" s="72">
        <f>I19/I8</f>
        <v>2.8387562368156325</v>
      </c>
    </row>
    <row r="22" spans="1:9" ht="27" customHeight="1">
      <c r="A22" s="89"/>
      <c r="B22" s="51" t="s">
        <v>135</v>
      </c>
      <c r="C22" s="51"/>
      <c r="D22" s="64" t="s">
        <v>136</v>
      </c>
      <c r="E22" s="69">
        <v>1125636.8797384212</v>
      </c>
      <c r="F22" s="69">
        <v>1161103.936669572</v>
      </c>
      <c r="G22" s="69">
        <v>1154549.4052895524</v>
      </c>
      <c r="H22" s="69">
        <v>1132537.5876262696</v>
      </c>
      <c r="I22" s="69">
        <f>I18/I24*1000000</f>
        <v>1107746.6684115788</v>
      </c>
    </row>
    <row r="23" spans="1:9" ht="27" customHeight="1">
      <c r="A23" s="89"/>
      <c r="B23" s="51" t="s">
        <v>137</v>
      </c>
      <c r="C23" s="51"/>
      <c r="D23" s="64" t="s">
        <v>138</v>
      </c>
      <c r="E23" s="69">
        <v>1079401.8660246967</v>
      </c>
      <c r="F23" s="69">
        <v>1125799.0997241887</v>
      </c>
      <c r="G23" s="69">
        <v>1093967.213762417</v>
      </c>
      <c r="H23" s="69">
        <v>1067092.2770360529</v>
      </c>
      <c r="I23" s="69">
        <f>I19/I24*1000000</f>
        <v>1041706.2769916073</v>
      </c>
    </row>
    <row r="24" spans="1:9" ht="27" customHeight="1">
      <c r="A24" s="89"/>
      <c r="B24" s="73" t="s">
        <v>139</v>
      </c>
      <c r="C24" s="74"/>
      <c r="D24" s="64" t="s">
        <v>140</v>
      </c>
      <c r="E24" s="69">
        <v>834930</v>
      </c>
      <c r="F24" s="69">
        <v>809974</v>
      </c>
      <c r="G24" s="69">
        <v>809974</v>
      </c>
      <c r="H24" s="71">
        <v>809974</v>
      </c>
      <c r="I24" s="71">
        <v>809974</v>
      </c>
    </row>
    <row r="25" spans="1:9" ht="27" customHeight="1">
      <c r="A25" s="89"/>
      <c r="B25" s="45" t="s">
        <v>141</v>
      </c>
      <c r="C25" s="45"/>
      <c r="D25" s="45"/>
      <c r="E25" s="69">
        <v>260600</v>
      </c>
      <c r="F25" s="69">
        <v>264211</v>
      </c>
      <c r="G25" s="69">
        <v>276063</v>
      </c>
      <c r="H25" s="69">
        <v>268591</v>
      </c>
      <c r="I25" s="52">
        <v>270857</v>
      </c>
    </row>
    <row r="26" spans="1:9" ht="27" customHeight="1">
      <c r="A26" s="89"/>
      <c r="B26" s="45" t="s">
        <v>142</v>
      </c>
      <c r="C26" s="45"/>
      <c r="D26" s="45"/>
      <c r="E26" s="75">
        <v>0.41499999999999998</v>
      </c>
      <c r="F26" s="75">
        <v>0.40856999999999999</v>
      </c>
      <c r="G26" s="75">
        <v>0.38431999999999999</v>
      </c>
      <c r="H26" s="75">
        <v>0.37341000000000002</v>
      </c>
      <c r="I26" s="76">
        <v>0.37673000000000001</v>
      </c>
    </row>
    <row r="27" spans="1:9" ht="27" customHeight="1">
      <c r="A27" s="89"/>
      <c r="B27" s="45" t="s">
        <v>143</v>
      </c>
      <c r="C27" s="45"/>
      <c r="D27" s="45"/>
      <c r="E27" s="56">
        <v>1.6</v>
      </c>
      <c r="F27" s="56">
        <v>4.5999999999999996</v>
      </c>
      <c r="G27" s="56">
        <v>1.2</v>
      </c>
      <c r="H27" s="56">
        <v>3.8</v>
      </c>
      <c r="I27" s="53">
        <v>2.2000000000000002</v>
      </c>
    </row>
    <row r="28" spans="1:9" ht="27" customHeight="1">
      <c r="A28" s="89"/>
      <c r="B28" s="45" t="s">
        <v>144</v>
      </c>
      <c r="C28" s="45"/>
      <c r="D28" s="45"/>
      <c r="E28" s="56">
        <v>94.8</v>
      </c>
      <c r="F28" s="56">
        <v>93.2</v>
      </c>
      <c r="G28" s="56">
        <v>84.5</v>
      </c>
      <c r="H28" s="56">
        <v>89.4</v>
      </c>
      <c r="I28" s="53">
        <v>88.7</v>
      </c>
    </row>
    <row r="29" spans="1:9" ht="27" customHeight="1">
      <c r="A29" s="89"/>
      <c r="B29" s="45" t="s">
        <v>145</v>
      </c>
      <c r="C29" s="45"/>
      <c r="D29" s="45"/>
      <c r="E29" s="56">
        <v>40.4</v>
      </c>
      <c r="F29" s="56">
        <v>43.951999999999998</v>
      </c>
      <c r="G29" s="56">
        <v>42.92</v>
      </c>
      <c r="H29" s="56">
        <v>42.89</v>
      </c>
      <c r="I29" s="53">
        <v>46.88</v>
      </c>
    </row>
    <row r="30" spans="1:9" ht="27" customHeight="1">
      <c r="A30" s="89"/>
      <c r="B30" s="89" t="s">
        <v>146</v>
      </c>
      <c r="C30" s="45" t="s">
        <v>147</v>
      </c>
      <c r="D30" s="45"/>
      <c r="E30" s="56">
        <v>0</v>
      </c>
      <c r="F30" s="56">
        <v>0</v>
      </c>
      <c r="G30" s="56">
        <v>0</v>
      </c>
      <c r="H30" s="56">
        <v>0</v>
      </c>
      <c r="I30" s="53">
        <v>0</v>
      </c>
    </row>
    <row r="31" spans="1:9" ht="27" customHeight="1">
      <c r="A31" s="89"/>
      <c r="B31" s="89"/>
      <c r="C31" s="45" t="s">
        <v>148</v>
      </c>
      <c r="D31" s="45"/>
      <c r="E31" s="56">
        <v>0</v>
      </c>
      <c r="F31" s="56">
        <v>0</v>
      </c>
      <c r="G31" s="56">
        <v>0</v>
      </c>
      <c r="H31" s="56">
        <v>0</v>
      </c>
      <c r="I31" s="53">
        <v>0</v>
      </c>
    </row>
    <row r="32" spans="1:9" ht="27" customHeight="1">
      <c r="A32" s="89"/>
      <c r="B32" s="89"/>
      <c r="C32" s="45" t="s">
        <v>149</v>
      </c>
      <c r="D32" s="45"/>
      <c r="E32" s="56">
        <v>13.6</v>
      </c>
      <c r="F32" s="56">
        <v>12.5</v>
      </c>
      <c r="G32" s="56">
        <v>11.6</v>
      </c>
      <c r="H32" s="56">
        <v>11.5</v>
      </c>
      <c r="I32" s="53">
        <v>11.2</v>
      </c>
    </row>
    <row r="33" spans="1:9" ht="27" customHeight="1">
      <c r="A33" s="89"/>
      <c r="B33" s="89"/>
      <c r="C33" s="45" t="s">
        <v>150</v>
      </c>
      <c r="D33" s="45"/>
      <c r="E33" s="56">
        <v>208.6</v>
      </c>
      <c r="F33" s="56">
        <v>204.8</v>
      </c>
      <c r="G33" s="56">
        <v>180.9</v>
      </c>
      <c r="H33" s="56">
        <v>180.1</v>
      </c>
      <c r="I33" s="77">
        <v>173.4</v>
      </c>
    </row>
    <row r="34" spans="1:9" ht="27" customHeight="1">
      <c r="A34" s="2" t="s">
        <v>248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70" zoomScaleNormal="100" zoomScaleSheetLayoutView="7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D2" sqref="D2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6" t="s">
        <v>265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95" t="s">
        <v>48</v>
      </c>
      <c r="B6" s="96"/>
      <c r="C6" s="96"/>
      <c r="D6" s="96"/>
      <c r="E6" s="96"/>
      <c r="F6" s="100" t="s">
        <v>254</v>
      </c>
      <c r="G6" s="100"/>
      <c r="H6" s="100" t="s">
        <v>255</v>
      </c>
      <c r="I6" s="100"/>
      <c r="J6" s="100" t="s">
        <v>256</v>
      </c>
      <c r="K6" s="100"/>
      <c r="L6" s="100" t="s">
        <v>257</v>
      </c>
      <c r="M6" s="100"/>
      <c r="N6" s="100"/>
      <c r="O6" s="100"/>
    </row>
    <row r="7" spans="1:25" ht="16" customHeight="1">
      <c r="A7" s="96"/>
      <c r="B7" s="96"/>
      <c r="C7" s="96"/>
      <c r="D7" s="96"/>
      <c r="E7" s="96"/>
      <c r="F7" s="49" t="s">
        <v>235</v>
      </c>
      <c r="G7" s="49" t="s">
        <v>236</v>
      </c>
      <c r="H7" s="49" t="s">
        <v>235</v>
      </c>
      <c r="I7" s="49" t="s">
        <v>236</v>
      </c>
      <c r="J7" s="49" t="s">
        <v>235</v>
      </c>
      <c r="K7" s="49" t="s">
        <v>236</v>
      </c>
      <c r="L7" s="49" t="s">
        <v>235</v>
      </c>
      <c r="M7" s="49" t="s">
        <v>236</v>
      </c>
      <c r="N7" s="49" t="s">
        <v>235</v>
      </c>
      <c r="O7" s="49" t="s">
        <v>236</v>
      </c>
    </row>
    <row r="8" spans="1:25" ht="16" customHeight="1">
      <c r="A8" s="93" t="s">
        <v>82</v>
      </c>
      <c r="B8" s="59" t="s">
        <v>49</v>
      </c>
      <c r="C8" s="51"/>
      <c r="D8" s="51"/>
      <c r="E8" s="64" t="s">
        <v>40</v>
      </c>
      <c r="F8" s="52">
        <v>5905</v>
      </c>
      <c r="G8" s="52">
        <v>5011</v>
      </c>
      <c r="H8" s="52">
        <v>145</v>
      </c>
      <c r="I8" s="52">
        <v>121</v>
      </c>
      <c r="J8" s="52">
        <v>124</v>
      </c>
      <c r="K8" s="52">
        <v>118</v>
      </c>
      <c r="L8" s="52">
        <v>7626</v>
      </c>
      <c r="M8" s="52">
        <v>8234</v>
      </c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93"/>
      <c r="B9" s="61"/>
      <c r="C9" s="51" t="s">
        <v>50</v>
      </c>
      <c r="D9" s="51"/>
      <c r="E9" s="64" t="s">
        <v>41</v>
      </c>
      <c r="F9" s="52">
        <v>5502</v>
      </c>
      <c r="G9" s="52">
        <v>5009</v>
      </c>
      <c r="H9" s="52">
        <v>145</v>
      </c>
      <c r="I9" s="52">
        <v>121</v>
      </c>
      <c r="J9" s="52">
        <v>124</v>
      </c>
      <c r="K9" s="52">
        <v>118</v>
      </c>
      <c r="L9" s="52">
        <v>7626</v>
      </c>
      <c r="M9" s="52">
        <v>7814</v>
      </c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93"/>
      <c r="B10" s="60"/>
      <c r="C10" s="51" t="s">
        <v>51</v>
      </c>
      <c r="D10" s="51"/>
      <c r="E10" s="64" t="s">
        <v>42</v>
      </c>
      <c r="F10" s="52">
        <v>403</v>
      </c>
      <c r="G10" s="52">
        <v>2</v>
      </c>
      <c r="H10" s="52">
        <v>0</v>
      </c>
      <c r="I10" s="52">
        <v>0</v>
      </c>
      <c r="J10" s="65">
        <v>0</v>
      </c>
      <c r="K10" s="65">
        <v>0</v>
      </c>
      <c r="L10" s="52">
        <v>0</v>
      </c>
      <c r="M10" s="52">
        <v>420</v>
      </c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93"/>
      <c r="B11" s="59" t="s">
        <v>52</v>
      </c>
      <c r="C11" s="51"/>
      <c r="D11" s="51"/>
      <c r="E11" s="64" t="s">
        <v>43</v>
      </c>
      <c r="F11" s="52">
        <v>4353</v>
      </c>
      <c r="G11" s="52">
        <v>3761</v>
      </c>
      <c r="H11" s="52">
        <v>156</v>
      </c>
      <c r="I11" s="52">
        <v>100</v>
      </c>
      <c r="J11" s="52">
        <v>113</v>
      </c>
      <c r="K11" s="52">
        <v>133</v>
      </c>
      <c r="L11" s="52">
        <v>7628</v>
      </c>
      <c r="M11" s="52">
        <v>7837</v>
      </c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93"/>
      <c r="B12" s="61"/>
      <c r="C12" s="51" t="s">
        <v>53</v>
      </c>
      <c r="D12" s="51"/>
      <c r="E12" s="64" t="s">
        <v>44</v>
      </c>
      <c r="F12" s="52">
        <v>4137</v>
      </c>
      <c r="G12" s="52">
        <v>3761</v>
      </c>
      <c r="H12" s="52">
        <v>156</v>
      </c>
      <c r="I12" s="52">
        <v>100</v>
      </c>
      <c r="J12" s="52">
        <v>113</v>
      </c>
      <c r="K12" s="52">
        <v>133</v>
      </c>
      <c r="L12" s="52">
        <v>7628</v>
      </c>
      <c r="M12" s="52">
        <v>7837</v>
      </c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93"/>
      <c r="B13" s="60"/>
      <c r="C13" s="51" t="s">
        <v>54</v>
      </c>
      <c r="D13" s="51"/>
      <c r="E13" s="64" t="s">
        <v>45</v>
      </c>
      <c r="F13" s="52">
        <v>216</v>
      </c>
      <c r="G13" s="52">
        <v>0</v>
      </c>
      <c r="H13" s="65">
        <v>0</v>
      </c>
      <c r="I13" s="65">
        <v>0</v>
      </c>
      <c r="J13" s="65">
        <v>0</v>
      </c>
      <c r="K13" s="65">
        <v>0</v>
      </c>
      <c r="L13" s="52">
        <v>0</v>
      </c>
      <c r="M13" s="52">
        <v>0</v>
      </c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93"/>
      <c r="B14" s="51" t="s">
        <v>55</v>
      </c>
      <c r="C14" s="51"/>
      <c r="D14" s="51"/>
      <c r="E14" s="64" t="s">
        <v>152</v>
      </c>
      <c r="F14" s="52">
        <f t="shared" ref="F14:O15" si="0">F9-F12</f>
        <v>1365</v>
      </c>
      <c r="G14" s="52">
        <f t="shared" si="0"/>
        <v>1248</v>
      </c>
      <c r="H14" s="52">
        <f t="shared" si="0"/>
        <v>-11</v>
      </c>
      <c r="I14" s="52">
        <f t="shared" si="0"/>
        <v>21</v>
      </c>
      <c r="J14" s="52">
        <f t="shared" si="0"/>
        <v>11</v>
      </c>
      <c r="K14" s="52">
        <f t="shared" si="0"/>
        <v>-15</v>
      </c>
      <c r="L14" s="52">
        <v>-2</v>
      </c>
      <c r="M14" s="52">
        <v>-23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93"/>
      <c r="B15" s="51" t="s">
        <v>56</v>
      </c>
      <c r="C15" s="51"/>
      <c r="D15" s="51"/>
      <c r="E15" s="64" t="s">
        <v>153</v>
      </c>
      <c r="F15" s="52">
        <f t="shared" si="0"/>
        <v>187</v>
      </c>
      <c r="G15" s="52">
        <f t="shared" si="0"/>
        <v>2</v>
      </c>
      <c r="H15" s="52">
        <f t="shared" si="0"/>
        <v>0</v>
      </c>
      <c r="I15" s="52">
        <f t="shared" si="0"/>
        <v>0</v>
      </c>
      <c r="J15" s="52">
        <f t="shared" si="0"/>
        <v>0</v>
      </c>
      <c r="K15" s="52">
        <f t="shared" si="0"/>
        <v>0</v>
      </c>
      <c r="L15" s="52">
        <v>0</v>
      </c>
      <c r="M15" s="52">
        <v>420</v>
      </c>
      <c r="N15" s="52">
        <f t="shared" si="0"/>
        <v>0</v>
      </c>
      <c r="O15" s="52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93"/>
      <c r="B16" s="51" t="s">
        <v>57</v>
      </c>
      <c r="C16" s="51"/>
      <c r="D16" s="51"/>
      <c r="E16" s="64" t="s">
        <v>154</v>
      </c>
      <c r="F16" s="52">
        <f t="shared" ref="F16:O16" si="1">F8-F11</f>
        <v>1552</v>
      </c>
      <c r="G16" s="52">
        <f t="shared" si="1"/>
        <v>1250</v>
      </c>
      <c r="H16" s="52">
        <f t="shared" si="1"/>
        <v>-11</v>
      </c>
      <c r="I16" s="52">
        <f t="shared" si="1"/>
        <v>21</v>
      </c>
      <c r="J16" s="52">
        <f t="shared" si="1"/>
        <v>11</v>
      </c>
      <c r="K16" s="52">
        <f t="shared" si="1"/>
        <v>-15</v>
      </c>
      <c r="L16" s="52">
        <v>-2</v>
      </c>
      <c r="M16" s="52">
        <v>397</v>
      </c>
      <c r="N16" s="52">
        <f t="shared" si="1"/>
        <v>0</v>
      </c>
      <c r="O16" s="52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93"/>
      <c r="B17" s="51" t="s">
        <v>58</v>
      </c>
      <c r="C17" s="51"/>
      <c r="D17" s="51"/>
      <c r="E17" s="49"/>
      <c r="F17" s="65">
        <v>0</v>
      </c>
      <c r="G17" s="65">
        <v>0</v>
      </c>
      <c r="H17" s="65">
        <v>3674</v>
      </c>
      <c r="I17" s="65">
        <v>3663</v>
      </c>
      <c r="J17" s="52">
        <v>0</v>
      </c>
      <c r="K17" s="52">
        <v>0</v>
      </c>
      <c r="L17" s="52">
        <v>0</v>
      </c>
      <c r="M17" s="52">
        <v>0</v>
      </c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93"/>
      <c r="B18" s="51" t="s">
        <v>59</v>
      </c>
      <c r="C18" s="51"/>
      <c r="D18" s="51"/>
      <c r="E18" s="49"/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93" t="s">
        <v>83</v>
      </c>
      <c r="B19" s="59" t="s">
        <v>60</v>
      </c>
      <c r="C19" s="51"/>
      <c r="D19" s="51"/>
      <c r="E19" s="64"/>
      <c r="F19" s="52">
        <v>543</v>
      </c>
      <c r="G19" s="52">
        <v>95</v>
      </c>
      <c r="H19" s="52">
        <v>0</v>
      </c>
      <c r="I19" s="52">
        <v>0</v>
      </c>
      <c r="J19" s="52">
        <v>0</v>
      </c>
      <c r="K19" s="52">
        <v>0</v>
      </c>
      <c r="L19" s="52">
        <v>2443</v>
      </c>
      <c r="M19" s="52">
        <v>1870</v>
      </c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93"/>
      <c r="B20" s="60"/>
      <c r="C20" s="51" t="s">
        <v>61</v>
      </c>
      <c r="D20" s="51"/>
      <c r="E20" s="64"/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65">
        <v>0</v>
      </c>
      <c r="L20" s="52">
        <v>490</v>
      </c>
      <c r="M20" s="52">
        <v>381</v>
      </c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93"/>
      <c r="B21" s="78" t="s">
        <v>62</v>
      </c>
      <c r="C21" s="51"/>
      <c r="D21" s="51"/>
      <c r="E21" s="64" t="s">
        <v>155</v>
      </c>
      <c r="F21" s="52">
        <v>543</v>
      </c>
      <c r="G21" s="52">
        <v>95</v>
      </c>
      <c r="H21" s="52">
        <v>0</v>
      </c>
      <c r="I21" s="52">
        <v>0</v>
      </c>
      <c r="J21" s="52">
        <v>0</v>
      </c>
      <c r="K21" s="52">
        <v>0</v>
      </c>
      <c r="L21" s="52">
        <v>1681</v>
      </c>
      <c r="M21" s="52">
        <v>1374</v>
      </c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93"/>
      <c r="B22" s="59" t="s">
        <v>63</v>
      </c>
      <c r="C22" s="51"/>
      <c r="D22" s="51"/>
      <c r="E22" s="64" t="s">
        <v>156</v>
      </c>
      <c r="F22" s="52">
        <v>3268</v>
      </c>
      <c r="G22" s="52">
        <v>4656</v>
      </c>
      <c r="H22" s="52">
        <v>65</v>
      </c>
      <c r="I22" s="52">
        <v>46</v>
      </c>
      <c r="J22" s="52">
        <v>4</v>
      </c>
      <c r="K22" s="52">
        <v>103</v>
      </c>
      <c r="L22" s="52">
        <v>3337</v>
      </c>
      <c r="M22" s="52">
        <v>2994</v>
      </c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93"/>
      <c r="B23" s="60" t="s">
        <v>64</v>
      </c>
      <c r="C23" s="51" t="s">
        <v>65</v>
      </c>
      <c r="D23" s="51"/>
      <c r="E23" s="64"/>
      <c r="F23" s="52">
        <v>21</v>
      </c>
      <c r="G23" s="52">
        <v>95</v>
      </c>
      <c r="H23" s="52">
        <v>0</v>
      </c>
      <c r="I23" s="52">
        <v>0</v>
      </c>
      <c r="J23" s="52">
        <v>0</v>
      </c>
      <c r="K23" s="52">
        <v>0</v>
      </c>
      <c r="L23" s="52">
        <v>1159</v>
      </c>
      <c r="M23" s="52">
        <v>1224</v>
      </c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93"/>
      <c r="B24" s="51" t="s">
        <v>157</v>
      </c>
      <c r="C24" s="51"/>
      <c r="D24" s="51"/>
      <c r="E24" s="64" t="s">
        <v>158</v>
      </c>
      <c r="F24" s="52">
        <f t="shared" ref="F24:O24" si="2">F21-F22</f>
        <v>-2725</v>
      </c>
      <c r="G24" s="52">
        <f t="shared" si="2"/>
        <v>-4561</v>
      </c>
      <c r="H24" s="52">
        <f t="shared" si="2"/>
        <v>-65</v>
      </c>
      <c r="I24" s="52">
        <f t="shared" si="2"/>
        <v>-46</v>
      </c>
      <c r="J24" s="52">
        <f t="shared" si="2"/>
        <v>-4</v>
      </c>
      <c r="K24" s="52">
        <f t="shared" si="2"/>
        <v>-103</v>
      </c>
      <c r="L24" s="52">
        <v>-1656</v>
      </c>
      <c r="M24" s="52">
        <v>-1620</v>
      </c>
      <c r="N24" s="52">
        <f t="shared" si="2"/>
        <v>0</v>
      </c>
      <c r="O24" s="52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93"/>
      <c r="B25" s="59" t="s">
        <v>66</v>
      </c>
      <c r="C25" s="59"/>
      <c r="D25" s="59"/>
      <c r="E25" s="97" t="s">
        <v>159</v>
      </c>
      <c r="F25" s="101">
        <v>2725</v>
      </c>
      <c r="G25" s="101">
        <v>4561</v>
      </c>
      <c r="H25" s="101">
        <v>65</v>
      </c>
      <c r="I25" s="101">
        <v>46</v>
      </c>
      <c r="J25" s="101">
        <v>4</v>
      </c>
      <c r="K25" s="101">
        <v>103</v>
      </c>
      <c r="L25" s="101">
        <v>1656</v>
      </c>
      <c r="M25" s="101">
        <v>1620</v>
      </c>
      <c r="N25" s="101"/>
      <c r="O25" s="101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93"/>
      <c r="B26" s="78" t="s">
        <v>67</v>
      </c>
      <c r="C26" s="78"/>
      <c r="D26" s="78"/>
      <c r="E26" s="98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93"/>
      <c r="B27" s="51" t="s">
        <v>160</v>
      </c>
      <c r="C27" s="51"/>
      <c r="D27" s="51"/>
      <c r="E27" s="64" t="s">
        <v>161</v>
      </c>
      <c r="F27" s="52">
        <f t="shared" ref="F27:O27" si="3">F24+F25</f>
        <v>0</v>
      </c>
      <c r="G27" s="52">
        <f t="shared" si="3"/>
        <v>0</v>
      </c>
      <c r="H27" s="52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0</v>
      </c>
      <c r="M27" s="52">
        <f t="shared" si="3"/>
        <v>0</v>
      </c>
      <c r="N27" s="52">
        <f t="shared" si="3"/>
        <v>0</v>
      </c>
      <c r="O27" s="52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96" t="s">
        <v>68</v>
      </c>
      <c r="B30" s="96"/>
      <c r="C30" s="96"/>
      <c r="D30" s="96"/>
      <c r="E30" s="96"/>
      <c r="F30" s="103" t="s">
        <v>259</v>
      </c>
      <c r="G30" s="103"/>
      <c r="H30" s="103"/>
      <c r="I30" s="103"/>
      <c r="J30" s="103"/>
      <c r="K30" s="103"/>
      <c r="L30" s="103"/>
      <c r="M30" s="103"/>
      <c r="N30" s="103"/>
      <c r="O30" s="103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96"/>
      <c r="B31" s="96"/>
      <c r="C31" s="96"/>
      <c r="D31" s="96"/>
      <c r="E31" s="96"/>
      <c r="F31" s="49" t="s">
        <v>235</v>
      </c>
      <c r="G31" s="49" t="s">
        <v>236</v>
      </c>
      <c r="H31" s="49" t="s">
        <v>235</v>
      </c>
      <c r="I31" s="49" t="s">
        <v>236</v>
      </c>
      <c r="J31" s="49" t="s">
        <v>235</v>
      </c>
      <c r="K31" s="49" t="s">
        <v>236</v>
      </c>
      <c r="L31" s="49" t="s">
        <v>235</v>
      </c>
      <c r="M31" s="49" t="s">
        <v>236</v>
      </c>
      <c r="N31" s="49" t="s">
        <v>235</v>
      </c>
      <c r="O31" s="49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93" t="s">
        <v>84</v>
      </c>
      <c r="B32" s="59" t="s">
        <v>49</v>
      </c>
      <c r="C32" s="51"/>
      <c r="D32" s="51"/>
      <c r="E32" s="64" t="s">
        <v>40</v>
      </c>
      <c r="F32" s="52">
        <v>77</v>
      </c>
      <c r="G32" s="52">
        <v>72</v>
      </c>
      <c r="H32" s="52"/>
      <c r="I32" s="52"/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99"/>
      <c r="B33" s="61"/>
      <c r="C33" s="59" t="s">
        <v>69</v>
      </c>
      <c r="D33" s="51"/>
      <c r="E33" s="64"/>
      <c r="F33" s="52">
        <v>76</v>
      </c>
      <c r="G33" s="52">
        <v>71</v>
      </c>
      <c r="H33" s="52"/>
      <c r="I33" s="52"/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99"/>
      <c r="B34" s="61"/>
      <c r="C34" s="60"/>
      <c r="D34" s="51" t="s">
        <v>70</v>
      </c>
      <c r="E34" s="64"/>
      <c r="F34" s="52">
        <v>76</v>
      </c>
      <c r="G34" s="52">
        <v>71</v>
      </c>
      <c r="H34" s="52"/>
      <c r="I34" s="52"/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99"/>
      <c r="B35" s="60"/>
      <c r="C35" s="78" t="s">
        <v>71</v>
      </c>
      <c r="D35" s="51"/>
      <c r="E35" s="64"/>
      <c r="F35" s="52">
        <v>1</v>
      </c>
      <c r="G35" s="52">
        <v>1</v>
      </c>
      <c r="H35" s="52"/>
      <c r="I35" s="52"/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99"/>
      <c r="B36" s="59" t="s">
        <v>52</v>
      </c>
      <c r="C36" s="51"/>
      <c r="D36" s="51"/>
      <c r="E36" s="64" t="s">
        <v>41</v>
      </c>
      <c r="F36" s="52">
        <v>15</v>
      </c>
      <c r="G36" s="52">
        <v>12</v>
      </c>
      <c r="H36" s="52"/>
      <c r="I36" s="52"/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99"/>
      <c r="B37" s="61"/>
      <c r="C37" s="51" t="s">
        <v>72</v>
      </c>
      <c r="D37" s="51"/>
      <c r="E37" s="64"/>
      <c r="F37" s="52">
        <v>15</v>
      </c>
      <c r="G37" s="52">
        <v>12</v>
      </c>
      <c r="H37" s="52"/>
      <c r="I37" s="52"/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99"/>
      <c r="B38" s="60"/>
      <c r="C38" s="51" t="s">
        <v>73</v>
      </c>
      <c r="D38" s="51"/>
      <c r="E38" s="64"/>
      <c r="F38" s="52">
        <v>0</v>
      </c>
      <c r="G38" s="52">
        <v>0</v>
      </c>
      <c r="H38" s="52"/>
      <c r="I38" s="52"/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99"/>
      <c r="B39" s="45" t="s">
        <v>74</v>
      </c>
      <c r="C39" s="45"/>
      <c r="D39" s="45"/>
      <c r="E39" s="64" t="s">
        <v>163</v>
      </c>
      <c r="F39" s="52">
        <v>62</v>
      </c>
      <c r="G39" s="52">
        <v>60</v>
      </c>
      <c r="H39" s="52">
        <f t="shared" ref="H39:O39" si="4">H32-H36</f>
        <v>0</v>
      </c>
      <c r="I39" s="52">
        <f t="shared" si="4"/>
        <v>0</v>
      </c>
      <c r="J39" s="52">
        <f t="shared" si="4"/>
        <v>0</v>
      </c>
      <c r="K39" s="52">
        <f t="shared" si="4"/>
        <v>0</v>
      </c>
      <c r="L39" s="52">
        <f t="shared" si="4"/>
        <v>0</v>
      </c>
      <c r="M39" s="52">
        <f t="shared" si="4"/>
        <v>0</v>
      </c>
      <c r="N39" s="52">
        <f t="shared" si="4"/>
        <v>0</v>
      </c>
      <c r="O39" s="52">
        <f t="shared" si="4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93" t="s">
        <v>85</v>
      </c>
      <c r="B40" s="59" t="s">
        <v>75</v>
      </c>
      <c r="C40" s="51"/>
      <c r="D40" s="51"/>
      <c r="E40" s="64" t="s">
        <v>43</v>
      </c>
      <c r="F40" s="52">
        <v>0</v>
      </c>
      <c r="G40" s="52">
        <v>0</v>
      </c>
      <c r="H40" s="52"/>
      <c r="I40" s="52"/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94"/>
      <c r="B41" s="60"/>
      <c r="C41" s="51" t="s">
        <v>76</v>
      </c>
      <c r="D41" s="51"/>
      <c r="E41" s="64"/>
      <c r="F41" s="66">
        <v>0</v>
      </c>
      <c r="G41" s="66" t="s">
        <v>260</v>
      </c>
      <c r="H41" s="66"/>
      <c r="I41" s="66"/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94"/>
      <c r="B42" s="59" t="s">
        <v>63</v>
      </c>
      <c r="C42" s="51"/>
      <c r="D42" s="51"/>
      <c r="E42" s="64" t="s">
        <v>44</v>
      </c>
      <c r="F42" s="52">
        <v>27</v>
      </c>
      <c r="G42" s="52">
        <v>147</v>
      </c>
      <c r="H42" s="52"/>
      <c r="I42" s="52"/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94"/>
      <c r="B43" s="60"/>
      <c r="C43" s="51" t="s">
        <v>77</v>
      </c>
      <c r="D43" s="51"/>
      <c r="E43" s="64"/>
      <c r="F43" s="52">
        <v>0</v>
      </c>
      <c r="G43" s="52">
        <v>0</v>
      </c>
      <c r="H43" s="52"/>
      <c r="I43" s="52"/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94"/>
      <c r="B44" s="51" t="s">
        <v>74</v>
      </c>
      <c r="C44" s="51"/>
      <c r="D44" s="51"/>
      <c r="E44" s="64" t="s">
        <v>164</v>
      </c>
      <c r="F44" s="66">
        <v>-27</v>
      </c>
      <c r="G44" s="66">
        <v>-147</v>
      </c>
      <c r="H44" s="66">
        <f t="shared" ref="H44:O44" si="5">H40-H42</f>
        <v>0</v>
      </c>
      <c r="I44" s="66">
        <f t="shared" si="5"/>
        <v>0</v>
      </c>
      <c r="J44" s="66">
        <f t="shared" si="5"/>
        <v>0</v>
      </c>
      <c r="K44" s="66">
        <f t="shared" si="5"/>
        <v>0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93" t="s">
        <v>86</v>
      </c>
      <c r="B45" s="45" t="s">
        <v>78</v>
      </c>
      <c r="C45" s="45"/>
      <c r="D45" s="45"/>
      <c r="E45" s="64" t="s">
        <v>165</v>
      </c>
      <c r="F45" s="52">
        <v>35</v>
      </c>
      <c r="G45" s="52">
        <v>-87</v>
      </c>
      <c r="H45" s="52">
        <f t="shared" ref="H45:O45" si="6">H39+H44</f>
        <v>0</v>
      </c>
      <c r="I45" s="52">
        <f t="shared" si="6"/>
        <v>0</v>
      </c>
      <c r="J45" s="52">
        <f t="shared" si="6"/>
        <v>0</v>
      </c>
      <c r="K45" s="52">
        <f t="shared" si="6"/>
        <v>0</v>
      </c>
      <c r="L45" s="52">
        <f t="shared" si="6"/>
        <v>0</v>
      </c>
      <c r="M45" s="52">
        <f t="shared" si="6"/>
        <v>0</v>
      </c>
      <c r="N45" s="52">
        <f t="shared" si="6"/>
        <v>0</v>
      </c>
      <c r="O45" s="52">
        <f t="shared" si="6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94"/>
      <c r="B46" s="51" t="s">
        <v>79</v>
      </c>
      <c r="C46" s="51"/>
      <c r="D46" s="51"/>
      <c r="E46" s="51"/>
      <c r="F46" s="66">
        <v>0</v>
      </c>
      <c r="G46" s="66">
        <v>0</v>
      </c>
      <c r="H46" s="66"/>
      <c r="I46" s="66"/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94"/>
      <c r="B47" s="51" t="s">
        <v>80</v>
      </c>
      <c r="C47" s="51"/>
      <c r="D47" s="51"/>
      <c r="E47" s="51"/>
      <c r="F47" s="52">
        <v>436</v>
      </c>
      <c r="G47" s="52">
        <v>400</v>
      </c>
      <c r="H47" s="52"/>
      <c r="I47" s="52"/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94"/>
      <c r="B48" s="51" t="s">
        <v>81</v>
      </c>
      <c r="C48" s="51"/>
      <c r="D48" s="51"/>
      <c r="E48" s="51"/>
      <c r="F48" s="52">
        <v>436</v>
      </c>
      <c r="G48" s="52">
        <v>373</v>
      </c>
      <c r="H48" s="52"/>
      <c r="I48" s="52"/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70" zoomScaleNormal="100" zoomScaleSheetLayoutView="70" workbookViewId="0">
      <selection activeCell="C2" sqref="C2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2" t="s">
        <v>0</v>
      </c>
      <c r="B1" s="32"/>
      <c r="C1" s="88" t="s">
        <v>265</v>
      </c>
      <c r="D1" s="40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247</v>
      </c>
      <c r="C5" s="41"/>
      <c r="D5" s="41"/>
      <c r="H5" s="15"/>
      <c r="L5" s="15"/>
      <c r="N5" s="15" t="s">
        <v>168</v>
      </c>
    </row>
    <row r="6" spans="1:14" ht="15" customHeight="1">
      <c r="A6" s="42"/>
      <c r="B6" s="43"/>
      <c r="C6" s="43"/>
      <c r="D6" s="84"/>
      <c r="E6" s="104" t="s">
        <v>261</v>
      </c>
      <c r="F6" s="104"/>
      <c r="G6" s="104" t="s">
        <v>262</v>
      </c>
      <c r="H6" s="104"/>
      <c r="I6" s="105" t="s">
        <v>263</v>
      </c>
      <c r="J6" s="106"/>
      <c r="K6" s="104"/>
      <c r="L6" s="104"/>
      <c r="M6" s="104"/>
      <c r="N6" s="104"/>
    </row>
    <row r="7" spans="1:14" ht="15" customHeight="1">
      <c r="A7" s="18"/>
      <c r="B7" s="19"/>
      <c r="C7" s="19"/>
      <c r="D7" s="58"/>
      <c r="E7" s="35" t="s">
        <v>235</v>
      </c>
      <c r="F7" s="35" t="s">
        <v>236</v>
      </c>
      <c r="G7" s="35" t="s">
        <v>235</v>
      </c>
      <c r="H7" s="35" t="s">
        <v>236</v>
      </c>
      <c r="I7" s="35" t="s">
        <v>235</v>
      </c>
      <c r="J7" s="35" t="s">
        <v>236</v>
      </c>
      <c r="K7" s="35" t="s">
        <v>235</v>
      </c>
      <c r="L7" s="35" t="s">
        <v>236</v>
      </c>
      <c r="M7" s="35" t="s">
        <v>235</v>
      </c>
      <c r="N7" s="35" t="s">
        <v>236</v>
      </c>
    </row>
    <row r="8" spans="1:14" ht="18" customHeight="1">
      <c r="A8" s="89" t="s">
        <v>169</v>
      </c>
      <c r="B8" s="79" t="s">
        <v>170</v>
      </c>
      <c r="C8" s="80"/>
      <c r="D8" s="80"/>
      <c r="E8" s="81">
        <v>1</v>
      </c>
      <c r="F8" s="81">
        <v>1</v>
      </c>
      <c r="G8" s="81">
        <v>2</v>
      </c>
      <c r="H8" s="81">
        <v>2</v>
      </c>
      <c r="I8" s="81">
        <v>1</v>
      </c>
      <c r="J8" s="81">
        <v>1</v>
      </c>
      <c r="K8" s="81"/>
      <c r="L8" s="81"/>
      <c r="M8" s="81"/>
      <c r="N8" s="81"/>
    </row>
    <row r="9" spans="1:14" ht="18" customHeight="1">
      <c r="A9" s="89"/>
      <c r="B9" s="89" t="s">
        <v>171</v>
      </c>
      <c r="C9" s="51" t="s">
        <v>172</v>
      </c>
      <c r="D9" s="51"/>
      <c r="E9" s="81">
        <v>20</v>
      </c>
      <c r="F9" s="81">
        <v>20</v>
      </c>
      <c r="G9" s="81">
        <v>1225</v>
      </c>
      <c r="H9" s="81">
        <v>1225</v>
      </c>
      <c r="I9" s="81">
        <v>10</v>
      </c>
      <c r="J9" s="81">
        <v>10</v>
      </c>
      <c r="K9" s="81"/>
      <c r="L9" s="81"/>
      <c r="M9" s="81"/>
      <c r="N9" s="81"/>
    </row>
    <row r="10" spans="1:14" ht="18" customHeight="1">
      <c r="A10" s="89"/>
      <c r="B10" s="89"/>
      <c r="C10" s="51" t="s">
        <v>173</v>
      </c>
      <c r="D10" s="51"/>
      <c r="E10" s="81">
        <v>20</v>
      </c>
      <c r="F10" s="81">
        <v>20</v>
      </c>
      <c r="G10" s="81">
        <v>613</v>
      </c>
      <c r="H10" s="81">
        <v>613</v>
      </c>
      <c r="I10" s="81">
        <v>10</v>
      </c>
      <c r="J10" s="81">
        <v>10</v>
      </c>
      <c r="K10" s="81"/>
      <c r="L10" s="81"/>
      <c r="M10" s="81"/>
      <c r="N10" s="81"/>
    </row>
    <row r="11" spans="1:14" ht="18" customHeight="1">
      <c r="A11" s="89"/>
      <c r="B11" s="89"/>
      <c r="C11" s="51" t="s">
        <v>174</v>
      </c>
      <c r="D11" s="51"/>
      <c r="E11" s="81">
        <v>0</v>
      </c>
      <c r="F11" s="81">
        <v>0</v>
      </c>
      <c r="G11" s="81">
        <v>612</v>
      </c>
      <c r="H11" s="81">
        <v>612</v>
      </c>
      <c r="I11" s="81">
        <v>0</v>
      </c>
      <c r="J11" s="81">
        <v>0</v>
      </c>
      <c r="K11" s="81"/>
      <c r="L11" s="81"/>
      <c r="M11" s="81"/>
      <c r="N11" s="81"/>
    </row>
    <row r="12" spans="1:14" ht="18" customHeight="1">
      <c r="A12" s="89"/>
      <c r="B12" s="89"/>
      <c r="C12" s="51" t="s">
        <v>175</v>
      </c>
      <c r="D12" s="51"/>
      <c r="E12" s="81">
        <v>0</v>
      </c>
      <c r="F12" s="81">
        <v>0</v>
      </c>
      <c r="G12" s="85">
        <v>0</v>
      </c>
      <c r="H12" s="81">
        <v>0</v>
      </c>
      <c r="I12" s="81">
        <v>0</v>
      </c>
      <c r="J12" s="81">
        <v>0</v>
      </c>
      <c r="K12" s="81"/>
      <c r="L12" s="81"/>
      <c r="M12" s="81"/>
      <c r="N12" s="81"/>
    </row>
    <row r="13" spans="1:14" ht="18" customHeight="1">
      <c r="A13" s="89"/>
      <c r="B13" s="89"/>
      <c r="C13" s="51" t="s">
        <v>176</v>
      </c>
      <c r="D13" s="51"/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/>
      <c r="L13" s="81"/>
      <c r="M13" s="81"/>
      <c r="N13" s="81"/>
    </row>
    <row r="14" spans="1:14" ht="18" customHeight="1">
      <c r="A14" s="89"/>
      <c r="B14" s="89"/>
      <c r="C14" s="51" t="s">
        <v>177</v>
      </c>
      <c r="D14" s="51"/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/>
      <c r="L14" s="81"/>
      <c r="M14" s="81"/>
      <c r="N14" s="81"/>
    </row>
    <row r="15" spans="1:14" ht="18" customHeight="1">
      <c r="A15" s="89" t="s">
        <v>178</v>
      </c>
      <c r="B15" s="89" t="s">
        <v>179</v>
      </c>
      <c r="C15" s="51" t="s">
        <v>180</v>
      </c>
      <c r="D15" s="51"/>
      <c r="E15" s="52">
        <v>243</v>
      </c>
      <c r="F15" s="52">
        <v>236</v>
      </c>
      <c r="G15" s="52">
        <v>1119</v>
      </c>
      <c r="H15" s="52">
        <v>1024</v>
      </c>
      <c r="I15" s="52">
        <v>642</v>
      </c>
      <c r="J15" s="52">
        <v>640</v>
      </c>
      <c r="K15" s="52"/>
      <c r="L15" s="52"/>
      <c r="M15" s="52"/>
      <c r="N15" s="52"/>
    </row>
    <row r="16" spans="1:14" ht="18" customHeight="1">
      <c r="A16" s="89"/>
      <c r="B16" s="89"/>
      <c r="C16" s="51" t="s">
        <v>181</v>
      </c>
      <c r="D16" s="51"/>
      <c r="E16" s="52">
        <v>561</v>
      </c>
      <c r="F16" s="52">
        <v>575</v>
      </c>
      <c r="G16" s="52">
        <v>4976</v>
      </c>
      <c r="H16" s="52">
        <v>5003</v>
      </c>
      <c r="I16" s="52">
        <v>7066</v>
      </c>
      <c r="J16" s="52">
        <v>7071</v>
      </c>
      <c r="K16" s="52"/>
      <c r="L16" s="52"/>
      <c r="M16" s="52"/>
      <c r="N16" s="52"/>
    </row>
    <row r="17" spans="1:15" ht="18" customHeight="1">
      <c r="A17" s="89"/>
      <c r="B17" s="89"/>
      <c r="C17" s="51" t="s">
        <v>182</v>
      </c>
      <c r="D17" s="51"/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/>
      <c r="L17" s="52"/>
      <c r="M17" s="52"/>
      <c r="N17" s="52"/>
    </row>
    <row r="18" spans="1:15" ht="18" customHeight="1">
      <c r="A18" s="89"/>
      <c r="B18" s="89"/>
      <c r="C18" s="51" t="s">
        <v>183</v>
      </c>
      <c r="D18" s="51"/>
      <c r="E18" s="52">
        <v>804</v>
      </c>
      <c r="F18" s="52">
        <v>811</v>
      </c>
      <c r="G18" s="52">
        <v>6095</v>
      </c>
      <c r="H18" s="52">
        <v>6027</v>
      </c>
      <c r="I18" s="52">
        <v>7708</v>
      </c>
      <c r="J18" s="52">
        <v>7711</v>
      </c>
      <c r="K18" s="52"/>
      <c r="L18" s="52"/>
      <c r="M18" s="52"/>
      <c r="N18" s="52"/>
    </row>
    <row r="19" spans="1:15" ht="18" customHeight="1">
      <c r="A19" s="89"/>
      <c r="B19" s="89" t="s">
        <v>184</v>
      </c>
      <c r="C19" s="51" t="s">
        <v>185</v>
      </c>
      <c r="D19" s="51"/>
      <c r="E19" s="52">
        <v>5899</v>
      </c>
      <c r="F19" s="52">
        <v>6230</v>
      </c>
      <c r="G19" s="52">
        <v>143</v>
      </c>
      <c r="H19" s="52">
        <v>57</v>
      </c>
      <c r="I19" s="52">
        <v>6913</v>
      </c>
      <c r="J19" s="52">
        <v>106</v>
      </c>
      <c r="K19" s="52"/>
      <c r="L19" s="52"/>
      <c r="M19" s="52"/>
      <c r="N19" s="52"/>
    </row>
    <row r="20" spans="1:15" ht="18" customHeight="1">
      <c r="A20" s="89"/>
      <c r="B20" s="89"/>
      <c r="C20" s="51" t="s">
        <v>186</v>
      </c>
      <c r="D20" s="51"/>
      <c r="E20" s="52">
        <v>37</v>
      </c>
      <c r="F20" s="52">
        <v>37</v>
      </c>
      <c r="G20" s="52">
        <v>835</v>
      </c>
      <c r="H20" s="52">
        <v>928</v>
      </c>
      <c r="I20" s="52">
        <v>395</v>
      </c>
      <c r="J20" s="52">
        <v>7582</v>
      </c>
      <c r="K20" s="52"/>
      <c r="L20" s="52"/>
      <c r="M20" s="52"/>
      <c r="N20" s="52"/>
    </row>
    <row r="21" spans="1:15" ht="18" customHeight="1">
      <c r="A21" s="89"/>
      <c r="B21" s="89"/>
      <c r="C21" s="51" t="s">
        <v>187</v>
      </c>
      <c r="D21" s="51"/>
      <c r="E21" s="82">
        <v>0</v>
      </c>
      <c r="F21" s="82">
        <v>0</v>
      </c>
      <c r="G21" s="82">
        <v>3453</v>
      </c>
      <c r="H21" s="82">
        <v>3391</v>
      </c>
      <c r="I21" s="82">
        <v>0</v>
      </c>
      <c r="J21" s="82">
        <v>0</v>
      </c>
      <c r="K21" s="82"/>
      <c r="L21" s="82"/>
      <c r="M21" s="82"/>
      <c r="N21" s="82"/>
    </row>
    <row r="22" spans="1:15" ht="18" customHeight="1">
      <c r="A22" s="89"/>
      <c r="B22" s="89"/>
      <c r="C22" s="45" t="s">
        <v>188</v>
      </c>
      <c r="D22" s="45"/>
      <c r="E22" s="52">
        <v>5937</v>
      </c>
      <c r="F22" s="52">
        <v>6267</v>
      </c>
      <c r="G22" s="52">
        <v>4430</v>
      </c>
      <c r="H22" s="52">
        <v>4375</v>
      </c>
      <c r="I22" s="52">
        <v>7308</v>
      </c>
      <c r="J22" s="52">
        <v>7688</v>
      </c>
      <c r="K22" s="52"/>
      <c r="L22" s="52"/>
      <c r="M22" s="52"/>
      <c r="N22" s="52"/>
    </row>
    <row r="23" spans="1:15" ht="18" customHeight="1">
      <c r="A23" s="89"/>
      <c r="B23" s="89" t="s">
        <v>189</v>
      </c>
      <c r="C23" s="51" t="s">
        <v>190</v>
      </c>
      <c r="D23" s="51"/>
      <c r="E23" s="52">
        <v>20</v>
      </c>
      <c r="F23" s="52">
        <v>20</v>
      </c>
      <c r="G23" s="52">
        <v>1225</v>
      </c>
      <c r="H23" s="52">
        <v>1225</v>
      </c>
      <c r="I23" s="52">
        <v>10</v>
      </c>
      <c r="J23" s="52">
        <v>10</v>
      </c>
      <c r="K23" s="52"/>
      <c r="L23" s="52"/>
      <c r="M23" s="52"/>
      <c r="N23" s="52"/>
    </row>
    <row r="24" spans="1:15" ht="18" customHeight="1">
      <c r="A24" s="89"/>
      <c r="B24" s="89"/>
      <c r="C24" s="51" t="s">
        <v>191</v>
      </c>
      <c r="D24" s="51"/>
      <c r="E24" s="52">
        <v>-5152</v>
      </c>
      <c r="F24" s="52">
        <v>-5476</v>
      </c>
      <c r="G24" s="52">
        <v>440</v>
      </c>
      <c r="H24" s="52">
        <v>427</v>
      </c>
      <c r="I24" s="52">
        <v>390</v>
      </c>
      <c r="J24" s="52">
        <v>14</v>
      </c>
      <c r="K24" s="52"/>
      <c r="L24" s="52"/>
      <c r="M24" s="52"/>
      <c r="N24" s="52"/>
    </row>
    <row r="25" spans="1:15" ht="18" customHeight="1">
      <c r="A25" s="89"/>
      <c r="B25" s="89"/>
      <c r="C25" s="51" t="s">
        <v>192</v>
      </c>
      <c r="D25" s="51"/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/>
      <c r="L25" s="52"/>
      <c r="M25" s="52"/>
      <c r="N25" s="52"/>
    </row>
    <row r="26" spans="1:15" ht="18" customHeight="1">
      <c r="A26" s="89"/>
      <c r="B26" s="89"/>
      <c r="C26" s="51" t="s">
        <v>193</v>
      </c>
      <c r="D26" s="51"/>
      <c r="E26" s="52">
        <v>-5132</v>
      </c>
      <c r="F26" s="52">
        <v>-5456</v>
      </c>
      <c r="G26" s="52">
        <v>1665</v>
      </c>
      <c r="H26" s="52">
        <v>1652</v>
      </c>
      <c r="I26" s="52">
        <v>400</v>
      </c>
      <c r="J26" s="52">
        <v>24</v>
      </c>
      <c r="K26" s="52"/>
      <c r="L26" s="52"/>
      <c r="M26" s="52"/>
      <c r="N26" s="52"/>
    </row>
    <row r="27" spans="1:15" ht="18" customHeight="1">
      <c r="A27" s="89"/>
      <c r="B27" s="51" t="s">
        <v>194</v>
      </c>
      <c r="C27" s="51"/>
      <c r="D27" s="51"/>
      <c r="E27" s="52">
        <v>804</v>
      </c>
      <c r="F27" s="52">
        <v>811</v>
      </c>
      <c r="G27" s="52">
        <v>6095</v>
      </c>
      <c r="H27" s="52">
        <v>6027</v>
      </c>
      <c r="I27" s="52">
        <v>7708</v>
      </c>
      <c r="J27" s="52">
        <v>7711</v>
      </c>
      <c r="K27" s="52"/>
      <c r="L27" s="52"/>
      <c r="M27" s="52"/>
      <c r="N27" s="52"/>
    </row>
    <row r="28" spans="1:15" ht="18" customHeight="1">
      <c r="A28" s="89" t="s">
        <v>195</v>
      </c>
      <c r="B28" s="89" t="s">
        <v>196</v>
      </c>
      <c r="C28" s="51" t="s">
        <v>197</v>
      </c>
      <c r="D28" s="83" t="s">
        <v>40</v>
      </c>
      <c r="E28" s="52">
        <v>18</v>
      </c>
      <c r="F28" s="52">
        <v>18</v>
      </c>
      <c r="G28" s="52">
        <v>1022</v>
      </c>
      <c r="H28" s="52">
        <v>801</v>
      </c>
      <c r="I28" s="52">
        <v>600</v>
      </c>
      <c r="J28" s="52">
        <v>601</v>
      </c>
      <c r="K28" s="52"/>
      <c r="L28" s="52"/>
      <c r="M28" s="52"/>
      <c r="N28" s="52"/>
    </row>
    <row r="29" spans="1:15" ht="18" customHeight="1">
      <c r="A29" s="89"/>
      <c r="B29" s="89"/>
      <c r="C29" s="51" t="s">
        <v>198</v>
      </c>
      <c r="D29" s="83" t="s">
        <v>41</v>
      </c>
      <c r="E29" s="52">
        <v>2</v>
      </c>
      <c r="F29" s="52">
        <v>2</v>
      </c>
      <c r="G29" s="52">
        <v>969</v>
      </c>
      <c r="H29" s="52">
        <v>961</v>
      </c>
      <c r="I29" s="52">
        <v>436</v>
      </c>
      <c r="J29" s="52">
        <v>462</v>
      </c>
      <c r="K29" s="52"/>
      <c r="L29" s="52"/>
      <c r="M29" s="52"/>
      <c r="N29" s="52"/>
    </row>
    <row r="30" spans="1:15" ht="18" customHeight="1">
      <c r="A30" s="89"/>
      <c r="B30" s="89"/>
      <c r="C30" s="51" t="s">
        <v>199</v>
      </c>
      <c r="D30" s="83" t="s">
        <v>200</v>
      </c>
      <c r="E30" s="52">
        <v>8</v>
      </c>
      <c r="F30" s="52">
        <v>9</v>
      </c>
      <c r="G30" s="52">
        <v>30</v>
      </c>
      <c r="H30" s="52">
        <v>29</v>
      </c>
      <c r="I30" s="52">
        <v>22</v>
      </c>
      <c r="J30" s="52">
        <v>14</v>
      </c>
      <c r="K30" s="52"/>
      <c r="L30" s="52"/>
      <c r="M30" s="52"/>
      <c r="N30" s="52"/>
    </row>
    <row r="31" spans="1:15" ht="18" customHeight="1">
      <c r="A31" s="89"/>
      <c r="B31" s="89"/>
      <c r="C31" s="45" t="s">
        <v>201</v>
      </c>
      <c r="D31" s="83" t="s">
        <v>202</v>
      </c>
      <c r="E31" s="52">
        <v>7</v>
      </c>
      <c r="F31" s="52">
        <v>7</v>
      </c>
      <c r="G31" s="52">
        <f t="shared" ref="G31:N31" si="0">G28-G29-G30</f>
        <v>23</v>
      </c>
      <c r="H31" s="52">
        <v>-189</v>
      </c>
      <c r="I31" s="52">
        <v>142</v>
      </c>
      <c r="J31" s="52">
        <v>124</v>
      </c>
      <c r="K31" s="52">
        <f t="shared" si="0"/>
        <v>0</v>
      </c>
      <c r="L31" s="52">
        <f t="shared" si="0"/>
        <v>0</v>
      </c>
      <c r="M31" s="52">
        <f t="shared" si="0"/>
        <v>0</v>
      </c>
      <c r="N31" s="52">
        <f t="shared" si="0"/>
        <v>0</v>
      </c>
      <c r="O31" s="7"/>
    </row>
    <row r="32" spans="1:15" ht="18" customHeight="1">
      <c r="A32" s="89"/>
      <c r="B32" s="89"/>
      <c r="C32" s="51" t="s">
        <v>203</v>
      </c>
      <c r="D32" s="83" t="s">
        <v>204</v>
      </c>
      <c r="E32" s="52">
        <v>230</v>
      </c>
      <c r="F32" s="52">
        <v>230</v>
      </c>
      <c r="G32" s="52">
        <v>0</v>
      </c>
      <c r="H32" s="52">
        <v>81</v>
      </c>
      <c r="I32" s="52">
        <v>242</v>
      </c>
      <c r="J32" s="52">
        <v>242</v>
      </c>
      <c r="K32" s="52"/>
      <c r="L32" s="52"/>
      <c r="M32" s="52"/>
      <c r="N32" s="52"/>
    </row>
    <row r="33" spans="1:14" ht="18" customHeight="1">
      <c r="A33" s="89"/>
      <c r="B33" s="89"/>
      <c r="C33" s="51" t="s">
        <v>205</v>
      </c>
      <c r="D33" s="83" t="s">
        <v>206</v>
      </c>
      <c r="E33" s="52">
        <v>0</v>
      </c>
      <c r="F33" s="52">
        <v>0.1</v>
      </c>
      <c r="G33" s="52">
        <v>22</v>
      </c>
      <c r="H33" s="52">
        <v>6</v>
      </c>
      <c r="I33" s="52">
        <v>7</v>
      </c>
      <c r="J33" s="52">
        <v>6</v>
      </c>
      <c r="K33" s="52"/>
      <c r="L33" s="52"/>
      <c r="M33" s="52"/>
      <c r="N33" s="52"/>
    </row>
    <row r="34" spans="1:14" ht="18" customHeight="1">
      <c r="A34" s="89"/>
      <c r="B34" s="89"/>
      <c r="C34" s="45" t="s">
        <v>207</v>
      </c>
      <c r="D34" s="83" t="s">
        <v>208</v>
      </c>
      <c r="E34" s="52">
        <v>238</v>
      </c>
      <c r="F34" s="52">
        <v>236.9</v>
      </c>
      <c r="G34" s="52">
        <v>2</v>
      </c>
      <c r="H34" s="52">
        <v>-114</v>
      </c>
      <c r="I34" s="52">
        <f t="shared" ref="I34:N34" si="1">I31+I32-I33</f>
        <v>377</v>
      </c>
      <c r="J34" s="52">
        <v>360</v>
      </c>
      <c r="K34" s="52">
        <f t="shared" si="1"/>
        <v>0</v>
      </c>
      <c r="L34" s="52">
        <f t="shared" si="1"/>
        <v>0</v>
      </c>
      <c r="M34" s="52">
        <f t="shared" si="1"/>
        <v>0</v>
      </c>
      <c r="N34" s="52">
        <f t="shared" si="1"/>
        <v>0</v>
      </c>
    </row>
    <row r="35" spans="1:14" ht="18" customHeight="1">
      <c r="A35" s="89"/>
      <c r="B35" s="89" t="s">
        <v>209</v>
      </c>
      <c r="C35" s="51" t="s">
        <v>210</v>
      </c>
      <c r="D35" s="83" t="s">
        <v>211</v>
      </c>
      <c r="E35" s="52">
        <v>86</v>
      </c>
      <c r="F35" s="52">
        <v>0.1</v>
      </c>
      <c r="G35" s="52">
        <v>10</v>
      </c>
      <c r="H35" s="52">
        <v>67</v>
      </c>
      <c r="I35" s="52">
        <v>0</v>
      </c>
      <c r="J35" s="52">
        <v>0</v>
      </c>
      <c r="K35" s="52"/>
      <c r="L35" s="52"/>
      <c r="M35" s="52"/>
      <c r="N35" s="52"/>
    </row>
    <row r="36" spans="1:14" ht="18" customHeight="1">
      <c r="A36" s="89"/>
      <c r="B36" s="89"/>
      <c r="C36" s="51" t="s">
        <v>212</v>
      </c>
      <c r="D36" s="83" t="s">
        <v>213</v>
      </c>
      <c r="E36" s="52">
        <v>0</v>
      </c>
      <c r="F36" s="52">
        <v>0</v>
      </c>
      <c r="G36" s="52">
        <v>0</v>
      </c>
      <c r="H36" s="52">
        <v>0.1</v>
      </c>
      <c r="I36" s="52">
        <v>0</v>
      </c>
      <c r="J36" s="52">
        <v>2</v>
      </c>
      <c r="K36" s="52"/>
      <c r="L36" s="52"/>
      <c r="M36" s="52"/>
      <c r="N36" s="52"/>
    </row>
    <row r="37" spans="1:14" ht="18" customHeight="1">
      <c r="A37" s="89"/>
      <c r="B37" s="89"/>
      <c r="C37" s="51" t="s">
        <v>214</v>
      </c>
      <c r="D37" s="83" t="s">
        <v>215</v>
      </c>
      <c r="E37" s="52">
        <v>323</v>
      </c>
      <c r="F37" s="52">
        <v>237</v>
      </c>
      <c r="G37" s="52">
        <f t="shared" ref="G37:N37" si="2">G34+G35-G36</f>
        <v>12</v>
      </c>
      <c r="H37" s="52">
        <v>-47.1</v>
      </c>
      <c r="I37" s="52">
        <f t="shared" si="2"/>
        <v>377</v>
      </c>
      <c r="J37" s="52">
        <v>358</v>
      </c>
      <c r="K37" s="52">
        <f t="shared" si="2"/>
        <v>0</v>
      </c>
      <c r="L37" s="52">
        <f t="shared" si="2"/>
        <v>0</v>
      </c>
      <c r="M37" s="52">
        <f t="shared" si="2"/>
        <v>0</v>
      </c>
      <c r="N37" s="52">
        <f t="shared" si="2"/>
        <v>0</v>
      </c>
    </row>
    <row r="38" spans="1:14" ht="18" customHeight="1">
      <c r="A38" s="89"/>
      <c r="B38" s="89"/>
      <c r="C38" s="51" t="s">
        <v>216</v>
      </c>
      <c r="D38" s="83" t="s">
        <v>217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/>
      <c r="L38" s="52"/>
      <c r="M38" s="52"/>
      <c r="N38" s="52"/>
    </row>
    <row r="39" spans="1:14" ht="18" customHeight="1">
      <c r="A39" s="89"/>
      <c r="B39" s="89"/>
      <c r="C39" s="51" t="s">
        <v>218</v>
      </c>
      <c r="D39" s="83" t="s">
        <v>219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/>
      <c r="L39" s="52"/>
      <c r="M39" s="52"/>
      <c r="N39" s="52"/>
    </row>
    <row r="40" spans="1:14" ht="18" customHeight="1">
      <c r="A40" s="89"/>
      <c r="B40" s="89"/>
      <c r="C40" s="51" t="s">
        <v>220</v>
      </c>
      <c r="D40" s="83" t="s">
        <v>221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/>
      <c r="L40" s="52"/>
      <c r="M40" s="52"/>
      <c r="N40" s="52"/>
    </row>
    <row r="41" spans="1:14" ht="18" customHeight="1">
      <c r="A41" s="89"/>
      <c r="B41" s="89"/>
      <c r="C41" s="45" t="s">
        <v>222</v>
      </c>
      <c r="D41" s="83" t="s">
        <v>223</v>
      </c>
      <c r="E41" s="52">
        <v>323</v>
      </c>
      <c r="F41" s="52">
        <v>237</v>
      </c>
      <c r="G41" s="52">
        <f t="shared" ref="G41:N41" si="3">G34+G35-G36-G40</f>
        <v>12</v>
      </c>
      <c r="H41" s="52">
        <v>-47.1</v>
      </c>
      <c r="I41" s="52">
        <f t="shared" si="3"/>
        <v>377</v>
      </c>
      <c r="J41" s="52">
        <v>358</v>
      </c>
      <c r="K41" s="52">
        <f t="shared" si="3"/>
        <v>0</v>
      </c>
      <c r="L41" s="52">
        <f t="shared" si="3"/>
        <v>0</v>
      </c>
      <c r="M41" s="52">
        <f t="shared" si="3"/>
        <v>0</v>
      </c>
      <c r="N41" s="52">
        <f t="shared" si="3"/>
        <v>0</v>
      </c>
    </row>
    <row r="42" spans="1:14" ht="18" customHeight="1">
      <c r="A42" s="89"/>
      <c r="B42" s="89"/>
      <c r="C42" s="107" t="s">
        <v>224</v>
      </c>
      <c r="D42" s="107"/>
      <c r="E42" s="52">
        <f t="shared" ref="E42:N42" si="4">E37+E38-E39-E40</f>
        <v>323</v>
      </c>
      <c r="F42" s="52">
        <v>237</v>
      </c>
      <c r="G42" s="52">
        <f t="shared" si="4"/>
        <v>12</v>
      </c>
      <c r="H42" s="52">
        <v>-47.1</v>
      </c>
      <c r="I42" s="52">
        <f t="shared" si="4"/>
        <v>377</v>
      </c>
      <c r="J42" s="52">
        <v>358</v>
      </c>
      <c r="K42" s="52">
        <f t="shared" si="4"/>
        <v>0</v>
      </c>
      <c r="L42" s="52">
        <f t="shared" si="4"/>
        <v>0</v>
      </c>
      <c r="M42" s="52">
        <f t="shared" si="4"/>
        <v>0</v>
      </c>
      <c r="N42" s="52">
        <f t="shared" si="4"/>
        <v>0</v>
      </c>
    </row>
    <row r="43" spans="1:14" ht="18" customHeight="1">
      <c r="A43" s="89"/>
      <c r="B43" s="89"/>
      <c r="C43" s="51" t="s">
        <v>225</v>
      </c>
      <c r="D43" s="83" t="s">
        <v>226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/>
      <c r="L43" s="52"/>
      <c r="M43" s="52"/>
      <c r="N43" s="52"/>
    </row>
    <row r="44" spans="1:14" ht="18" customHeight="1">
      <c r="A44" s="89"/>
      <c r="B44" s="89"/>
      <c r="C44" s="45" t="s">
        <v>227</v>
      </c>
      <c r="D44" s="64" t="s">
        <v>228</v>
      </c>
      <c r="E44" s="52">
        <f t="shared" ref="E44:N44" si="5">E41+E43</f>
        <v>323</v>
      </c>
      <c r="F44" s="52">
        <v>237</v>
      </c>
      <c r="G44" s="52">
        <f t="shared" si="5"/>
        <v>12</v>
      </c>
      <c r="H44" s="52">
        <v>-47.1</v>
      </c>
      <c r="I44" s="52">
        <f t="shared" si="5"/>
        <v>377</v>
      </c>
      <c r="J44" s="52">
        <v>358</v>
      </c>
      <c r="K44" s="52">
        <f t="shared" si="5"/>
        <v>0</v>
      </c>
      <c r="L44" s="52">
        <f t="shared" si="5"/>
        <v>0</v>
      </c>
      <c r="M44" s="52">
        <f t="shared" si="5"/>
        <v>0</v>
      </c>
      <c r="N44" s="52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4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2025-08-22T01:59:43Z</cp:lastPrinted>
  <dcterms:created xsi:type="dcterms:W3CDTF">1999-07-06T05:17:05Z</dcterms:created>
  <dcterms:modified xsi:type="dcterms:W3CDTF">2025-09-18T01:07:30Z</dcterms:modified>
</cp:coreProperties>
</file>