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T:\旧04_資金・決算\＃＃＃　基金担当（資金調達等）　＃＃＃\■00_財政状況調査（地方債協会）\R07財政状況調査\"/>
    </mc:Choice>
  </mc:AlternateContent>
  <xr:revisionPtr revIDLastSave="0" documentId="13_ncr:1_{33959EA4-0BAC-48AF-A129-355EECA2C7C1}" xr6:coauthVersionLast="47" xr6:coauthVersionMax="47" xr10:uidLastSave="{00000000-0000-0000-0000-000000000000}"/>
  <bookViews>
    <workbookView xWindow="-120" yWindow="-1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'2.公営企業会計予算(R6-7年度)'!$A$1:$S$49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'4.公営企業会計決算（R4-5年度）'!$A$1:$S$49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5" l="1"/>
  <c r="F38" i="5"/>
  <c r="F41" i="2"/>
  <c r="F38" i="2"/>
  <c r="N31" i="8" l="1"/>
  <c r="N34" i="8" s="1"/>
  <c r="L31" i="8"/>
  <c r="L34" i="8" s="1"/>
  <c r="J31" i="8"/>
  <c r="J34" i="8" s="1"/>
  <c r="H31" i="8"/>
  <c r="H34" i="8" s="1"/>
  <c r="F31" i="8"/>
  <c r="F34" i="8" s="1"/>
  <c r="Q44" i="7"/>
  <c r="P44" i="7"/>
  <c r="O44" i="7"/>
  <c r="N44" i="7"/>
  <c r="Q39" i="7"/>
  <c r="Q45" i="7" s="1"/>
  <c r="P39" i="7"/>
  <c r="P45" i="7" s="1"/>
  <c r="O39" i="7"/>
  <c r="O45" i="7" s="1"/>
  <c r="N39" i="7"/>
  <c r="N45" i="7" s="1"/>
  <c r="Q24" i="7"/>
  <c r="Q27" i="7" s="1"/>
  <c r="P24" i="7"/>
  <c r="P27" i="7" s="1"/>
  <c r="O24" i="7"/>
  <c r="O27" i="7" s="1"/>
  <c r="N24" i="7"/>
  <c r="N27" i="7" s="1"/>
  <c r="Q16" i="7"/>
  <c r="P16" i="7"/>
  <c r="O16" i="7"/>
  <c r="N16" i="7"/>
  <c r="Q15" i="7"/>
  <c r="P15" i="7"/>
  <c r="O15" i="7"/>
  <c r="N15" i="7"/>
  <c r="Q14" i="7"/>
  <c r="P14" i="7"/>
  <c r="O14" i="7"/>
  <c r="N14" i="7"/>
  <c r="N41" i="8" l="1"/>
  <c r="N44" i="8" s="1"/>
  <c r="N37" i="8"/>
  <c r="N42" i="8" s="1"/>
  <c r="L37" i="8"/>
  <c r="L42" i="8" s="1"/>
  <c r="L41" i="8"/>
  <c r="L44" i="8" s="1"/>
  <c r="J41" i="8"/>
  <c r="J44" i="8" s="1"/>
  <c r="J37" i="8"/>
  <c r="J42" i="8" s="1"/>
  <c r="H41" i="8"/>
  <c r="H44" i="8" s="1"/>
  <c r="H37" i="8"/>
  <c r="H42" i="8" s="1"/>
  <c r="F41" i="8"/>
  <c r="F44" i="8" s="1"/>
  <c r="F37" i="8"/>
  <c r="F42" i="8" s="1"/>
  <c r="Q44" i="4"/>
  <c r="P44" i="4"/>
  <c r="O44" i="4"/>
  <c r="N44" i="4"/>
  <c r="Q39" i="4"/>
  <c r="Q45" i="4" s="1"/>
  <c r="P39" i="4"/>
  <c r="P45" i="4" s="1"/>
  <c r="O39" i="4"/>
  <c r="O45" i="4" s="1"/>
  <c r="N39" i="4"/>
  <c r="N45" i="4" s="1"/>
  <c r="Q24" i="4"/>
  <c r="Q27" i="4" s="1"/>
  <c r="P24" i="4"/>
  <c r="P27" i="4" s="1"/>
  <c r="O24" i="4"/>
  <c r="O27" i="4" s="1"/>
  <c r="N24" i="4"/>
  <c r="N27" i="4" s="1"/>
  <c r="Q16" i="4"/>
  <c r="P16" i="4"/>
  <c r="O16" i="4"/>
  <c r="N16" i="4"/>
  <c r="Q15" i="4"/>
  <c r="P15" i="4"/>
  <c r="O15" i="4"/>
  <c r="N15" i="4"/>
  <c r="Q14" i="4"/>
  <c r="P14" i="4"/>
  <c r="O14" i="4"/>
  <c r="N14" i="4"/>
  <c r="I9" i="2" l="1"/>
  <c r="F45" i="2"/>
  <c r="G45" i="2" s="1"/>
  <c r="F27" i="2"/>
  <c r="G27" i="2" s="1"/>
  <c r="F22" i="6"/>
  <c r="E22" i="6"/>
  <c r="E19" i="6"/>
  <c r="E23" i="6" s="1"/>
  <c r="H45" i="5"/>
  <c r="F45" i="5"/>
  <c r="G44" i="5" s="1"/>
  <c r="H27" i="5"/>
  <c r="F27" i="5"/>
  <c r="G19" i="5" s="1"/>
  <c r="F44" i="4"/>
  <c r="F39" i="4"/>
  <c r="H27" i="2"/>
  <c r="H45" i="2"/>
  <c r="M31" i="8"/>
  <c r="M34" i="8" s="1"/>
  <c r="K31" i="8"/>
  <c r="K34" i="8" s="1"/>
  <c r="I31" i="8"/>
  <c r="I34" i="8" s="1"/>
  <c r="I37" i="8" s="1"/>
  <c r="I42" i="8" s="1"/>
  <c r="G31" i="8"/>
  <c r="G34" i="8" s="1"/>
  <c r="G41" i="8" s="1"/>
  <c r="G44" i="8" s="1"/>
  <c r="E31" i="8"/>
  <c r="E34" i="8" s="1"/>
  <c r="S44" i="7"/>
  <c r="R44" i="7"/>
  <c r="M44" i="7"/>
  <c r="L44" i="7"/>
  <c r="K44" i="7"/>
  <c r="J44" i="7"/>
  <c r="I44" i="7"/>
  <c r="H44" i="7"/>
  <c r="G44" i="7"/>
  <c r="F44" i="7"/>
  <c r="S39" i="7"/>
  <c r="R39" i="7"/>
  <c r="M39" i="7"/>
  <c r="L39" i="7"/>
  <c r="K39" i="7"/>
  <c r="J39" i="7"/>
  <c r="I39" i="7"/>
  <c r="H39" i="7"/>
  <c r="G39" i="7"/>
  <c r="F39" i="7"/>
  <c r="S24" i="7"/>
  <c r="S27" i="7" s="1"/>
  <c r="R24" i="7"/>
  <c r="R27" i="7" s="1"/>
  <c r="M24" i="7"/>
  <c r="M27" i="7" s="1"/>
  <c r="L24" i="7"/>
  <c r="L27" i="7" s="1"/>
  <c r="K24" i="7"/>
  <c r="K27" i="7" s="1"/>
  <c r="J24" i="7"/>
  <c r="J27" i="7" s="1"/>
  <c r="I24" i="7"/>
  <c r="I27" i="7" s="1"/>
  <c r="H24" i="7"/>
  <c r="H27" i="7" s="1"/>
  <c r="G24" i="7"/>
  <c r="G27" i="7" s="1"/>
  <c r="F24" i="7"/>
  <c r="F27" i="7" s="1"/>
  <c r="S16" i="7"/>
  <c r="R16" i="7"/>
  <c r="M16" i="7"/>
  <c r="L16" i="7"/>
  <c r="K16" i="7"/>
  <c r="J16" i="7"/>
  <c r="I16" i="7"/>
  <c r="H16" i="7"/>
  <c r="G16" i="7"/>
  <c r="F16" i="7"/>
  <c r="S15" i="7"/>
  <c r="R15" i="7"/>
  <c r="M15" i="7"/>
  <c r="L15" i="7"/>
  <c r="K15" i="7"/>
  <c r="J15" i="7"/>
  <c r="I15" i="7"/>
  <c r="H15" i="7"/>
  <c r="G15" i="7"/>
  <c r="F15" i="7"/>
  <c r="S14" i="7"/>
  <c r="R14" i="7"/>
  <c r="M14" i="7"/>
  <c r="L14" i="7"/>
  <c r="K14" i="7"/>
  <c r="J14" i="7"/>
  <c r="I14" i="7"/>
  <c r="H14" i="7"/>
  <c r="G14" i="7"/>
  <c r="F14" i="7"/>
  <c r="I20" i="6"/>
  <c r="H20" i="6"/>
  <c r="G20" i="6"/>
  <c r="F20" i="6"/>
  <c r="E20" i="6"/>
  <c r="I19" i="6"/>
  <c r="I21" i="6" s="1"/>
  <c r="H19" i="6"/>
  <c r="H21" i="6" s="1"/>
  <c r="G19" i="6"/>
  <c r="F19" i="6"/>
  <c r="F21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S39" i="4"/>
  <c r="S44" i="4"/>
  <c r="R39" i="4"/>
  <c r="R44" i="4"/>
  <c r="M39" i="4"/>
  <c r="M44" i="4"/>
  <c r="M45" i="4" s="1"/>
  <c r="L39" i="4"/>
  <c r="L45" i="4" s="1"/>
  <c r="L44" i="4"/>
  <c r="K39" i="4"/>
  <c r="K44" i="4"/>
  <c r="J39" i="4"/>
  <c r="J44" i="4"/>
  <c r="I39" i="4"/>
  <c r="I44" i="4"/>
  <c r="H39" i="4"/>
  <c r="H44" i="4"/>
  <c r="G39" i="4"/>
  <c r="G44" i="4"/>
  <c r="S24" i="4"/>
  <c r="S27" i="4" s="1"/>
  <c r="R24" i="4"/>
  <c r="R27" i="4" s="1"/>
  <c r="M24" i="4"/>
  <c r="M27" i="4" s="1"/>
  <c r="L24" i="4"/>
  <c r="L27" i="4" s="1"/>
  <c r="K24" i="4"/>
  <c r="K27" i="4" s="1"/>
  <c r="J24" i="4"/>
  <c r="J27" i="4" s="1"/>
  <c r="I24" i="4"/>
  <c r="I27" i="4" s="1"/>
  <c r="H24" i="4"/>
  <c r="H27" i="4" s="1"/>
  <c r="M16" i="4"/>
  <c r="L16" i="4"/>
  <c r="M15" i="4"/>
  <c r="L15" i="4"/>
  <c r="M14" i="4"/>
  <c r="L14" i="4"/>
  <c r="S16" i="4"/>
  <c r="R16" i="4"/>
  <c r="S15" i="4"/>
  <c r="R15" i="4"/>
  <c r="S14" i="4"/>
  <c r="R14" i="4"/>
  <c r="K16" i="4"/>
  <c r="J16" i="4"/>
  <c r="K15" i="4"/>
  <c r="J15" i="4"/>
  <c r="K14" i="4"/>
  <c r="J14" i="4"/>
  <c r="I16" i="4"/>
  <c r="H16" i="4"/>
  <c r="I15" i="4"/>
  <c r="H15" i="4"/>
  <c r="I14" i="4"/>
  <c r="H14" i="4"/>
  <c r="G24" i="4"/>
  <c r="G27" i="4" s="1"/>
  <c r="G16" i="4"/>
  <c r="G15" i="4"/>
  <c r="G14" i="4"/>
  <c r="F24" i="4"/>
  <c r="F27" i="4" s="1"/>
  <c r="F16" i="4"/>
  <c r="F15" i="4"/>
  <c r="F14" i="4"/>
  <c r="E21" i="6"/>
  <c r="F45" i="4" l="1"/>
  <c r="G40" i="5"/>
  <c r="G34" i="5"/>
  <c r="G37" i="5"/>
  <c r="G33" i="5"/>
  <c r="G28" i="5"/>
  <c r="G35" i="5"/>
  <c r="G42" i="5"/>
  <c r="G30" i="5"/>
  <c r="G29" i="2"/>
  <c r="G41" i="2"/>
  <c r="G14" i="2"/>
  <c r="G24" i="6"/>
  <c r="H24" i="6" s="1"/>
  <c r="I24" i="6" s="1"/>
  <c r="I23" i="6" s="1"/>
  <c r="G45" i="4"/>
  <c r="R45" i="4"/>
  <c r="K45" i="4"/>
  <c r="G41" i="5"/>
  <c r="M45" i="7"/>
  <c r="G38" i="5"/>
  <c r="I45" i="4"/>
  <c r="S45" i="7"/>
  <c r="G39" i="5"/>
  <c r="I45" i="5"/>
  <c r="G45" i="5"/>
  <c r="G29" i="5"/>
  <c r="G28" i="2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S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F23" i="6"/>
  <c r="H45" i="7"/>
  <c r="G26" i="2"/>
  <c r="G32" i="2"/>
  <c r="G13" i="2"/>
  <c r="G40" i="2"/>
  <c r="I45" i="7"/>
  <c r="G20" i="2"/>
  <c r="G17" i="2"/>
  <c r="G10" i="2"/>
  <c r="G31" i="2"/>
  <c r="R45" i="7"/>
  <c r="H23" i="6"/>
  <c r="E41" i="8"/>
  <c r="E44" i="8" s="1"/>
  <c r="E37" i="8"/>
  <c r="E42" i="8" s="1"/>
  <c r="K37" i="8"/>
  <c r="K42" i="8" s="1"/>
  <c r="K41" i="8"/>
  <c r="K44" i="8" s="1"/>
  <c r="M41" i="8"/>
  <c r="M44" i="8" s="1"/>
  <c r="M37" i="8"/>
  <c r="M42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G37" i="2"/>
  <c r="G20" i="5"/>
  <c r="G44" i="2"/>
  <c r="G17" i="5"/>
  <c r="I41" i="8"/>
  <c r="I44" i="8" s="1"/>
  <c r="G42" i="2"/>
  <c r="I45" i="2"/>
  <c r="G18" i="5"/>
  <c r="G21" i="6"/>
  <c r="G35" i="2"/>
  <c r="G25" i="5"/>
  <c r="G16" i="5"/>
  <c r="G13" i="5"/>
  <c r="G14" i="5"/>
  <c r="H22" i="6" l="1"/>
  <c r="G22" i="6"/>
  <c r="G23" i="6"/>
  <c r="I22" i="6"/>
</calcChain>
</file>

<file path=xl/sharedStrings.xml><?xml version="1.0" encoding="utf-8"?>
<sst xmlns="http://schemas.openxmlformats.org/spreadsheetml/2006/main" count="462" uniqueCount="266">
  <si>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</si>
  <si>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</si>
  <si>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</si>
  <si>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</si>
  <si>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</si>
  <si>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</si>
  <si>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</si>
  <si>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</si>
  <si>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</si>
  <si>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</si>
  <si>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</si>
  <si>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</si>
  <si>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</si>
  <si>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</si>
  <si>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</si>
  <si>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</si>
  <si>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</si>
  <si>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</si>
  <si>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</si>
  <si>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</si>
  <si>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</si>
  <si>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</si>
  <si>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</si>
  <si>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</si>
  <si>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</si>
  <si>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</si>
  <si>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</si>
  <si>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</si>
  <si>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</si>
  <si>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</si>
  <si>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</si>
  <si>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</si>
  <si>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</si>
  <si>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</si>
  <si>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</si>
  <si>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</si>
  <si>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</si>
  <si>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</si>
  <si>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</si>
  <si>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</si>
  <si>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</si>
  <si>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</si>
  <si>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</si>
  <si>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</si>
  <si>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</si>
  <si>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</si>
  <si>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</si>
  <si>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</si>
  <si>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</si>
  <si>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</si>
  <si>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</si>
  <si>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</si>
  <si>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</si>
  <si>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</si>
  <si>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</si>
  <si>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</si>
  <si>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</si>
  <si>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</si>
  <si>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</si>
  <si>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</si>
  <si>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</si>
  <si>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</si>
  <si>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</si>
  <si>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</si>
  <si>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</si>
  <si>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</si>
  <si>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</si>
  <si>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</si>
  <si>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</si>
  <si>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</si>
  <si>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</si>
  <si>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</si>
  <si>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</si>
  <si>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</si>
  <si>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</si>
  <si>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</si>
  <si>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</si>
  <si>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</si>
  <si>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</si>
  <si>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</si>
  <si>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</si>
  <si>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</si>
  <si>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</si>
  <si>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</si>
  <si>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</si>
  <si>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</si>
  <si>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</si>
  <si>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</si>
  <si>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</si>
  <si>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</si>
  <si>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</si>
  <si>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</si>
  <si>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</si>
  <si>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</si>
  <si>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</si>
  <si>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</si>
  <si>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</si>
  <si>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</si>
  <si>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</si>
  <si>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</si>
  <si>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</si>
  <si>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</si>
  <si>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</si>
  <si>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</si>
  <si>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</si>
  <si>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</si>
  <si>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</si>
  <si>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</si>
  <si>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</si>
  <si>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</si>
  <si>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</si>
  <si>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</si>
  <si>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</si>
  <si>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</si>
  <si>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</si>
  <si>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</si>
  <si>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</si>
  <si>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</si>
  <si>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</si>
  <si>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</si>
  <si>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</si>
  <si>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</si>
  <si>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</si>
  <si>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</si>
  <si>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</si>
  <si>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</si>
  <si>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</si>
  <si>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</si>
  <si>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</si>
  <si>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</si>
  <si>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</si>
  <si>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</si>
  <si>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</si>
  <si>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</si>
  <si>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</si>
  <si>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</si>
  <si>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</si>
  <si>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</si>
  <si>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</si>
  <si>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</si>
  <si>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</si>
  <si>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</si>
  <si>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</si>
  <si>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</si>
  <si>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</si>
  <si>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</si>
  <si>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</si>
  <si>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</si>
  <si>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</si>
  <si>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</si>
  <si>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</si>
  <si>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</si>
  <si>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</si>
  <si>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</si>
  <si>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</si>
  <si>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</si>
  <si>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</si>
  <si>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</si>
  <si>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</si>
  <si>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</si>
  <si>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</si>
  <si>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</si>
  <si>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</si>
  <si>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</si>
  <si>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</si>
  <si>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</si>
  <si>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</si>
  <si>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</si>
  <si>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</si>
  <si>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</si>
  <si>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</si>
  <si>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</si>
  <si>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</si>
  <si>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</si>
  <si>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</si>
  <si>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</si>
  <si>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</si>
  <si>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</si>
  <si>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</si>
  <si>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</si>
  <si>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</si>
  <si>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</si>
  <si>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</si>
  <si>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</si>
  <si>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</si>
  <si>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</si>
  <si>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</si>
  <si>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</si>
  <si>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</si>
  <si>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</si>
  <si>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</si>
  <si>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</si>
  <si>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</si>
  <si>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</si>
  <si>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</si>
  <si>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</si>
  <si>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</si>
  <si>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</si>
  <si>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</si>
  <si>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</si>
  <si>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</si>
  <si>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</si>
  <si>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</si>
  <si>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</si>
  <si>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</si>
  <si>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</si>
  <si>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</si>
  <si>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</si>
  <si>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</si>
  <si>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</si>
  <si>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</si>
  <si>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</si>
  <si>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</si>
  <si>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</si>
  <si>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</si>
  <si>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</si>
  <si>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</si>
  <si>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</si>
  <si>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</si>
  <si>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</si>
  <si>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</si>
  <si>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</si>
  <si>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</si>
  <si>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</si>
  <si>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</si>
  <si>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</si>
  <si>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</si>
  <si>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</si>
  <si>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</si>
  <si>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</si>
  <si>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</si>
  <si>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</si>
  <si>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</si>
  <si>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</si>
  <si>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</si>
  <si>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</si>
  <si>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</si>
  <si>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</si>
  <si>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</si>
  <si>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</si>
  <si>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</si>
  <si>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</si>
  <si>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</si>
  <si>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</si>
  <si>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</si>
  <si>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</si>
  <si>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</si>
  <si>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</si>
  <si>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</si>
  <si>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</si>
  <si>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新潟県</t>
    <phoneticPr fontId="9"/>
  </si>
  <si>
    <t>電気事業</t>
    <rPh sb="0" eb="4">
      <t>デンキジギョウ</t>
    </rPh>
    <phoneticPr fontId="9"/>
  </si>
  <si>
    <t>工業用水道事業</t>
    <rPh sb="0" eb="3">
      <t>コウギョウヨウ</t>
    </rPh>
    <rPh sb="3" eb="5">
      <t>スイドウ</t>
    </rPh>
    <rPh sb="5" eb="7">
      <t>ジギョウ</t>
    </rPh>
    <phoneticPr fontId="9"/>
  </si>
  <si>
    <t>工業用地造成事業</t>
    <rPh sb="0" eb="4">
      <t>コウギョウヨウチ</t>
    </rPh>
    <rPh sb="4" eb="6">
      <t>ゾウセイ</t>
    </rPh>
    <rPh sb="6" eb="8">
      <t>ジギョウ</t>
    </rPh>
    <phoneticPr fontId="9"/>
  </si>
  <si>
    <t>新潟東港臨海用地造成事業</t>
    <rPh sb="0" eb="4">
      <t>ニイガタヒガシコウ</t>
    </rPh>
    <rPh sb="4" eb="8">
      <t>リンカイヨウチ</t>
    </rPh>
    <rPh sb="8" eb="12">
      <t>ゾウセイジギョウ</t>
    </rPh>
    <phoneticPr fontId="9"/>
  </si>
  <si>
    <t>病院事業</t>
    <rPh sb="0" eb="4">
      <t>ビョウインジギョウ</t>
    </rPh>
    <phoneticPr fontId="9"/>
  </si>
  <si>
    <t>基幹病院事業</t>
    <rPh sb="0" eb="4">
      <t>キカンビョウイン</t>
    </rPh>
    <rPh sb="4" eb="6">
      <t>ジギョウ</t>
    </rPh>
    <phoneticPr fontId="9"/>
  </si>
  <si>
    <t>流域下水道事業</t>
    <rPh sb="0" eb="5">
      <t>リュウイキゲスイドウ</t>
    </rPh>
    <rPh sb="5" eb="7">
      <t>ジギョウ</t>
    </rPh>
    <phoneticPr fontId="9"/>
  </si>
  <si>
    <t>港湾整備事業</t>
    <rPh sb="0" eb="2">
      <t>コウワン</t>
    </rPh>
    <rPh sb="2" eb="6">
      <t>セイビジギョウ</t>
    </rPh>
    <phoneticPr fontId="9"/>
  </si>
  <si>
    <t>-</t>
  </si>
  <si>
    <t>新潟県</t>
    <phoneticPr fontId="16"/>
  </si>
  <si>
    <t>新潟県住宅供給公社</t>
    <rPh sb="0" eb="3">
      <t>ニイガタケン</t>
    </rPh>
    <rPh sb="3" eb="9">
      <t>ジュウタクキョウキュウコウシャ</t>
    </rPh>
    <phoneticPr fontId="14"/>
  </si>
  <si>
    <t>北越急行（株）</t>
    <rPh sb="0" eb="4">
      <t>ホクエツキュウコウ</t>
    </rPh>
    <rPh sb="4" eb="7">
      <t>カブ</t>
    </rPh>
    <phoneticPr fontId="14"/>
  </si>
  <si>
    <t>新潟木材倉庫（株）</t>
    <rPh sb="0" eb="6">
      <t>ニイガタモクザイソウコ</t>
    </rPh>
    <rPh sb="6" eb="9">
      <t>カブ</t>
    </rPh>
    <phoneticPr fontId="14"/>
  </si>
  <si>
    <t>えちごトキめき鉄道（株）</t>
    <rPh sb="7" eb="9">
      <t>テツドウ</t>
    </rPh>
    <rPh sb="9" eb="12">
      <t>カブ</t>
    </rPh>
    <phoneticPr fontId="14"/>
  </si>
  <si>
    <t>（株）新潟ふるさと村</t>
    <rPh sb="0" eb="3">
      <t>カブ</t>
    </rPh>
    <rPh sb="3" eb="5">
      <t>ニイガタ</t>
    </rPh>
    <rPh sb="9" eb="10">
      <t>ムラ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</si>
</sst>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10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2" borderId="10" xfId="1" applyNumberFormat="1" applyFill="1" applyBorder="1" applyAlignment="1">
      <alignment vertical="center"/>
    </xf>
    <xf numFmtId="177" fontId="0" fillId="2" borderId="10" xfId="0" applyNumberFormat="1" applyFill="1" applyBorder="1" applyAlignment="1">
      <alignment vertical="center"/>
    </xf>
    <xf numFmtId="177" fontId="0" fillId="2" borderId="10" xfId="0" quotePrefix="1" applyNumberFormat="1" applyFill="1" applyBorder="1" applyAlignment="1">
      <alignment horizontal="right" vertical="center"/>
    </xf>
    <xf numFmtId="177" fontId="2" fillId="2" borderId="10" xfId="1" quotePrefix="1" applyNumberFormat="1" applyFont="1" applyFill="1" applyBorder="1" applyAlignment="1">
      <alignment horizontal="right" vertical="center"/>
    </xf>
    <xf numFmtId="41" fontId="0" fillId="2" borderId="10" xfId="0" applyNumberFormat="1" applyFill="1" applyBorder="1" applyAlignment="1">
      <alignment horizontal="center" vertical="center" shrinkToFit="1"/>
    </xf>
    <xf numFmtId="41" fontId="0" fillId="2" borderId="10" xfId="0" applyNumberFormat="1" applyFill="1" applyBorder="1" applyAlignment="1">
      <alignment horizontal="center" vertical="center"/>
    </xf>
    <xf numFmtId="182" fontId="0" fillId="2" borderId="10" xfId="0" applyNumberFormat="1" applyFill="1" applyBorder="1" applyAlignment="1">
      <alignment vertical="center"/>
    </xf>
    <xf numFmtId="178" fontId="0" fillId="2" borderId="10" xfId="0" applyNumberFormat="1" applyFill="1" applyBorder="1" applyAlignment="1">
      <alignment vertical="center"/>
    </xf>
    <xf numFmtId="177" fontId="2" fillId="2" borderId="10" xfId="1" applyNumberFormat="1" applyFill="1" applyBorder="1" applyAlignment="1">
      <alignment horizontal="center" vertical="center"/>
    </xf>
    <xf numFmtId="177" fontId="20" fillId="0" borderId="10" xfId="1" applyNumberFormat="1" applyFont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2" borderId="10" xfId="1" applyNumberFormat="1" applyFill="1" applyBorder="1" applyAlignment="1">
      <alignment vertical="center"/>
    </xf>
    <xf numFmtId="177" fontId="0" fillId="2" borderId="10" xfId="0" applyNumberForma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12" sqref="F12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21" t="s">
        <v>250</v>
      </c>
      <c r="F1" s="1"/>
    </row>
    <row r="3" spans="1:11" ht="14.25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8" t="s">
        <v>241</v>
      </c>
      <c r="G7" s="48"/>
      <c r="H7" s="48" t="s">
        <v>238</v>
      </c>
      <c r="I7" s="49" t="s">
        <v>21</v>
      </c>
    </row>
    <row r="8" spans="1:11" ht="17.100000000000001" customHeight="1">
      <c r="A8" s="18"/>
      <c r="B8" s="19"/>
      <c r="C8" s="19"/>
      <c r="D8" s="19"/>
      <c r="E8" s="59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91" t="s">
        <v>87</v>
      </c>
      <c r="B9" s="91" t="s">
        <v>89</v>
      </c>
      <c r="C9" s="60" t="s">
        <v>3</v>
      </c>
      <c r="D9" s="53"/>
      <c r="E9" s="53"/>
      <c r="F9" s="54">
        <v>334171</v>
      </c>
      <c r="G9" s="55">
        <f>F9/$F$27*100</f>
        <v>31.322120003561771</v>
      </c>
      <c r="H9" s="81">
        <v>318192</v>
      </c>
      <c r="I9" s="55">
        <f>(F9/H9-1)*100</f>
        <v>5.0218107306280402</v>
      </c>
      <c r="K9" s="25"/>
    </row>
    <row r="10" spans="1:11" ht="18" customHeight="1">
      <c r="A10" s="91"/>
      <c r="B10" s="91"/>
      <c r="C10" s="62"/>
      <c r="D10" s="64" t="s">
        <v>22</v>
      </c>
      <c r="E10" s="53"/>
      <c r="F10" s="54">
        <v>71643</v>
      </c>
      <c r="G10" s="55">
        <f t="shared" ref="G10:G26" si="0">F10/$F$27*100</f>
        <v>6.7151567413545044</v>
      </c>
      <c r="H10" s="81">
        <v>63140</v>
      </c>
      <c r="I10" s="55">
        <f t="shared" ref="I10:I27" si="1">(F10/H10-1)*100</f>
        <v>13.466898954703833</v>
      </c>
    </row>
    <row r="11" spans="1:11" ht="18" customHeight="1">
      <c r="A11" s="91"/>
      <c r="B11" s="91"/>
      <c r="C11" s="62"/>
      <c r="D11" s="62"/>
      <c r="E11" s="47" t="s">
        <v>23</v>
      </c>
      <c r="F11" s="54">
        <v>55766</v>
      </c>
      <c r="G11" s="55">
        <f t="shared" si="0"/>
        <v>5.2269925999521973</v>
      </c>
      <c r="H11" s="81">
        <v>50335</v>
      </c>
      <c r="I11" s="55">
        <f t="shared" si="1"/>
        <v>10.789708950034772</v>
      </c>
    </row>
    <row r="12" spans="1:11" ht="18" customHeight="1">
      <c r="A12" s="91"/>
      <c r="B12" s="91"/>
      <c r="C12" s="62"/>
      <c r="D12" s="62"/>
      <c r="E12" s="47" t="s">
        <v>24</v>
      </c>
      <c r="F12" s="54">
        <v>3451</v>
      </c>
      <c r="G12" s="55">
        <f t="shared" si="0"/>
        <v>0.32346504074947158</v>
      </c>
      <c r="H12" s="81">
        <v>3217</v>
      </c>
      <c r="I12" s="55">
        <f t="shared" si="1"/>
        <v>7.2738576313335468</v>
      </c>
    </row>
    <row r="13" spans="1:11" ht="18" customHeight="1">
      <c r="A13" s="91"/>
      <c r="B13" s="91"/>
      <c r="C13" s="62"/>
      <c r="D13" s="63"/>
      <c r="E13" s="47" t="s">
        <v>25</v>
      </c>
      <c r="F13" s="54">
        <v>183</v>
      </c>
      <c r="G13" s="55">
        <f t="shared" si="0"/>
        <v>1.7152739048725964E-2</v>
      </c>
      <c r="H13" s="81">
        <v>111</v>
      </c>
      <c r="I13" s="55">
        <f t="shared" si="1"/>
        <v>64.86486486486487</v>
      </c>
    </row>
    <row r="14" spans="1:11" ht="18" customHeight="1">
      <c r="A14" s="91"/>
      <c r="B14" s="91"/>
      <c r="C14" s="62"/>
      <c r="D14" s="60" t="s">
        <v>26</v>
      </c>
      <c r="E14" s="53"/>
      <c r="F14" s="54">
        <v>74122</v>
      </c>
      <c r="G14" s="55">
        <f t="shared" si="0"/>
        <v>6.9475154304353328</v>
      </c>
      <c r="H14" s="81">
        <v>73662</v>
      </c>
      <c r="I14" s="55">
        <f t="shared" si="1"/>
        <v>0.62447394857592098</v>
      </c>
    </row>
    <row r="15" spans="1:11" ht="18" customHeight="1">
      <c r="A15" s="91"/>
      <c r="B15" s="91"/>
      <c r="C15" s="62"/>
      <c r="D15" s="62"/>
      <c r="E15" s="47" t="s">
        <v>27</v>
      </c>
      <c r="F15" s="54">
        <v>2640</v>
      </c>
      <c r="G15" s="55">
        <f t="shared" si="0"/>
        <v>0.24744935021112865</v>
      </c>
      <c r="H15" s="81">
        <v>2600</v>
      </c>
      <c r="I15" s="55">
        <f t="shared" si="1"/>
        <v>1.538461538461533</v>
      </c>
    </row>
    <row r="16" spans="1:11" ht="18" customHeight="1">
      <c r="A16" s="91"/>
      <c r="B16" s="91"/>
      <c r="C16" s="62"/>
      <c r="D16" s="63"/>
      <c r="E16" s="47" t="s">
        <v>28</v>
      </c>
      <c r="F16" s="54">
        <v>71482</v>
      </c>
      <c r="G16" s="55">
        <f t="shared" si="0"/>
        <v>6.7000660802242038</v>
      </c>
      <c r="H16" s="81">
        <v>71062</v>
      </c>
      <c r="I16" s="55">
        <f t="shared" si="1"/>
        <v>0.59103318229152269</v>
      </c>
      <c r="K16" s="26"/>
    </row>
    <row r="17" spans="1:26" ht="18" customHeight="1">
      <c r="A17" s="91"/>
      <c r="B17" s="91"/>
      <c r="C17" s="62"/>
      <c r="D17" s="92" t="s">
        <v>29</v>
      </c>
      <c r="E17" s="93"/>
      <c r="F17" s="54">
        <v>123745</v>
      </c>
      <c r="G17" s="55">
        <f t="shared" si="0"/>
        <v>11.598719637074288</v>
      </c>
      <c r="H17" s="81">
        <v>115956</v>
      </c>
      <c r="I17" s="55">
        <f t="shared" si="1"/>
        <v>6.7172030770292102</v>
      </c>
    </row>
    <row r="18" spans="1:26" ht="18" customHeight="1">
      <c r="A18" s="91"/>
      <c r="B18" s="91"/>
      <c r="C18" s="62"/>
      <c r="D18" s="92" t="s">
        <v>93</v>
      </c>
      <c r="E18" s="94"/>
      <c r="F18" s="54">
        <v>3956</v>
      </c>
      <c r="G18" s="55">
        <f t="shared" si="0"/>
        <v>0.37079910205879735</v>
      </c>
      <c r="H18" s="81">
        <v>4636</v>
      </c>
      <c r="I18" s="55">
        <f t="shared" si="1"/>
        <v>-14.667817083692835</v>
      </c>
    </row>
    <row r="19" spans="1:26" ht="18" customHeight="1">
      <c r="A19" s="91"/>
      <c r="B19" s="91"/>
      <c r="C19" s="61"/>
      <c r="D19" s="92" t="s">
        <v>94</v>
      </c>
      <c r="E19" s="94"/>
      <c r="F19" s="90">
        <v>0</v>
      </c>
      <c r="G19" s="55">
        <f t="shared" si="0"/>
        <v>0</v>
      </c>
      <c r="H19" s="81">
        <v>0</v>
      </c>
      <c r="I19" s="55" t="e">
        <f t="shared" si="1"/>
        <v>#DIV/0!</v>
      </c>
      <c r="Z19" s="2" t="s">
        <v>95</v>
      </c>
    </row>
    <row r="20" spans="1:26" ht="18" customHeight="1">
      <c r="A20" s="91"/>
      <c r="B20" s="91"/>
      <c r="C20" s="53" t="s">
        <v>4</v>
      </c>
      <c r="D20" s="53"/>
      <c r="E20" s="53"/>
      <c r="F20" s="54">
        <v>48869</v>
      </c>
      <c r="G20" s="55">
        <f t="shared" si="0"/>
        <v>4.5805311725256237</v>
      </c>
      <c r="H20" s="81">
        <v>44547</v>
      </c>
      <c r="I20" s="55">
        <f t="shared" si="1"/>
        <v>9.702112375693094</v>
      </c>
    </row>
    <row r="21" spans="1:26" ht="18" customHeight="1">
      <c r="A21" s="91"/>
      <c r="B21" s="91"/>
      <c r="C21" s="53" t="s">
        <v>5</v>
      </c>
      <c r="D21" s="53"/>
      <c r="E21" s="53"/>
      <c r="F21" s="54">
        <v>249600</v>
      </c>
      <c r="G21" s="55">
        <f t="shared" si="0"/>
        <v>23.395211292688529</v>
      </c>
      <c r="H21" s="81">
        <v>250100</v>
      </c>
      <c r="I21" s="55">
        <f t="shared" si="1"/>
        <v>-0.19992003198719965</v>
      </c>
    </row>
    <row r="22" spans="1:26" ht="18" customHeight="1">
      <c r="A22" s="91"/>
      <c r="B22" s="91"/>
      <c r="C22" s="53" t="s">
        <v>30</v>
      </c>
      <c r="D22" s="53"/>
      <c r="E22" s="53"/>
      <c r="F22" s="54">
        <v>13648</v>
      </c>
      <c r="G22" s="55">
        <f t="shared" si="0"/>
        <v>1.2792381559399559</v>
      </c>
      <c r="H22" s="81">
        <v>13928</v>
      </c>
      <c r="I22" s="55">
        <f t="shared" si="1"/>
        <v>-2.010338885697871</v>
      </c>
    </row>
    <row r="23" spans="1:26" ht="18" customHeight="1">
      <c r="A23" s="91"/>
      <c r="B23" s="91"/>
      <c r="C23" s="53" t="s">
        <v>6</v>
      </c>
      <c r="D23" s="53"/>
      <c r="E23" s="53"/>
      <c r="F23" s="54">
        <v>130906</v>
      </c>
      <c r="G23" s="55">
        <f t="shared" si="0"/>
        <v>12.269925999521973</v>
      </c>
      <c r="H23" s="81">
        <v>134156</v>
      </c>
      <c r="I23" s="55">
        <f t="shared" si="1"/>
        <v>-2.4225528489221548</v>
      </c>
    </row>
    <row r="24" spans="1:26" ht="18" customHeight="1">
      <c r="A24" s="91"/>
      <c r="B24" s="91"/>
      <c r="C24" s="53" t="s">
        <v>31</v>
      </c>
      <c r="D24" s="53"/>
      <c r="E24" s="53"/>
      <c r="F24" s="54">
        <v>2677</v>
      </c>
      <c r="G24" s="55">
        <f t="shared" si="0"/>
        <v>0.25091739034666344</v>
      </c>
      <c r="H24" s="81">
        <v>3143</v>
      </c>
      <c r="I24" s="55">
        <f t="shared" si="1"/>
        <v>-14.826598790964052</v>
      </c>
    </row>
    <row r="25" spans="1:26" ht="18" customHeight="1">
      <c r="A25" s="91"/>
      <c r="B25" s="91"/>
      <c r="C25" s="53" t="s">
        <v>7</v>
      </c>
      <c r="D25" s="53"/>
      <c r="E25" s="53"/>
      <c r="F25" s="54">
        <v>71970</v>
      </c>
      <c r="G25" s="55">
        <f t="shared" si="0"/>
        <v>6.745806717687473</v>
      </c>
      <c r="H25" s="81">
        <v>75973</v>
      </c>
      <c r="I25" s="55">
        <f t="shared" si="1"/>
        <v>-5.2689771366143283</v>
      </c>
    </row>
    <row r="26" spans="1:26" ht="18" customHeight="1">
      <c r="A26" s="91"/>
      <c r="B26" s="91"/>
      <c r="C26" s="53" t="s">
        <v>8</v>
      </c>
      <c r="D26" s="53"/>
      <c r="E26" s="53"/>
      <c r="F26" s="54">
        <v>215044</v>
      </c>
      <c r="G26" s="55">
        <f t="shared" si="0"/>
        <v>20.156249267728015</v>
      </c>
      <c r="H26" s="81">
        <v>251991</v>
      </c>
      <c r="I26" s="55">
        <f t="shared" si="1"/>
        <v>-14.66203158049295</v>
      </c>
    </row>
    <row r="27" spans="1:26" ht="18" customHeight="1">
      <c r="A27" s="91"/>
      <c r="B27" s="91"/>
      <c r="C27" s="53" t="s">
        <v>9</v>
      </c>
      <c r="D27" s="53"/>
      <c r="E27" s="53"/>
      <c r="F27" s="54">
        <f>SUM(F9,F20:F26)</f>
        <v>1066885</v>
      </c>
      <c r="G27" s="55">
        <f>F27/$F$27*100</f>
        <v>100</v>
      </c>
      <c r="H27" s="54">
        <f>SUM(H9,H20:H26)</f>
        <v>1092030</v>
      </c>
      <c r="I27" s="55">
        <f t="shared" si="1"/>
        <v>-2.3025924196221736</v>
      </c>
    </row>
    <row r="28" spans="1:26" ht="18" customHeight="1">
      <c r="A28" s="91"/>
      <c r="B28" s="91" t="s">
        <v>88</v>
      </c>
      <c r="C28" s="60" t="s">
        <v>10</v>
      </c>
      <c r="D28" s="53"/>
      <c r="E28" s="53"/>
      <c r="F28" s="54">
        <v>393172</v>
      </c>
      <c r="G28" s="55">
        <f>F28/$F$45*100</f>
        <v>36.852331788337075</v>
      </c>
      <c r="H28" s="81">
        <v>397062</v>
      </c>
      <c r="I28" s="55">
        <f>(F28/H28-1)*100</f>
        <v>-0.97969586613677606</v>
      </c>
    </row>
    <row r="29" spans="1:26" ht="18" customHeight="1">
      <c r="A29" s="91"/>
      <c r="B29" s="91"/>
      <c r="C29" s="62"/>
      <c r="D29" s="53" t="s">
        <v>11</v>
      </c>
      <c r="E29" s="53"/>
      <c r="F29" s="54">
        <v>220450</v>
      </c>
      <c r="G29" s="55">
        <f t="shared" ref="G29:G44" si="2">F29/$F$45*100</f>
        <v>20.662958050773984</v>
      </c>
      <c r="H29" s="81">
        <v>225145</v>
      </c>
      <c r="I29" s="55">
        <f t="shared" ref="I29:I45" si="3">(F29/H29-1)*100</f>
        <v>-2.0853227919785056</v>
      </c>
    </row>
    <row r="30" spans="1:26" ht="18" customHeight="1">
      <c r="A30" s="91"/>
      <c r="B30" s="91"/>
      <c r="C30" s="62"/>
      <c r="D30" s="53" t="s">
        <v>32</v>
      </c>
      <c r="E30" s="53"/>
      <c r="F30" s="54">
        <v>10039</v>
      </c>
      <c r="G30" s="55">
        <f t="shared" si="2"/>
        <v>0.9409636465036062</v>
      </c>
      <c r="H30" s="81">
        <v>9301</v>
      </c>
      <c r="I30" s="55">
        <f t="shared" si="3"/>
        <v>7.93463068487259</v>
      </c>
    </row>
    <row r="31" spans="1:26" ht="18" customHeight="1">
      <c r="A31" s="91"/>
      <c r="B31" s="91"/>
      <c r="C31" s="61"/>
      <c r="D31" s="53" t="s">
        <v>12</v>
      </c>
      <c r="E31" s="53"/>
      <c r="F31" s="54">
        <v>162683</v>
      </c>
      <c r="G31" s="55">
        <f t="shared" si="2"/>
        <v>15.248410091059487</v>
      </c>
      <c r="H31" s="81">
        <v>162616</v>
      </c>
      <c r="I31" s="55">
        <f t="shared" si="3"/>
        <v>4.1201357799969252E-2</v>
      </c>
    </row>
    <row r="32" spans="1:26" ht="18" customHeight="1">
      <c r="A32" s="91"/>
      <c r="B32" s="91"/>
      <c r="C32" s="60" t="s">
        <v>13</v>
      </c>
      <c r="D32" s="53"/>
      <c r="E32" s="53"/>
      <c r="F32" s="54">
        <v>539599</v>
      </c>
      <c r="G32" s="55">
        <f t="shared" si="2"/>
        <v>50.57705375930864</v>
      </c>
      <c r="H32" s="81">
        <v>550570</v>
      </c>
      <c r="I32" s="55">
        <f t="shared" si="3"/>
        <v>-1.9926621501353159</v>
      </c>
    </row>
    <row r="33" spans="1:9" ht="18" customHeight="1">
      <c r="A33" s="91"/>
      <c r="B33" s="91"/>
      <c r="C33" s="62"/>
      <c r="D33" s="53" t="s">
        <v>14</v>
      </c>
      <c r="E33" s="53"/>
      <c r="F33" s="54">
        <v>34959</v>
      </c>
      <c r="G33" s="55">
        <f t="shared" si="2"/>
        <v>3.2767355431935026</v>
      </c>
      <c r="H33" s="81">
        <v>33821</v>
      </c>
      <c r="I33" s="55">
        <f t="shared" si="3"/>
        <v>3.3647733656603895</v>
      </c>
    </row>
    <row r="34" spans="1:9" ht="18" customHeight="1">
      <c r="A34" s="91"/>
      <c r="B34" s="91"/>
      <c r="C34" s="62"/>
      <c r="D34" s="53" t="s">
        <v>33</v>
      </c>
      <c r="E34" s="53"/>
      <c r="F34" s="54">
        <v>24566</v>
      </c>
      <c r="G34" s="55">
        <f t="shared" si="2"/>
        <v>2.3025911883661312</v>
      </c>
      <c r="H34" s="81">
        <v>23756</v>
      </c>
      <c r="I34" s="55">
        <f t="shared" si="3"/>
        <v>3.4096649267553403</v>
      </c>
    </row>
    <row r="35" spans="1:9" ht="18" customHeight="1">
      <c r="A35" s="91"/>
      <c r="B35" s="91"/>
      <c r="C35" s="62"/>
      <c r="D35" s="53" t="s">
        <v>34</v>
      </c>
      <c r="E35" s="53"/>
      <c r="F35" s="54">
        <v>291839</v>
      </c>
      <c r="G35" s="55">
        <f t="shared" si="2"/>
        <v>27.354307165252113</v>
      </c>
      <c r="H35" s="81">
        <v>273244</v>
      </c>
      <c r="I35" s="55">
        <f t="shared" si="3"/>
        <v>6.80527294286426</v>
      </c>
    </row>
    <row r="36" spans="1:9" ht="18" customHeight="1">
      <c r="A36" s="91"/>
      <c r="B36" s="91"/>
      <c r="C36" s="62"/>
      <c r="D36" s="53" t="s">
        <v>35</v>
      </c>
      <c r="E36" s="53"/>
      <c r="F36" s="54">
        <v>10545</v>
      </c>
      <c r="G36" s="55">
        <f t="shared" si="2"/>
        <v>0.98839143862740597</v>
      </c>
      <c r="H36" s="81">
        <v>10790</v>
      </c>
      <c r="I36" s="55">
        <f t="shared" si="3"/>
        <v>-2.2706209453197457</v>
      </c>
    </row>
    <row r="37" spans="1:9" ht="18" customHeight="1">
      <c r="A37" s="91"/>
      <c r="B37" s="91"/>
      <c r="C37" s="62"/>
      <c r="D37" s="53" t="s">
        <v>15</v>
      </c>
      <c r="E37" s="53"/>
      <c r="F37" s="54">
        <v>13154</v>
      </c>
      <c r="G37" s="55">
        <f t="shared" si="2"/>
        <v>1.2329351335898433</v>
      </c>
      <c r="H37" s="81">
        <v>7733</v>
      </c>
      <c r="I37" s="55">
        <f t="shared" si="3"/>
        <v>70.102159575843785</v>
      </c>
    </row>
    <row r="38" spans="1:9" ht="18" customHeight="1">
      <c r="A38" s="91"/>
      <c r="B38" s="91"/>
      <c r="C38" s="61"/>
      <c r="D38" s="53" t="s">
        <v>36</v>
      </c>
      <c r="E38" s="53"/>
      <c r="F38" s="54">
        <f>7414+156806</f>
        <v>164220</v>
      </c>
      <c r="G38" s="55">
        <f t="shared" si="2"/>
        <v>15.392474352905888</v>
      </c>
      <c r="H38" s="81">
        <v>200910</v>
      </c>
      <c r="I38" s="55">
        <f t="shared" si="3"/>
        <v>-18.261908317156937</v>
      </c>
    </row>
    <row r="39" spans="1:9" ht="18" customHeight="1">
      <c r="A39" s="91"/>
      <c r="B39" s="91"/>
      <c r="C39" s="60" t="s">
        <v>16</v>
      </c>
      <c r="D39" s="53"/>
      <c r="E39" s="53"/>
      <c r="F39" s="54">
        <v>134114</v>
      </c>
      <c r="G39" s="55">
        <f t="shared" si="2"/>
        <v>12.570614452354285</v>
      </c>
      <c r="H39" s="81">
        <v>144398</v>
      </c>
      <c r="I39" s="55">
        <f t="shared" si="3"/>
        <v>-7.1219822989238128</v>
      </c>
    </row>
    <row r="40" spans="1:9" ht="18" customHeight="1">
      <c r="A40" s="91"/>
      <c r="B40" s="91"/>
      <c r="C40" s="62"/>
      <c r="D40" s="60" t="s">
        <v>17</v>
      </c>
      <c r="E40" s="53"/>
      <c r="F40" s="54">
        <v>124193</v>
      </c>
      <c r="G40" s="55">
        <f t="shared" si="2"/>
        <v>11.640711041958598</v>
      </c>
      <c r="H40" s="81">
        <v>126958</v>
      </c>
      <c r="I40" s="55">
        <f t="shared" si="3"/>
        <v>-2.1778855999621927</v>
      </c>
    </row>
    <row r="41" spans="1:9" ht="18" customHeight="1">
      <c r="A41" s="91"/>
      <c r="B41" s="91"/>
      <c r="C41" s="62"/>
      <c r="D41" s="62"/>
      <c r="E41" s="56" t="s">
        <v>91</v>
      </c>
      <c r="F41" s="54">
        <f>75350+20504</f>
        <v>95854</v>
      </c>
      <c r="G41" s="55">
        <f t="shared" si="2"/>
        <v>8.9844734905823973</v>
      </c>
      <c r="H41" s="81">
        <v>98415</v>
      </c>
      <c r="I41" s="57">
        <f t="shared" si="3"/>
        <v>-2.6022455926433929</v>
      </c>
    </row>
    <row r="42" spans="1:9" ht="18" customHeight="1">
      <c r="A42" s="91"/>
      <c r="B42" s="91"/>
      <c r="C42" s="62"/>
      <c r="D42" s="61"/>
      <c r="E42" s="47" t="s">
        <v>37</v>
      </c>
      <c r="F42" s="54">
        <v>28339</v>
      </c>
      <c r="G42" s="55">
        <f t="shared" si="2"/>
        <v>2.6562375513762024</v>
      </c>
      <c r="H42" s="81">
        <v>28543</v>
      </c>
      <c r="I42" s="57">
        <f t="shared" si="3"/>
        <v>-0.71471113758189153</v>
      </c>
    </row>
    <row r="43" spans="1:9" ht="18" customHeight="1">
      <c r="A43" s="91"/>
      <c r="B43" s="91"/>
      <c r="C43" s="62"/>
      <c r="D43" s="53" t="s">
        <v>38</v>
      </c>
      <c r="E43" s="53"/>
      <c r="F43" s="54">
        <v>9921</v>
      </c>
      <c r="G43" s="55">
        <f t="shared" si="2"/>
        <v>0.92990341039568458</v>
      </c>
      <c r="H43" s="81">
        <v>17440</v>
      </c>
      <c r="I43" s="57">
        <f t="shared" si="3"/>
        <v>-43.113532110091747</v>
      </c>
    </row>
    <row r="44" spans="1:9" ht="18" customHeight="1">
      <c r="A44" s="91"/>
      <c r="B44" s="91"/>
      <c r="C44" s="61"/>
      <c r="D44" s="53" t="s">
        <v>39</v>
      </c>
      <c r="E44" s="53"/>
      <c r="F44" s="54">
        <v>0</v>
      </c>
      <c r="G44" s="55">
        <f t="shared" si="2"/>
        <v>0</v>
      </c>
      <c r="H44" s="81">
        <v>0</v>
      </c>
      <c r="I44" s="55" t="e">
        <f t="shared" si="3"/>
        <v>#DIV/0!</v>
      </c>
    </row>
    <row r="45" spans="1:9" ht="18" customHeight="1">
      <c r="A45" s="91"/>
      <c r="B45" s="91"/>
      <c r="C45" s="47" t="s">
        <v>18</v>
      </c>
      <c r="D45" s="47"/>
      <c r="E45" s="47"/>
      <c r="F45" s="54">
        <f>SUM(F28,F32,F39)</f>
        <v>1066885</v>
      </c>
      <c r="G45" s="55">
        <f>F45/$F$45*100</f>
        <v>100</v>
      </c>
      <c r="H45" s="54">
        <f>SUM(H28,H32,H39)</f>
        <v>1092030</v>
      </c>
      <c r="I45" s="55">
        <f t="shared" si="3"/>
        <v>-2.3025924196221736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0"/>
  <sheetViews>
    <sheetView view="pageBreakPreview" zoomScale="80" zoomScaleNormal="100" zoomScaleSheetLayoutView="8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P25" sqref="P25:P26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5" width="13.625" style="2" customWidth="1"/>
    <col min="26" max="29" width="12" style="2" customWidth="1"/>
    <col min="30" max="16384" width="9" style="2"/>
  </cols>
  <sheetData>
    <row r="1" spans="1:29" ht="33.950000000000003" customHeight="1">
      <c r="A1" s="20" t="s">
        <v>0</v>
      </c>
      <c r="B1" s="11"/>
      <c r="C1" s="11"/>
      <c r="D1" s="22" t="s">
        <v>250</v>
      </c>
      <c r="E1" s="13"/>
      <c r="F1" s="13"/>
      <c r="G1" s="13"/>
    </row>
    <row r="2" spans="1:29" ht="15" customHeight="1"/>
    <row r="3" spans="1:29" ht="15" customHeight="1">
      <c r="A3" s="14" t="s">
        <v>46</v>
      </c>
      <c r="B3" s="14"/>
      <c r="C3" s="14"/>
      <c r="D3" s="14"/>
    </row>
    <row r="4" spans="1:29" ht="15" customHeight="1">
      <c r="A4" s="14"/>
      <c r="B4" s="14"/>
      <c r="C4" s="14"/>
      <c r="D4" s="14"/>
    </row>
    <row r="5" spans="1:29" ht="15.95" customHeight="1">
      <c r="A5" s="12" t="s">
        <v>242</v>
      </c>
      <c r="B5" s="12"/>
      <c r="C5" s="12"/>
      <c r="D5" s="12"/>
      <c r="K5" s="15"/>
      <c r="O5" s="15"/>
      <c r="S5" s="15" t="s">
        <v>47</v>
      </c>
    </row>
    <row r="6" spans="1:29" ht="15.95" customHeight="1">
      <c r="A6" s="101" t="s">
        <v>48</v>
      </c>
      <c r="B6" s="102"/>
      <c r="C6" s="102"/>
      <c r="D6" s="102"/>
      <c r="E6" s="102"/>
      <c r="F6" s="97" t="s">
        <v>251</v>
      </c>
      <c r="G6" s="97"/>
      <c r="H6" s="97" t="s">
        <v>252</v>
      </c>
      <c r="I6" s="97"/>
      <c r="J6" s="97" t="s">
        <v>253</v>
      </c>
      <c r="K6" s="97"/>
      <c r="L6" s="97" t="s">
        <v>254</v>
      </c>
      <c r="M6" s="97"/>
      <c r="N6" s="97" t="s">
        <v>255</v>
      </c>
      <c r="O6" s="97"/>
      <c r="P6" s="97" t="s">
        <v>256</v>
      </c>
      <c r="Q6" s="97"/>
      <c r="R6" s="97" t="s">
        <v>257</v>
      </c>
      <c r="S6" s="97"/>
    </row>
    <row r="7" spans="1:29" ht="15.95" customHeight="1">
      <c r="A7" s="102"/>
      <c r="B7" s="102"/>
      <c r="C7" s="102"/>
      <c r="D7" s="102"/>
      <c r="E7" s="102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  <c r="P7" s="51" t="s">
        <v>243</v>
      </c>
      <c r="Q7" s="51" t="s">
        <v>238</v>
      </c>
      <c r="R7" s="51" t="s">
        <v>243</v>
      </c>
      <c r="S7" s="51" t="s">
        <v>238</v>
      </c>
    </row>
    <row r="8" spans="1:29" ht="15.95" customHeight="1">
      <c r="A8" s="99" t="s">
        <v>82</v>
      </c>
      <c r="B8" s="60" t="s">
        <v>49</v>
      </c>
      <c r="C8" s="53"/>
      <c r="D8" s="53"/>
      <c r="E8" s="65" t="s">
        <v>40</v>
      </c>
      <c r="F8" s="81">
        <v>8589</v>
      </c>
      <c r="G8" s="81">
        <v>14565</v>
      </c>
      <c r="H8" s="81">
        <v>1818</v>
      </c>
      <c r="I8" s="81">
        <v>1794</v>
      </c>
      <c r="J8" s="81">
        <v>1646</v>
      </c>
      <c r="K8" s="81">
        <v>1627</v>
      </c>
      <c r="L8" s="81">
        <v>48</v>
      </c>
      <c r="M8" s="81">
        <v>46</v>
      </c>
      <c r="N8" s="81">
        <v>76992</v>
      </c>
      <c r="O8" s="81">
        <v>74273</v>
      </c>
      <c r="P8" s="81">
        <v>7049</v>
      </c>
      <c r="Q8" s="81">
        <v>5591</v>
      </c>
      <c r="R8" s="81">
        <v>12941</v>
      </c>
      <c r="S8" s="81">
        <v>12945</v>
      </c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15.95" customHeight="1">
      <c r="A9" s="99"/>
      <c r="B9" s="62"/>
      <c r="C9" s="53" t="s">
        <v>50</v>
      </c>
      <c r="D9" s="53"/>
      <c r="E9" s="65" t="s">
        <v>41</v>
      </c>
      <c r="F9" s="81">
        <v>8516</v>
      </c>
      <c r="G9" s="81">
        <v>14565</v>
      </c>
      <c r="H9" s="81">
        <v>1818</v>
      </c>
      <c r="I9" s="81">
        <v>1794</v>
      </c>
      <c r="J9" s="81">
        <v>1646</v>
      </c>
      <c r="K9" s="81">
        <v>1627</v>
      </c>
      <c r="L9" s="81">
        <v>48</v>
      </c>
      <c r="M9" s="81">
        <v>46</v>
      </c>
      <c r="N9" s="81">
        <v>76992</v>
      </c>
      <c r="O9" s="81">
        <v>74273</v>
      </c>
      <c r="P9" s="81">
        <v>6712</v>
      </c>
      <c r="Q9" s="81">
        <v>5591</v>
      </c>
      <c r="R9" s="81">
        <v>12941</v>
      </c>
      <c r="S9" s="81">
        <v>12945</v>
      </c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ht="15.95" customHeight="1">
      <c r="A10" s="99"/>
      <c r="B10" s="61"/>
      <c r="C10" s="53" t="s">
        <v>51</v>
      </c>
      <c r="D10" s="53"/>
      <c r="E10" s="65" t="s">
        <v>42</v>
      </c>
      <c r="F10" s="81">
        <v>73</v>
      </c>
      <c r="G10" s="81">
        <v>0</v>
      </c>
      <c r="H10" s="81">
        <v>0</v>
      </c>
      <c r="I10" s="81">
        <v>0</v>
      </c>
      <c r="J10" s="83">
        <v>0</v>
      </c>
      <c r="K10" s="83">
        <v>0</v>
      </c>
      <c r="L10" s="81">
        <v>0</v>
      </c>
      <c r="M10" s="81">
        <v>0</v>
      </c>
      <c r="N10" s="83">
        <v>0.2</v>
      </c>
      <c r="O10" s="83">
        <v>0</v>
      </c>
      <c r="P10" s="81">
        <v>337</v>
      </c>
      <c r="Q10" s="81">
        <v>0</v>
      </c>
      <c r="R10" s="81">
        <v>0</v>
      </c>
      <c r="S10" s="81">
        <v>0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5.95" customHeight="1">
      <c r="A11" s="99"/>
      <c r="B11" s="60" t="s">
        <v>52</v>
      </c>
      <c r="C11" s="53"/>
      <c r="D11" s="53"/>
      <c r="E11" s="65" t="s">
        <v>43</v>
      </c>
      <c r="F11" s="81">
        <v>6546</v>
      </c>
      <c r="G11" s="81">
        <v>7699</v>
      </c>
      <c r="H11" s="81">
        <v>2192</v>
      </c>
      <c r="I11" s="81">
        <v>2252</v>
      </c>
      <c r="J11" s="81">
        <v>858</v>
      </c>
      <c r="K11" s="81">
        <v>811</v>
      </c>
      <c r="L11" s="81">
        <v>38</v>
      </c>
      <c r="M11" s="81">
        <v>37</v>
      </c>
      <c r="N11" s="81">
        <v>79891</v>
      </c>
      <c r="O11" s="81">
        <v>78610</v>
      </c>
      <c r="P11" s="81">
        <v>6994</v>
      </c>
      <c r="Q11" s="81">
        <v>6439</v>
      </c>
      <c r="R11" s="81">
        <v>12714</v>
      </c>
      <c r="S11" s="81">
        <v>12151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ht="15.95" customHeight="1">
      <c r="A12" s="99"/>
      <c r="B12" s="62"/>
      <c r="C12" s="53" t="s">
        <v>53</v>
      </c>
      <c r="D12" s="53"/>
      <c r="E12" s="65" t="s">
        <v>44</v>
      </c>
      <c r="F12" s="81">
        <v>6546</v>
      </c>
      <c r="G12" s="81">
        <v>7699</v>
      </c>
      <c r="H12" s="81">
        <v>2192</v>
      </c>
      <c r="I12" s="81">
        <v>2226</v>
      </c>
      <c r="J12" s="81">
        <v>858</v>
      </c>
      <c r="K12" s="81">
        <v>811</v>
      </c>
      <c r="L12" s="81">
        <v>38</v>
      </c>
      <c r="M12" s="81">
        <v>37</v>
      </c>
      <c r="N12" s="81">
        <v>79891</v>
      </c>
      <c r="O12" s="81">
        <v>78610</v>
      </c>
      <c r="P12" s="81">
        <v>6586</v>
      </c>
      <c r="Q12" s="81">
        <v>6368</v>
      </c>
      <c r="R12" s="81">
        <v>12714</v>
      </c>
      <c r="S12" s="81">
        <v>12151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5.95" customHeight="1">
      <c r="A13" s="99"/>
      <c r="B13" s="61"/>
      <c r="C13" s="53" t="s">
        <v>54</v>
      </c>
      <c r="D13" s="53"/>
      <c r="E13" s="65" t="s">
        <v>45</v>
      </c>
      <c r="F13" s="81">
        <v>0</v>
      </c>
      <c r="G13" s="81">
        <v>0</v>
      </c>
      <c r="H13" s="83">
        <v>0</v>
      </c>
      <c r="I13" s="83">
        <v>26</v>
      </c>
      <c r="J13" s="83">
        <v>0</v>
      </c>
      <c r="K13" s="83">
        <v>0</v>
      </c>
      <c r="L13" s="81">
        <v>0</v>
      </c>
      <c r="M13" s="81">
        <v>0</v>
      </c>
      <c r="N13" s="83">
        <v>0.2</v>
      </c>
      <c r="O13" s="83">
        <v>0</v>
      </c>
      <c r="P13" s="81">
        <v>408</v>
      </c>
      <c r="Q13" s="81">
        <v>71</v>
      </c>
      <c r="R13" s="81">
        <v>0</v>
      </c>
      <c r="S13" s="81">
        <v>0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ht="15.95" customHeight="1">
      <c r="A14" s="99"/>
      <c r="B14" s="53" t="s">
        <v>55</v>
      </c>
      <c r="C14" s="53"/>
      <c r="D14" s="53"/>
      <c r="E14" s="65" t="s">
        <v>96</v>
      </c>
      <c r="F14" s="54">
        <f t="shared" ref="F14:S14" si="0">F9-F12</f>
        <v>1970</v>
      </c>
      <c r="G14" s="54">
        <f t="shared" si="0"/>
        <v>6866</v>
      </c>
      <c r="H14" s="54">
        <f t="shared" si="0"/>
        <v>-374</v>
      </c>
      <c r="I14" s="54">
        <f t="shared" si="0"/>
        <v>-432</v>
      </c>
      <c r="J14" s="54">
        <f t="shared" si="0"/>
        <v>788</v>
      </c>
      <c r="K14" s="54">
        <f t="shared" si="0"/>
        <v>816</v>
      </c>
      <c r="L14" s="54">
        <f t="shared" si="0"/>
        <v>10</v>
      </c>
      <c r="M14" s="54">
        <f t="shared" si="0"/>
        <v>9</v>
      </c>
      <c r="N14" s="54">
        <f t="shared" ref="N14:Q14" si="1">N9-N12</f>
        <v>-2899</v>
      </c>
      <c r="O14" s="54">
        <f t="shared" si="1"/>
        <v>-4337</v>
      </c>
      <c r="P14" s="54">
        <f t="shared" si="1"/>
        <v>126</v>
      </c>
      <c r="Q14" s="54">
        <f t="shared" si="1"/>
        <v>-777</v>
      </c>
      <c r="R14" s="54">
        <f t="shared" si="0"/>
        <v>227</v>
      </c>
      <c r="S14" s="54">
        <f t="shared" si="0"/>
        <v>794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15.95" customHeight="1">
      <c r="A15" s="99"/>
      <c r="B15" s="53" t="s">
        <v>56</v>
      </c>
      <c r="C15" s="53"/>
      <c r="D15" s="53"/>
      <c r="E15" s="65" t="s">
        <v>97</v>
      </c>
      <c r="F15" s="54">
        <f t="shared" ref="F15:S15" si="2">F10-F13</f>
        <v>73</v>
      </c>
      <c r="G15" s="54">
        <f t="shared" si="2"/>
        <v>0</v>
      </c>
      <c r="H15" s="54">
        <f t="shared" si="2"/>
        <v>0</v>
      </c>
      <c r="I15" s="54">
        <f t="shared" si="2"/>
        <v>-26</v>
      </c>
      <c r="J15" s="54">
        <f t="shared" si="2"/>
        <v>0</v>
      </c>
      <c r="K15" s="54">
        <f t="shared" si="2"/>
        <v>0</v>
      </c>
      <c r="L15" s="54">
        <f t="shared" si="2"/>
        <v>0</v>
      </c>
      <c r="M15" s="54">
        <f t="shared" si="2"/>
        <v>0</v>
      </c>
      <c r="N15" s="54">
        <f t="shared" ref="N15:Q15" si="3">N10-N13</f>
        <v>0</v>
      </c>
      <c r="O15" s="54">
        <f t="shared" si="3"/>
        <v>0</v>
      </c>
      <c r="P15" s="54">
        <f t="shared" si="3"/>
        <v>-71</v>
      </c>
      <c r="Q15" s="54">
        <f t="shared" si="3"/>
        <v>-71</v>
      </c>
      <c r="R15" s="54">
        <f t="shared" si="2"/>
        <v>0</v>
      </c>
      <c r="S15" s="54">
        <f t="shared" si="2"/>
        <v>0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29" ht="15.95" customHeight="1">
      <c r="A16" s="99"/>
      <c r="B16" s="53" t="s">
        <v>57</v>
      </c>
      <c r="C16" s="53"/>
      <c r="D16" s="53"/>
      <c r="E16" s="65" t="s">
        <v>98</v>
      </c>
      <c r="F16" s="54">
        <f t="shared" ref="F16:S16" si="4">F8-F11</f>
        <v>2043</v>
      </c>
      <c r="G16" s="54">
        <f t="shared" si="4"/>
        <v>6866</v>
      </c>
      <c r="H16" s="54">
        <f t="shared" si="4"/>
        <v>-374</v>
      </c>
      <c r="I16" s="54">
        <f t="shared" si="4"/>
        <v>-458</v>
      </c>
      <c r="J16" s="54">
        <f t="shared" si="4"/>
        <v>788</v>
      </c>
      <c r="K16" s="54">
        <f t="shared" si="4"/>
        <v>816</v>
      </c>
      <c r="L16" s="54">
        <f t="shared" si="4"/>
        <v>10</v>
      </c>
      <c r="M16" s="54">
        <f t="shared" si="4"/>
        <v>9</v>
      </c>
      <c r="N16" s="54">
        <f t="shared" ref="N16:Q16" si="5">N8-N11</f>
        <v>-2899</v>
      </c>
      <c r="O16" s="54">
        <f t="shared" si="5"/>
        <v>-4337</v>
      </c>
      <c r="P16" s="54">
        <f t="shared" si="5"/>
        <v>55</v>
      </c>
      <c r="Q16" s="54">
        <f t="shared" si="5"/>
        <v>-848</v>
      </c>
      <c r="R16" s="54">
        <f t="shared" si="4"/>
        <v>227</v>
      </c>
      <c r="S16" s="54">
        <f t="shared" si="4"/>
        <v>794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5.95" customHeight="1">
      <c r="A17" s="99"/>
      <c r="B17" s="53" t="s">
        <v>58</v>
      </c>
      <c r="C17" s="53"/>
      <c r="D17" s="53"/>
      <c r="E17" s="51"/>
      <c r="F17" s="81">
        <v>0</v>
      </c>
      <c r="G17" s="81">
        <v>0</v>
      </c>
      <c r="H17" s="83">
        <v>0</v>
      </c>
      <c r="I17" s="83">
        <v>0</v>
      </c>
      <c r="J17" s="81">
        <v>1319</v>
      </c>
      <c r="K17" s="81">
        <v>2113</v>
      </c>
      <c r="L17" s="81">
        <v>0</v>
      </c>
      <c r="M17" s="81">
        <v>0</v>
      </c>
      <c r="N17" s="81">
        <v>41121</v>
      </c>
      <c r="O17" s="81">
        <v>37956</v>
      </c>
      <c r="P17" s="81">
        <v>1484</v>
      </c>
      <c r="Q17" s="81">
        <v>2298</v>
      </c>
      <c r="R17" s="83">
        <v>0</v>
      </c>
      <c r="S17" s="84">
        <v>0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ht="15.95" customHeight="1">
      <c r="A18" s="99"/>
      <c r="B18" s="53" t="s">
        <v>59</v>
      </c>
      <c r="C18" s="53"/>
      <c r="D18" s="53"/>
      <c r="E18" s="51"/>
      <c r="F18" s="84">
        <v>0</v>
      </c>
      <c r="G18" s="84">
        <v>0</v>
      </c>
      <c r="H18" s="84">
        <v>0</v>
      </c>
      <c r="I18" s="84">
        <v>0</v>
      </c>
      <c r="J18" s="84">
        <v>5596</v>
      </c>
      <c r="K18" s="84">
        <v>6531</v>
      </c>
      <c r="L18" s="84">
        <v>0</v>
      </c>
      <c r="M18" s="84">
        <v>0</v>
      </c>
      <c r="N18" s="84">
        <v>1754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5.95" customHeight="1">
      <c r="A19" s="99" t="s">
        <v>83</v>
      </c>
      <c r="B19" s="60" t="s">
        <v>60</v>
      </c>
      <c r="C19" s="53"/>
      <c r="D19" s="53"/>
      <c r="E19" s="65"/>
      <c r="F19" s="81">
        <v>3545</v>
      </c>
      <c r="G19" s="81">
        <v>2594</v>
      </c>
      <c r="H19" s="81">
        <v>3</v>
      </c>
      <c r="I19" s="81">
        <v>36</v>
      </c>
      <c r="J19" s="81">
        <v>0</v>
      </c>
      <c r="K19" s="81">
        <v>0</v>
      </c>
      <c r="L19" s="81">
        <v>0</v>
      </c>
      <c r="M19" s="81">
        <v>0</v>
      </c>
      <c r="N19" s="81">
        <v>6602</v>
      </c>
      <c r="O19" s="81">
        <v>5372</v>
      </c>
      <c r="P19" s="81">
        <v>4692</v>
      </c>
      <c r="Q19" s="81">
        <v>2834</v>
      </c>
      <c r="R19" s="81">
        <v>6311</v>
      </c>
      <c r="S19" s="81">
        <v>6490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29" ht="15.95" customHeight="1">
      <c r="A20" s="99"/>
      <c r="B20" s="61"/>
      <c r="C20" s="53" t="s">
        <v>61</v>
      </c>
      <c r="D20" s="53"/>
      <c r="E20" s="65"/>
      <c r="F20" s="81">
        <v>3486</v>
      </c>
      <c r="G20" s="81">
        <v>2468</v>
      </c>
      <c r="H20" s="81">
        <v>0</v>
      </c>
      <c r="I20" s="81">
        <v>0</v>
      </c>
      <c r="J20" s="81">
        <v>0</v>
      </c>
      <c r="K20" s="83">
        <v>0</v>
      </c>
      <c r="L20" s="81">
        <v>0</v>
      </c>
      <c r="M20" s="81">
        <v>0</v>
      </c>
      <c r="N20" s="81">
        <v>2517</v>
      </c>
      <c r="O20" s="83">
        <v>1789</v>
      </c>
      <c r="P20" s="81">
        <v>1251</v>
      </c>
      <c r="Q20" s="81">
        <v>821</v>
      </c>
      <c r="R20" s="81">
        <v>1566</v>
      </c>
      <c r="S20" s="81">
        <v>1679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15.95" customHeight="1">
      <c r="A21" s="99"/>
      <c r="B21" s="53" t="s">
        <v>62</v>
      </c>
      <c r="C21" s="53"/>
      <c r="D21" s="53"/>
      <c r="E21" s="65" t="s">
        <v>99</v>
      </c>
      <c r="F21" s="81">
        <v>3545</v>
      </c>
      <c r="G21" s="81">
        <v>2594</v>
      </c>
      <c r="H21" s="81">
        <v>3</v>
      </c>
      <c r="I21" s="81">
        <v>36</v>
      </c>
      <c r="J21" s="81">
        <v>0</v>
      </c>
      <c r="K21" s="81">
        <v>0</v>
      </c>
      <c r="L21" s="81">
        <v>0</v>
      </c>
      <c r="M21" s="81">
        <v>0</v>
      </c>
      <c r="N21" s="81">
        <v>6602</v>
      </c>
      <c r="O21" s="81">
        <v>5372</v>
      </c>
      <c r="P21" s="81">
        <v>4692</v>
      </c>
      <c r="Q21" s="81">
        <v>2834</v>
      </c>
      <c r="R21" s="81">
        <v>6311</v>
      </c>
      <c r="S21" s="81">
        <v>6490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ht="15.95" customHeight="1">
      <c r="A22" s="99"/>
      <c r="B22" s="60" t="s">
        <v>63</v>
      </c>
      <c r="C22" s="53"/>
      <c r="D22" s="53"/>
      <c r="E22" s="65" t="s">
        <v>100</v>
      </c>
      <c r="F22" s="81">
        <v>11450</v>
      </c>
      <c r="G22" s="81">
        <v>10379</v>
      </c>
      <c r="H22" s="81">
        <v>1381</v>
      </c>
      <c r="I22" s="81">
        <v>791</v>
      </c>
      <c r="J22" s="81">
        <v>340</v>
      </c>
      <c r="K22" s="81">
        <v>463</v>
      </c>
      <c r="L22" s="81">
        <v>0</v>
      </c>
      <c r="M22" s="81">
        <v>0</v>
      </c>
      <c r="N22" s="81">
        <v>9615</v>
      </c>
      <c r="O22" s="81">
        <v>8394</v>
      </c>
      <c r="P22" s="81">
        <v>4692</v>
      </c>
      <c r="Q22" s="81">
        <v>2834</v>
      </c>
      <c r="R22" s="81">
        <v>8490</v>
      </c>
      <c r="S22" s="81">
        <v>8773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5.95" customHeight="1">
      <c r="A23" s="99"/>
      <c r="B23" s="61" t="s">
        <v>64</v>
      </c>
      <c r="C23" s="53" t="s">
        <v>65</v>
      </c>
      <c r="D23" s="53"/>
      <c r="E23" s="65"/>
      <c r="F23" s="81">
        <v>1534</v>
      </c>
      <c r="G23" s="81">
        <v>1736</v>
      </c>
      <c r="H23" s="81">
        <v>147</v>
      </c>
      <c r="I23" s="81">
        <v>148</v>
      </c>
      <c r="J23" s="81">
        <v>317</v>
      </c>
      <c r="K23" s="81">
        <v>317</v>
      </c>
      <c r="L23" s="81">
        <v>0</v>
      </c>
      <c r="M23" s="81">
        <v>0</v>
      </c>
      <c r="N23" s="81">
        <v>6571</v>
      </c>
      <c r="O23" s="81">
        <v>6198</v>
      </c>
      <c r="P23" s="81">
        <v>3412</v>
      </c>
      <c r="Q23" s="81">
        <v>2005</v>
      </c>
      <c r="R23" s="81">
        <v>2472</v>
      </c>
      <c r="S23" s="81">
        <v>2542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15.95" customHeight="1">
      <c r="A24" s="99"/>
      <c r="B24" s="53" t="s">
        <v>101</v>
      </c>
      <c r="C24" s="53"/>
      <c r="D24" s="53"/>
      <c r="E24" s="65" t="s">
        <v>102</v>
      </c>
      <c r="F24" s="54">
        <f t="shared" ref="F24:S24" si="6">F21-F22</f>
        <v>-7905</v>
      </c>
      <c r="G24" s="54">
        <f t="shared" si="6"/>
        <v>-7785</v>
      </c>
      <c r="H24" s="54">
        <f t="shared" si="6"/>
        <v>-1378</v>
      </c>
      <c r="I24" s="54">
        <f t="shared" si="6"/>
        <v>-755</v>
      </c>
      <c r="J24" s="54">
        <f t="shared" si="6"/>
        <v>-340</v>
      </c>
      <c r="K24" s="54">
        <f t="shared" si="6"/>
        <v>-463</v>
      </c>
      <c r="L24" s="54">
        <f t="shared" si="6"/>
        <v>0</v>
      </c>
      <c r="M24" s="54">
        <f t="shared" si="6"/>
        <v>0</v>
      </c>
      <c r="N24" s="54">
        <f t="shared" ref="N24:Q24" si="7">N21-N22</f>
        <v>-3013</v>
      </c>
      <c r="O24" s="54">
        <f t="shared" si="7"/>
        <v>-3022</v>
      </c>
      <c r="P24" s="54">
        <f t="shared" si="7"/>
        <v>0</v>
      </c>
      <c r="Q24" s="54">
        <f t="shared" si="7"/>
        <v>0</v>
      </c>
      <c r="R24" s="54">
        <f t="shared" si="6"/>
        <v>-2179</v>
      </c>
      <c r="S24" s="54">
        <f t="shared" si="6"/>
        <v>-2283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1:29" ht="15.95" customHeight="1">
      <c r="A25" s="99"/>
      <c r="B25" s="60" t="s">
        <v>66</v>
      </c>
      <c r="C25" s="60"/>
      <c r="D25" s="60"/>
      <c r="E25" s="103" t="s">
        <v>103</v>
      </c>
      <c r="F25" s="95">
        <v>7905</v>
      </c>
      <c r="G25" s="95">
        <v>7785</v>
      </c>
      <c r="H25" s="95">
        <v>1378</v>
      </c>
      <c r="I25" s="95">
        <v>755</v>
      </c>
      <c r="J25" s="95">
        <v>340</v>
      </c>
      <c r="K25" s="95">
        <v>463</v>
      </c>
      <c r="L25" s="95">
        <v>0</v>
      </c>
      <c r="M25" s="95">
        <v>0</v>
      </c>
      <c r="N25" s="95">
        <v>3013</v>
      </c>
      <c r="O25" s="95">
        <v>3022</v>
      </c>
      <c r="P25" s="95">
        <v>0</v>
      </c>
      <c r="Q25" s="95">
        <v>0</v>
      </c>
      <c r="R25" s="95">
        <v>2179</v>
      </c>
      <c r="S25" s="95">
        <v>2283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15.95" customHeight="1">
      <c r="A26" s="99"/>
      <c r="B26" s="76" t="s">
        <v>67</v>
      </c>
      <c r="C26" s="76"/>
      <c r="D26" s="76"/>
      <c r="E26" s="104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ht="15.95" customHeight="1">
      <c r="A27" s="99"/>
      <c r="B27" s="53" t="s">
        <v>104</v>
      </c>
      <c r="C27" s="53"/>
      <c r="D27" s="53"/>
      <c r="E27" s="65" t="s">
        <v>105</v>
      </c>
      <c r="F27" s="54">
        <f>F24+F25</f>
        <v>0</v>
      </c>
      <c r="G27" s="54">
        <f t="shared" ref="G27:S27" si="8">G24+G25</f>
        <v>0</v>
      </c>
      <c r="H27" s="54">
        <f t="shared" si="8"/>
        <v>0</v>
      </c>
      <c r="I27" s="54">
        <f t="shared" si="8"/>
        <v>0</v>
      </c>
      <c r="J27" s="54">
        <f t="shared" si="8"/>
        <v>0</v>
      </c>
      <c r="K27" s="54">
        <f t="shared" si="8"/>
        <v>0</v>
      </c>
      <c r="L27" s="54">
        <f t="shared" si="8"/>
        <v>0</v>
      </c>
      <c r="M27" s="54">
        <f t="shared" si="8"/>
        <v>0</v>
      </c>
      <c r="N27" s="54">
        <f t="shared" ref="N27:Q27" si="9">N24+N25</f>
        <v>0</v>
      </c>
      <c r="O27" s="54">
        <f t="shared" si="9"/>
        <v>0</v>
      </c>
      <c r="P27" s="54">
        <f t="shared" si="9"/>
        <v>0</v>
      </c>
      <c r="Q27" s="54">
        <f t="shared" si="9"/>
        <v>0</v>
      </c>
      <c r="R27" s="54">
        <f t="shared" si="8"/>
        <v>0</v>
      </c>
      <c r="S27" s="54">
        <f t="shared" si="8"/>
        <v>0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8"/>
      <c r="O29" s="28"/>
      <c r="P29" s="27"/>
      <c r="Q29" s="27"/>
      <c r="R29" s="27"/>
      <c r="S29" s="28" t="s">
        <v>106</v>
      </c>
      <c r="T29" s="27"/>
      <c r="U29" s="27"/>
      <c r="V29" s="27"/>
      <c r="W29" s="27"/>
      <c r="X29" s="27"/>
      <c r="Y29" s="27"/>
      <c r="Z29" s="27"/>
      <c r="AA29" s="27"/>
      <c r="AB29" s="27"/>
      <c r="AC29" s="28"/>
    </row>
    <row r="30" spans="1:29" ht="15.95" customHeight="1">
      <c r="A30" s="102" t="s">
        <v>68</v>
      </c>
      <c r="B30" s="102"/>
      <c r="C30" s="102"/>
      <c r="D30" s="102"/>
      <c r="E30" s="102"/>
      <c r="F30" s="98" t="s">
        <v>258</v>
      </c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29"/>
      <c r="U30" s="27"/>
      <c r="V30" s="29"/>
      <c r="W30" s="27"/>
      <c r="X30" s="29"/>
      <c r="Y30" s="27"/>
      <c r="Z30" s="29"/>
      <c r="AA30" s="27"/>
      <c r="AB30" s="29"/>
      <c r="AC30" s="27"/>
    </row>
    <row r="31" spans="1:29" ht="15.95" customHeight="1">
      <c r="A31" s="102"/>
      <c r="B31" s="102"/>
      <c r="C31" s="102"/>
      <c r="D31" s="102"/>
      <c r="E31" s="102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51" t="s">
        <v>243</v>
      </c>
      <c r="Q31" s="51" t="s">
        <v>238</v>
      </c>
      <c r="R31" s="51" t="s">
        <v>243</v>
      </c>
      <c r="S31" s="51" t="s">
        <v>238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15.95" customHeight="1">
      <c r="A32" s="99" t="s">
        <v>84</v>
      </c>
      <c r="B32" s="60" t="s">
        <v>49</v>
      </c>
      <c r="C32" s="53"/>
      <c r="D32" s="53"/>
      <c r="E32" s="65" t="s">
        <v>40</v>
      </c>
      <c r="F32" s="81">
        <v>1399</v>
      </c>
      <c r="G32" s="81">
        <v>1577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31"/>
      <c r="U32" s="31"/>
      <c r="V32" s="31"/>
      <c r="W32" s="31"/>
      <c r="X32" s="32"/>
      <c r="Y32" s="32"/>
      <c r="Z32" s="31"/>
      <c r="AA32" s="31"/>
      <c r="AB32" s="32"/>
      <c r="AC32" s="32"/>
    </row>
    <row r="33" spans="1:29" ht="15.95" customHeight="1">
      <c r="A33" s="105"/>
      <c r="B33" s="62"/>
      <c r="C33" s="60" t="s">
        <v>69</v>
      </c>
      <c r="D33" s="53"/>
      <c r="E33" s="65"/>
      <c r="F33" s="81">
        <v>1377</v>
      </c>
      <c r="G33" s="81">
        <v>1566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31"/>
      <c r="U33" s="31"/>
      <c r="V33" s="31"/>
      <c r="W33" s="31"/>
      <c r="X33" s="32"/>
      <c r="Y33" s="32"/>
      <c r="Z33" s="31"/>
      <c r="AA33" s="31"/>
      <c r="AB33" s="32"/>
      <c r="AC33" s="32"/>
    </row>
    <row r="34" spans="1:29" ht="15.95" customHeight="1">
      <c r="A34" s="105"/>
      <c r="B34" s="62"/>
      <c r="C34" s="61"/>
      <c r="D34" s="53" t="s">
        <v>70</v>
      </c>
      <c r="E34" s="65"/>
      <c r="F34" s="81">
        <v>1160</v>
      </c>
      <c r="G34" s="81">
        <v>1121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31"/>
      <c r="U34" s="31"/>
      <c r="V34" s="31"/>
      <c r="W34" s="31"/>
      <c r="X34" s="32"/>
      <c r="Y34" s="32"/>
      <c r="Z34" s="31"/>
      <c r="AA34" s="31"/>
      <c r="AB34" s="32"/>
      <c r="AC34" s="32"/>
    </row>
    <row r="35" spans="1:29" ht="15.95" customHeight="1">
      <c r="A35" s="105"/>
      <c r="B35" s="61"/>
      <c r="C35" s="53" t="s">
        <v>71</v>
      </c>
      <c r="D35" s="53"/>
      <c r="E35" s="65"/>
      <c r="F35" s="81">
        <v>23</v>
      </c>
      <c r="G35" s="81">
        <v>11</v>
      </c>
      <c r="H35" s="54"/>
      <c r="I35" s="54"/>
      <c r="J35" s="66"/>
      <c r="K35" s="66"/>
      <c r="L35" s="54"/>
      <c r="M35" s="54"/>
      <c r="N35" s="66"/>
      <c r="O35" s="66"/>
      <c r="P35" s="54"/>
      <c r="Q35" s="54"/>
      <c r="R35" s="54"/>
      <c r="S35" s="54"/>
      <c r="T35" s="31"/>
      <c r="U35" s="31"/>
      <c r="V35" s="31"/>
      <c r="W35" s="31"/>
      <c r="X35" s="32"/>
      <c r="Y35" s="32"/>
      <c r="Z35" s="31"/>
      <c r="AA35" s="31"/>
      <c r="AB35" s="32"/>
      <c r="AC35" s="32"/>
    </row>
    <row r="36" spans="1:29" ht="15.95" customHeight="1">
      <c r="A36" s="105"/>
      <c r="B36" s="60" t="s">
        <v>52</v>
      </c>
      <c r="C36" s="53"/>
      <c r="D36" s="53"/>
      <c r="E36" s="65" t="s">
        <v>41</v>
      </c>
      <c r="F36" s="81">
        <v>754</v>
      </c>
      <c r="G36" s="81">
        <v>866</v>
      </c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31"/>
      <c r="U36" s="31"/>
      <c r="V36" s="31"/>
      <c r="W36" s="31"/>
      <c r="X36" s="31"/>
      <c r="Y36" s="31"/>
      <c r="Z36" s="31"/>
      <c r="AA36" s="31"/>
      <c r="AB36" s="32"/>
      <c r="AC36" s="32"/>
    </row>
    <row r="37" spans="1:29" ht="15.95" customHeight="1">
      <c r="A37" s="105"/>
      <c r="B37" s="62"/>
      <c r="C37" s="53" t="s">
        <v>72</v>
      </c>
      <c r="D37" s="53"/>
      <c r="E37" s="65"/>
      <c r="F37" s="81">
        <v>629</v>
      </c>
      <c r="G37" s="81">
        <v>751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31"/>
      <c r="U37" s="31"/>
      <c r="V37" s="31"/>
      <c r="W37" s="31"/>
      <c r="X37" s="31"/>
      <c r="Y37" s="31"/>
      <c r="Z37" s="31"/>
      <c r="AA37" s="31"/>
      <c r="AB37" s="32"/>
      <c r="AC37" s="32"/>
    </row>
    <row r="38" spans="1:29" ht="15.95" customHeight="1">
      <c r="A38" s="105"/>
      <c r="B38" s="61"/>
      <c r="C38" s="53" t="s">
        <v>73</v>
      </c>
      <c r="D38" s="53"/>
      <c r="E38" s="65"/>
      <c r="F38" s="81">
        <v>125</v>
      </c>
      <c r="G38" s="81">
        <v>115</v>
      </c>
      <c r="H38" s="54"/>
      <c r="I38" s="54"/>
      <c r="J38" s="54"/>
      <c r="K38" s="66"/>
      <c r="L38" s="54"/>
      <c r="M38" s="54"/>
      <c r="N38" s="54"/>
      <c r="O38" s="66"/>
      <c r="P38" s="54"/>
      <c r="Q38" s="54"/>
      <c r="R38" s="54"/>
      <c r="S38" s="54"/>
      <c r="T38" s="31"/>
      <c r="U38" s="31"/>
      <c r="V38" s="32"/>
      <c r="W38" s="32"/>
      <c r="X38" s="31"/>
      <c r="Y38" s="31"/>
      <c r="Z38" s="31"/>
      <c r="AA38" s="31"/>
      <c r="AB38" s="32"/>
      <c r="AC38" s="32"/>
    </row>
    <row r="39" spans="1:29" ht="15.95" customHeight="1">
      <c r="A39" s="105"/>
      <c r="B39" s="47" t="s">
        <v>74</v>
      </c>
      <c r="C39" s="47"/>
      <c r="D39" s="47"/>
      <c r="E39" s="65" t="s">
        <v>107</v>
      </c>
      <c r="F39" s="54">
        <f>F32-F36</f>
        <v>645</v>
      </c>
      <c r="G39" s="54">
        <f t="shared" ref="G39:S39" si="10">G32-G36</f>
        <v>711</v>
      </c>
      <c r="H39" s="54">
        <f t="shared" si="10"/>
        <v>0</v>
      </c>
      <c r="I39" s="54">
        <f t="shared" si="10"/>
        <v>0</v>
      </c>
      <c r="J39" s="54">
        <f t="shared" si="10"/>
        <v>0</v>
      </c>
      <c r="K39" s="54">
        <f t="shared" si="10"/>
        <v>0</v>
      </c>
      <c r="L39" s="54">
        <f t="shared" si="10"/>
        <v>0</v>
      </c>
      <c r="M39" s="54">
        <f t="shared" si="10"/>
        <v>0</v>
      </c>
      <c r="N39" s="54">
        <f t="shared" ref="N39:Q39" si="11">N32-N36</f>
        <v>0</v>
      </c>
      <c r="O39" s="54">
        <f t="shared" si="11"/>
        <v>0</v>
      </c>
      <c r="P39" s="54">
        <f t="shared" si="11"/>
        <v>0</v>
      </c>
      <c r="Q39" s="54">
        <f t="shared" si="11"/>
        <v>0</v>
      </c>
      <c r="R39" s="54">
        <f t="shared" si="10"/>
        <v>0</v>
      </c>
      <c r="S39" s="54">
        <f t="shared" si="10"/>
        <v>0</v>
      </c>
      <c r="T39" s="31"/>
      <c r="U39" s="31"/>
      <c r="V39" s="31"/>
      <c r="W39" s="31"/>
      <c r="X39" s="31"/>
      <c r="Y39" s="31"/>
      <c r="Z39" s="31"/>
      <c r="AA39" s="31"/>
      <c r="AB39" s="32"/>
      <c r="AC39" s="32"/>
    </row>
    <row r="40" spans="1:29" ht="15.95" customHeight="1">
      <c r="A40" s="99" t="s">
        <v>85</v>
      </c>
      <c r="B40" s="60" t="s">
        <v>75</v>
      </c>
      <c r="C40" s="53"/>
      <c r="D40" s="53"/>
      <c r="E40" s="65" t="s">
        <v>43</v>
      </c>
      <c r="F40" s="81">
        <v>1681</v>
      </c>
      <c r="G40" s="81">
        <v>3011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31"/>
      <c r="U40" s="31"/>
      <c r="V40" s="31"/>
      <c r="W40" s="31"/>
      <c r="X40" s="32"/>
      <c r="Y40" s="32"/>
      <c r="Z40" s="32"/>
      <c r="AA40" s="32"/>
      <c r="AB40" s="31"/>
      <c r="AC40" s="31"/>
    </row>
    <row r="41" spans="1:29" ht="15.95" customHeight="1">
      <c r="A41" s="100"/>
      <c r="B41" s="61"/>
      <c r="C41" s="53" t="s">
        <v>76</v>
      </c>
      <c r="D41" s="53"/>
      <c r="E41" s="65"/>
      <c r="F41" s="84">
        <v>1455</v>
      </c>
      <c r="G41" s="84">
        <v>2840</v>
      </c>
      <c r="H41" s="66"/>
      <c r="I41" s="66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32"/>
      <c r="U41" s="32"/>
      <c r="V41" s="32"/>
      <c r="W41" s="32"/>
      <c r="X41" s="32"/>
      <c r="Y41" s="32"/>
      <c r="Z41" s="32"/>
      <c r="AA41" s="32"/>
      <c r="AB41" s="31"/>
      <c r="AC41" s="31"/>
    </row>
    <row r="42" spans="1:29" ht="15.95" customHeight="1">
      <c r="A42" s="100"/>
      <c r="B42" s="60" t="s">
        <v>63</v>
      </c>
      <c r="C42" s="53"/>
      <c r="D42" s="53"/>
      <c r="E42" s="65" t="s">
        <v>44</v>
      </c>
      <c r="F42" s="81">
        <v>2326</v>
      </c>
      <c r="G42" s="81">
        <v>3722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31"/>
      <c r="U42" s="31"/>
      <c r="V42" s="31"/>
      <c r="W42" s="31"/>
      <c r="X42" s="32"/>
      <c r="Y42" s="32"/>
      <c r="Z42" s="31"/>
      <c r="AA42" s="31"/>
      <c r="AB42" s="31"/>
      <c r="AC42" s="31"/>
    </row>
    <row r="43" spans="1:29" ht="15.95" customHeight="1">
      <c r="A43" s="100"/>
      <c r="B43" s="61"/>
      <c r="C43" s="53" t="s">
        <v>77</v>
      </c>
      <c r="D43" s="53"/>
      <c r="E43" s="65"/>
      <c r="F43" s="81">
        <v>1129</v>
      </c>
      <c r="G43" s="81">
        <v>1132</v>
      </c>
      <c r="H43" s="54"/>
      <c r="I43" s="54"/>
      <c r="J43" s="66"/>
      <c r="K43" s="66"/>
      <c r="L43" s="54"/>
      <c r="M43" s="54"/>
      <c r="N43" s="66"/>
      <c r="O43" s="66"/>
      <c r="P43" s="54"/>
      <c r="Q43" s="54"/>
      <c r="R43" s="54"/>
      <c r="S43" s="54"/>
      <c r="T43" s="31"/>
      <c r="U43" s="31"/>
      <c r="V43" s="32"/>
      <c r="W43" s="31"/>
      <c r="X43" s="32"/>
      <c r="Y43" s="32"/>
      <c r="Z43" s="31"/>
      <c r="AA43" s="31"/>
      <c r="AB43" s="32"/>
      <c r="AC43" s="32"/>
    </row>
    <row r="44" spans="1:29" ht="15.95" customHeight="1">
      <c r="A44" s="100"/>
      <c r="B44" s="53" t="s">
        <v>74</v>
      </c>
      <c r="C44" s="53"/>
      <c r="D44" s="53"/>
      <c r="E44" s="65" t="s">
        <v>108</v>
      </c>
      <c r="F44" s="66">
        <f>F40-F42</f>
        <v>-645</v>
      </c>
      <c r="G44" s="66">
        <f t="shared" ref="G44:S44" si="12">G40-G42</f>
        <v>-711</v>
      </c>
      <c r="H44" s="66">
        <f t="shared" si="12"/>
        <v>0</v>
      </c>
      <c r="I44" s="66">
        <f t="shared" si="12"/>
        <v>0</v>
      </c>
      <c r="J44" s="66">
        <f t="shared" si="12"/>
        <v>0</v>
      </c>
      <c r="K44" s="66">
        <f t="shared" si="12"/>
        <v>0</v>
      </c>
      <c r="L44" s="66">
        <f t="shared" si="12"/>
        <v>0</v>
      </c>
      <c r="M44" s="66">
        <f t="shared" si="12"/>
        <v>0</v>
      </c>
      <c r="N44" s="66">
        <f t="shared" ref="N44:Q44" si="13">N40-N42</f>
        <v>0</v>
      </c>
      <c r="O44" s="66">
        <f t="shared" si="13"/>
        <v>0</v>
      </c>
      <c r="P44" s="66">
        <f t="shared" si="13"/>
        <v>0</v>
      </c>
      <c r="Q44" s="66">
        <f t="shared" si="13"/>
        <v>0</v>
      </c>
      <c r="R44" s="66">
        <f t="shared" si="12"/>
        <v>0</v>
      </c>
      <c r="S44" s="66">
        <f t="shared" si="12"/>
        <v>0</v>
      </c>
      <c r="T44" s="32"/>
      <c r="U44" s="32"/>
      <c r="V44" s="31"/>
      <c r="W44" s="31"/>
      <c r="X44" s="32"/>
      <c r="Y44" s="32"/>
      <c r="Z44" s="31"/>
      <c r="AA44" s="31"/>
      <c r="AB44" s="31"/>
      <c r="AC44" s="31"/>
    </row>
    <row r="45" spans="1:29" ht="15.95" customHeight="1">
      <c r="A45" s="99" t="s">
        <v>86</v>
      </c>
      <c r="B45" s="47" t="s">
        <v>78</v>
      </c>
      <c r="C45" s="47"/>
      <c r="D45" s="47"/>
      <c r="E45" s="65" t="s">
        <v>109</v>
      </c>
      <c r="F45" s="54">
        <f>F39+F44</f>
        <v>0</v>
      </c>
      <c r="G45" s="54">
        <f t="shared" ref="G45:S45" si="14">G39+G44</f>
        <v>0</v>
      </c>
      <c r="H45" s="54">
        <f t="shared" si="14"/>
        <v>0</v>
      </c>
      <c r="I45" s="54">
        <f t="shared" si="14"/>
        <v>0</v>
      </c>
      <c r="J45" s="54">
        <f t="shared" si="14"/>
        <v>0</v>
      </c>
      <c r="K45" s="54">
        <f t="shared" si="14"/>
        <v>0</v>
      </c>
      <c r="L45" s="54">
        <f t="shared" si="14"/>
        <v>0</v>
      </c>
      <c r="M45" s="54">
        <f t="shared" si="14"/>
        <v>0</v>
      </c>
      <c r="N45" s="54">
        <f t="shared" ref="N45:Q45" si="15">N39+N44</f>
        <v>0</v>
      </c>
      <c r="O45" s="54">
        <f t="shared" si="15"/>
        <v>0</v>
      </c>
      <c r="P45" s="54">
        <f t="shared" si="15"/>
        <v>0</v>
      </c>
      <c r="Q45" s="54">
        <f t="shared" si="15"/>
        <v>0</v>
      </c>
      <c r="R45" s="54">
        <f t="shared" si="14"/>
        <v>0</v>
      </c>
      <c r="S45" s="54">
        <f t="shared" si="14"/>
        <v>0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</row>
    <row r="46" spans="1:29" ht="15.95" customHeight="1">
      <c r="A46" s="100"/>
      <c r="B46" s="53" t="s">
        <v>79</v>
      </c>
      <c r="C46" s="53"/>
      <c r="D46" s="53"/>
      <c r="E46" s="53"/>
      <c r="F46" s="84">
        <v>0</v>
      </c>
      <c r="G46" s="84">
        <v>0</v>
      </c>
      <c r="H46" s="66"/>
      <c r="I46" s="66"/>
      <c r="J46" s="66"/>
      <c r="K46" s="66"/>
      <c r="L46" s="54"/>
      <c r="M46" s="54"/>
      <c r="N46" s="66"/>
      <c r="O46" s="66"/>
      <c r="P46" s="54"/>
      <c r="Q46" s="54"/>
      <c r="R46" s="66"/>
      <c r="S46" s="66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15.95" customHeight="1">
      <c r="A47" s="100"/>
      <c r="B47" s="53" t="s">
        <v>80</v>
      </c>
      <c r="C47" s="53"/>
      <c r="D47" s="53"/>
      <c r="E47" s="53"/>
      <c r="F47" s="81">
        <v>0</v>
      </c>
      <c r="G47" s="81">
        <v>0</v>
      </c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31"/>
      <c r="U47" s="31"/>
      <c r="V47" s="31"/>
      <c r="W47" s="31"/>
      <c r="X47" s="31"/>
      <c r="Y47" s="31"/>
      <c r="Z47" s="31"/>
      <c r="AA47" s="31"/>
      <c r="AB47" s="31"/>
      <c r="AC47" s="31"/>
    </row>
    <row r="48" spans="1:29" ht="15.95" customHeight="1">
      <c r="A48" s="100"/>
      <c r="B48" s="53" t="s">
        <v>81</v>
      </c>
      <c r="C48" s="53"/>
      <c r="D48" s="53"/>
      <c r="E48" s="53"/>
      <c r="F48" s="81">
        <v>0</v>
      </c>
      <c r="G48" s="81">
        <v>0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31"/>
      <c r="U48" s="31"/>
      <c r="V48" s="31"/>
      <c r="W48" s="31"/>
      <c r="X48" s="31"/>
      <c r="Y48" s="31"/>
      <c r="Z48" s="31"/>
      <c r="AA48" s="31"/>
      <c r="AB48" s="31"/>
      <c r="AC48" s="31"/>
    </row>
    <row r="49" spans="1:1" ht="15.95" customHeight="1">
      <c r="A49" s="8" t="s">
        <v>110</v>
      </c>
    </row>
    <row r="50" spans="1:1" ht="15.95" customHeight="1">
      <c r="A50" s="8"/>
    </row>
  </sheetData>
  <mergeCells count="36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R30:S30"/>
    <mergeCell ref="F30:G30"/>
    <mergeCell ref="H30:I30"/>
    <mergeCell ref="J30:K30"/>
    <mergeCell ref="L30:M30"/>
    <mergeCell ref="N30:O30"/>
    <mergeCell ref="P30:Q30"/>
    <mergeCell ref="R25:R26"/>
    <mergeCell ref="S25:S26"/>
    <mergeCell ref="R6:S6"/>
    <mergeCell ref="L6:M6"/>
    <mergeCell ref="J6:K6"/>
    <mergeCell ref="L25:L26"/>
    <mergeCell ref="M25:M26"/>
    <mergeCell ref="N6:O6"/>
    <mergeCell ref="P6:Q6"/>
    <mergeCell ref="N25:N26"/>
    <mergeCell ref="O25:O26"/>
    <mergeCell ref="P25:P26"/>
    <mergeCell ref="Q25:Q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11" sqref="F11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21" t="s">
        <v>260</v>
      </c>
      <c r="F1" s="1"/>
    </row>
    <row r="3" spans="1:9" ht="14.25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8" t="s">
        <v>235</v>
      </c>
      <c r="G7" s="48"/>
      <c r="H7" s="48" t="s">
        <v>245</v>
      </c>
      <c r="I7" s="67" t="s">
        <v>21</v>
      </c>
    </row>
    <row r="8" spans="1:9" ht="17.100000000000001" customHeight="1">
      <c r="A8" s="18"/>
      <c r="B8" s="19"/>
      <c r="C8" s="19"/>
      <c r="D8" s="19"/>
      <c r="E8" s="59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91" t="s">
        <v>87</v>
      </c>
      <c r="B9" s="91" t="s">
        <v>89</v>
      </c>
      <c r="C9" s="60" t="s">
        <v>3</v>
      </c>
      <c r="D9" s="53"/>
      <c r="E9" s="53"/>
      <c r="F9" s="54">
        <v>316204</v>
      </c>
      <c r="G9" s="55">
        <f>F9/$F$27*100</f>
        <v>27.542103085599805</v>
      </c>
      <c r="H9" s="81">
        <v>318980</v>
      </c>
      <c r="I9" s="55">
        <f t="shared" ref="I9:I45" si="0">(F9/H9-1)*100</f>
        <v>-0.87027399836980823</v>
      </c>
    </row>
    <row r="10" spans="1:9" ht="18" customHeight="1">
      <c r="A10" s="91"/>
      <c r="B10" s="91"/>
      <c r="C10" s="62"/>
      <c r="D10" s="60" t="s">
        <v>22</v>
      </c>
      <c r="E10" s="53"/>
      <c r="F10" s="54">
        <v>67254</v>
      </c>
      <c r="G10" s="55">
        <f t="shared" ref="G10:G27" si="1">F10/$F$27*100</f>
        <v>5.857979661607474</v>
      </c>
      <c r="H10" s="81">
        <v>65312</v>
      </c>
      <c r="I10" s="55">
        <f t="shared" si="0"/>
        <v>2.9734198922096944</v>
      </c>
    </row>
    <row r="11" spans="1:9" ht="18" customHeight="1">
      <c r="A11" s="91"/>
      <c r="B11" s="91"/>
      <c r="C11" s="62"/>
      <c r="D11" s="62"/>
      <c r="E11" s="47" t="s">
        <v>23</v>
      </c>
      <c r="F11" s="54">
        <v>54461</v>
      </c>
      <c r="G11" s="55">
        <f t="shared" si="1"/>
        <v>4.743679637654334</v>
      </c>
      <c r="H11" s="81">
        <v>53646</v>
      </c>
      <c r="I11" s="55">
        <f t="shared" si="0"/>
        <v>1.5192185810684933</v>
      </c>
    </row>
    <row r="12" spans="1:9" ht="18" customHeight="1">
      <c r="A12" s="91"/>
      <c r="B12" s="91"/>
      <c r="C12" s="62"/>
      <c r="D12" s="62"/>
      <c r="E12" s="47" t="s">
        <v>24</v>
      </c>
      <c r="F12" s="54">
        <v>3132</v>
      </c>
      <c r="G12" s="55">
        <f t="shared" si="1"/>
        <v>0.27280447705942557</v>
      </c>
      <c r="H12" s="81">
        <v>3449</v>
      </c>
      <c r="I12" s="55">
        <f t="shared" si="0"/>
        <v>-9.1910698753261855</v>
      </c>
    </row>
    <row r="13" spans="1:9" ht="18" customHeight="1">
      <c r="A13" s="91"/>
      <c r="B13" s="91"/>
      <c r="C13" s="62"/>
      <c r="D13" s="61"/>
      <c r="E13" s="47" t="s">
        <v>25</v>
      </c>
      <c r="F13" s="54">
        <v>117</v>
      </c>
      <c r="G13" s="55">
        <f t="shared" si="1"/>
        <v>1.0190971844173944E-2</v>
      </c>
      <c r="H13" s="81">
        <v>148</v>
      </c>
      <c r="I13" s="55">
        <f t="shared" si="0"/>
        <v>-20.945945945945944</v>
      </c>
    </row>
    <row r="14" spans="1:9" ht="18" customHeight="1">
      <c r="A14" s="91"/>
      <c r="B14" s="91"/>
      <c r="C14" s="62"/>
      <c r="D14" s="60" t="s">
        <v>26</v>
      </c>
      <c r="E14" s="53"/>
      <c r="F14" s="54">
        <v>72563</v>
      </c>
      <c r="G14" s="55">
        <f t="shared" si="1"/>
        <v>6.3204058968272987</v>
      </c>
      <c r="H14" s="81">
        <v>69163</v>
      </c>
      <c r="I14" s="55">
        <f t="shared" si="0"/>
        <v>4.9159232537628439</v>
      </c>
    </row>
    <row r="15" spans="1:9" ht="18" customHeight="1">
      <c r="A15" s="91"/>
      <c r="B15" s="91"/>
      <c r="C15" s="62"/>
      <c r="D15" s="62"/>
      <c r="E15" s="47" t="s">
        <v>27</v>
      </c>
      <c r="F15" s="54">
        <v>2472</v>
      </c>
      <c r="G15" s="55">
        <f t="shared" si="1"/>
        <v>0.21531694357946998</v>
      </c>
      <c r="H15" s="81">
        <v>2397</v>
      </c>
      <c r="I15" s="55">
        <f t="shared" si="0"/>
        <v>3.1289111389236623</v>
      </c>
    </row>
    <row r="16" spans="1:9" ht="18" customHeight="1">
      <c r="A16" s="91"/>
      <c r="B16" s="91"/>
      <c r="C16" s="62"/>
      <c r="D16" s="61"/>
      <c r="E16" s="47" t="s">
        <v>28</v>
      </c>
      <c r="F16" s="54">
        <v>70091</v>
      </c>
      <c r="G16" s="55">
        <f t="shared" si="1"/>
        <v>6.1050889532478276</v>
      </c>
      <c r="H16" s="81">
        <v>66766</v>
      </c>
      <c r="I16" s="55">
        <f t="shared" si="0"/>
        <v>4.980079681274896</v>
      </c>
    </row>
    <row r="17" spans="1:9" ht="18" customHeight="1">
      <c r="A17" s="91"/>
      <c r="B17" s="91"/>
      <c r="C17" s="62"/>
      <c r="D17" s="92" t="s">
        <v>29</v>
      </c>
      <c r="E17" s="93"/>
      <c r="F17" s="54">
        <v>109810</v>
      </c>
      <c r="G17" s="55">
        <f t="shared" si="1"/>
        <v>9.5647061385362449</v>
      </c>
      <c r="H17" s="81">
        <v>117573</v>
      </c>
      <c r="I17" s="55">
        <f t="shared" si="0"/>
        <v>-6.6027064036811129</v>
      </c>
    </row>
    <row r="18" spans="1:9" ht="18" customHeight="1">
      <c r="A18" s="91"/>
      <c r="B18" s="91"/>
      <c r="C18" s="62"/>
      <c r="D18" s="92" t="s">
        <v>93</v>
      </c>
      <c r="E18" s="94"/>
      <c r="F18" s="54">
        <v>4852</v>
      </c>
      <c r="G18" s="55">
        <f t="shared" si="1"/>
        <v>0.42262047340112796</v>
      </c>
      <c r="H18" s="81">
        <v>4548</v>
      </c>
      <c r="I18" s="55">
        <f t="shared" si="0"/>
        <v>6.684256816182943</v>
      </c>
    </row>
    <row r="19" spans="1:9" ht="18" customHeight="1">
      <c r="A19" s="91"/>
      <c r="B19" s="91"/>
      <c r="C19" s="61"/>
      <c r="D19" s="92" t="s">
        <v>94</v>
      </c>
      <c r="E19" s="94"/>
      <c r="F19" s="54">
        <v>0</v>
      </c>
      <c r="G19" s="55">
        <f t="shared" si="1"/>
        <v>0</v>
      </c>
      <c r="H19" s="81">
        <v>0</v>
      </c>
      <c r="I19" s="55" t="e">
        <f t="shared" si="0"/>
        <v>#DIV/0!</v>
      </c>
    </row>
    <row r="20" spans="1:9" ht="18" customHeight="1">
      <c r="A20" s="91"/>
      <c r="B20" s="91"/>
      <c r="C20" s="53" t="s">
        <v>4</v>
      </c>
      <c r="D20" s="53"/>
      <c r="E20" s="53"/>
      <c r="F20" s="54">
        <v>45749</v>
      </c>
      <c r="G20" s="55">
        <f t="shared" si="1"/>
        <v>3.9848441957189209</v>
      </c>
      <c r="H20" s="81">
        <v>45562</v>
      </c>
      <c r="I20" s="55">
        <f t="shared" si="0"/>
        <v>0.41042974408498356</v>
      </c>
    </row>
    <row r="21" spans="1:9" ht="18" customHeight="1">
      <c r="A21" s="91"/>
      <c r="B21" s="91"/>
      <c r="C21" s="53" t="s">
        <v>5</v>
      </c>
      <c r="D21" s="53"/>
      <c r="E21" s="53"/>
      <c r="F21" s="54">
        <v>267304</v>
      </c>
      <c r="G21" s="55">
        <f t="shared" si="1"/>
        <v>23.282799468675826</v>
      </c>
      <c r="H21" s="81">
        <v>262799</v>
      </c>
      <c r="I21" s="55">
        <f t="shared" si="0"/>
        <v>1.714237877617486</v>
      </c>
    </row>
    <row r="22" spans="1:9" ht="18" customHeight="1">
      <c r="A22" s="91"/>
      <c r="B22" s="91"/>
      <c r="C22" s="53" t="s">
        <v>30</v>
      </c>
      <c r="D22" s="53"/>
      <c r="E22" s="53"/>
      <c r="F22" s="54">
        <v>13733</v>
      </c>
      <c r="G22" s="55">
        <f t="shared" si="1"/>
        <v>1.1961762080003484</v>
      </c>
      <c r="H22" s="81">
        <v>14011</v>
      </c>
      <c r="I22" s="55">
        <f t="shared" si="0"/>
        <v>-1.9841553065448547</v>
      </c>
    </row>
    <row r="23" spans="1:9" ht="18" customHeight="1">
      <c r="A23" s="91"/>
      <c r="B23" s="91"/>
      <c r="C23" s="53" t="s">
        <v>6</v>
      </c>
      <c r="D23" s="53"/>
      <c r="E23" s="53"/>
      <c r="F23" s="54">
        <v>182836</v>
      </c>
      <c r="G23" s="55">
        <f t="shared" si="1"/>
        <v>15.925440411122969</v>
      </c>
      <c r="H23" s="81">
        <v>243618</v>
      </c>
      <c r="I23" s="55">
        <f t="shared" si="0"/>
        <v>-24.949716359218122</v>
      </c>
    </row>
    <row r="24" spans="1:9" ht="18" customHeight="1">
      <c r="A24" s="91"/>
      <c r="B24" s="91"/>
      <c r="C24" s="53" t="s">
        <v>31</v>
      </c>
      <c r="D24" s="53"/>
      <c r="E24" s="53"/>
      <c r="F24" s="54">
        <v>5519</v>
      </c>
      <c r="G24" s="55">
        <f t="shared" si="1"/>
        <v>0.4807177231452649</v>
      </c>
      <c r="H24" s="81">
        <v>2634</v>
      </c>
      <c r="I24" s="55">
        <f t="shared" si="0"/>
        <v>109.5292331055429</v>
      </c>
    </row>
    <row r="25" spans="1:9" ht="18" customHeight="1">
      <c r="A25" s="91"/>
      <c r="B25" s="91"/>
      <c r="C25" s="53" t="s">
        <v>7</v>
      </c>
      <c r="D25" s="53"/>
      <c r="E25" s="53"/>
      <c r="F25" s="54">
        <v>101884</v>
      </c>
      <c r="G25" s="55">
        <f t="shared" si="1"/>
        <v>8.8743331228360525</v>
      </c>
      <c r="H25" s="81">
        <v>106515</v>
      </c>
      <c r="I25" s="55">
        <f t="shared" si="0"/>
        <v>-4.3477444491386237</v>
      </c>
    </row>
    <row r="26" spans="1:9" ht="18" customHeight="1">
      <c r="A26" s="91"/>
      <c r="B26" s="91"/>
      <c r="C26" s="53" t="s">
        <v>8</v>
      </c>
      <c r="D26" s="53"/>
      <c r="E26" s="53"/>
      <c r="F26" s="54">
        <v>214846</v>
      </c>
      <c r="G26" s="55">
        <f t="shared" si="1"/>
        <v>18.713585784900815</v>
      </c>
      <c r="H26" s="81">
        <v>199272</v>
      </c>
      <c r="I26" s="55">
        <f t="shared" si="0"/>
        <v>7.8154482315628826</v>
      </c>
    </row>
    <row r="27" spans="1:9" ht="18" customHeight="1">
      <c r="A27" s="91"/>
      <c r="B27" s="91"/>
      <c r="C27" s="53" t="s">
        <v>9</v>
      </c>
      <c r="D27" s="53"/>
      <c r="E27" s="53"/>
      <c r="F27" s="54">
        <f>SUM(F9,F20:F26)</f>
        <v>1148075</v>
      </c>
      <c r="G27" s="55">
        <f t="shared" si="1"/>
        <v>100</v>
      </c>
      <c r="H27" s="54">
        <f>SUM(H9,H20:H26)</f>
        <v>1193391</v>
      </c>
      <c r="I27" s="55">
        <f t="shared" si="0"/>
        <v>-3.7972466693648621</v>
      </c>
    </row>
    <row r="28" spans="1:9" ht="18" customHeight="1">
      <c r="A28" s="91"/>
      <c r="B28" s="91" t="s">
        <v>88</v>
      </c>
      <c r="C28" s="60" t="s">
        <v>10</v>
      </c>
      <c r="D28" s="53"/>
      <c r="E28" s="53"/>
      <c r="F28" s="54">
        <v>382788</v>
      </c>
      <c r="G28" s="55">
        <f t="shared" ref="G28:G45" si="2">F28/$F$45*100</f>
        <v>34.092815880553843</v>
      </c>
      <c r="H28" s="81">
        <v>398064</v>
      </c>
      <c r="I28" s="55">
        <f t="shared" si="0"/>
        <v>-3.8375738574701557</v>
      </c>
    </row>
    <row r="29" spans="1:9" ht="18" customHeight="1">
      <c r="A29" s="91"/>
      <c r="B29" s="91"/>
      <c r="C29" s="62"/>
      <c r="D29" s="53" t="s">
        <v>11</v>
      </c>
      <c r="E29" s="53"/>
      <c r="F29" s="54">
        <v>211826</v>
      </c>
      <c r="G29" s="55">
        <f t="shared" si="2"/>
        <v>18.866173486928005</v>
      </c>
      <c r="H29" s="81">
        <v>225033</v>
      </c>
      <c r="I29" s="55">
        <f t="shared" si="0"/>
        <v>-5.8689170032839577</v>
      </c>
    </row>
    <row r="30" spans="1:9" ht="18" customHeight="1">
      <c r="A30" s="91"/>
      <c r="B30" s="91"/>
      <c r="C30" s="62"/>
      <c r="D30" s="53" t="s">
        <v>32</v>
      </c>
      <c r="E30" s="53"/>
      <c r="F30" s="54">
        <v>9407</v>
      </c>
      <c r="G30" s="55">
        <f t="shared" si="2"/>
        <v>0.83782960539089502</v>
      </c>
      <c r="H30" s="81">
        <v>9257</v>
      </c>
      <c r="I30" s="55">
        <f t="shared" si="0"/>
        <v>1.6203953764718504</v>
      </c>
    </row>
    <row r="31" spans="1:9" ht="18" customHeight="1">
      <c r="A31" s="91"/>
      <c r="B31" s="91"/>
      <c r="C31" s="61"/>
      <c r="D31" s="53" t="s">
        <v>12</v>
      </c>
      <c r="E31" s="53"/>
      <c r="F31" s="54">
        <v>161555</v>
      </c>
      <c r="G31" s="55">
        <f t="shared" si="2"/>
        <v>14.388812788234937</v>
      </c>
      <c r="H31" s="81">
        <v>163774</v>
      </c>
      <c r="I31" s="55">
        <f t="shared" si="0"/>
        <v>-1.3549159207200123</v>
      </c>
    </row>
    <row r="32" spans="1:9" ht="18" customHeight="1">
      <c r="A32" s="91"/>
      <c r="B32" s="91"/>
      <c r="C32" s="60" t="s">
        <v>13</v>
      </c>
      <c r="D32" s="53"/>
      <c r="E32" s="53"/>
      <c r="F32" s="54">
        <v>522484</v>
      </c>
      <c r="G32" s="55">
        <f t="shared" si="2"/>
        <v>46.534768102801785</v>
      </c>
      <c r="H32" s="81">
        <v>577741</v>
      </c>
      <c r="I32" s="55">
        <f t="shared" si="0"/>
        <v>-9.5643203442372986</v>
      </c>
    </row>
    <row r="33" spans="1:9" ht="18" customHeight="1">
      <c r="A33" s="91"/>
      <c r="B33" s="91"/>
      <c r="C33" s="62"/>
      <c r="D33" s="53" t="s">
        <v>14</v>
      </c>
      <c r="E33" s="53"/>
      <c r="F33" s="54">
        <v>33673</v>
      </c>
      <c r="G33" s="55">
        <f t="shared" si="2"/>
        <v>2.999068385492464</v>
      </c>
      <c r="H33" s="81">
        <v>49194</v>
      </c>
      <c r="I33" s="55">
        <f t="shared" si="0"/>
        <v>-31.550595601089558</v>
      </c>
    </row>
    <row r="34" spans="1:9" ht="18" customHeight="1">
      <c r="A34" s="91"/>
      <c r="B34" s="91"/>
      <c r="C34" s="62"/>
      <c r="D34" s="53" t="s">
        <v>33</v>
      </c>
      <c r="E34" s="53"/>
      <c r="F34" s="54">
        <v>20357</v>
      </c>
      <c r="G34" s="55">
        <f t="shared" si="2"/>
        <v>1.8130857103159828</v>
      </c>
      <c r="H34" s="81">
        <v>23909</v>
      </c>
      <c r="I34" s="55">
        <f t="shared" si="0"/>
        <v>-14.856330252206284</v>
      </c>
    </row>
    <row r="35" spans="1:9" ht="18" customHeight="1">
      <c r="A35" s="91"/>
      <c r="B35" s="91"/>
      <c r="C35" s="62"/>
      <c r="D35" s="53" t="s">
        <v>34</v>
      </c>
      <c r="E35" s="53"/>
      <c r="F35" s="54">
        <v>292425</v>
      </c>
      <c r="G35" s="55">
        <f t="shared" si="2"/>
        <v>26.044681870567928</v>
      </c>
      <c r="H35" s="81">
        <v>338916</v>
      </c>
      <c r="I35" s="55">
        <f t="shared" si="0"/>
        <v>-13.717558333038271</v>
      </c>
    </row>
    <row r="36" spans="1:9" ht="18" customHeight="1">
      <c r="A36" s="91"/>
      <c r="B36" s="91"/>
      <c r="C36" s="62"/>
      <c r="D36" s="53" t="s">
        <v>35</v>
      </c>
      <c r="E36" s="53"/>
      <c r="F36" s="54">
        <v>11141</v>
      </c>
      <c r="G36" s="55">
        <f t="shared" si="2"/>
        <v>0.99226742145848446</v>
      </c>
      <c r="H36" s="81">
        <v>10806</v>
      </c>
      <c r="I36" s="55">
        <f t="shared" si="0"/>
        <v>3.1001295576531529</v>
      </c>
    </row>
    <row r="37" spans="1:9" ht="18" customHeight="1">
      <c r="A37" s="91"/>
      <c r="B37" s="91"/>
      <c r="C37" s="62"/>
      <c r="D37" s="53" t="s">
        <v>15</v>
      </c>
      <c r="E37" s="53"/>
      <c r="F37" s="54">
        <v>40586</v>
      </c>
      <c r="G37" s="55">
        <f t="shared" si="2"/>
        <v>3.6147711666200566</v>
      </c>
      <c r="H37" s="81">
        <v>22982</v>
      </c>
      <c r="I37" s="55">
        <f t="shared" si="0"/>
        <v>76.599077538943533</v>
      </c>
    </row>
    <row r="38" spans="1:9" ht="18" customHeight="1">
      <c r="A38" s="91"/>
      <c r="B38" s="91"/>
      <c r="C38" s="61"/>
      <c r="D38" s="53" t="s">
        <v>36</v>
      </c>
      <c r="E38" s="53"/>
      <c r="F38" s="54">
        <f>6387+117915</f>
        <v>124302</v>
      </c>
      <c r="G38" s="55">
        <f t="shared" si="2"/>
        <v>11.070893548346875</v>
      </c>
      <c r="H38" s="81">
        <v>131934</v>
      </c>
      <c r="I38" s="55">
        <f t="shared" si="0"/>
        <v>-5.784710537086724</v>
      </c>
    </row>
    <row r="39" spans="1:9" ht="18" customHeight="1">
      <c r="A39" s="91"/>
      <c r="B39" s="91"/>
      <c r="C39" s="60" t="s">
        <v>16</v>
      </c>
      <c r="D39" s="53"/>
      <c r="E39" s="53"/>
      <c r="F39" s="54">
        <v>217510</v>
      </c>
      <c r="G39" s="55">
        <f t="shared" si="2"/>
        <v>19.372416016644369</v>
      </c>
      <c r="H39" s="81">
        <v>190272</v>
      </c>
      <c r="I39" s="55">
        <f t="shared" si="0"/>
        <v>14.315295997309118</v>
      </c>
    </row>
    <row r="40" spans="1:9" ht="18" customHeight="1">
      <c r="A40" s="91"/>
      <c r="B40" s="91"/>
      <c r="C40" s="62"/>
      <c r="D40" s="60" t="s">
        <v>17</v>
      </c>
      <c r="E40" s="53"/>
      <c r="F40" s="54">
        <v>203987</v>
      </c>
      <c r="G40" s="55">
        <f t="shared" si="2"/>
        <v>18.167996993183007</v>
      </c>
      <c r="H40" s="81">
        <v>183905</v>
      </c>
      <c r="I40" s="55">
        <f t="shared" si="0"/>
        <v>10.91976835866344</v>
      </c>
    </row>
    <row r="41" spans="1:9" ht="18" customHeight="1">
      <c r="A41" s="91"/>
      <c r="B41" s="91"/>
      <c r="C41" s="62"/>
      <c r="D41" s="62"/>
      <c r="E41" s="56" t="s">
        <v>91</v>
      </c>
      <c r="F41" s="54">
        <f>122072+27545</f>
        <v>149617</v>
      </c>
      <c r="G41" s="55">
        <f t="shared" si="2"/>
        <v>13.325560972655422</v>
      </c>
      <c r="H41" s="81">
        <v>144143</v>
      </c>
      <c r="I41" s="57">
        <f t="shared" si="0"/>
        <v>3.7976176435900566</v>
      </c>
    </row>
    <row r="42" spans="1:9" ht="18" customHeight="1">
      <c r="A42" s="91"/>
      <c r="B42" s="91"/>
      <c r="C42" s="62"/>
      <c r="D42" s="61"/>
      <c r="E42" s="47" t="s">
        <v>37</v>
      </c>
      <c r="F42" s="54">
        <v>54370</v>
      </c>
      <c r="G42" s="55">
        <f t="shared" si="2"/>
        <v>4.8424360205275825</v>
      </c>
      <c r="H42" s="81">
        <v>39762</v>
      </c>
      <c r="I42" s="57">
        <f t="shared" si="0"/>
        <v>36.738594638096679</v>
      </c>
    </row>
    <row r="43" spans="1:9" ht="18" customHeight="1">
      <c r="A43" s="91"/>
      <c r="B43" s="91"/>
      <c r="C43" s="62"/>
      <c r="D43" s="53" t="s">
        <v>38</v>
      </c>
      <c r="E43" s="53"/>
      <c r="F43" s="54">
        <v>13523</v>
      </c>
      <c r="G43" s="55">
        <f t="shared" si="2"/>
        <v>1.2044190234613665</v>
      </c>
      <c r="H43" s="81">
        <v>6367</v>
      </c>
      <c r="I43" s="57">
        <f t="shared" si="0"/>
        <v>112.39202136013819</v>
      </c>
    </row>
    <row r="44" spans="1:9" ht="18" customHeight="1">
      <c r="A44" s="91"/>
      <c r="B44" s="91"/>
      <c r="C44" s="61"/>
      <c r="D44" s="53" t="s">
        <v>39</v>
      </c>
      <c r="E44" s="53"/>
      <c r="F44" s="54">
        <v>0</v>
      </c>
      <c r="G44" s="55">
        <f t="shared" si="2"/>
        <v>0</v>
      </c>
      <c r="H44" s="81">
        <v>0</v>
      </c>
      <c r="I44" s="55" t="e">
        <f t="shared" si="0"/>
        <v>#DIV/0!</v>
      </c>
    </row>
    <row r="45" spans="1:9" ht="18" customHeight="1">
      <c r="A45" s="91"/>
      <c r="B45" s="91"/>
      <c r="C45" s="47" t="s">
        <v>18</v>
      </c>
      <c r="D45" s="47"/>
      <c r="E45" s="47"/>
      <c r="F45" s="54">
        <f>SUM(F28,F32,F39)</f>
        <v>1122782</v>
      </c>
      <c r="G45" s="55">
        <f t="shared" si="2"/>
        <v>100</v>
      </c>
      <c r="H45" s="54">
        <f>SUM(H28,H32,H39)</f>
        <v>1166077</v>
      </c>
      <c r="I45" s="55">
        <f t="shared" si="0"/>
        <v>-3.7128765939127506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D30" sqref="D30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3" t="s">
        <v>0</v>
      </c>
      <c r="B1" s="33"/>
      <c r="C1" s="21" t="s">
        <v>260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91" t="s">
        <v>115</v>
      </c>
      <c r="B7" s="60" t="s">
        <v>116</v>
      </c>
      <c r="C7" s="53"/>
      <c r="D7" s="65" t="s">
        <v>117</v>
      </c>
      <c r="E7" s="85">
        <v>1044959</v>
      </c>
      <c r="F7" s="86">
        <v>1191199</v>
      </c>
      <c r="G7" s="86">
        <v>1250263</v>
      </c>
      <c r="H7" s="86">
        <v>1193391</v>
      </c>
      <c r="I7" s="36">
        <v>1148075</v>
      </c>
    </row>
    <row r="8" spans="1:9" ht="27" customHeight="1">
      <c r="A8" s="91"/>
      <c r="B8" s="76"/>
      <c r="C8" s="53" t="s">
        <v>118</v>
      </c>
      <c r="D8" s="65" t="s">
        <v>41</v>
      </c>
      <c r="E8" s="82">
        <v>565464</v>
      </c>
      <c r="F8" s="82">
        <v>576733</v>
      </c>
      <c r="G8" s="82">
        <v>627759</v>
      </c>
      <c r="H8" s="82">
        <v>628499</v>
      </c>
      <c r="I8" s="69">
        <v>630379</v>
      </c>
    </row>
    <row r="9" spans="1:9" ht="27" customHeight="1">
      <c r="A9" s="91"/>
      <c r="B9" s="53" t="s">
        <v>119</v>
      </c>
      <c r="C9" s="53"/>
      <c r="D9" s="65"/>
      <c r="E9" s="82">
        <v>1032642</v>
      </c>
      <c r="F9" s="82">
        <v>1170469</v>
      </c>
      <c r="G9" s="82">
        <v>1227384</v>
      </c>
      <c r="H9" s="82">
        <v>1166079</v>
      </c>
      <c r="I9" s="70">
        <v>1122782</v>
      </c>
    </row>
    <row r="10" spans="1:9" ht="27" customHeight="1">
      <c r="A10" s="91"/>
      <c r="B10" s="53" t="s">
        <v>120</v>
      </c>
      <c r="C10" s="53"/>
      <c r="D10" s="65"/>
      <c r="E10" s="82">
        <v>12317</v>
      </c>
      <c r="F10" s="82">
        <v>20730</v>
      </c>
      <c r="G10" s="82">
        <v>22879</v>
      </c>
      <c r="H10" s="82">
        <v>27311</v>
      </c>
      <c r="I10" s="70">
        <v>25293</v>
      </c>
    </row>
    <row r="11" spans="1:9" ht="27" customHeight="1">
      <c r="A11" s="91"/>
      <c r="B11" s="53" t="s">
        <v>121</v>
      </c>
      <c r="C11" s="53"/>
      <c r="D11" s="65"/>
      <c r="E11" s="82">
        <v>7375</v>
      </c>
      <c r="F11" s="82">
        <v>6527</v>
      </c>
      <c r="G11" s="82">
        <v>8893</v>
      </c>
      <c r="H11" s="82">
        <v>8026</v>
      </c>
      <c r="I11" s="70">
        <v>12159</v>
      </c>
    </row>
    <row r="12" spans="1:9" ht="27" customHeight="1">
      <c r="A12" s="91"/>
      <c r="B12" s="53" t="s">
        <v>122</v>
      </c>
      <c r="C12" s="53"/>
      <c r="D12" s="65"/>
      <c r="E12" s="82">
        <v>4942</v>
      </c>
      <c r="F12" s="82">
        <v>14203</v>
      </c>
      <c r="G12" s="82">
        <v>13986</v>
      </c>
      <c r="H12" s="82">
        <v>19285</v>
      </c>
      <c r="I12" s="70">
        <v>13134</v>
      </c>
    </row>
    <row r="13" spans="1:9" ht="27" customHeight="1">
      <c r="A13" s="91"/>
      <c r="B13" s="53" t="s">
        <v>123</v>
      </c>
      <c r="C13" s="53"/>
      <c r="D13" s="65"/>
      <c r="E13" s="82">
        <v>-1341</v>
      </c>
      <c r="F13" s="82">
        <v>9261</v>
      </c>
      <c r="G13" s="82">
        <v>-217</v>
      </c>
      <c r="H13" s="82">
        <v>5299</v>
      </c>
      <c r="I13" s="70">
        <v>-6151</v>
      </c>
    </row>
    <row r="14" spans="1:9" ht="27" customHeight="1">
      <c r="A14" s="91"/>
      <c r="B14" s="53" t="s">
        <v>124</v>
      </c>
      <c r="C14" s="53"/>
      <c r="D14" s="65"/>
      <c r="E14" s="82" t="s">
        <v>259</v>
      </c>
      <c r="F14" s="82">
        <v>0</v>
      </c>
      <c r="G14" s="82">
        <v>0</v>
      </c>
      <c r="H14" s="82">
        <v>0</v>
      </c>
      <c r="I14" s="70">
        <v>0</v>
      </c>
    </row>
    <row r="15" spans="1:9" ht="27" customHeight="1">
      <c r="A15" s="91"/>
      <c r="B15" s="53" t="s">
        <v>125</v>
      </c>
      <c r="C15" s="53"/>
      <c r="D15" s="65"/>
      <c r="E15" s="82">
        <v>30423</v>
      </c>
      <c r="F15" s="82">
        <v>3455</v>
      </c>
      <c r="G15" s="82">
        <v>19125</v>
      </c>
      <c r="H15" s="82">
        <v>2505</v>
      </c>
      <c r="I15" s="70">
        <v>-3444</v>
      </c>
    </row>
    <row r="16" spans="1:9" ht="27" customHeight="1">
      <c r="A16" s="91"/>
      <c r="B16" s="53" t="s">
        <v>126</v>
      </c>
      <c r="C16" s="53"/>
      <c r="D16" s="65" t="s">
        <v>42</v>
      </c>
      <c r="E16" s="82">
        <v>83922</v>
      </c>
      <c r="F16" s="82">
        <v>78354</v>
      </c>
      <c r="G16" s="82">
        <v>109866</v>
      </c>
      <c r="H16" s="82">
        <v>112437</v>
      </c>
      <c r="I16" s="70">
        <v>132597</v>
      </c>
    </row>
    <row r="17" spans="1:9" ht="27" customHeight="1">
      <c r="A17" s="91"/>
      <c r="B17" s="53" t="s">
        <v>127</v>
      </c>
      <c r="C17" s="53"/>
      <c r="D17" s="65" t="s">
        <v>43</v>
      </c>
      <c r="E17" s="82">
        <v>72167</v>
      </c>
      <c r="F17" s="82">
        <v>69302</v>
      </c>
      <c r="G17" s="82">
        <v>63287</v>
      </c>
      <c r="H17" s="82">
        <v>68393</v>
      </c>
      <c r="I17" s="70">
        <v>75960</v>
      </c>
    </row>
    <row r="18" spans="1:9" ht="27" customHeight="1">
      <c r="A18" s="91"/>
      <c r="B18" s="53" t="s">
        <v>128</v>
      </c>
      <c r="C18" s="53"/>
      <c r="D18" s="65" t="s">
        <v>44</v>
      </c>
      <c r="E18" s="82">
        <v>2446737</v>
      </c>
      <c r="F18" s="82">
        <v>2455985</v>
      </c>
      <c r="G18" s="82">
        <v>2437609</v>
      </c>
      <c r="H18" s="82">
        <v>2391349</v>
      </c>
      <c r="I18" s="70">
        <v>2341814</v>
      </c>
    </row>
    <row r="19" spans="1:9" ht="27" customHeight="1">
      <c r="A19" s="91"/>
      <c r="B19" s="53" t="s">
        <v>129</v>
      </c>
      <c r="C19" s="53"/>
      <c r="D19" s="65" t="s">
        <v>130</v>
      </c>
      <c r="E19" s="68">
        <f>E17+E18-E16</f>
        <v>2434982</v>
      </c>
      <c r="F19" s="68">
        <f>F17+F18-F16</f>
        <v>2446933</v>
      </c>
      <c r="G19" s="68">
        <f>G17+G18-G16</f>
        <v>2391030</v>
      </c>
      <c r="H19" s="68">
        <f>H17+H18-H16</f>
        <v>2347305</v>
      </c>
      <c r="I19" s="68">
        <f>I17+I18-I16</f>
        <v>2285177</v>
      </c>
    </row>
    <row r="20" spans="1:9" ht="27" customHeight="1">
      <c r="A20" s="91"/>
      <c r="B20" s="53" t="s">
        <v>131</v>
      </c>
      <c r="C20" s="53"/>
      <c r="D20" s="65" t="s">
        <v>132</v>
      </c>
      <c r="E20" s="71">
        <f>E18/E8</f>
        <v>4.3269545010822972</v>
      </c>
      <c r="F20" s="71">
        <f>F18/F8</f>
        <v>4.2584436819117339</v>
      </c>
      <c r="G20" s="71">
        <f>G18/G8</f>
        <v>3.8830331385133467</v>
      </c>
      <c r="H20" s="71">
        <f>H18/H8</f>
        <v>3.8048572869646571</v>
      </c>
      <c r="I20" s="71">
        <f>I18/I8</f>
        <v>3.7149302245157276</v>
      </c>
    </row>
    <row r="21" spans="1:9" ht="27" customHeight="1">
      <c r="A21" s="91"/>
      <c r="B21" s="53" t="s">
        <v>133</v>
      </c>
      <c r="C21" s="53"/>
      <c r="D21" s="65" t="s">
        <v>134</v>
      </c>
      <c r="E21" s="71">
        <f>E19/E8</f>
        <v>4.3061662634579747</v>
      </c>
      <c r="F21" s="71">
        <f>F19/F8</f>
        <v>4.2427483774987733</v>
      </c>
      <c r="G21" s="71">
        <f>G19/G8</f>
        <v>3.8088342819457788</v>
      </c>
      <c r="H21" s="71">
        <f>H19/H8</f>
        <v>3.7347792120592076</v>
      </c>
      <c r="I21" s="71">
        <f>I19/I8</f>
        <v>3.6250842746982372</v>
      </c>
    </row>
    <row r="22" spans="1:9" ht="27" customHeight="1">
      <c r="A22" s="91"/>
      <c r="B22" s="53" t="s">
        <v>135</v>
      </c>
      <c r="C22" s="53"/>
      <c r="D22" s="65" t="s">
        <v>136</v>
      </c>
      <c r="E22" s="68">
        <f>E18/E24*1000000</f>
        <v>1061830.1548780869</v>
      </c>
      <c r="F22" s="68">
        <f>F18/F24*1000000</f>
        <v>1115711.7339429203</v>
      </c>
      <c r="G22" s="68">
        <f>G18/G24*1000000</f>
        <v>1107363.8332745794</v>
      </c>
      <c r="H22" s="68">
        <f>H18/H24*1000000</f>
        <v>1086348.7111088498</v>
      </c>
      <c r="I22" s="68">
        <f>I18/I24*1000000</f>
        <v>1063845.8127846082</v>
      </c>
    </row>
    <row r="23" spans="1:9" ht="27" customHeight="1">
      <c r="A23" s="91"/>
      <c r="B23" s="53" t="s">
        <v>137</v>
      </c>
      <c r="C23" s="53"/>
      <c r="D23" s="65" t="s">
        <v>138</v>
      </c>
      <c r="E23" s="68">
        <f>E19/E24*1000000</f>
        <v>1056728.7428870997</v>
      </c>
      <c r="F23" s="68">
        <f>F19/F24*1000000</f>
        <v>1111599.5660690728</v>
      </c>
      <c r="G23" s="68">
        <f>G19/G24*1000000</f>
        <v>1086203.7948967689</v>
      </c>
      <c r="H23" s="68">
        <f>H19/H24*1000000</f>
        <v>1066340.2796201468</v>
      </c>
      <c r="I23" s="68">
        <f>I19/I24*1000000</f>
        <v>1038116.5980396789</v>
      </c>
    </row>
    <row r="24" spans="1:9" ht="27" customHeight="1">
      <c r="A24" s="91"/>
      <c r="B24" s="72" t="s">
        <v>139</v>
      </c>
      <c r="C24" s="73"/>
      <c r="D24" s="65" t="s">
        <v>140</v>
      </c>
      <c r="E24" s="82">
        <v>2304264</v>
      </c>
      <c r="F24" s="82">
        <v>2201272</v>
      </c>
      <c r="G24" s="68">
        <f>F24</f>
        <v>2201272</v>
      </c>
      <c r="H24" s="70">
        <f>G24</f>
        <v>2201272</v>
      </c>
      <c r="I24" s="70">
        <f>H24</f>
        <v>2201272</v>
      </c>
    </row>
    <row r="25" spans="1:9" ht="27" customHeight="1">
      <c r="A25" s="91"/>
      <c r="B25" s="47" t="s">
        <v>141</v>
      </c>
      <c r="C25" s="47"/>
      <c r="D25" s="47"/>
      <c r="E25" s="82">
        <v>550269</v>
      </c>
      <c r="F25" s="82">
        <v>549166</v>
      </c>
      <c r="G25" s="82">
        <v>567333</v>
      </c>
      <c r="H25" s="82">
        <v>548181</v>
      </c>
      <c r="I25" s="54">
        <v>552223</v>
      </c>
    </row>
    <row r="26" spans="1:9" ht="27" customHeight="1">
      <c r="A26" s="91"/>
      <c r="B26" s="47" t="s">
        <v>142</v>
      </c>
      <c r="C26" s="47"/>
      <c r="D26" s="47"/>
      <c r="E26" s="87">
        <v>0.46910000000000002</v>
      </c>
      <c r="F26" s="87">
        <v>0.47505999999999998</v>
      </c>
      <c r="G26" s="87">
        <v>0.45700000000000002</v>
      </c>
      <c r="H26" s="87">
        <v>0.45127</v>
      </c>
      <c r="I26" s="74">
        <v>0.44786999999999999</v>
      </c>
    </row>
    <row r="27" spans="1:9" ht="27" customHeight="1">
      <c r="A27" s="91"/>
      <c r="B27" s="47" t="s">
        <v>143</v>
      </c>
      <c r="C27" s="47"/>
      <c r="D27" s="47"/>
      <c r="E27" s="88">
        <v>0.9</v>
      </c>
      <c r="F27" s="88">
        <v>2.6</v>
      </c>
      <c r="G27" s="88">
        <v>2.5</v>
      </c>
      <c r="H27" s="88">
        <v>3.5</v>
      </c>
      <c r="I27" s="55">
        <v>2.4</v>
      </c>
    </row>
    <row r="28" spans="1:9" ht="27" customHeight="1">
      <c r="A28" s="91"/>
      <c r="B28" s="47" t="s">
        <v>144</v>
      </c>
      <c r="C28" s="47"/>
      <c r="D28" s="47"/>
      <c r="E28" s="88">
        <v>95.9</v>
      </c>
      <c r="F28" s="88">
        <v>94.7</v>
      </c>
      <c r="G28" s="88">
        <v>89.3</v>
      </c>
      <c r="H28" s="88">
        <v>93.2</v>
      </c>
      <c r="I28" s="55">
        <v>91.8</v>
      </c>
    </row>
    <row r="29" spans="1:9" ht="27" customHeight="1">
      <c r="A29" s="91"/>
      <c r="B29" s="47" t="s">
        <v>145</v>
      </c>
      <c r="C29" s="47"/>
      <c r="D29" s="47"/>
      <c r="E29" s="88">
        <v>43.5</v>
      </c>
      <c r="F29" s="88">
        <v>44.3</v>
      </c>
      <c r="G29" s="88">
        <v>45</v>
      </c>
      <c r="H29" s="88">
        <v>44.7</v>
      </c>
      <c r="I29" s="55">
        <v>47.8</v>
      </c>
    </row>
    <row r="30" spans="1:9" ht="27" customHeight="1">
      <c r="A30" s="91"/>
      <c r="B30" s="91" t="s">
        <v>146</v>
      </c>
      <c r="C30" s="47" t="s">
        <v>147</v>
      </c>
      <c r="D30" s="47"/>
      <c r="E30" s="88">
        <v>0</v>
      </c>
      <c r="F30" s="88">
        <v>0</v>
      </c>
      <c r="G30" s="88">
        <v>0</v>
      </c>
      <c r="H30" s="88">
        <v>0</v>
      </c>
      <c r="I30" s="55">
        <v>0</v>
      </c>
    </row>
    <row r="31" spans="1:9" ht="27" customHeight="1">
      <c r="A31" s="91"/>
      <c r="B31" s="91"/>
      <c r="C31" s="47" t="s">
        <v>148</v>
      </c>
      <c r="D31" s="47"/>
      <c r="E31" s="88">
        <v>0</v>
      </c>
      <c r="F31" s="88">
        <v>0</v>
      </c>
      <c r="G31" s="88">
        <v>0</v>
      </c>
      <c r="H31" s="88">
        <v>0</v>
      </c>
      <c r="I31" s="55">
        <v>0</v>
      </c>
    </row>
    <row r="32" spans="1:9" ht="27" customHeight="1">
      <c r="A32" s="91"/>
      <c r="B32" s="91"/>
      <c r="C32" s="47" t="s">
        <v>149</v>
      </c>
      <c r="D32" s="47"/>
      <c r="E32" s="88">
        <v>16.600000000000001</v>
      </c>
      <c r="F32" s="88">
        <v>17.2</v>
      </c>
      <c r="G32" s="88">
        <v>17.5</v>
      </c>
      <c r="H32" s="88">
        <v>18.2</v>
      </c>
      <c r="I32" s="55">
        <v>18.399999999999999</v>
      </c>
    </row>
    <row r="33" spans="1:9" ht="27" customHeight="1">
      <c r="A33" s="91"/>
      <c r="B33" s="91"/>
      <c r="C33" s="47" t="s">
        <v>150</v>
      </c>
      <c r="D33" s="47"/>
      <c r="E33" s="88">
        <v>326.7</v>
      </c>
      <c r="F33" s="88">
        <v>324.10000000000002</v>
      </c>
      <c r="G33" s="88">
        <v>297.39999999999998</v>
      </c>
      <c r="H33" s="88">
        <v>303.5</v>
      </c>
      <c r="I33" s="75">
        <v>297.8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0"/>
  <sheetViews>
    <sheetView view="pageBreakPreview" zoomScale="80" zoomScaleNormal="100" zoomScaleSheetLayoutView="8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A6" sqref="A6:E7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5" width="13.625" style="2" customWidth="1"/>
    <col min="26" max="29" width="12" style="2" customWidth="1"/>
    <col min="30" max="16384" width="9" style="2"/>
  </cols>
  <sheetData>
    <row r="1" spans="1:29" ht="33.950000000000003" customHeight="1">
      <c r="A1" s="20" t="s">
        <v>0</v>
      </c>
      <c r="B1" s="11"/>
      <c r="C1" s="11"/>
      <c r="D1" s="22" t="s">
        <v>260</v>
      </c>
      <c r="E1" s="13"/>
      <c r="F1" s="13"/>
      <c r="G1" s="13"/>
    </row>
    <row r="2" spans="1:29" ht="15" customHeight="1"/>
    <row r="3" spans="1:29" ht="15" customHeight="1">
      <c r="A3" s="14" t="s">
        <v>151</v>
      </c>
      <c r="B3" s="14"/>
      <c r="C3" s="14"/>
      <c r="D3" s="14"/>
    </row>
    <row r="4" spans="1:29" ht="15" customHeight="1">
      <c r="A4" s="14"/>
      <c r="B4" s="14"/>
      <c r="C4" s="14"/>
      <c r="D4" s="14"/>
    </row>
    <row r="5" spans="1:29" ht="15.95" customHeight="1">
      <c r="A5" s="12" t="s">
        <v>246</v>
      </c>
      <c r="B5" s="12"/>
      <c r="C5" s="12"/>
      <c r="D5" s="12"/>
      <c r="K5" s="15"/>
      <c r="O5" s="15"/>
      <c r="S5" s="15" t="s">
        <v>47</v>
      </c>
    </row>
    <row r="6" spans="1:29" ht="15.95" customHeight="1">
      <c r="A6" s="101" t="s">
        <v>48</v>
      </c>
      <c r="B6" s="102"/>
      <c r="C6" s="102"/>
      <c r="D6" s="102"/>
      <c r="E6" s="102"/>
      <c r="F6" s="97" t="s">
        <v>251</v>
      </c>
      <c r="G6" s="97"/>
      <c r="H6" s="97" t="s">
        <v>252</v>
      </c>
      <c r="I6" s="97"/>
      <c r="J6" s="97" t="s">
        <v>253</v>
      </c>
      <c r="K6" s="97"/>
      <c r="L6" s="97" t="s">
        <v>254</v>
      </c>
      <c r="M6" s="97"/>
      <c r="N6" s="97" t="s">
        <v>255</v>
      </c>
      <c r="O6" s="97"/>
      <c r="P6" s="97" t="s">
        <v>256</v>
      </c>
      <c r="Q6" s="97"/>
      <c r="R6" s="97" t="s">
        <v>257</v>
      </c>
      <c r="S6" s="97"/>
    </row>
    <row r="7" spans="1:29" ht="15.95" customHeight="1">
      <c r="A7" s="102"/>
      <c r="B7" s="102"/>
      <c r="C7" s="102"/>
      <c r="D7" s="102"/>
      <c r="E7" s="102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  <c r="P7" s="51" t="s">
        <v>235</v>
      </c>
      <c r="Q7" s="51" t="s">
        <v>236</v>
      </c>
      <c r="R7" s="51" t="s">
        <v>235</v>
      </c>
      <c r="S7" s="51" t="s">
        <v>236</v>
      </c>
    </row>
    <row r="8" spans="1:29" ht="15.95" customHeight="1">
      <c r="A8" s="99" t="s">
        <v>82</v>
      </c>
      <c r="B8" s="60" t="s">
        <v>49</v>
      </c>
      <c r="C8" s="53"/>
      <c r="D8" s="53"/>
      <c r="E8" s="65" t="s">
        <v>40</v>
      </c>
      <c r="F8" s="81">
        <v>12846</v>
      </c>
      <c r="G8" s="81">
        <v>6335</v>
      </c>
      <c r="H8" s="81">
        <v>1672</v>
      </c>
      <c r="I8" s="81">
        <v>1927</v>
      </c>
      <c r="J8" s="81">
        <v>1891</v>
      </c>
      <c r="K8" s="81">
        <v>2025</v>
      </c>
      <c r="L8" s="81">
        <v>628</v>
      </c>
      <c r="M8" s="81">
        <v>89</v>
      </c>
      <c r="N8" s="81">
        <v>75889</v>
      </c>
      <c r="O8" s="81">
        <v>76181</v>
      </c>
      <c r="P8" s="81">
        <v>4273</v>
      </c>
      <c r="Q8" s="81">
        <v>3645</v>
      </c>
      <c r="R8" s="81">
        <v>12840</v>
      </c>
      <c r="S8" s="81">
        <v>12491</v>
      </c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15.95" customHeight="1">
      <c r="A9" s="99"/>
      <c r="B9" s="62"/>
      <c r="C9" s="53" t="s">
        <v>50</v>
      </c>
      <c r="D9" s="53"/>
      <c r="E9" s="65" t="s">
        <v>41</v>
      </c>
      <c r="F9" s="81">
        <v>12846</v>
      </c>
      <c r="G9" s="81">
        <v>6335</v>
      </c>
      <c r="H9" s="81">
        <v>1672</v>
      </c>
      <c r="I9" s="81">
        <v>1659</v>
      </c>
      <c r="J9" s="81">
        <v>1891</v>
      </c>
      <c r="K9" s="81">
        <v>2009</v>
      </c>
      <c r="L9" s="81">
        <v>628</v>
      </c>
      <c r="M9" s="81">
        <v>89</v>
      </c>
      <c r="N9" s="81">
        <v>75889</v>
      </c>
      <c r="O9" s="81">
        <v>76181</v>
      </c>
      <c r="P9" s="81">
        <v>4273</v>
      </c>
      <c r="Q9" s="81">
        <v>3645</v>
      </c>
      <c r="R9" s="81">
        <v>12840</v>
      </c>
      <c r="S9" s="81">
        <v>12491</v>
      </c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ht="15.95" customHeight="1">
      <c r="A10" s="99"/>
      <c r="B10" s="61"/>
      <c r="C10" s="53" t="s">
        <v>51</v>
      </c>
      <c r="D10" s="53"/>
      <c r="E10" s="65" t="s">
        <v>42</v>
      </c>
      <c r="F10" s="81">
        <v>0</v>
      </c>
      <c r="G10" s="81">
        <v>0</v>
      </c>
      <c r="H10" s="81">
        <v>0</v>
      </c>
      <c r="I10" s="81">
        <v>268</v>
      </c>
      <c r="J10" s="83">
        <v>0</v>
      </c>
      <c r="K10" s="83">
        <v>16</v>
      </c>
      <c r="L10" s="81">
        <v>0</v>
      </c>
      <c r="M10" s="81">
        <v>0</v>
      </c>
      <c r="N10" s="83">
        <v>0</v>
      </c>
      <c r="O10" s="83">
        <v>0</v>
      </c>
      <c r="P10" s="81">
        <v>0</v>
      </c>
      <c r="Q10" s="81">
        <v>0</v>
      </c>
      <c r="R10" s="81">
        <v>0</v>
      </c>
      <c r="S10" s="81">
        <v>0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5.95" customHeight="1">
      <c r="A11" s="99"/>
      <c r="B11" s="60" t="s">
        <v>52</v>
      </c>
      <c r="C11" s="53"/>
      <c r="D11" s="53"/>
      <c r="E11" s="65" t="s">
        <v>43</v>
      </c>
      <c r="F11" s="81">
        <v>5529</v>
      </c>
      <c r="G11" s="81">
        <v>5209</v>
      </c>
      <c r="H11" s="81">
        <v>1645</v>
      </c>
      <c r="I11" s="81">
        <v>1612</v>
      </c>
      <c r="J11" s="81">
        <v>1055</v>
      </c>
      <c r="K11" s="81">
        <v>1051</v>
      </c>
      <c r="L11" s="81">
        <v>350</v>
      </c>
      <c r="M11" s="81">
        <v>41</v>
      </c>
      <c r="N11" s="81">
        <v>78201</v>
      </c>
      <c r="O11" s="81">
        <v>76729</v>
      </c>
      <c r="P11" s="81">
        <v>4226</v>
      </c>
      <c r="Q11" s="81">
        <v>3739</v>
      </c>
      <c r="R11" s="81">
        <v>11628</v>
      </c>
      <c r="S11" s="81">
        <v>11569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ht="15.95" customHeight="1">
      <c r="A12" s="99"/>
      <c r="B12" s="62"/>
      <c r="C12" s="53" t="s">
        <v>53</v>
      </c>
      <c r="D12" s="53"/>
      <c r="E12" s="65" t="s">
        <v>44</v>
      </c>
      <c r="F12" s="81">
        <v>5225</v>
      </c>
      <c r="G12" s="81">
        <v>5068</v>
      </c>
      <c r="H12" s="81">
        <v>1575</v>
      </c>
      <c r="I12" s="81">
        <v>1612</v>
      </c>
      <c r="J12" s="81">
        <v>1055</v>
      </c>
      <c r="K12" s="81">
        <v>1051</v>
      </c>
      <c r="L12" s="81">
        <v>350</v>
      </c>
      <c r="M12" s="81">
        <v>41</v>
      </c>
      <c r="N12" s="81">
        <v>78201</v>
      </c>
      <c r="O12" s="81">
        <v>76729</v>
      </c>
      <c r="P12" s="81">
        <v>4200</v>
      </c>
      <c r="Q12" s="81">
        <v>3739</v>
      </c>
      <c r="R12" s="81">
        <v>11628</v>
      </c>
      <c r="S12" s="81">
        <v>11569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5.95" customHeight="1">
      <c r="A13" s="99"/>
      <c r="B13" s="61"/>
      <c r="C13" s="53" t="s">
        <v>54</v>
      </c>
      <c r="D13" s="53"/>
      <c r="E13" s="65" t="s">
        <v>45</v>
      </c>
      <c r="F13" s="81">
        <v>304</v>
      </c>
      <c r="G13" s="81">
        <v>141</v>
      </c>
      <c r="H13" s="83">
        <v>70</v>
      </c>
      <c r="I13" s="83">
        <v>0</v>
      </c>
      <c r="J13" s="83">
        <v>0</v>
      </c>
      <c r="K13" s="83">
        <v>0</v>
      </c>
      <c r="L13" s="81">
        <v>0</v>
      </c>
      <c r="M13" s="83">
        <v>0</v>
      </c>
      <c r="N13" s="83">
        <v>0</v>
      </c>
      <c r="O13" s="83">
        <v>0</v>
      </c>
      <c r="P13" s="81">
        <v>26</v>
      </c>
      <c r="Q13" s="81">
        <v>0</v>
      </c>
      <c r="R13" s="81">
        <v>0</v>
      </c>
      <c r="S13" s="81">
        <v>0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ht="15.95" customHeight="1">
      <c r="A14" s="99"/>
      <c r="B14" s="53" t="s">
        <v>55</v>
      </c>
      <c r="C14" s="53"/>
      <c r="D14" s="53"/>
      <c r="E14" s="65" t="s">
        <v>152</v>
      </c>
      <c r="F14" s="54">
        <f t="shared" ref="F14:S15" si="0">F9-F12</f>
        <v>7621</v>
      </c>
      <c r="G14" s="54">
        <f t="shared" si="0"/>
        <v>1267</v>
      </c>
      <c r="H14" s="54">
        <f t="shared" si="0"/>
        <v>97</v>
      </c>
      <c r="I14" s="54">
        <f t="shared" si="0"/>
        <v>47</v>
      </c>
      <c r="J14" s="54">
        <f t="shared" si="0"/>
        <v>836</v>
      </c>
      <c r="K14" s="54">
        <f t="shared" si="0"/>
        <v>958</v>
      </c>
      <c r="L14" s="54">
        <f t="shared" si="0"/>
        <v>278</v>
      </c>
      <c r="M14" s="54">
        <f t="shared" si="0"/>
        <v>48</v>
      </c>
      <c r="N14" s="54">
        <f t="shared" ref="N14:Q14" si="1">N9-N12</f>
        <v>-2312</v>
      </c>
      <c r="O14" s="54">
        <f t="shared" si="1"/>
        <v>-548</v>
      </c>
      <c r="P14" s="54">
        <f t="shared" si="1"/>
        <v>73</v>
      </c>
      <c r="Q14" s="54">
        <f t="shared" si="1"/>
        <v>-94</v>
      </c>
      <c r="R14" s="54">
        <f t="shared" si="0"/>
        <v>1212</v>
      </c>
      <c r="S14" s="54">
        <f t="shared" si="0"/>
        <v>922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15.95" customHeight="1">
      <c r="A15" s="99"/>
      <c r="B15" s="53" t="s">
        <v>56</v>
      </c>
      <c r="C15" s="53"/>
      <c r="D15" s="53"/>
      <c r="E15" s="65" t="s">
        <v>153</v>
      </c>
      <c r="F15" s="54">
        <f t="shared" si="0"/>
        <v>-304</v>
      </c>
      <c r="G15" s="54">
        <f t="shared" si="0"/>
        <v>-141</v>
      </c>
      <c r="H15" s="54">
        <f t="shared" si="0"/>
        <v>-70</v>
      </c>
      <c r="I15" s="54">
        <f t="shared" si="0"/>
        <v>268</v>
      </c>
      <c r="J15" s="54">
        <f t="shared" si="0"/>
        <v>0</v>
      </c>
      <c r="K15" s="54">
        <f t="shared" si="0"/>
        <v>16</v>
      </c>
      <c r="L15" s="54">
        <f t="shared" si="0"/>
        <v>0</v>
      </c>
      <c r="M15" s="54">
        <f t="shared" si="0"/>
        <v>0</v>
      </c>
      <c r="N15" s="54">
        <f t="shared" ref="N15:Q15" si="2">N10-N13</f>
        <v>0</v>
      </c>
      <c r="O15" s="54">
        <f t="shared" si="2"/>
        <v>0</v>
      </c>
      <c r="P15" s="54">
        <f t="shared" si="2"/>
        <v>-26</v>
      </c>
      <c r="Q15" s="54">
        <f t="shared" si="2"/>
        <v>0</v>
      </c>
      <c r="R15" s="54">
        <f t="shared" si="0"/>
        <v>0</v>
      </c>
      <c r="S15" s="54">
        <f t="shared" si="0"/>
        <v>0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29" ht="15.95" customHeight="1">
      <c r="A16" s="99"/>
      <c r="B16" s="53" t="s">
        <v>57</v>
      </c>
      <c r="C16" s="53"/>
      <c r="D16" s="53"/>
      <c r="E16" s="65" t="s">
        <v>154</v>
      </c>
      <c r="F16" s="54">
        <f t="shared" ref="F16:S16" si="3">F8-F11</f>
        <v>7317</v>
      </c>
      <c r="G16" s="54">
        <f t="shared" si="3"/>
        <v>1126</v>
      </c>
      <c r="H16" s="54">
        <f t="shared" si="3"/>
        <v>27</v>
      </c>
      <c r="I16" s="54">
        <f t="shared" si="3"/>
        <v>315</v>
      </c>
      <c r="J16" s="54">
        <f t="shared" si="3"/>
        <v>836</v>
      </c>
      <c r="K16" s="54">
        <f t="shared" si="3"/>
        <v>974</v>
      </c>
      <c r="L16" s="54">
        <f t="shared" si="3"/>
        <v>278</v>
      </c>
      <c r="M16" s="54">
        <f t="shared" si="3"/>
        <v>48</v>
      </c>
      <c r="N16" s="54">
        <f t="shared" ref="N16:Q16" si="4">N8-N11</f>
        <v>-2312</v>
      </c>
      <c r="O16" s="54">
        <f t="shared" si="4"/>
        <v>-548</v>
      </c>
      <c r="P16" s="54">
        <f t="shared" si="4"/>
        <v>47</v>
      </c>
      <c r="Q16" s="54">
        <f t="shared" si="4"/>
        <v>-94</v>
      </c>
      <c r="R16" s="54">
        <f t="shared" si="3"/>
        <v>1212</v>
      </c>
      <c r="S16" s="54">
        <f t="shared" si="3"/>
        <v>922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5.95" customHeight="1">
      <c r="A17" s="99"/>
      <c r="B17" s="53" t="s">
        <v>58</v>
      </c>
      <c r="C17" s="53"/>
      <c r="D17" s="53"/>
      <c r="E17" s="51"/>
      <c r="F17" s="83">
        <v>0</v>
      </c>
      <c r="G17" s="83">
        <v>0</v>
      </c>
      <c r="H17" s="83">
        <v>0</v>
      </c>
      <c r="I17" s="83">
        <v>0</v>
      </c>
      <c r="J17" s="81">
        <v>2901</v>
      </c>
      <c r="K17" s="81">
        <v>3737</v>
      </c>
      <c r="L17" s="81">
        <v>0</v>
      </c>
      <c r="M17" s="83">
        <v>0</v>
      </c>
      <c r="N17" s="81">
        <v>33619</v>
      </c>
      <c r="O17" s="81">
        <v>548</v>
      </c>
      <c r="P17" s="81">
        <v>1199</v>
      </c>
      <c r="Q17" s="81">
        <v>1246</v>
      </c>
      <c r="R17" s="83">
        <v>0</v>
      </c>
      <c r="S17" s="83">
        <v>0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ht="15.95" customHeight="1">
      <c r="A18" s="99"/>
      <c r="B18" s="53" t="s">
        <v>59</v>
      </c>
      <c r="C18" s="53"/>
      <c r="D18" s="53"/>
      <c r="E18" s="51"/>
      <c r="F18" s="84">
        <v>0</v>
      </c>
      <c r="G18" s="84">
        <v>0</v>
      </c>
      <c r="H18" s="84">
        <v>0</v>
      </c>
      <c r="I18" s="84">
        <v>0</v>
      </c>
      <c r="J18" s="84">
        <v>7646</v>
      </c>
      <c r="K18" s="84">
        <v>8938</v>
      </c>
      <c r="L18" s="84">
        <v>0</v>
      </c>
      <c r="M18" s="83">
        <v>0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5.95" customHeight="1">
      <c r="A19" s="99" t="s">
        <v>83</v>
      </c>
      <c r="B19" s="60" t="s">
        <v>60</v>
      </c>
      <c r="C19" s="53"/>
      <c r="D19" s="53"/>
      <c r="E19" s="65"/>
      <c r="F19" s="81">
        <v>2102</v>
      </c>
      <c r="G19" s="81">
        <v>1010</v>
      </c>
      <c r="H19" s="81">
        <v>85</v>
      </c>
      <c r="I19" s="81">
        <v>2</v>
      </c>
      <c r="J19" s="81">
        <v>0</v>
      </c>
      <c r="K19" s="81">
        <v>36</v>
      </c>
      <c r="L19" s="81">
        <v>0</v>
      </c>
      <c r="M19" s="83">
        <v>0</v>
      </c>
      <c r="N19" s="81">
        <v>7795</v>
      </c>
      <c r="O19" s="81">
        <v>8137</v>
      </c>
      <c r="P19" s="81">
        <v>29958</v>
      </c>
      <c r="Q19" s="81">
        <v>6480</v>
      </c>
      <c r="R19" s="81">
        <v>4207</v>
      </c>
      <c r="S19" s="81">
        <v>3924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29" ht="15.95" customHeight="1">
      <c r="A20" s="99"/>
      <c r="B20" s="61"/>
      <c r="C20" s="53" t="s">
        <v>61</v>
      </c>
      <c r="D20" s="53"/>
      <c r="E20" s="65"/>
      <c r="F20" s="81">
        <v>1673</v>
      </c>
      <c r="G20" s="81">
        <v>596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3">
        <v>0</v>
      </c>
      <c r="N20" s="81">
        <v>3701</v>
      </c>
      <c r="O20" s="81">
        <v>4281</v>
      </c>
      <c r="P20" s="81">
        <v>28054</v>
      </c>
      <c r="Q20" s="81">
        <v>4786</v>
      </c>
      <c r="R20" s="81">
        <v>1207</v>
      </c>
      <c r="S20" s="81">
        <v>969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15.95" customHeight="1">
      <c r="A21" s="99"/>
      <c r="B21" s="76" t="s">
        <v>62</v>
      </c>
      <c r="C21" s="53"/>
      <c r="D21" s="53"/>
      <c r="E21" s="65" t="s">
        <v>155</v>
      </c>
      <c r="F21" s="81">
        <v>2102</v>
      </c>
      <c r="G21" s="81">
        <v>1010</v>
      </c>
      <c r="H21" s="81">
        <v>85</v>
      </c>
      <c r="I21" s="81">
        <v>2</v>
      </c>
      <c r="J21" s="81">
        <v>0</v>
      </c>
      <c r="K21" s="81">
        <v>36</v>
      </c>
      <c r="L21" s="81">
        <v>0</v>
      </c>
      <c r="M21" s="83">
        <v>0</v>
      </c>
      <c r="N21" s="81">
        <v>7795</v>
      </c>
      <c r="O21" s="81">
        <v>8137</v>
      </c>
      <c r="P21" s="81">
        <v>29844</v>
      </c>
      <c r="Q21" s="81">
        <v>6479</v>
      </c>
      <c r="R21" s="81">
        <v>4207</v>
      </c>
      <c r="S21" s="81">
        <v>3924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ht="15.95" customHeight="1">
      <c r="A22" s="99"/>
      <c r="B22" s="60" t="s">
        <v>63</v>
      </c>
      <c r="C22" s="53"/>
      <c r="D22" s="53"/>
      <c r="E22" s="65" t="s">
        <v>156</v>
      </c>
      <c r="F22" s="81">
        <v>8362</v>
      </c>
      <c r="G22" s="81">
        <v>6125</v>
      </c>
      <c r="H22" s="81">
        <v>593</v>
      </c>
      <c r="I22" s="81">
        <v>286</v>
      </c>
      <c r="J22" s="81">
        <v>745</v>
      </c>
      <c r="K22" s="81">
        <v>730</v>
      </c>
      <c r="L22" s="81">
        <v>0</v>
      </c>
      <c r="M22" s="83">
        <v>0</v>
      </c>
      <c r="N22" s="81">
        <v>9721</v>
      </c>
      <c r="O22" s="81">
        <v>9779</v>
      </c>
      <c r="P22" s="81">
        <v>29904</v>
      </c>
      <c r="Q22" s="81">
        <v>6554</v>
      </c>
      <c r="R22" s="81">
        <v>5933</v>
      </c>
      <c r="S22" s="81">
        <v>5581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5.95" customHeight="1">
      <c r="A23" s="99"/>
      <c r="B23" s="61" t="s">
        <v>64</v>
      </c>
      <c r="C23" s="53" t="s">
        <v>65</v>
      </c>
      <c r="D23" s="53"/>
      <c r="E23" s="65"/>
      <c r="F23" s="81">
        <v>1917</v>
      </c>
      <c r="G23" s="81">
        <v>1918</v>
      </c>
      <c r="H23" s="81">
        <v>125</v>
      </c>
      <c r="I23" s="81">
        <v>130</v>
      </c>
      <c r="J23" s="81">
        <v>317</v>
      </c>
      <c r="K23" s="81">
        <v>317</v>
      </c>
      <c r="L23" s="81">
        <v>0</v>
      </c>
      <c r="M23" s="83">
        <v>0</v>
      </c>
      <c r="N23" s="81">
        <v>5501</v>
      </c>
      <c r="O23" s="81">
        <v>5041</v>
      </c>
      <c r="P23" s="81">
        <v>586</v>
      </c>
      <c r="Q23" s="81">
        <v>712</v>
      </c>
      <c r="R23" s="81">
        <v>2736</v>
      </c>
      <c r="S23" s="81">
        <v>2422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15.95" customHeight="1">
      <c r="A24" s="99"/>
      <c r="B24" s="53" t="s">
        <v>157</v>
      </c>
      <c r="C24" s="53"/>
      <c r="D24" s="53"/>
      <c r="E24" s="65" t="s">
        <v>158</v>
      </c>
      <c r="F24" s="54">
        <f t="shared" ref="F24:S24" si="5">F21-F22</f>
        <v>-6260</v>
      </c>
      <c r="G24" s="54">
        <f t="shared" si="5"/>
        <v>-5115</v>
      </c>
      <c r="H24" s="54">
        <f t="shared" si="5"/>
        <v>-508</v>
      </c>
      <c r="I24" s="54">
        <f t="shared" si="5"/>
        <v>-284</v>
      </c>
      <c r="J24" s="54">
        <f t="shared" si="5"/>
        <v>-745</v>
      </c>
      <c r="K24" s="54">
        <f t="shared" si="5"/>
        <v>-694</v>
      </c>
      <c r="L24" s="54">
        <f t="shared" si="5"/>
        <v>0</v>
      </c>
      <c r="M24" s="54">
        <f t="shared" si="5"/>
        <v>0</v>
      </c>
      <c r="N24" s="54">
        <f t="shared" ref="N24:Q24" si="6">N21-N22</f>
        <v>-1926</v>
      </c>
      <c r="O24" s="54">
        <f t="shared" si="6"/>
        <v>-1642</v>
      </c>
      <c r="P24" s="54">
        <f t="shared" si="6"/>
        <v>-60</v>
      </c>
      <c r="Q24" s="54">
        <f t="shared" si="6"/>
        <v>-75</v>
      </c>
      <c r="R24" s="54">
        <f t="shared" si="5"/>
        <v>-1726</v>
      </c>
      <c r="S24" s="54">
        <f t="shared" si="5"/>
        <v>-1657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1:29" ht="15.95" customHeight="1">
      <c r="A25" s="99"/>
      <c r="B25" s="60" t="s">
        <v>66</v>
      </c>
      <c r="C25" s="60"/>
      <c r="D25" s="60"/>
      <c r="E25" s="103" t="s">
        <v>159</v>
      </c>
      <c r="F25" s="95">
        <v>6260</v>
      </c>
      <c r="G25" s="95">
        <v>5115</v>
      </c>
      <c r="H25" s="95">
        <v>508</v>
      </c>
      <c r="I25" s="95">
        <v>284</v>
      </c>
      <c r="J25" s="95">
        <v>745</v>
      </c>
      <c r="K25" s="95">
        <v>694</v>
      </c>
      <c r="L25" s="95">
        <v>0</v>
      </c>
      <c r="M25" s="95">
        <v>0</v>
      </c>
      <c r="N25" s="95">
        <v>1926</v>
      </c>
      <c r="O25" s="95">
        <v>1642</v>
      </c>
      <c r="P25" s="95">
        <v>60</v>
      </c>
      <c r="Q25" s="95">
        <v>75</v>
      </c>
      <c r="R25" s="95">
        <v>1726</v>
      </c>
      <c r="S25" s="95">
        <v>1657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15.95" customHeight="1">
      <c r="A26" s="99"/>
      <c r="B26" s="76" t="s">
        <v>67</v>
      </c>
      <c r="C26" s="76"/>
      <c r="D26" s="76"/>
      <c r="E26" s="104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ht="15.95" customHeight="1">
      <c r="A27" s="99"/>
      <c r="B27" s="53" t="s">
        <v>160</v>
      </c>
      <c r="C27" s="53"/>
      <c r="D27" s="53"/>
      <c r="E27" s="65" t="s">
        <v>161</v>
      </c>
      <c r="F27" s="54">
        <f t="shared" ref="F27:S27" si="7">F24+F25</f>
        <v>0</v>
      </c>
      <c r="G27" s="54">
        <f t="shared" si="7"/>
        <v>0</v>
      </c>
      <c r="H27" s="54">
        <f t="shared" si="7"/>
        <v>0</v>
      </c>
      <c r="I27" s="54">
        <f t="shared" si="7"/>
        <v>0</v>
      </c>
      <c r="J27" s="54">
        <f t="shared" si="7"/>
        <v>0</v>
      </c>
      <c r="K27" s="54">
        <f t="shared" si="7"/>
        <v>0</v>
      </c>
      <c r="L27" s="54">
        <f t="shared" si="7"/>
        <v>0</v>
      </c>
      <c r="M27" s="54">
        <f t="shared" si="7"/>
        <v>0</v>
      </c>
      <c r="N27" s="54">
        <f t="shared" ref="N27:Q27" si="8">N24+N25</f>
        <v>0</v>
      </c>
      <c r="O27" s="54">
        <f t="shared" si="8"/>
        <v>0</v>
      </c>
      <c r="P27" s="54">
        <f t="shared" si="8"/>
        <v>0</v>
      </c>
      <c r="Q27" s="54">
        <f t="shared" si="8"/>
        <v>0</v>
      </c>
      <c r="R27" s="54">
        <f t="shared" si="7"/>
        <v>0</v>
      </c>
      <c r="S27" s="54">
        <f t="shared" si="7"/>
        <v>0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8"/>
      <c r="O29" s="28"/>
      <c r="P29" s="27"/>
      <c r="Q29" s="27"/>
      <c r="R29" s="27"/>
      <c r="S29" s="28" t="s">
        <v>162</v>
      </c>
      <c r="T29" s="27"/>
      <c r="U29" s="27"/>
      <c r="V29" s="27"/>
      <c r="W29" s="27"/>
      <c r="X29" s="27"/>
      <c r="Y29" s="27"/>
      <c r="Z29" s="27"/>
      <c r="AA29" s="27"/>
      <c r="AB29" s="27"/>
      <c r="AC29" s="28"/>
    </row>
    <row r="30" spans="1:29" ht="15.95" customHeight="1">
      <c r="A30" s="102" t="s">
        <v>68</v>
      </c>
      <c r="B30" s="102"/>
      <c r="C30" s="102"/>
      <c r="D30" s="102"/>
      <c r="E30" s="102"/>
      <c r="F30" s="98" t="s">
        <v>258</v>
      </c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29"/>
      <c r="U30" s="27"/>
      <c r="V30" s="29"/>
      <c r="W30" s="27"/>
      <c r="X30" s="29"/>
      <c r="Y30" s="27"/>
      <c r="Z30" s="29"/>
      <c r="AA30" s="27"/>
      <c r="AB30" s="29"/>
      <c r="AC30" s="27"/>
    </row>
    <row r="31" spans="1:29" ht="15.95" customHeight="1">
      <c r="A31" s="102"/>
      <c r="B31" s="102"/>
      <c r="C31" s="102"/>
      <c r="D31" s="102"/>
      <c r="E31" s="102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51" t="s">
        <v>235</v>
      </c>
      <c r="Q31" s="51" t="s">
        <v>236</v>
      </c>
      <c r="R31" s="51" t="s">
        <v>235</v>
      </c>
      <c r="S31" s="51" t="s">
        <v>236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15.95" customHeight="1">
      <c r="A32" s="99" t="s">
        <v>84</v>
      </c>
      <c r="B32" s="60" t="s">
        <v>49</v>
      </c>
      <c r="C32" s="53"/>
      <c r="D32" s="53"/>
      <c r="E32" s="65" t="s">
        <v>40</v>
      </c>
      <c r="F32" s="81">
        <v>1340</v>
      </c>
      <c r="G32" s="81">
        <v>1361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31"/>
      <c r="U32" s="31"/>
      <c r="V32" s="31"/>
      <c r="W32" s="31"/>
      <c r="X32" s="32"/>
      <c r="Y32" s="32"/>
      <c r="Z32" s="31"/>
      <c r="AA32" s="31"/>
      <c r="AB32" s="32"/>
      <c r="AC32" s="32"/>
    </row>
    <row r="33" spans="1:29" ht="15.95" customHeight="1">
      <c r="A33" s="105"/>
      <c r="B33" s="62"/>
      <c r="C33" s="60" t="s">
        <v>69</v>
      </c>
      <c r="D33" s="53"/>
      <c r="E33" s="65"/>
      <c r="F33" s="81">
        <v>1328</v>
      </c>
      <c r="G33" s="81">
        <v>1354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31"/>
      <c r="U33" s="31"/>
      <c r="V33" s="31"/>
      <c r="W33" s="31"/>
      <c r="X33" s="32"/>
      <c r="Y33" s="32"/>
      <c r="Z33" s="31"/>
      <c r="AA33" s="31"/>
      <c r="AB33" s="32"/>
      <c r="AC33" s="32"/>
    </row>
    <row r="34" spans="1:29" ht="15.95" customHeight="1">
      <c r="A34" s="105"/>
      <c r="B34" s="62"/>
      <c r="C34" s="61"/>
      <c r="D34" s="53" t="s">
        <v>70</v>
      </c>
      <c r="E34" s="65"/>
      <c r="F34" s="81">
        <v>1125</v>
      </c>
      <c r="G34" s="81">
        <v>1153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31"/>
      <c r="U34" s="31"/>
      <c r="V34" s="31"/>
      <c r="W34" s="31"/>
      <c r="X34" s="32"/>
      <c r="Y34" s="32"/>
      <c r="Z34" s="31"/>
      <c r="AA34" s="31"/>
      <c r="AB34" s="32"/>
      <c r="AC34" s="32"/>
    </row>
    <row r="35" spans="1:29" ht="15.95" customHeight="1">
      <c r="A35" s="105"/>
      <c r="B35" s="61"/>
      <c r="C35" s="76" t="s">
        <v>71</v>
      </c>
      <c r="D35" s="53"/>
      <c r="E35" s="65"/>
      <c r="F35" s="81">
        <v>12</v>
      </c>
      <c r="G35" s="81">
        <v>8</v>
      </c>
      <c r="H35" s="54"/>
      <c r="I35" s="54"/>
      <c r="J35" s="66"/>
      <c r="K35" s="66"/>
      <c r="L35" s="54"/>
      <c r="M35" s="54"/>
      <c r="N35" s="66"/>
      <c r="O35" s="66"/>
      <c r="P35" s="54"/>
      <c r="Q35" s="54"/>
      <c r="R35" s="54"/>
      <c r="S35" s="54"/>
      <c r="T35" s="31"/>
      <c r="U35" s="31"/>
      <c r="V35" s="31"/>
      <c r="W35" s="31"/>
      <c r="X35" s="32"/>
      <c r="Y35" s="32"/>
      <c r="Z35" s="31"/>
      <c r="AA35" s="31"/>
      <c r="AB35" s="32"/>
      <c r="AC35" s="32"/>
    </row>
    <row r="36" spans="1:29" ht="15.95" customHeight="1">
      <c r="A36" s="105"/>
      <c r="B36" s="60" t="s">
        <v>52</v>
      </c>
      <c r="C36" s="53"/>
      <c r="D36" s="53"/>
      <c r="E36" s="65" t="s">
        <v>41</v>
      </c>
      <c r="F36" s="81">
        <v>678</v>
      </c>
      <c r="G36" s="81">
        <v>671</v>
      </c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31"/>
      <c r="U36" s="31"/>
      <c r="V36" s="31"/>
      <c r="W36" s="31"/>
      <c r="X36" s="31"/>
      <c r="Y36" s="31"/>
      <c r="Z36" s="31"/>
      <c r="AA36" s="31"/>
      <c r="AB36" s="32"/>
      <c r="AC36" s="32"/>
    </row>
    <row r="37" spans="1:29" ht="15.95" customHeight="1">
      <c r="A37" s="105"/>
      <c r="B37" s="62"/>
      <c r="C37" s="53" t="s">
        <v>72</v>
      </c>
      <c r="D37" s="53"/>
      <c r="E37" s="65"/>
      <c r="F37" s="81">
        <v>558</v>
      </c>
      <c r="G37" s="81">
        <v>517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31"/>
      <c r="U37" s="31"/>
      <c r="V37" s="31"/>
      <c r="W37" s="31"/>
      <c r="X37" s="31"/>
      <c r="Y37" s="31"/>
      <c r="Z37" s="31"/>
      <c r="AA37" s="31"/>
      <c r="AB37" s="32"/>
      <c r="AC37" s="32"/>
    </row>
    <row r="38" spans="1:29" ht="15.95" customHeight="1">
      <c r="A38" s="105"/>
      <c r="B38" s="61"/>
      <c r="C38" s="53" t="s">
        <v>73</v>
      </c>
      <c r="D38" s="53"/>
      <c r="E38" s="65"/>
      <c r="F38" s="81">
        <v>120</v>
      </c>
      <c r="G38" s="81">
        <v>154</v>
      </c>
      <c r="H38" s="54"/>
      <c r="I38" s="54"/>
      <c r="J38" s="54"/>
      <c r="K38" s="66"/>
      <c r="L38" s="54"/>
      <c r="M38" s="54"/>
      <c r="N38" s="54"/>
      <c r="O38" s="66"/>
      <c r="P38" s="54"/>
      <c r="Q38" s="54"/>
      <c r="R38" s="54"/>
      <c r="S38" s="54"/>
      <c r="T38" s="31"/>
      <c r="U38" s="31"/>
      <c r="V38" s="32"/>
      <c r="W38" s="32"/>
      <c r="X38" s="31"/>
      <c r="Y38" s="31"/>
      <c r="Z38" s="31"/>
      <c r="AA38" s="31"/>
      <c r="AB38" s="32"/>
      <c r="AC38" s="32"/>
    </row>
    <row r="39" spans="1:29" ht="15.95" customHeight="1">
      <c r="A39" s="105"/>
      <c r="B39" s="47" t="s">
        <v>74</v>
      </c>
      <c r="C39" s="47"/>
      <c r="D39" s="47"/>
      <c r="E39" s="65" t="s">
        <v>163</v>
      </c>
      <c r="F39" s="54">
        <f t="shared" ref="F39:S39" si="9">F32-F36</f>
        <v>662</v>
      </c>
      <c r="G39" s="54">
        <f t="shared" si="9"/>
        <v>690</v>
      </c>
      <c r="H39" s="54">
        <f t="shared" si="9"/>
        <v>0</v>
      </c>
      <c r="I39" s="54">
        <f t="shared" si="9"/>
        <v>0</v>
      </c>
      <c r="J39" s="54">
        <f t="shared" si="9"/>
        <v>0</v>
      </c>
      <c r="K39" s="54">
        <f t="shared" si="9"/>
        <v>0</v>
      </c>
      <c r="L39" s="54">
        <f t="shared" si="9"/>
        <v>0</v>
      </c>
      <c r="M39" s="54">
        <f t="shared" si="9"/>
        <v>0</v>
      </c>
      <c r="N39" s="54">
        <f t="shared" ref="N39:Q39" si="10">N32-N36</f>
        <v>0</v>
      </c>
      <c r="O39" s="54">
        <f t="shared" si="10"/>
        <v>0</v>
      </c>
      <c r="P39" s="54">
        <f t="shared" si="10"/>
        <v>0</v>
      </c>
      <c r="Q39" s="54">
        <f t="shared" si="10"/>
        <v>0</v>
      </c>
      <c r="R39" s="54">
        <f t="shared" si="9"/>
        <v>0</v>
      </c>
      <c r="S39" s="54">
        <f t="shared" si="9"/>
        <v>0</v>
      </c>
      <c r="T39" s="31"/>
      <c r="U39" s="31"/>
      <c r="V39" s="31"/>
      <c r="W39" s="31"/>
      <c r="X39" s="31"/>
      <c r="Y39" s="31"/>
      <c r="Z39" s="31"/>
      <c r="AA39" s="31"/>
      <c r="AB39" s="32"/>
      <c r="AC39" s="32"/>
    </row>
    <row r="40" spans="1:29" ht="15.95" customHeight="1">
      <c r="A40" s="99" t="s">
        <v>85</v>
      </c>
      <c r="B40" s="60" t="s">
        <v>75</v>
      </c>
      <c r="C40" s="53"/>
      <c r="D40" s="53"/>
      <c r="E40" s="65" t="s">
        <v>43</v>
      </c>
      <c r="F40" s="81">
        <v>1310</v>
      </c>
      <c r="G40" s="81">
        <v>769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31"/>
      <c r="U40" s="31"/>
      <c r="V40" s="31"/>
      <c r="W40" s="31"/>
      <c r="X40" s="32"/>
      <c r="Y40" s="32"/>
      <c r="Z40" s="32"/>
      <c r="AA40" s="32"/>
      <c r="AB40" s="31"/>
      <c r="AC40" s="31"/>
    </row>
    <row r="41" spans="1:29" ht="15.95" customHeight="1">
      <c r="A41" s="100"/>
      <c r="B41" s="61"/>
      <c r="C41" s="53" t="s">
        <v>76</v>
      </c>
      <c r="D41" s="53"/>
      <c r="E41" s="65"/>
      <c r="F41" s="84">
        <v>1113</v>
      </c>
      <c r="G41" s="84">
        <v>657</v>
      </c>
      <c r="H41" s="66"/>
      <c r="I41" s="66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32"/>
      <c r="U41" s="32"/>
      <c r="V41" s="32"/>
      <c r="W41" s="32"/>
      <c r="X41" s="32"/>
      <c r="Y41" s="32"/>
      <c r="Z41" s="32"/>
      <c r="AA41" s="32"/>
      <c r="AB41" s="31"/>
      <c r="AC41" s="31"/>
    </row>
    <row r="42" spans="1:29" ht="15.95" customHeight="1">
      <c r="A42" s="100"/>
      <c r="B42" s="60" t="s">
        <v>63</v>
      </c>
      <c r="C42" s="53"/>
      <c r="D42" s="53"/>
      <c r="E42" s="65" t="s">
        <v>44</v>
      </c>
      <c r="F42" s="81">
        <v>1977</v>
      </c>
      <c r="G42" s="81">
        <v>1478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31"/>
      <c r="U42" s="31"/>
      <c r="V42" s="31"/>
      <c r="W42" s="31"/>
      <c r="X42" s="32"/>
      <c r="Y42" s="32"/>
      <c r="Z42" s="31"/>
      <c r="AA42" s="31"/>
      <c r="AB42" s="31"/>
      <c r="AC42" s="31"/>
    </row>
    <row r="43" spans="1:29" ht="15.95" customHeight="1">
      <c r="A43" s="100"/>
      <c r="B43" s="61"/>
      <c r="C43" s="53" t="s">
        <v>77</v>
      </c>
      <c r="D43" s="53"/>
      <c r="E43" s="65"/>
      <c r="F43" s="81">
        <v>701</v>
      </c>
      <c r="G43" s="81">
        <v>1362</v>
      </c>
      <c r="H43" s="54"/>
      <c r="I43" s="54"/>
      <c r="J43" s="66"/>
      <c r="K43" s="66"/>
      <c r="L43" s="54"/>
      <c r="M43" s="54"/>
      <c r="N43" s="66"/>
      <c r="O43" s="66"/>
      <c r="P43" s="54"/>
      <c r="Q43" s="54"/>
      <c r="R43" s="54"/>
      <c r="S43" s="54"/>
      <c r="T43" s="31"/>
      <c r="U43" s="31"/>
      <c r="V43" s="32"/>
      <c r="W43" s="31"/>
      <c r="X43" s="32"/>
      <c r="Y43" s="32"/>
      <c r="Z43" s="31"/>
      <c r="AA43" s="31"/>
      <c r="AB43" s="32"/>
      <c r="AC43" s="32"/>
    </row>
    <row r="44" spans="1:29" ht="15.95" customHeight="1">
      <c r="A44" s="100"/>
      <c r="B44" s="53" t="s">
        <v>74</v>
      </c>
      <c r="C44" s="53"/>
      <c r="D44" s="53"/>
      <c r="E44" s="65" t="s">
        <v>164</v>
      </c>
      <c r="F44" s="66">
        <f t="shared" ref="F44:S44" si="11">F40-F42</f>
        <v>-667</v>
      </c>
      <c r="G44" s="66">
        <f t="shared" si="11"/>
        <v>-709</v>
      </c>
      <c r="H44" s="66">
        <f t="shared" si="11"/>
        <v>0</v>
      </c>
      <c r="I44" s="66">
        <f t="shared" si="11"/>
        <v>0</v>
      </c>
      <c r="J44" s="66">
        <f t="shared" si="11"/>
        <v>0</v>
      </c>
      <c r="K44" s="66">
        <f t="shared" si="11"/>
        <v>0</v>
      </c>
      <c r="L44" s="66">
        <f t="shared" si="11"/>
        <v>0</v>
      </c>
      <c r="M44" s="66">
        <f t="shared" si="11"/>
        <v>0</v>
      </c>
      <c r="N44" s="66">
        <f t="shared" ref="N44:Q44" si="12">N40-N42</f>
        <v>0</v>
      </c>
      <c r="O44" s="66">
        <f t="shared" si="12"/>
        <v>0</v>
      </c>
      <c r="P44" s="66">
        <f t="shared" si="12"/>
        <v>0</v>
      </c>
      <c r="Q44" s="66">
        <f t="shared" si="12"/>
        <v>0</v>
      </c>
      <c r="R44" s="66">
        <f t="shared" si="11"/>
        <v>0</v>
      </c>
      <c r="S44" s="66">
        <f t="shared" si="11"/>
        <v>0</v>
      </c>
      <c r="T44" s="32"/>
      <c r="U44" s="32"/>
      <c r="V44" s="31"/>
      <c r="W44" s="31"/>
      <c r="X44" s="32"/>
      <c r="Y44" s="32"/>
      <c r="Z44" s="31"/>
      <c r="AA44" s="31"/>
      <c r="AB44" s="31"/>
      <c r="AC44" s="31"/>
    </row>
    <row r="45" spans="1:29" ht="15.95" customHeight="1">
      <c r="A45" s="99" t="s">
        <v>86</v>
      </c>
      <c r="B45" s="47" t="s">
        <v>78</v>
      </c>
      <c r="C45" s="47"/>
      <c r="D45" s="47"/>
      <c r="E45" s="65" t="s">
        <v>165</v>
      </c>
      <c r="F45" s="54">
        <f t="shared" ref="F45:S45" si="13">F39+F44</f>
        <v>-5</v>
      </c>
      <c r="G45" s="54">
        <f t="shared" si="13"/>
        <v>-19</v>
      </c>
      <c r="H45" s="54">
        <f t="shared" si="13"/>
        <v>0</v>
      </c>
      <c r="I45" s="54">
        <f t="shared" si="13"/>
        <v>0</v>
      </c>
      <c r="J45" s="54">
        <f t="shared" si="13"/>
        <v>0</v>
      </c>
      <c r="K45" s="54">
        <f t="shared" si="13"/>
        <v>0</v>
      </c>
      <c r="L45" s="54">
        <f t="shared" si="13"/>
        <v>0</v>
      </c>
      <c r="M45" s="54">
        <f t="shared" si="13"/>
        <v>0</v>
      </c>
      <c r="N45" s="54">
        <f t="shared" ref="N45:Q45" si="14">N39+N44</f>
        <v>0</v>
      </c>
      <c r="O45" s="54">
        <f t="shared" si="14"/>
        <v>0</v>
      </c>
      <c r="P45" s="54">
        <f t="shared" si="14"/>
        <v>0</v>
      </c>
      <c r="Q45" s="54">
        <f t="shared" si="14"/>
        <v>0</v>
      </c>
      <c r="R45" s="54">
        <f t="shared" si="13"/>
        <v>0</v>
      </c>
      <c r="S45" s="54">
        <f t="shared" si="13"/>
        <v>0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</row>
    <row r="46" spans="1:29" ht="15.95" customHeight="1">
      <c r="A46" s="100"/>
      <c r="B46" s="53" t="s">
        <v>79</v>
      </c>
      <c r="C46" s="53"/>
      <c r="D46" s="53"/>
      <c r="E46" s="53"/>
      <c r="F46" s="84">
        <v>0</v>
      </c>
      <c r="G46" s="84">
        <v>0</v>
      </c>
      <c r="H46" s="66"/>
      <c r="I46" s="66"/>
      <c r="J46" s="66"/>
      <c r="K46" s="66"/>
      <c r="L46" s="54"/>
      <c r="M46" s="54"/>
      <c r="N46" s="66"/>
      <c r="O46" s="66"/>
      <c r="P46" s="54"/>
      <c r="Q46" s="54"/>
      <c r="R46" s="66"/>
      <c r="S46" s="66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15.95" customHeight="1">
      <c r="A47" s="100"/>
      <c r="B47" s="53" t="s">
        <v>80</v>
      </c>
      <c r="C47" s="53"/>
      <c r="D47" s="53"/>
      <c r="E47" s="53"/>
      <c r="F47" s="81">
        <v>438</v>
      </c>
      <c r="G47" s="81">
        <v>444</v>
      </c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31"/>
      <c r="U47" s="31"/>
      <c r="V47" s="31"/>
      <c r="W47" s="31"/>
      <c r="X47" s="31"/>
      <c r="Y47" s="31"/>
      <c r="Z47" s="31"/>
      <c r="AA47" s="31"/>
      <c r="AB47" s="31"/>
      <c r="AC47" s="31"/>
    </row>
    <row r="48" spans="1:29" ht="15.95" customHeight="1">
      <c r="A48" s="100"/>
      <c r="B48" s="53" t="s">
        <v>81</v>
      </c>
      <c r="C48" s="53"/>
      <c r="D48" s="53"/>
      <c r="E48" s="53"/>
      <c r="F48" s="81">
        <v>252</v>
      </c>
      <c r="G48" s="81">
        <v>117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31"/>
      <c r="U48" s="31"/>
      <c r="V48" s="31"/>
      <c r="W48" s="31"/>
      <c r="X48" s="31"/>
      <c r="Y48" s="31"/>
      <c r="Z48" s="31"/>
      <c r="AA48" s="31"/>
      <c r="AB48" s="31"/>
      <c r="AC48" s="31"/>
    </row>
    <row r="49" spans="1:19" ht="15.95" customHeight="1">
      <c r="A49" s="8" t="s">
        <v>166</v>
      </c>
      <c r="S49" s="6"/>
    </row>
    <row r="50" spans="1:19" ht="15.95" customHeight="1">
      <c r="A50" s="8"/>
    </row>
  </sheetData>
  <mergeCells count="36">
    <mergeCell ref="J6:K6"/>
    <mergeCell ref="L6:M6"/>
    <mergeCell ref="R6:S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R25:R26"/>
    <mergeCell ref="A6:E7"/>
    <mergeCell ref="F6:G6"/>
    <mergeCell ref="H6:I6"/>
    <mergeCell ref="A32:A39"/>
    <mergeCell ref="A40:A44"/>
    <mergeCell ref="A45:A48"/>
    <mergeCell ref="S25:S26"/>
    <mergeCell ref="A30:E31"/>
    <mergeCell ref="F30:G30"/>
    <mergeCell ref="H30:I30"/>
    <mergeCell ref="J30:K30"/>
    <mergeCell ref="L30:M30"/>
    <mergeCell ref="R30:S30"/>
    <mergeCell ref="N30:O30"/>
    <mergeCell ref="P30:Q30"/>
    <mergeCell ref="N6:O6"/>
    <mergeCell ref="P6:Q6"/>
    <mergeCell ref="N25:N26"/>
    <mergeCell ref="O25:O26"/>
    <mergeCell ref="P25:P26"/>
    <mergeCell ref="Q25:Q26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0" zoomScaleNormal="100" zoomScaleSheetLayoutView="80" workbookViewId="0">
      <selection activeCell="E8" sqref="E8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3.950000000000003" customHeight="1">
      <c r="A1" s="33" t="s">
        <v>0</v>
      </c>
      <c r="B1" s="33"/>
      <c r="C1" s="41" t="s">
        <v>260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0"/>
      <c r="E6" s="107" t="s">
        <v>261</v>
      </c>
      <c r="F6" s="107"/>
      <c r="G6" s="107" t="s">
        <v>262</v>
      </c>
      <c r="H6" s="107"/>
      <c r="I6" s="108" t="s">
        <v>263</v>
      </c>
      <c r="J6" s="109"/>
      <c r="K6" s="107" t="s">
        <v>264</v>
      </c>
      <c r="L6" s="107"/>
      <c r="M6" s="107" t="s">
        <v>265</v>
      </c>
      <c r="N6" s="107"/>
    </row>
    <row r="7" spans="1:14" ht="15" customHeight="1">
      <c r="A7" s="18"/>
      <c r="B7" s="19"/>
      <c r="C7" s="19"/>
      <c r="D7" s="59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91" t="s">
        <v>169</v>
      </c>
      <c r="B8" s="77" t="s">
        <v>170</v>
      </c>
      <c r="C8" s="78"/>
      <c r="D8" s="78"/>
      <c r="E8" s="89">
        <v>7</v>
      </c>
      <c r="F8" s="89">
        <v>7</v>
      </c>
      <c r="G8" s="89">
        <v>6</v>
      </c>
      <c r="H8" s="89">
        <v>6</v>
      </c>
      <c r="I8" s="89">
        <v>1</v>
      </c>
      <c r="J8" s="89">
        <v>1</v>
      </c>
      <c r="K8" s="89">
        <v>4</v>
      </c>
      <c r="L8" s="89">
        <v>4</v>
      </c>
      <c r="M8" s="89">
        <v>31</v>
      </c>
      <c r="N8" s="89">
        <v>31</v>
      </c>
    </row>
    <row r="9" spans="1:14" ht="18" customHeight="1">
      <c r="A9" s="91"/>
      <c r="B9" s="91" t="s">
        <v>171</v>
      </c>
      <c r="C9" s="53" t="s">
        <v>172</v>
      </c>
      <c r="D9" s="53"/>
      <c r="E9" s="89">
        <v>51</v>
      </c>
      <c r="F9" s="89">
        <v>51</v>
      </c>
      <c r="G9" s="89">
        <v>4568</v>
      </c>
      <c r="H9" s="89">
        <v>4568</v>
      </c>
      <c r="I9" s="89">
        <v>20</v>
      </c>
      <c r="J9" s="89">
        <v>20</v>
      </c>
      <c r="K9" s="89">
        <v>13191</v>
      </c>
      <c r="L9" s="89">
        <v>13191</v>
      </c>
      <c r="M9" s="89">
        <v>1021</v>
      </c>
      <c r="N9" s="89">
        <v>1021</v>
      </c>
    </row>
    <row r="10" spans="1:14" ht="18" customHeight="1">
      <c r="A10" s="91"/>
      <c r="B10" s="91"/>
      <c r="C10" s="53" t="s">
        <v>173</v>
      </c>
      <c r="D10" s="53"/>
      <c r="E10" s="89">
        <v>50</v>
      </c>
      <c r="F10" s="89">
        <v>50</v>
      </c>
      <c r="G10" s="89">
        <v>2505</v>
      </c>
      <c r="H10" s="89">
        <v>2505</v>
      </c>
      <c r="I10" s="89">
        <v>10</v>
      </c>
      <c r="J10" s="89">
        <v>10</v>
      </c>
      <c r="K10" s="89">
        <v>12280</v>
      </c>
      <c r="L10" s="89">
        <v>12280</v>
      </c>
      <c r="M10" s="89">
        <v>811</v>
      </c>
      <c r="N10" s="89">
        <v>811</v>
      </c>
    </row>
    <row r="11" spans="1:14" ht="18" customHeight="1">
      <c r="A11" s="91"/>
      <c r="B11" s="91"/>
      <c r="C11" s="53" t="s">
        <v>174</v>
      </c>
      <c r="D11" s="53"/>
      <c r="E11" s="89">
        <v>1</v>
      </c>
      <c r="F11" s="89">
        <v>1</v>
      </c>
      <c r="G11" s="89">
        <v>1299</v>
      </c>
      <c r="H11" s="89">
        <v>1299</v>
      </c>
      <c r="I11" s="89">
        <v>0</v>
      </c>
      <c r="J11" s="89">
        <v>0</v>
      </c>
      <c r="K11" s="89">
        <v>760</v>
      </c>
      <c r="L11" s="89">
        <v>760</v>
      </c>
      <c r="M11" s="89">
        <v>60</v>
      </c>
      <c r="N11" s="89">
        <v>60</v>
      </c>
    </row>
    <row r="12" spans="1:14" ht="18" customHeight="1">
      <c r="A12" s="91"/>
      <c r="B12" s="91"/>
      <c r="C12" s="53" t="s">
        <v>175</v>
      </c>
      <c r="D12" s="53"/>
      <c r="E12" s="89">
        <v>0</v>
      </c>
      <c r="F12" s="89">
        <v>0</v>
      </c>
      <c r="G12" s="89">
        <v>731</v>
      </c>
      <c r="H12" s="89">
        <v>731</v>
      </c>
      <c r="I12" s="89">
        <v>10</v>
      </c>
      <c r="J12" s="89">
        <v>10</v>
      </c>
      <c r="K12" s="89">
        <v>151</v>
      </c>
      <c r="L12" s="89">
        <v>151</v>
      </c>
      <c r="M12" s="89">
        <v>149</v>
      </c>
      <c r="N12" s="89">
        <v>149</v>
      </c>
    </row>
    <row r="13" spans="1:14" ht="18" customHeight="1">
      <c r="A13" s="91"/>
      <c r="B13" s="91"/>
      <c r="C13" s="53" t="s">
        <v>176</v>
      </c>
      <c r="D13" s="53"/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</row>
    <row r="14" spans="1:14" ht="18" customHeight="1">
      <c r="A14" s="91"/>
      <c r="B14" s="91"/>
      <c r="C14" s="53" t="s">
        <v>177</v>
      </c>
      <c r="D14" s="53"/>
      <c r="E14" s="89">
        <v>0</v>
      </c>
      <c r="F14" s="89">
        <v>0</v>
      </c>
      <c r="G14" s="89">
        <v>34</v>
      </c>
      <c r="H14" s="89">
        <v>34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</row>
    <row r="15" spans="1:14" ht="18" customHeight="1">
      <c r="A15" s="91" t="s">
        <v>178</v>
      </c>
      <c r="B15" s="91" t="s">
        <v>179</v>
      </c>
      <c r="C15" s="53" t="s">
        <v>180</v>
      </c>
      <c r="D15" s="53"/>
      <c r="E15" s="81">
        <v>245</v>
      </c>
      <c r="F15" s="81">
        <v>262</v>
      </c>
      <c r="G15" s="81">
        <v>1156</v>
      </c>
      <c r="H15" s="81">
        <v>1961</v>
      </c>
      <c r="I15" s="81">
        <v>79</v>
      </c>
      <c r="J15" s="81">
        <v>77</v>
      </c>
      <c r="K15" s="81">
        <v>4600</v>
      </c>
      <c r="L15" s="81">
        <v>3855</v>
      </c>
      <c r="M15" s="81">
        <v>460</v>
      </c>
      <c r="N15" s="81">
        <v>408</v>
      </c>
    </row>
    <row r="16" spans="1:14" ht="18" customHeight="1">
      <c r="A16" s="91"/>
      <c r="B16" s="91"/>
      <c r="C16" s="53" t="s">
        <v>181</v>
      </c>
      <c r="D16" s="53"/>
      <c r="E16" s="81">
        <v>3188</v>
      </c>
      <c r="F16" s="81">
        <v>3211</v>
      </c>
      <c r="G16" s="81">
        <v>7873</v>
      </c>
      <c r="H16" s="81">
        <v>7279</v>
      </c>
      <c r="I16" s="81">
        <v>0.28000000000000003</v>
      </c>
      <c r="J16" s="81">
        <v>0.28000000000000003</v>
      </c>
      <c r="K16" s="81">
        <v>29</v>
      </c>
      <c r="L16" s="81">
        <v>28</v>
      </c>
      <c r="M16" s="81">
        <v>697</v>
      </c>
      <c r="N16" s="81">
        <v>729</v>
      </c>
    </row>
    <row r="17" spans="1:15" ht="18" customHeight="1">
      <c r="A17" s="91"/>
      <c r="B17" s="91"/>
      <c r="C17" s="53" t="s">
        <v>182</v>
      </c>
      <c r="D17" s="53"/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</row>
    <row r="18" spans="1:15" ht="18" customHeight="1">
      <c r="A18" s="91"/>
      <c r="B18" s="91"/>
      <c r="C18" s="53" t="s">
        <v>183</v>
      </c>
      <c r="D18" s="53"/>
      <c r="E18" s="81">
        <v>3432</v>
      </c>
      <c r="F18" s="81">
        <v>3473</v>
      </c>
      <c r="G18" s="81">
        <v>9029</v>
      </c>
      <c r="H18" s="81">
        <v>9240</v>
      </c>
      <c r="I18" s="81">
        <v>79</v>
      </c>
      <c r="J18" s="81">
        <v>77</v>
      </c>
      <c r="K18" s="81">
        <v>4629</v>
      </c>
      <c r="L18" s="81">
        <v>3883</v>
      </c>
      <c r="M18" s="81">
        <v>1158</v>
      </c>
      <c r="N18" s="81">
        <v>1137</v>
      </c>
    </row>
    <row r="19" spans="1:15" ht="18" customHeight="1">
      <c r="A19" s="91"/>
      <c r="B19" s="91" t="s">
        <v>184</v>
      </c>
      <c r="C19" s="53" t="s">
        <v>185</v>
      </c>
      <c r="D19" s="53"/>
      <c r="E19" s="81">
        <v>929</v>
      </c>
      <c r="F19" s="81">
        <v>925</v>
      </c>
      <c r="G19" s="81">
        <v>117</v>
      </c>
      <c r="H19" s="81">
        <v>303</v>
      </c>
      <c r="I19" s="81">
        <v>1</v>
      </c>
      <c r="J19" s="81">
        <v>2</v>
      </c>
      <c r="K19" s="81">
        <v>1607</v>
      </c>
      <c r="L19" s="81">
        <v>1304</v>
      </c>
      <c r="M19" s="81">
        <v>824</v>
      </c>
      <c r="N19" s="81">
        <v>857</v>
      </c>
    </row>
    <row r="20" spans="1:15" ht="18" customHeight="1">
      <c r="A20" s="91"/>
      <c r="B20" s="91"/>
      <c r="C20" s="53" t="s">
        <v>186</v>
      </c>
      <c r="D20" s="53"/>
      <c r="E20" s="81">
        <v>844</v>
      </c>
      <c r="F20" s="81">
        <v>952</v>
      </c>
      <c r="G20" s="81">
        <v>11</v>
      </c>
      <c r="H20" s="81">
        <v>8</v>
      </c>
      <c r="I20" s="81">
        <v>0</v>
      </c>
      <c r="J20" s="81">
        <v>0</v>
      </c>
      <c r="K20" s="81">
        <v>1452</v>
      </c>
      <c r="L20" s="81">
        <v>945</v>
      </c>
      <c r="M20" s="81">
        <v>246</v>
      </c>
      <c r="N20" s="81">
        <v>276</v>
      </c>
    </row>
    <row r="21" spans="1:15" ht="18" customHeight="1">
      <c r="A21" s="91"/>
      <c r="B21" s="91"/>
      <c r="C21" s="53" t="s">
        <v>187</v>
      </c>
      <c r="D21" s="53"/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</row>
    <row r="22" spans="1:15" ht="18" customHeight="1">
      <c r="A22" s="91"/>
      <c r="B22" s="91"/>
      <c r="C22" s="47" t="s">
        <v>188</v>
      </c>
      <c r="D22" s="47"/>
      <c r="E22" s="81">
        <v>1772</v>
      </c>
      <c r="F22" s="81">
        <v>1877</v>
      </c>
      <c r="G22" s="81">
        <v>127.4</v>
      </c>
      <c r="H22" s="81">
        <v>312</v>
      </c>
      <c r="I22" s="81">
        <v>1</v>
      </c>
      <c r="J22" s="81">
        <v>2</v>
      </c>
      <c r="K22" s="81">
        <v>3059</v>
      </c>
      <c r="L22" s="81">
        <v>2249</v>
      </c>
      <c r="M22" s="81">
        <v>1070</v>
      </c>
      <c r="N22" s="81">
        <v>1133</v>
      </c>
    </row>
    <row r="23" spans="1:15" ht="18" customHeight="1">
      <c r="A23" s="91"/>
      <c r="B23" s="91" t="s">
        <v>189</v>
      </c>
      <c r="C23" s="53" t="s">
        <v>190</v>
      </c>
      <c r="D23" s="53"/>
      <c r="E23" s="81">
        <v>51</v>
      </c>
      <c r="F23" s="81">
        <v>51</v>
      </c>
      <c r="G23" s="81">
        <v>4568</v>
      </c>
      <c r="H23" s="81">
        <v>4568</v>
      </c>
      <c r="I23" s="81">
        <v>20</v>
      </c>
      <c r="J23" s="81">
        <v>20</v>
      </c>
      <c r="K23" s="81">
        <v>6677</v>
      </c>
      <c r="L23" s="81">
        <v>6677</v>
      </c>
      <c r="M23" s="81">
        <v>1021</v>
      </c>
      <c r="N23" s="81">
        <v>1021</v>
      </c>
    </row>
    <row r="24" spans="1:15" ht="18" customHeight="1">
      <c r="A24" s="91"/>
      <c r="B24" s="91"/>
      <c r="C24" s="53" t="s">
        <v>191</v>
      </c>
      <c r="D24" s="53"/>
      <c r="E24" s="81">
        <v>1609</v>
      </c>
      <c r="F24" s="81">
        <v>1545</v>
      </c>
      <c r="G24" s="81">
        <v>4214</v>
      </c>
      <c r="H24" s="81">
        <v>4444</v>
      </c>
      <c r="I24" s="81">
        <v>57</v>
      </c>
      <c r="J24" s="81">
        <v>55</v>
      </c>
      <c r="K24" s="81">
        <v>-11558</v>
      </c>
      <c r="L24" s="81">
        <v>-11558</v>
      </c>
      <c r="M24" s="81">
        <v>-933</v>
      </c>
      <c r="N24" s="81">
        <v>-1017</v>
      </c>
    </row>
    <row r="25" spans="1:15" ht="18" customHeight="1">
      <c r="A25" s="91"/>
      <c r="B25" s="91"/>
      <c r="C25" s="53" t="s">
        <v>192</v>
      </c>
      <c r="D25" s="53"/>
      <c r="E25" s="81">
        <v>0</v>
      </c>
      <c r="F25" s="81">
        <v>0</v>
      </c>
      <c r="G25" s="81">
        <v>0</v>
      </c>
      <c r="H25" s="81">
        <v>0</v>
      </c>
      <c r="I25" s="81">
        <v>-5</v>
      </c>
      <c r="J25" s="81">
        <v>-5</v>
      </c>
      <c r="K25" s="81">
        <v>0</v>
      </c>
      <c r="L25" s="81">
        <v>0</v>
      </c>
      <c r="M25" s="81">
        <v>0</v>
      </c>
      <c r="N25" s="81">
        <v>0</v>
      </c>
    </row>
    <row r="26" spans="1:15" ht="18" customHeight="1">
      <c r="A26" s="91"/>
      <c r="B26" s="91"/>
      <c r="C26" s="53" t="s">
        <v>193</v>
      </c>
      <c r="D26" s="53"/>
      <c r="E26" s="81">
        <v>1660</v>
      </c>
      <c r="F26" s="81">
        <v>1596</v>
      </c>
      <c r="G26" s="81">
        <v>8902</v>
      </c>
      <c r="H26" s="81">
        <v>8929</v>
      </c>
      <c r="I26" s="81">
        <v>78</v>
      </c>
      <c r="J26" s="81">
        <v>76</v>
      </c>
      <c r="K26" s="81">
        <v>1570</v>
      </c>
      <c r="L26" s="81">
        <v>1634</v>
      </c>
      <c r="M26" s="81">
        <v>88</v>
      </c>
      <c r="N26" s="81">
        <v>4</v>
      </c>
    </row>
    <row r="27" spans="1:15" ht="18" customHeight="1">
      <c r="A27" s="91"/>
      <c r="B27" s="53" t="s">
        <v>194</v>
      </c>
      <c r="C27" s="53"/>
      <c r="D27" s="53"/>
      <c r="E27" s="81">
        <v>3432</v>
      </c>
      <c r="F27" s="81">
        <v>3473</v>
      </c>
      <c r="G27" s="81">
        <v>9029</v>
      </c>
      <c r="H27" s="81">
        <v>9240</v>
      </c>
      <c r="I27" s="81">
        <v>79</v>
      </c>
      <c r="J27" s="81">
        <v>77</v>
      </c>
      <c r="K27" s="81">
        <v>4629</v>
      </c>
      <c r="L27" s="81">
        <v>3883</v>
      </c>
      <c r="M27" s="81">
        <v>1158</v>
      </c>
      <c r="N27" s="81">
        <v>1138</v>
      </c>
    </row>
    <row r="28" spans="1:15" ht="18" customHeight="1">
      <c r="A28" s="91" t="s">
        <v>195</v>
      </c>
      <c r="B28" s="91" t="s">
        <v>196</v>
      </c>
      <c r="C28" s="53" t="s">
        <v>197</v>
      </c>
      <c r="D28" s="79" t="s">
        <v>40</v>
      </c>
      <c r="E28" s="81">
        <v>310</v>
      </c>
      <c r="F28" s="81">
        <v>301</v>
      </c>
      <c r="G28" s="81">
        <v>475.6</v>
      </c>
      <c r="H28" s="81">
        <v>453</v>
      </c>
      <c r="I28" s="81">
        <v>25.6</v>
      </c>
      <c r="J28" s="81">
        <v>23</v>
      </c>
      <c r="K28" s="81">
        <v>3621</v>
      </c>
      <c r="L28" s="81">
        <v>3500</v>
      </c>
      <c r="M28" s="81">
        <v>1141</v>
      </c>
      <c r="N28" s="81">
        <v>953</v>
      </c>
    </row>
    <row r="29" spans="1:15" ht="18" customHeight="1">
      <c r="A29" s="91"/>
      <c r="B29" s="91"/>
      <c r="C29" s="53" t="s">
        <v>198</v>
      </c>
      <c r="D29" s="79" t="s">
        <v>41</v>
      </c>
      <c r="E29" s="81">
        <v>186</v>
      </c>
      <c r="F29" s="81">
        <v>195</v>
      </c>
      <c r="G29" s="81">
        <v>1098.0999999999999</v>
      </c>
      <c r="H29" s="81">
        <v>1184</v>
      </c>
      <c r="I29" s="81">
        <v>5.4</v>
      </c>
      <c r="J29" s="81">
        <v>5</v>
      </c>
      <c r="K29" s="81">
        <v>3486</v>
      </c>
      <c r="L29" s="81">
        <v>3639</v>
      </c>
      <c r="M29" s="81">
        <v>660</v>
      </c>
      <c r="N29" s="81">
        <v>551</v>
      </c>
    </row>
    <row r="30" spans="1:15" ht="18" customHeight="1">
      <c r="A30" s="91"/>
      <c r="B30" s="91"/>
      <c r="C30" s="53" t="s">
        <v>199</v>
      </c>
      <c r="D30" s="79" t="s">
        <v>200</v>
      </c>
      <c r="E30" s="81">
        <v>59</v>
      </c>
      <c r="F30" s="81">
        <v>53</v>
      </c>
      <c r="G30" s="81">
        <v>196.4</v>
      </c>
      <c r="H30" s="81">
        <v>207</v>
      </c>
      <c r="I30" s="81">
        <v>17.2</v>
      </c>
      <c r="J30" s="81">
        <v>18</v>
      </c>
      <c r="K30" s="81">
        <v>336</v>
      </c>
      <c r="L30" s="81">
        <v>311</v>
      </c>
      <c r="M30" s="81">
        <v>384</v>
      </c>
      <c r="N30" s="81">
        <v>382</v>
      </c>
    </row>
    <row r="31" spans="1:15" ht="18" customHeight="1">
      <c r="A31" s="91"/>
      <c r="B31" s="91"/>
      <c r="C31" s="47" t="s">
        <v>201</v>
      </c>
      <c r="D31" s="79" t="s">
        <v>202</v>
      </c>
      <c r="E31" s="54">
        <f t="shared" ref="E31:N31" si="0">E28-E29-E30</f>
        <v>65</v>
      </c>
      <c r="F31" s="54">
        <f t="shared" si="0"/>
        <v>53</v>
      </c>
      <c r="G31" s="54">
        <f t="shared" si="0"/>
        <v>-818.89999999999986</v>
      </c>
      <c r="H31" s="54">
        <f t="shared" si="0"/>
        <v>-938</v>
      </c>
      <c r="I31" s="54">
        <f t="shared" si="0"/>
        <v>3.0000000000000036</v>
      </c>
      <c r="J31" s="54">
        <f t="shared" si="0"/>
        <v>0</v>
      </c>
      <c r="K31" s="54">
        <f t="shared" si="0"/>
        <v>-201</v>
      </c>
      <c r="L31" s="54">
        <f t="shared" si="0"/>
        <v>-450</v>
      </c>
      <c r="M31" s="54">
        <f t="shared" si="0"/>
        <v>97</v>
      </c>
      <c r="N31" s="54">
        <f t="shared" si="0"/>
        <v>20</v>
      </c>
      <c r="O31" s="7"/>
    </row>
    <row r="32" spans="1:15" ht="18" customHeight="1">
      <c r="A32" s="91"/>
      <c r="B32" s="91"/>
      <c r="C32" s="53" t="s">
        <v>203</v>
      </c>
      <c r="D32" s="79" t="s">
        <v>204</v>
      </c>
      <c r="E32" s="81">
        <v>1</v>
      </c>
      <c r="F32" s="81">
        <v>0.33</v>
      </c>
      <c r="G32" s="81">
        <v>563.4</v>
      </c>
      <c r="H32" s="81">
        <v>326</v>
      </c>
      <c r="I32" s="81">
        <v>0.01</v>
      </c>
      <c r="J32" s="81">
        <v>0.02</v>
      </c>
      <c r="K32" s="81">
        <v>196</v>
      </c>
      <c r="L32" s="81">
        <v>193</v>
      </c>
      <c r="M32" s="81">
        <v>11</v>
      </c>
      <c r="N32" s="81">
        <v>13</v>
      </c>
    </row>
    <row r="33" spans="1:14" ht="18" customHeight="1">
      <c r="A33" s="91"/>
      <c r="B33" s="91"/>
      <c r="C33" s="53" t="s">
        <v>205</v>
      </c>
      <c r="D33" s="79" t="s">
        <v>206</v>
      </c>
      <c r="E33" s="81">
        <v>13</v>
      </c>
      <c r="F33" s="81">
        <v>17</v>
      </c>
      <c r="G33" s="81">
        <v>170.5</v>
      </c>
      <c r="H33" s="81">
        <v>8</v>
      </c>
      <c r="I33" s="81">
        <v>0</v>
      </c>
      <c r="J33" s="81">
        <v>0</v>
      </c>
      <c r="K33" s="81">
        <v>0.03</v>
      </c>
      <c r="L33" s="81">
        <v>0.28000000000000003</v>
      </c>
      <c r="M33" s="81">
        <v>4</v>
      </c>
      <c r="N33" s="81">
        <v>2</v>
      </c>
    </row>
    <row r="34" spans="1:14" ht="18" customHeight="1">
      <c r="A34" s="91"/>
      <c r="B34" s="91"/>
      <c r="C34" s="47" t="s">
        <v>207</v>
      </c>
      <c r="D34" s="79" t="s">
        <v>208</v>
      </c>
      <c r="E34" s="54">
        <f t="shared" ref="E34:N34" si="1">E31+E32-E33</f>
        <v>53</v>
      </c>
      <c r="F34" s="54">
        <f t="shared" si="1"/>
        <v>36.33</v>
      </c>
      <c r="G34" s="54">
        <f t="shared" si="1"/>
        <v>-425.99999999999989</v>
      </c>
      <c r="H34" s="54">
        <f t="shared" si="1"/>
        <v>-620</v>
      </c>
      <c r="I34" s="54">
        <f t="shared" si="1"/>
        <v>3.0100000000000033</v>
      </c>
      <c r="J34" s="54">
        <f t="shared" si="1"/>
        <v>0.02</v>
      </c>
      <c r="K34" s="54">
        <f t="shared" si="1"/>
        <v>-5.03</v>
      </c>
      <c r="L34" s="54">
        <f t="shared" si="1"/>
        <v>-257.27999999999997</v>
      </c>
      <c r="M34" s="54">
        <f t="shared" si="1"/>
        <v>104</v>
      </c>
      <c r="N34" s="54">
        <f t="shared" si="1"/>
        <v>31</v>
      </c>
    </row>
    <row r="35" spans="1:14" ht="18" customHeight="1">
      <c r="A35" s="91"/>
      <c r="B35" s="91" t="s">
        <v>209</v>
      </c>
      <c r="C35" s="53" t="s">
        <v>210</v>
      </c>
      <c r="D35" s="79" t="s">
        <v>211</v>
      </c>
      <c r="E35" s="81">
        <v>11</v>
      </c>
      <c r="F35" s="81">
        <v>1</v>
      </c>
      <c r="G35" s="81">
        <v>256</v>
      </c>
      <c r="H35" s="81">
        <v>166</v>
      </c>
      <c r="I35" s="81">
        <v>0</v>
      </c>
      <c r="J35" s="81">
        <v>0</v>
      </c>
      <c r="K35" s="81">
        <v>1041.8</v>
      </c>
      <c r="L35" s="81">
        <v>1041</v>
      </c>
      <c r="M35" s="81">
        <v>20</v>
      </c>
      <c r="N35" s="81">
        <v>0</v>
      </c>
    </row>
    <row r="36" spans="1:14" ht="18" customHeight="1">
      <c r="A36" s="91"/>
      <c r="B36" s="91"/>
      <c r="C36" s="53" t="s">
        <v>212</v>
      </c>
      <c r="D36" s="79" t="s">
        <v>213</v>
      </c>
      <c r="E36" s="81">
        <v>0</v>
      </c>
      <c r="F36" s="81">
        <v>0</v>
      </c>
      <c r="G36" s="81">
        <v>58</v>
      </c>
      <c r="H36" s="81">
        <v>71</v>
      </c>
      <c r="I36" s="81">
        <v>0</v>
      </c>
      <c r="J36" s="81">
        <v>0</v>
      </c>
      <c r="K36" s="81">
        <v>1095.4000000000001</v>
      </c>
      <c r="L36" s="81">
        <v>1019</v>
      </c>
      <c r="M36" s="81">
        <v>39</v>
      </c>
      <c r="N36" s="81">
        <v>8</v>
      </c>
    </row>
    <row r="37" spans="1:14" ht="18" customHeight="1">
      <c r="A37" s="91"/>
      <c r="B37" s="91"/>
      <c r="C37" s="53" t="s">
        <v>214</v>
      </c>
      <c r="D37" s="79" t="s">
        <v>215</v>
      </c>
      <c r="E37" s="54">
        <f t="shared" ref="E37:N37" si="2">E34+E35-E36</f>
        <v>64</v>
      </c>
      <c r="F37" s="54">
        <f t="shared" si="2"/>
        <v>37.33</v>
      </c>
      <c r="G37" s="54">
        <f t="shared" si="2"/>
        <v>-227.99999999999989</v>
      </c>
      <c r="H37" s="54">
        <f t="shared" si="2"/>
        <v>-525</v>
      </c>
      <c r="I37" s="54">
        <f t="shared" si="2"/>
        <v>3.0100000000000033</v>
      </c>
      <c r="J37" s="54">
        <f t="shared" si="2"/>
        <v>0.02</v>
      </c>
      <c r="K37" s="54">
        <f t="shared" si="2"/>
        <v>-58.630000000000109</v>
      </c>
      <c r="L37" s="54">
        <f t="shared" si="2"/>
        <v>-235.27999999999997</v>
      </c>
      <c r="M37" s="54">
        <f t="shared" si="2"/>
        <v>85</v>
      </c>
      <c r="N37" s="54">
        <f t="shared" si="2"/>
        <v>23</v>
      </c>
    </row>
    <row r="38" spans="1:14" ht="18" customHeight="1">
      <c r="A38" s="91"/>
      <c r="B38" s="91"/>
      <c r="C38" s="53" t="s">
        <v>216</v>
      </c>
      <c r="D38" s="79" t="s">
        <v>217</v>
      </c>
      <c r="E38" s="81">
        <v>0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>
        <v>0</v>
      </c>
    </row>
    <row r="39" spans="1:14" ht="18" customHeight="1">
      <c r="A39" s="91"/>
      <c r="B39" s="91"/>
      <c r="C39" s="53" t="s">
        <v>218</v>
      </c>
      <c r="D39" s="79" t="s">
        <v>219</v>
      </c>
      <c r="E39" s="81">
        <v>0</v>
      </c>
      <c r="F39" s="81">
        <v>0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1">
        <v>0</v>
      </c>
      <c r="N39" s="81">
        <v>0</v>
      </c>
    </row>
    <row r="40" spans="1:14" ht="18" customHeight="1">
      <c r="A40" s="91"/>
      <c r="B40" s="91"/>
      <c r="C40" s="53" t="s">
        <v>220</v>
      </c>
      <c r="D40" s="79" t="s">
        <v>221</v>
      </c>
      <c r="E40" s="81">
        <v>0</v>
      </c>
      <c r="F40" s="81">
        <v>0</v>
      </c>
      <c r="G40" s="81">
        <v>1</v>
      </c>
      <c r="H40" s="81">
        <v>1</v>
      </c>
      <c r="I40" s="81">
        <v>0.03</v>
      </c>
      <c r="J40" s="81">
        <v>0.31</v>
      </c>
      <c r="K40" s="81">
        <v>4.5999999999999996</v>
      </c>
      <c r="L40" s="81">
        <v>5</v>
      </c>
      <c r="M40" s="81">
        <v>2</v>
      </c>
      <c r="N40" s="81">
        <v>8</v>
      </c>
    </row>
    <row r="41" spans="1:14" ht="18" customHeight="1">
      <c r="A41" s="91"/>
      <c r="B41" s="91"/>
      <c r="C41" s="47" t="s">
        <v>222</v>
      </c>
      <c r="D41" s="79" t="s">
        <v>223</v>
      </c>
      <c r="E41" s="54">
        <f t="shared" ref="E41:N41" si="3">E34+E35-E36-E40</f>
        <v>64</v>
      </c>
      <c r="F41" s="54">
        <f t="shared" si="3"/>
        <v>37.33</v>
      </c>
      <c r="G41" s="54">
        <f t="shared" si="3"/>
        <v>-228.99999999999989</v>
      </c>
      <c r="H41" s="54">
        <f t="shared" si="3"/>
        <v>-526</v>
      </c>
      <c r="I41" s="54">
        <f t="shared" si="3"/>
        <v>2.9800000000000035</v>
      </c>
      <c r="J41" s="54">
        <f t="shared" si="3"/>
        <v>-0.28999999999999998</v>
      </c>
      <c r="K41" s="54">
        <f t="shared" si="3"/>
        <v>-63.230000000000111</v>
      </c>
      <c r="L41" s="54">
        <f t="shared" si="3"/>
        <v>-240.27999999999997</v>
      </c>
      <c r="M41" s="54">
        <f t="shared" si="3"/>
        <v>83</v>
      </c>
      <c r="N41" s="54">
        <f t="shared" si="3"/>
        <v>15</v>
      </c>
    </row>
    <row r="42" spans="1:14" ht="18" customHeight="1">
      <c r="A42" s="91"/>
      <c r="B42" s="91"/>
      <c r="C42" s="106" t="s">
        <v>224</v>
      </c>
      <c r="D42" s="106"/>
      <c r="E42" s="54">
        <f t="shared" ref="E42:N42" si="4">E37+E38-E39-E40</f>
        <v>64</v>
      </c>
      <c r="F42" s="54">
        <f t="shared" si="4"/>
        <v>37.33</v>
      </c>
      <c r="G42" s="54">
        <f t="shared" si="4"/>
        <v>-228.99999999999989</v>
      </c>
      <c r="H42" s="54">
        <f t="shared" si="4"/>
        <v>-526</v>
      </c>
      <c r="I42" s="54">
        <f t="shared" si="4"/>
        <v>2.9800000000000035</v>
      </c>
      <c r="J42" s="54">
        <f t="shared" si="4"/>
        <v>-0.28999999999999998</v>
      </c>
      <c r="K42" s="54">
        <f t="shared" si="4"/>
        <v>-63.230000000000111</v>
      </c>
      <c r="L42" s="54">
        <f t="shared" si="4"/>
        <v>-240.27999999999997</v>
      </c>
      <c r="M42" s="54">
        <f t="shared" si="4"/>
        <v>83</v>
      </c>
      <c r="N42" s="54">
        <f t="shared" si="4"/>
        <v>15</v>
      </c>
    </row>
    <row r="43" spans="1:14" ht="18" customHeight="1">
      <c r="A43" s="91"/>
      <c r="B43" s="91"/>
      <c r="C43" s="53" t="s">
        <v>225</v>
      </c>
      <c r="D43" s="79" t="s">
        <v>226</v>
      </c>
      <c r="E43" s="81">
        <v>0</v>
      </c>
      <c r="F43" s="81">
        <v>0</v>
      </c>
      <c r="G43" s="81">
        <v>0</v>
      </c>
      <c r="H43" s="81">
        <v>0</v>
      </c>
      <c r="I43" s="81">
        <v>0</v>
      </c>
      <c r="J43" s="81">
        <v>0</v>
      </c>
      <c r="K43" s="81">
        <v>0</v>
      </c>
      <c r="L43" s="81">
        <v>0</v>
      </c>
      <c r="M43" s="81">
        <v>0</v>
      </c>
      <c r="N43" s="81">
        <v>0</v>
      </c>
    </row>
    <row r="44" spans="1:14" ht="18" customHeight="1">
      <c r="A44" s="91"/>
      <c r="B44" s="91"/>
      <c r="C44" s="47" t="s">
        <v>227</v>
      </c>
      <c r="D44" s="65" t="s">
        <v>228</v>
      </c>
      <c r="E44" s="54">
        <f t="shared" ref="E44:N44" si="5">E41+E43</f>
        <v>64</v>
      </c>
      <c r="F44" s="54">
        <f t="shared" si="5"/>
        <v>37.33</v>
      </c>
      <c r="G44" s="54">
        <f t="shared" si="5"/>
        <v>-228.99999999999989</v>
      </c>
      <c r="H44" s="54">
        <f t="shared" si="5"/>
        <v>-526</v>
      </c>
      <c r="I44" s="54">
        <f t="shared" si="5"/>
        <v>2.9800000000000035</v>
      </c>
      <c r="J44" s="54">
        <f t="shared" si="5"/>
        <v>-0.28999999999999998</v>
      </c>
      <c r="K44" s="54">
        <f t="shared" si="5"/>
        <v>-63.230000000000111</v>
      </c>
      <c r="L44" s="54">
        <f t="shared" si="5"/>
        <v>-240.27999999999997</v>
      </c>
      <c r="M44" s="54">
        <f t="shared" si="5"/>
        <v>83</v>
      </c>
      <c r="N44" s="54">
        <f t="shared" si="5"/>
        <v>15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6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5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modified xsi:type="dcterms:W3CDTF">2025-09-18T10:31:23Z</dcterms:modified>
</cp:coreProperties>
</file>