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1都道府県（Excel）\"/>
    </mc:Choice>
  </mc:AlternateContent>
  <xr:revisionPtr revIDLastSave="0" documentId="13_ncr:1_{8D6D8114-30CA-417D-8ED0-5AA4355672F8}" xr6:coauthVersionLast="47" xr6:coauthVersionMax="47" xr10:uidLastSave="{00000000-0000-0000-0000-000000000000}"/>
  <bookViews>
    <workbookView xWindow="-110" yWindow="-110" windowWidth="19420" windowHeight="1150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'2.公営企業会計予算(R6-7年度)'!$A$1:$Q$49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'4.公営企業会計決算（R4-5年度）'!$A$1:$Q$49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7" l="1"/>
  <c r="N44" i="7"/>
  <c r="O39" i="7"/>
  <c r="O45" i="7" s="1"/>
  <c r="N39" i="7"/>
  <c r="N45" i="7" s="1"/>
  <c r="O24" i="7"/>
  <c r="O27" i="7" s="1"/>
  <c r="N24" i="7"/>
  <c r="N27" i="7" s="1"/>
  <c r="O16" i="7"/>
  <c r="N16" i="7"/>
  <c r="O15" i="7"/>
  <c r="N15" i="7"/>
  <c r="O14" i="7"/>
  <c r="N14" i="7"/>
  <c r="Q44" i="4" l="1"/>
  <c r="P44" i="4"/>
  <c r="Q39" i="4"/>
  <c r="Q45" i="4" s="1"/>
  <c r="P39" i="4"/>
  <c r="P45" i="4" s="1"/>
  <c r="Q24" i="4"/>
  <c r="Q27" i="4" s="1"/>
  <c r="P24" i="4"/>
  <c r="P27" i="4" s="1"/>
  <c r="Q16" i="4"/>
  <c r="P16" i="4"/>
  <c r="Q15" i="4"/>
  <c r="P15" i="4"/>
  <c r="Q14" i="4"/>
  <c r="P14" i="4"/>
  <c r="I9" i="2" l="1"/>
  <c r="F45" i="2"/>
  <c r="G45" i="2" s="1"/>
  <c r="F27" i="2"/>
  <c r="G27" i="2" s="1"/>
  <c r="F22" i="6"/>
  <c r="E22" i="6"/>
  <c r="E19" i="6"/>
  <c r="E23" i="6" s="1"/>
  <c r="H45" i="5"/>
  <c r="F45" i="5"/>
  <c r="G44" i="5" s="1"/>
  <c r="H27" i="5"/>
  <c r="F27" i="5"/>
  <c r="G19" i="5" s="1"/>
  <c r="F44" i="4"/>
  <c r="F39" i="4"/>
  <c r="F45" i="4" s="1"/>
  <c r="H27" i="2"/>
  <c r="H45" i="2"/>
  <c r="N31" i="8"/>
  <c r="N34" i="8" s="1"/>
  <c r="M31" i="8"/>
  <c r="M34" i="8" s="1"/>
  <c r="L31" i="8"/>
  <c r="L34" i="8"/>
  <c r="L37" i="8" s="1"/>
  <c r="L42" i="8" s="1"/>
  <c r="K31" i="8"/>
  <c r="K34" i="8" s="1"/>
  <c r="J31" i="8"/>
  <c r="J34" i="8"/>
  <c r="J41" i="8" s="1"/>
  <c r="J44" i="8" s="1"/>
  <c r="I31" i="8"/>
  <c r="I34" i="8" s="1"/>
  <c r="I37" i="8" s="1"/>
  <c r="I42" i="8" s="1"/>
  <c r="H31" i="8"/>
  <c r="H34" i="8" s="1"/>
  <c r="G31" i="8"/>
  <c r="G34" i="8" s="1"/>
  <c r="G41" i="8" s="1"/>
  <c r="G44" i="8" s="1"/>
  <c r="F31" i="8"/>
  <c r="F34" i="8" s="1"/>
  <c r="E31" i="8"/>
  <c r="E34" i="8" s="1"/>
  <c r="Q44" i="7"/>
  <c r="P44" i="7"/>
  <c r="M44" i="7"/>
  <c r="L44" i="7"/>
  <c r="K44" i="7"/>
  <c r="J44" i="7"/>
  <c r="I44" i="7"/>
  <c r="H44" i="7"/>
  <c r="G44" i="7"/>
  <c r="F44" i="7"/>
  <c r="Q39" i="7"/>
  <c r="P39" i="7"/>
  <c r="M39" i="7"/>
  <c r="L39" i="7"/>
  <c r="K39" i="7"/>
  <c r="J39" i="7"/>
  <c r="I39" i="7"/>
  <c r="H39" i="7"/>
  <c r="G39" i="7"/>
  <c r="F39" i="7"/>
  <c r="Q24" i="7"/>
  <c r="Q27" i="7" s="1"/>
  <c r="P24" i="7"/>
  <c r="P27" i="7" s="1"/>
  <c r="M24" i="7"/>
  <c r="M27" i="7" s="1"/>
  <c r="L24" i="7"/>
  <c r="L27" i="7" s="1"/>
  <c r="K24" i="7"/>
  <c r="K27" i="7" s="1"/>
  <c r="J24" i="7"/>
  <c r="J27" i="7" s="1"/>
  <c r="I24" i="7"/>
  <c r="I27" i="7" s="1"/>
  <c r="H24" i="7"/>
  <c r="H27" i="7" s="1"/>
  <c r="G24" i="7"/>
  <c r="G27" i="7" s="1"/>
  <c r="F24" i="7"/>
  <c r="F27" i="7" s="1"/>
  <c r="Q16" i="7"/>
  <c r="P16" i="7"/>
  <c r="M16" i="7"/>
  <c r="L16" i="7"/>
  <c r="K16" i="7"/>
  <c r="J16" i="7"/>
  <c r="I16" i="7"/>
  <c r="H16" i="7"/>
  <c r="G16" i="7"/>
  <c r="F16" i="7"/>
  <c r="Q15" i="7"/>
  <c r="P15" i="7"/>
  <c r="M15" i="7"/>
  <c r="L15" i="7"/>
  <c r="K15" i="7"/>
  <c r="J15" i="7"/>
  <c r="I15" i="7"/>
  <c r="H15" i="7"/>
  <c r="G15" i="7"/>
  <c r="F15" i="7"/>
  <c r="Q14" i="7"/>
  <c r="P14" i="7"/>
  <c r="M14" i="7"/>
  <c r="L14" i="7"/>
  <c r="K14" i="7"/>
  <c r="J14" i="7"/>
  <c r="I14" i="7"/>
  <c r="H14" i="7"/>
  <c r="G14" i="7"/>
  <c r="F14" i="7"/>
  <c r="I20" i="6"/>
  <c r="H20" i="6"/>
  <c r="G20" i="6"/>
  <c r="F20" i="6"/>
  <c r="E20" i="6"/>
  <c r="I19" i="6"/>
  <c r="I21" i="6" s="1"/>
  <c r="H19" i="6"/>
  <c r="H21" i="6" s="1"/>
  <c r="G19" i="6"/>
  <c r="F19" i="6"/>
  <c r="F21" i="6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5" i="4" s="1"/>
  <c r="N44" i="4"/>
  <c r="M39" i="4"/>
  <c r="M44" i="4"/>
  <c r="M45" i="4" s="1"/>
  <c r="L39" i="4"/>
  <c r="L44" i="4"/>
  <c r="L45" i="4"/>
  <c r="K39" i="4"/>
  <c r="K44" i="4"/>
  <c r="J39" i="4"/>
  <c r="J44" i="4"/>
  <c r="I39" i="4"/>
  <c r="I44" i="4"/>
  <c r="H39" i="4"/>
  <c r="H44" i="4"/>
  <c r="G39" i="4"/>
  <c r="G44" i="4"/>
  <c r="G45" i="4" s="1"/>
  <c r="O24" i="4"/>
  <c r="O27" i="4" s="1"/>
  <c r="N24" i="4"/>
  <c r="N27" i="4" s="1"/>
  <c r="M24" i="4"/>
  <c r="M27" i="4" s="1"/>
  <c r="L24" i="4"/>
  <c r="L27" i="4" s="1"/>
  <c r="K24" i="4"/>
  <c r="K27" i="4" s="1"/>
  <c r="J24" i="4"/>
  <c r="J27" i="4" s="1"/>
  <c r="I24" i="4"/>
  <c r="I27" i="4" s="1"/>
  <c r="H24" i="4"/>
  <c r="H27" i="4" s="1"/>
  <c r="M16" i="4"/>
  <c r="L16" i="4"/>
  <c r="M15" i="4"/>
  <c r="L15" i="4"/>
  <c r="M14" i="4"/>
  <c r="L14" i="4"/>
  <c r="O16" i="4"/>
  <c r="N16" i="4"/>
  <c r="O15" i="4"/>
  <c r="N15" i="4"/>
  <c r="O14" i="4"/>
  <c r="N14" i="4"/>
  <c r="K16" i="4"/>
  <c r="J16" i="4"/>
  <c r="K15" i="4"/>
  <c r="J15" i="4"/>
  <c r="K14" i="4"/>
  <c r="J14" i="4"/>
  <c r="I16" i="4"/>
  <c r="H16" i="4"/>
  <c r="I15" i="4"/>
  <c r="H15" i="4"/>
  <c r="I14" i="4"/>
  <c r="H14" i="4"/>
  <c r="G24" i="4"/>
  <c r="G27" i="4" s="1"/>
  <c r="G16" i="4"/>
  <c r="G15" i="4"/>
  <c r="G14" i="4"/>
  <c r="F24" i="4"/>
  <c r="F27" i="4" s="1"/>
  <c r="F16" i="4"/>
  <c r="F15" i="4"/>
  <c r="F14" i="4"/>
  <c r="G41" i="2"/>
  <c r="G29" i="2"/>
  <c r="K45" i="4" l="1"/>
  <c r="G28" i="5"/>
  <c r="G37" i="5"/>
  <c r="G33" i="5"/>
  <c r="G42" i="5"/>
  <c r="G34" i="5"/>
  <c r="G30" i="5"/>
  <c r="G40" i="5"/>
  <c r="G35" i="5"/>
  <c r="G14" i="2"/>
  <c r="G24" i="6"/>
  <c r="H24" i="6" s="1"/>
  <c r="H22" i="6" s="1"/>
  <c r="E21" i="6"/>
  <c r="G41" i="5"/>
  <c r="M45" i="7"/>
  <c r="G38" i="5"/>
  <c r="I45" i="4"/>
  <c r="Q45" i="7"/>
  <c r="G39" i="5"/>
  <c r="I45" i="5"/>
  <c r="G45" i="5"/>
  <c r="G29" i="5"/>
  <c r="G28" i="2"/>
  <c r="J37" i="8"/>
  <c r="J42" i="8" s="1"/>
  <c r="H45" i="4"/>
  <c r="G21" i="2"/>
  <c r="G43" i="5"/>
  <c r="G16" i="2"/>
  <c r="G45" i="7"/>
  <c r="G18" i="2"/>
  <c r="J45" i="7"/>
  <c r="G36" i="5"/>
  <c r="G31" i="5"/>
  <c r="K45" i="7"/>
  <c r="G32" i="5"/>
  <c r="G9" i="2"/>
  <c r="J45" i="4"/>
  <c r="O45" i="4"/>
  <c r="G37" i="8"/>
  <c r="G42" i="8" s="1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F45" i="7"/>
  <c r="G23" i="2"/>
  <c r="G30" i="2"/>
  <c r="F23" i="6"/>
  <c r="H45" i="7"/>
  <c r="G26" i="2"/>
  <c r="G32" i="2"/>
  <c r="G13" i="2"/>
  <c r="G40" i="2"/>
  <c r="I45" i="7"/>
  <c r="G20" i="2"/>
  <c r="G17" i="2"/>
  <c r="G10" i="2"/>
  <c r="G31" i="2"/>
  <c r="P45" i="7"/>
  <c r="I23" i="6"/>
  <c r="G22" i="6"/>
  <c r="E41" i="8"/>
  <c r="E44" i="8" s="1"/>
  <c r="E37" i="8"/>
  <c r="E42" i="8" s="1"/>
  <c r="F41" i="8"/>
  <c r="F44" i="8" s="1"/>
  <c r="F37" i="8"/>
  <c r="F42" i="8" s="1"/>
  <c r="K37" i="8"/>
  <c r="K42" i="8" s="1"/>
  <c r="K41" i="8"/>
  <c r="K44" i="8" s="1"/>
  <c r="H37" i="8"/>
  <c r="H42" i="8" s="1"/>
  <c r="H41" i="8"/>
  <c r="H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I41" i="8"/>
  <c r="I44" i="8" s="1"/>
  <c r="G42" i="2"/>
  <c r="I45" i="2"/>
  <c r="G18" i="5"/>
  <c r="G21" i="6"/>
  <c r="G35" i="2"/>
  <c r="G25" i="5"/>
  <c r="G16" i="5"/>
  <c r="G13" i="5"/>
  <c r="G14" i="5"/>
  <c r="G23" i="6" l="1"/>
  <c r="H23" i="6"/>
  <c r="I22" i="6"/>
</calcChain>
</file>

<file path=xl/sharedStrings.xml><?xml version="1.0" encoding="utf-8"?>
<sst xmlns="http://schemas.openxmlformats.org/spreadsheetml/2006/main" count="448" uniqueCount="265">
  <si>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</si>
  <si>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</si>
  <si>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</si>
  <si>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</si>
  <si>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</si>
  <si>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</si>
  <si>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</si>
  <si>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</si>
  <si>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</si>
  <si>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</si>
  <si>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</si>
  <si>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</si>
  <si>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</si>
  <si>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</si>
  <si>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</si>
  <si>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</si>
  <si>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</si>
  <si>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</si>
  <si>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</si>
  <si>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</si>
  <si>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</si>
  <si>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</si>
  <si>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</si>
  <si>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</si>
  <si>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</si>
  <si>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</si>
  <si>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</si>
  <si>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</si>
  <si>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</si>
  <si>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</si>
  <si>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</si>
  <si>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</si>
  <si>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</si>
  <si>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</si>
  <si>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</si>
  <si>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</si>
  <si>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</si>
  <si>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</si>
  <si>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</si>
  <si>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</si>
  <si>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</si>
  <si>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</si>
  <si>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</si>
  <si>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</si>
  <si>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</si>
  <si>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</si>
  <si>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</si>
  <si>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</si>
  <si>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</si>
  <si>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</si>
  <si>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</si>
  <si>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</si>
  <si>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</si>
  <si>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</si>
  <si>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</si>
  <si>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</si>
  <si>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</si>
  <si>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</si>
  <si>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</si>
  <si>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</si>
  <si>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</si>
  <si>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</si>
  <si>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</si>
  <si>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</si>
  <si>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</si>
  <si>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</si>
  <si>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</si>
  <si>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</si>
  <si>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</si>
  <si>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</si>
  <si>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</si>
  <si>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</si>
  <si>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</si>
  <si>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</si>
  <si>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</si>
  <si>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</si>
  <si>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</si>
  <si>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</si>
  <si>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</si>
  <si>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</si>
  <si>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</si>
  <si>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</si>
  <si>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</si>
  <si>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</si>
  <si>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</si>
  <si>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</si>
  <si>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</si>
  <si>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</si>
  <si>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</si>
  <si>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</si>
  <si>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</si>
  <si>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</si>
  <si>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</si>
  <si>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</si>
  <si>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</si>
  <si>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</si>
  <si>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</si>
  <si>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</si>
  <si>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</si>
  <si>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</si>
  <si>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</si>
  <si>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</si>
  <si>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</si>
  <si>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</si>
  <si>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</si>
  <si>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</si>
  <si>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</si>
  <si>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</si>
  <si>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</si>
  <si>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</si>
  <si>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</si>
  <si>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</si>
  <si>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</si>
  <si>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</si>
  <si>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</si>
  <si>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</si>
  <si>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</si>
  <si>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</si>
  <si>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</si>
  <si>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</si>
  <si>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</si>
  <si>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</si>
  <si>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</si>
  <si>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</si>
  <si>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</si>
  <si>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</si>
  <si>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</si>
  <si>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</si>
  <si>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</si>
  <si>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</si>
  <si>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</si>
  <si>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</si>
  <si>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</si>
  <si>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</si>
  <si>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</si>
  <si>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</si>
  <si>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</si>
  <si>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</si>
  <si>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</si>
  <si>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</si>
  <si>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</si>
  <si>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</si>
  <si>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</si>
  <si>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</si>
  <si>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</si>
  <si>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</si>
  <si>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</si>
  <si>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</si>
  <si>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</si>
  <si>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</si>
  <si>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</si>
  <si>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</si>
  <si>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</si>
  <si>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</si>
  <si>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</si>
  <si>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</si>
  <si>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</si>
  <si>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</si>
  <si>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</si>
  <si>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</si>
  <si>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</si>
  <si>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</si>
  <si>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</si>
  <si>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</si>
  <si>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</si>
  <si>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</si>
  <si>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</si>
  <si>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</si>
  <si>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</si>
  <si>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</si>
  <si>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</si>
  <si>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</si>
  <si>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</si>
  <si>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</si>
  <si>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</si>
  <si>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</si>
  <si>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</si>
  <si>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</si>
  <si>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</si>
  <si>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</si>
  <si>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</si>
  <si>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</si>
  <si>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</si>
  <si>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</si>
  <si>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</si>
  <si>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</si>
  <si>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</si>
  <si>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</si>
  <si>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</si>
  <si>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</si>
  <si>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</si>
  <si>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</si>
  <si>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</si>
  <si>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</si>
  <si>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</si>
  <si>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</si>
  <si>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</si>
  <si>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</si>
  <si>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</si>
  <si>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</si>
  <si>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</si>
  <si>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</si>
  <si>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</si>
  <si>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</si>
  <si>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</si>
  <si>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</si>
  <si>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</si>
  <si>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</si>
  <si>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</si>
  <si>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</si>
  <si>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</si>
  <si>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</si>
  <si>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</si>
  <si>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</si>
  <si>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</si>
  <si>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</si>
  <si>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</si>
  <si>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</si>
  <si>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</si>
  <si>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</si>
  <si>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</si>
  <si>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</si>
  <si>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</si>
  <si>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</si>
  <si>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</si>
  <si>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</si>
  <si>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</si>
  <si>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</si>
  <si>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</si>
  <si>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</si>
  <si>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</si>
  <si>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</si>
  <si>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</si>
  <si>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</si>
  <si>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</si>
  <si>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</si>
  <si>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</si>
  <si>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</si>
  <si>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</si>
  <si>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</si>
  <si>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</si>
  <si>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</si>
  <si>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</si>
  <si>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</si>
  <si>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</si>
  <si>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</si>
  <si>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</si>
  <si>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</si>
  <si>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</si>
  <si>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</si>
  <si>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神奈川県</t>
    <rPh sb="0" eb="4">
      <t>カナガワケン</t>
    </rPh>
    <phoneticPr fontId="9"/>
  </si>
  <si>
    <t>水道事業</t>
    <rPh sb="0" eb="2">
      <t>スイドウ</t>
    </rPh>
    <rPh sb="2" eb="4">
      <t>ジギョウ</t>
    </rPh>
    <phoneticPr fontId="9"/>
  </si>
  <si>
    <t>電気事業</t>
    <rPh sb="0" eb="2">
      <t>デンキ</t>
    </rPh>
    <rPh sb="2" eb="4">
      <t>ジギョウ</t>
    </rPh>
    <phoneticPr fontId="9"/>
  </si>
  <si>
    <t>公営企業資金等運用事業</t>
    <rPh sb="0" eb="2">
      <t>コウエイ</t>
    </rPh>
    <rPh sb="2" eb="4">
      <t>キギョウ</t>
    </rPh>
    <rPh sb="4" eb="6">
      <t>シキン</t>
    </rPh>
    <rPh sb="6" eb="7">
      <t>トウ</t>
    </rPh>
    <rPh sb="7" eb="9">
      <t>ウンヨウ</t>
    </rPh>
    <rPh sb="9" eb="11">
      <t>ジギョウ</t>
    </rPh>
    <phoneticPr fontId="9"/>
  </si>
  <si>
    <t>相模川総合開発共同事業</t>
    <rPh sb="0" eb="2">
      <t>サガミ</t>
    </rPh>
    <rPh sb="2" eb="3">
      <t>ガワ</t>
    </rPh>
    <rPh sb="3" eb="5">
      <t>ソウゴウ</t>
    </rPh>
    <rPh sb="5" eb="7">
      <t>カイハツ</t>
    </rPh>
    <rPh sb="7" eb="9">
      <t>キョウドウ</t>
    </rPh>
    <rPh sb="9" eb="11">
      <t>ジギョウ</t>
    </rPh>
    <phoneticPr fontId="17"/>
  </si>
  <si>
    <t>酒匂川総合開発事業</t>
    <rPh sb="0" eb="2">
      <t>サカワ</t>
    </rPh>
    <rPh sb="2" eb="3">
      <t>ガワ</t>
    </rPh>
    <rPh sb="3" eb="5">
      <t>ソウゴウ</t>
    </rPh>
    <rPh sb="5" eb="7">
      <t>カイハツ</t>
    </rPh>
    <rPh sb="7" eb="9">
      <t>ジギョウ</t>
    </rPh>
    <phoneticPr fontId="17"/>
  </si>
  <si>
    <t>流域下水道事業</t>
    <rPh sb="0" eb="2">
      <t>リュウイキ</t>
    </rPh>
    <rPh sb="2" eb="5">
      <t>ゲスイドウ</t>
    </rPh>
    <rPh sb="5" eb="7">
      <t>ジギョウ</t>
    </rPh>
    <phoneticPr fontId="17"/>
  </si>
  <si>
    <t>神奈川県</t>
    <rPh sb="0" eb="4">
      <t>カナガワケン</t>
    </rPh>
    <phoneticPr fontId="16"/>
  </si>
  <si>
    <t>水道事業</t>
    <rPh sb="0" eb="2">
      <t>スイドウ</t>
    </rPh>
    <rPh sb="2" eb="4">
      <t>ジギョウ</t>
    </rPh>
    <phoneticPr fontId="16"/>
  </si>
  <si>
    <t>電気事業</t>
    <rPh sb="0" eb="2">
      <t>デンキ</t>
    </rPh>
    <rPh sb="2" eb="4">
      <t>ジギョウ</t>
    </rPh>
    <phoneticPr fontId="16"/>
  </si>
  <si>
    <t>公営企業資金等運用事業</t>
    <rPh sb="0" eb="7">
      <t>コウエイキギョウシキントウ</t>
    </rPh>
    <rPh sb="7" eb="9">
      <t>ウンヨウ</t>
    </rPh>
    <rPh sb="9" eb="11">
      <t>ジギョウ</t>
    </rPh>
    <phoneticPr fontId="17"/>
  </si>
  <si>
    <t>神奈川県住宅供給公社</t>
    <rPh sb="0" eb="4">
      <t>カナガワケン</t>
    </rPh>
    <rPh sb="4" eb="6">
      <t>ジュウタク</t>
    </rPh>
    <rPh sb="6" eb="8">
      <t>キョウキュウ</t>
    </rPh>
    <rPh sb="8" eb="10">
      <t>コウシャ</t>
    </rPh>
    <phoneticPr fontId="14"/>
  </si>
  <si>
    <t>神奈川県道路公社</t>
    <rPh sb="0" eb="4">
      <t>カナガワケン</t>
    </rPh>
    <rPh sb="4" eb="6">
      <t>ドウロ</t>
    </rPh>
    <rPh sb="6" eb="8">
      <t>コウシャ</t>
    </rPh>
    <phoneticPr fontId="14"/>
  </si>
  <si>
    <t>神奈川県</t>
    <rPh sb="0" eb="4">
      <t>カナガワケン</t>
    </rPh>
    <phoneticPr fontId="16"/>
  </si>
  <si>
    <t>流域下水道事業</t>
    <rPh sb="0" eb="2">
      <t>リュウイキ</t>
    </rPh>
    <rPh sb="2" eb="5">
      <t>ゲスイドウ</t>
    </rPh>
    <rPh sb="5" eb="7">
      <t>ジギョウ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</si>
</sst>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0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07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41" fontId="0" fillId="0" borderId="10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41" fontId="17" fillId="0" borderId="10" xfId="0" applyNumberFormat="1" applyFont="1" applyBorder="1" applyAlignment="1">
      <alignment horizontal="right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12" sqref="F12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21" t="s">
        <v>250</v>
      </c>
      <c r="F1" s="1"/>
    </row>
    <row r="3" spans="1:11" ht="1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9"/>
      <c r="F7" s="48" t="s">
        <v>241</v>
      </c>
      <c r="G7" s="48"/>
      <c r="H7" s="48" t="s">
        <v>238</v>
      </c>
      <c r="I7" s="49" t="s">
        <v>21</v>
      </c>
    </row>
    <row r="8" spans="1:11" ht="17.149999999999999" customHeight="1">
      <c r="A8" s="18"/>
      <c r="B8" s="19"/>
      <c r="C8" s="19"/>
      <c r="D8" s="19"/>
      <c r="E8" s="60"/>
      <c r="F8" s="51" t="s">
        <v>90</v>
      </c>
      <c r="G8" s="51" t="s">
        <v>2</v>
      </c>
      <c r="H8" s="51" t="s">
        <v>233</v>
      </c>
      <c r="I8" s="52"/>
    </row>
    <row r="9" spans="1:11" ht="18" customHeight="1">
      <c r="A9" s="87" t="s">
        <v>87</v>
      </c>
      <c r="B9" s="87" t="s">
        <v>89</v>
      </c>
      <c r="C9" s="61" t="s">
        <v>3</v>
      </c>
      <c r="D9" s="53"/>
      <c r="E9" s="53"/>
      <c r="F9" s="54">
        <v>1454697</v>
      </c>
      <c r="G9" s="55">
        <f>F9/$F$27*100</f>
        <v>63.811288045809825</v>
      </c>
      <c r="H9" s="54">
        <v>1336822</v>
      </c>
      <c r="I9" s="55">
        <f>(F9/H9-1)*100</f>
        <v>8.8175538702983669</v>
      </c>
      <c r="K9" s="25"/>
    </row>
    <row r="10" spans="1:11" ht="18" customHeight="1">
      <c r="A10" s="87"/>
      <c r="B10" s="87"/>
      <c r="C10" s="63"/>
      <c r="D10" s="65" t="s">
        <v>22</v>
      </c>
      <c r="E10" s="53"/>
      <c r="F10" s="54">
        <v>439892</v>
      </c>
      <c r="G10" s="55">
        <f t="shared" ref="G10:G26" si="0">F10/$F$27*100</f>
        <v>19.296166226401354</v>
      </c>
      <c r="H10" s="54">
        <v>385440</v>
      </c>
      <c r="I10" s="55">
        <f t="shared" ref="I10:I27" si="1">(F10/H10-1)*100</f>
        <v>14.127231216272307</v>
      </c>
    </row>
    <row r="11" spans="1:11" ht="18" customHeight="1">
      <c r="A11" s="87"/>
      <c r="B11" s="87"/>
      <c r="C11" s="63"/>
      <c r="D11" s="63"/>
      <c r="E11" s="47" t="s">
        <v>23</v>
      </c>
      <c r="F11" s="54">
        <v>340731</v>
      </c>
      <c r="G11" s="55">
        <f t="shared" si="0"/>
        <v>14.946400513053112</v>
      </c>
      <c r="H11" s="54">
        <v>308011</v>
      </c>
      <c r="I11" s="55">
        <f t="shared" si="1"/>
        <v>10.622997230618392</v>
      </c>
    </row>
    <row r="12" spans="1:11" ht="18" customHeight="1">
      <c r="A12" s="87"/>
      <c r="B12" s="87"/>
      <c r="C12" s="63"/>
      <c r="D12" s="63"/>
      <c r="E12" s="47" t="s">
        <v>24</v>
      </c>
      <c r="F12" s="54">
        <v>21051</v>
      </c>
      <c r="G12" s="55">
        <f t="shared" si="0"/>
        <v>0.92341664597668272</v>
      </c>
      <c r="H12" s="54">
        <v>19782</v>
      </c>
      <c r="I12" s="55">
        <f t="shared" si="1"/>
        <v>6.4149226569608642</v>
      </c>
    </row>
    <row r="13" spans="1:11" ht="18" customHeight="1">
      <c r="A13" s="87"/>
      <c r="B13" s="87"/>
      <c r="C13" s="63"/>
      <c r="D13" s="64"/>
      <c r="E13" s="47" t="s">
        <v>25</v>
      </c>
      <c r="F13" s="54">
        <v>3956</v>
      </c>
      <c r="G13" s="55">
        <f t="shared" si="0"/>
        <v>0.17353267072745984</v>
      </c>
      <c r="H13" s="54">
        <v>875</v>
      </c>
      <c r="I13" s="55">
        <f t="shared" si="1"/>
        <v>352.11428571428576</v>
      </c>
    </row>
    <row r="14" spans="1:11" ht="18" customHeight="1">
      <c r="A14" s="87"/>
      <c r="B14" s="87"/>
      <c r="C14" s="63"/>
      <c r="D14" s="61" t="s">
        <v>26</v>
      </c>
      <c r="E14" s="53"/>
      <c r="F14" s="54">
        <v>362830</v>
      </c>
      <c r="G14" s="55">
        <f t="shared" si="0"/>
        <v>15.91578840243788</v>
      </c>
      <c r="H14" s="54">
        <v>344718</v>
      </c>
      <c r="I14" s="55">
        <f t="shared" si="1"/>
        <v>5.2541497687965233</v>
      </c>
    </row>
    <row r="15" spans="1:11" ht="18" customHeight="1">
      <c r="A15" s="87"/>
      <c r="B15" s="87"/>
      <c r="C15" s="63"/>
      <c r="D15" s="63"/>
      <c r="E15" s="47" t="s">
        <v>27</v>
      </c>
      <c r="F15" s="54">
        <v>21208</v>
      </c>
      <c r="G15" s="55">
        <f t="shared" si="0"/>
        <v>0.93030355934984021</v>
      </c>
      <c r="H15" s="54">
        <v>20753</v>
      </c>
      <c r="I15" s="55">
        <f t="shared" si="1"/>
        <v>2.1924541030212463</v>
      </c>
    </row>
    <row r="16" spans="1:11" ht="18" customHeight="1">
      <c r="A16" s="87"/>
      <c r="B16" s="87"/>
      <c r="C16" s="63"/>
      <c r="D16" s="64"/>
      <c r="E16" s="47" t="s">
        <v>28</v>
      </c>
      <c r="F16" s="54">
        <v>341622</v>
      </c>
      <c r="G16" s="55">
        <f t="shared" si="0"/>
        <v>14.98548484308804</v>
      </c>
      <c r="H16" s="54">
        <v>323965</v>
      </c>
      <c r="I16" s="55">
        <f t="shared" si="1"/>
        <v>5.4502801228527797</v>
      </c>
      <c r="K16" s="26"/>
    </row>
    <row r="17" spans="1:26" ht="18" customHeight="1">
      <c r="A17" s="87"/>
      <c r="B17" s="87"/>
      <c r="C17" s="63"/>
      <c r="D17" s="88" t="s">
        <v>29</v>
      </c>
      <c r="E17" s="89"/>
      <c r="F17" s="54">
        <v>468108</v>
      </c>
      <c r="G17" s="55">
        <f t="shared" si="0"/>
        <v>20.533880543197615</v>
      </c>
      <c r="H17" s="54">
        <v>427880</v>
      </c>
      <c r="I17" s="55">
        <f t="shared" si="1"/>
        <v>9.4017014116107411</v>
      </c>
    </row>
    <row r="18" spans="1:26" ht="18" customHeight="1">
      <c r="A18" s="87"/>
      <c r="B18" s="87"/>
      <c r="C18" s="63"/>
      <c r="D18" s="88" t="s">
        <v>93</v>
      </c>
      <c r="E18" s="90"/>
      <c r="F18" s="54">
        <v>35015</v>
      </c>
      <c r="G18" s="55">
        <f t="shared" si="0"/>
        <v>1.5359571449752289</v>
      </c>
      <c r="H18" s="54">
        <v>30889</v>
      </c>
      <c r="I18" s="55">
        <f t="shared" si="1"/>
        <v>13.357505908252133</v>
      </c>
    </row>
    <row r="19" spans="1:26" ht="18" customHeight="1">
      <c r="A19" s="87"/>
      <c r="B19" s="87"/>
      <c r="C19" s="62"/>
      <c r="D19" s="88" t="s">
        <v>94</v>
      </c>
      <c r="E19" s="90"/>
      <c r="F19" s="56">
        <v>0</v>
      </c>
      <c r="G19" s="55">
        <f t="shared" si="0"/>
        <v>0</v>
      </c>
      <c r="H19" s="54">
        <v>0</v>
      </c>
      <c r="I19" s="55" t="e">
        <f t="shared" si="1"/>
        <v>#DIV/0!</v>
      </c>
      <c r="Z19" s="2" t="s">
        <v>95</v>
      </c>
    </row>
    <row r="20" spans="1:26" ht="18" customHeight="1">
      <c r="A20" s="87"/>
      <c r="B20" s="87"/>
      <c r="C20" s="53" t="s">
        <v>4</v>
      </c>
      <c r="D20" s="53"/>
      <c r="E20" s="53"/>
      <c r="F20" s="54">
        <v>201443</v>
      </c>
      <c r="G20" s="55">
        <f t="shared" si="0"/>
        <v>8.8364362460444124</v>
      </c>
      <c r="H20" s="54">
        <v>185189</v>
      </c>
      <c r="I20" s="55">
        <f t="shared" si="1"/>
        <v>8.7769791942285948</v>
      </c>
    </row>
    <row r="21" spans="1:26" ht="18" customHeight="1">
      <c r="A21" s="87"/>
      <c r="B21" s="87"/>
      <c r="C21" s="53" t="s">
        <v>5</v>
      </c>
      <c r="D21" s="53"/>
      <c r="E21" s="53"/>
      <c r="F21" s="54">
        <v>100000</v>
      </c>
      <c r="G21" s="55">
        <f t="shared" si="0"/>
        <v>4.3865690274888731</v>
      </c>
      <c r="H21" s="54">
        <v>107000</v>
      </c>
      <c r="I21" s="55">
        <f t="shared" si="1"/>
        <v>-6.5420560747663554</v>
      </c>
    </row>
    <row r="22" spans="1:26" ht="18" customHeight="1">
      <c r="A22" s="87"/>
      <c r="B22" s="87"/>
      <c r="C22" s="53" t="s">
        <v>30</v>
      </c>
      <c r="D22" s="53"/>
      <c r="E22" s="53"/>
      <c r="F22" s="54">
        <v>39009</v>
      </c>
      <c r="G22" s="55">
        <f t="shared" si="0"/>
        <v>1.7111567119331348</v>
      </c>
      <c r="H22" s="54">
        <v>39436</v>
      </c>
      <c r="I22" s="55">
        <f t="shared" si="1"/>
        <v>-1.0827670149102353</v>
      </c>
    </row>
    <row r="23" spans="1:26" ht="18" customHeight="1">
      <c r="A23" s="87"/>
      <c r="B23" s="87"/>
      <c r="C23" s="53" t="s">
        <v>6</v>
      </c>
      <c r="D23" s="53"/>
      <c r="E23" s="53"/>
      <c r="F23" s="54">
        <v>146460</v>
      </c>
      <c r="G23" s="55">
        <f t="shared" si="0"/>
        <v>6.4245689976602041</v>
      </c>
      <c r="H23" s="54">
        <v>141315</v>
      </c>
      <c r="I23" s="55">
        <f t="shared" si="1"/>
        <v>3.6408024625835811</v>
      </c>
    </row>
    <row r="24" spans="1:26" ht="18" customHeight="1">
      <c r="A24" s="87"/>
      <c r="B24" s="87"/>
      <c r="C24" s="53" t="s">
        <v>31</v>
      </c>
      <c r="D24" s="53"/>
      <c r="E24" s="53"/>
      <c r="F24" s="54">
        <v>13700</v>
      </c>
      <c r="G24" s="55">
        <f t="shared" si="0"/>
        <v>0.60095995676597569</v>
      </c>
      <c r="H24" s="54">
        <v>11616</v>
      </c>
      <c r="I24" s="55">
        <f t="shared" si="1"/>
        <v>17.940771349862249</v>
      </c>
    </row>
    <row r="25" spans="1:26" ht="18" customHeight="1">
      <c r="A25" s="87"/>
      <c r="B25" s="87"/>
      <c r="C25" s="53" t="s">
        <v>7</v>
      </c>
      <c r="D25" s="53"/>
      <c r="E25" s="53"/>
      <c r="F25" s="54">
        <v>105464</v>
      </c>
      <c r="G25" s="55">
        <f t="shared" si="0"/>
        <v>4.6262511591508657</v>
      </c>
      <c r="H25" s="54">
        <v>121605</v>
      </c>
      <c r="I25" s="55">
        <f t="shared" si="1"/>
        <v>-13.273302906952845</v>
      </c>
    </row>
    <row r="26" spans="1:26" ht="18" customHeight="1">
      <c r="A26" s="87"/>
      <c r="B26" s="87"/>
      <c r="C26" s="53" t="s">
        <v>8</v>
      </c>
      <c r="D26" s="53"/>
      <c r="E26" s="53"/>
      <c r="F26" s="54">
        <v>218913</v>
      </c>
      <c r="G26" s="55">
        <f t="shared" si="0"/>
        <v>9.6027698551467164</v>
      </c>
      <c r="H26" s="54">
        <v>223418</v>
      </c>
      <c r="I26" s="55">
        <f t="shared" si="1"/>
        <v>-2.0163997529294875</v>
      </c>
    </row>
    <row r="27" spans="1:26" ht="18" customHeight="1">
      <c r="A27" s="87"/>
      <c r="B27" s="87"/>
      <c r="C27" s="53" t="s">
        <v>9</v>
      </c>
      <c r="D27" s="53"/>
      <c r="E27" s="53"/>
      <c r="F27" s="54">
        <f>SUM(F9,F20:F26)</f>
        <v>2279686</v>
      </c>
      <c r="G27" s="55">
        <f>F27/$F$27*100</f>
        <v>100</v>
      </c>
      <c r="H27" s="54">
        <f>SUM(H9,H20:H26)</f>
        <v>2166401</v>
      </c>
      <c r="I27" s="55">
        <f t="shared" si="1"/>
        <v>5.2291796394111634</v>
      </c>
    </row>
    <row r="28" spans="1:26" ht="18" customHeight="1">
      <c r="A28" s="87"/>
      <c r="B28" s="87" t="s">
        <v>88</v>
      </c>
      <c r="C28" s="61" t="s">
        <v>10</v>
      </c>
      <c r="D28" s="53"/>
      <c r="E28" s="53"/>
      <c r="F28" s="54">
        <v>880865</v>
      </c>
      <c r="G28" s="55">
        <f>F28/$F$45*100</f>
        <v>38.639751263989865</v>
      </c>
      <c r="H28" s="54">
        <v>890804</v>
      </c>
      <c r="I28" s="55">
        <f>(F28/H28-1)*100</f>
        <v>-1.1157336518470951</v>
      </c>
    </row>
    <row r="29" spans="1:26" ht="18" customHeight="1">
      <c r="A29" s="87"/>
      <c r="B29" s="87"/>
      <c r="C29" s="63"/>
      <c r="D29" s="53" t="s">
        <v>11</v>
      </c>
      <c r="E29" s="53"/>
      <c r="F29" s="54">
        <v>522598</v>
      </c>
      <c r="G29" s="55">
        <f t="shared" ref="G29:G44" si="2">F29/$F$45*100</f>
        <v>22.924122006276303</v>
      </c>
      <c r="H29" s="54">
        <v>519707</v>
      </c>
      <c r="I29" s="55">
        <f t="shared" ref="I29:I45" si="3">(F29/H29-1)*100</f>
        <v>0.55627497801646886</v>
      </c>
    </row>
    <row r="30" spans="1:26" ht="18" customHeight="1">
      <c r="A30" s="87"/>
      <c r="B30" s="87"/>
      <c r="C30" s="63"/>
      <c r="D30" s="53" t="s">
        <v>32</v>
      </c>
      <c r="E30" s="53"/>
      <c r="F30" s="54">
        <v>55868</v>
      </c>
      <c r="G30" s="55">
        <f t="shared" si="2"/>
        <v>2.450688384277484</v>
      </c>
      <c r="H30" s="54">
        <v>51550</v>
      </c>
      <c r="I30" s="55">
        <f t="shared" si="3"/>
        <v>8.3763336566440305</v>
      </c>
    </row>
    <row r="31" spans="1:26" ht="18" customHeight="1">
      <c r="A31" s="87"/>
      <c r="B31" s="87"/>
      <c r="C31" s="62"/>
      <c r="D31" s="53" t="s">
        <v>12</v>
      </c>
      <c r="E31" s="53"/>
      <c r="F31" s="54">
        <v>302399</v>
      </c>
      <c r="G31" s="55">
        <f t="shared" si="2"/>
        <v>13.264940873436078</v>
      </c>
      <c r="H31" s="54">
        <v>319547</v>
      </c>
      <c r="I31" s="55">
        <f t="shared" si="3"/>
        <v>-5.3663467345961617</v>
      </c>
    </row>
    <row r="32" spans="1:26" ht="18" customHeight="1">
      <c r="A32" s="87"/>
      <c r="B32" s="87"/>
      <c r="C32" s="61" t="s">
        <v>13</v>
      </c>
      <c r="D32" s="53"/>
      <c r="E32" s="53"/>
      <c r="F32" s="54">
        <v>1158477</v>
      </c>
      <c r="G32" s="55">
        <f t="shared" si="2"/>
        <v>50.817393272582279</v>
      </c>
      <c r="H32" s="54">
        <v>1058811</v>
      </c>
      <c r="I32" s="55">
        <f t="shared" si="3"/>
        <v>9.4130113873014167</v>
      </c>
    </row>
    <row r="33" spans="1:9" ht="18" customHeight="1">
      <c r="A33" s="87"/>
      <c r="B33" s="87"/>
      <c r="C33" s="63"/>
      <c r="D33" s="53" t="s">
        <v>14</v>
      </c>
      <c r="E33" s="53"/>
      <c r="F33" s="54">
        <v>88639</v>
      </c>
      <c r="G33" s="55">
        <f t="shared" si="2"/>
        <v>3.8882109202758626</v>
      </c>
      <c r="H33" s="54">
        <v>81283</v>
      </c>
      <c r="I33" s="55">
        <f t="shared" si="3"/>
        <v>9.0498628249449542</v>
      </c>
    </row>
    <row r="34" spans="1:9" ht="18" customHeight="1">
      <c r="A34" s="87"/>
      <c r="B34" s="87"/>
      <c r="C34" s="63"/>
      <c r="D34" s="53" t="s">
        <v>33</v>
      </c>
      <c r="E34" s="53"/>
      <c r="F34" s="54">
        <v>17351</v>
      </c>
      <c r="G34" s="55">
        <f t="shared" si="2"/>
        <v>0.76111359195959438</v>
      </c>
      <c r="H34" s="54">
        <v>16216</v>
      </c>
      <c r="I34" s="55">
        <f t="shared" si="3"/>
        <v>6.9992599901331998</v>
      </c>
    </row>
    <row r="35" spans="1:9" ht="18" customHeight="1">
      <c r="A35" s="87"/>
      <c r="B35" s="87"/>
      <c r="C35" s="63"/>
      <c r="D35" s="53" t="s">
        <v>34</v>
      </c>
      <c r="E35" s="53"/>
      <c r="F35" s="54">
        <v>958290</v>
      </c>
      <c r="G35" s="55">
        <f t="shared" si="2"/>
        <v>42.036052333523131</v>
      </c>
      <c r="H35" s="54">
        <v>858285</v>
      </c>
      <c r="I35" s="55">
        <f t="shared" si="3"/>
        <v>11.651724077666504</v>
      </c>
    </row>
    <row r="36" spans="1:9" ht="18" customHeight="1">
      <c r="A36" s="87"/>
      <c r="B36" s="87"/>
      <c r="C36" s="63"/>
      <c r="D36" s="53" t="s">
        <v>35</v>
      </c>
      <c r="E36" s="53"/>
      <c r="F36" s="54">
        <v>46151</v>
      </c>
      <c r="G36" s="55">
        <f t="shared" si="2"/>
        <v>2.02444547187639</v>
      </c>
      <c r="H36" s="54">
        <v>48310</v>
      </c>
      <c r="I36" s="55">
        <f t="shared" si="3"/>
        <v>-4.4690540260815537</v>
      </c>
    </row>
    <row r="37" spans="1:9" ht="18" customHeight="1">
      <c r="A37" s="87"/>
      <c r="B37" s="87"/>
      <c r="C37" s="63"/>
      <c r="D37" s="53" t="s">
        <v>15</v>
      </c>
      <c r="E37" s="53"/>
      <c r="F37" s="54">
        <v>36762</v>
      </c>
      <c r="G37" s="55">
        <f t="shared" si="2"/>
        <v>1.6125905058854597</v>
      </c>
      <c r="H37" s="54">
        <v>42468</v>
      </c>
      <c r="I37" s="55">
        <f t="shared" si="3"/>
        <v>-13.435998869737208</v>
      </c>
    </row>
    <row r="38" spans="1:9" ht="18" customHeight="1">
      <c r="A38" s="87"/>
      <c r="B38" s="87"/>
      <c r="C38" s="62"/>
      <c r="D38" s="53" t="s">
        <v>36</v>
      </c>
      <c r="E38" s="53"/>
      <c r="F38" s="54">
        <v>8858</v>
      </c>
      <c r="G38" s="55">
        <f t="shared" si="2"/>
        <v>0.38856228445496444</v>
      </c>
      <c r="H38" s="54">
        <v>9789</v>
      </c>
      <c r="I38" s="55">
        <f t="shared" si="3"/>
        <v>-9.5106752477270398</v>
      </c>
    </row>
    <row r="39" spans="1:9" ht="18" customHeight="1">
      <c r="A39" s="87"/>
      <c r="B39" s="87"/>
      <c r="C39" s="61" t="s">
        <v>16</v>
      </c>
      <c r="D39" s="53"/>
      <c r="E39" s="53"/>
      <c r="F39" s="54">
        <v>240344</v>
      </c>
      <c r="G39" s="55">
        <f t="shared" si="2"/>
        <v>10.542855463427859</v>
      </c>
      <c r="H39" s="54">
        <v>216786</v>
      </c>
      <c r="I39" s="55">
        <f t="shared" si="3"/>
        <v>10.866937901894037</v>
      </c>
    </row>
    <row r="40" spans="1:9" ht="18" customHeight="1">
      <c r="A40" s="87"/>
      <c r="B40" s="87"/>
      <c r="C40" s="63"/>
      <c r="D40" s="61" t="s">
        <v>17</v>
      </c>
      <c r="E40" s="53"/>
      <c r="F40" s="54">
        <v>238777</v>
      </c>
      <c r="G40" s="55">
        <f t="shared" si="2"/>
        <v>10.474117926767107</v>
      </c>
      <c r="H40" s="54">
        <v>215246</v>
      </c>
      <c r="I40" s="55">
        <f t="shared" si="3"/>
        <v>10.932142757588981</v>
      </c>
    </row>
    <row r="41" spans="1:9" ht="18" customHeight="1">
      <c r="A41" s="87"/>
      <c r="B41" s="87"/>
      <c r="C41" s="63"/>
      <c r="D41" s="63"/>
      <c r="E41" s="57" t="s">
        <v>91</v>
      </c>
      <c r="F41" s="54">
        <v>97978</v>
      </c>
      <c r="G41" s="55">
        <f t="shared" si="2"/>
        <v>4.2978726017530482</v>
      </c>
      <c r="H41" s="54">
        <v>94680</v>
      </c>
      <c r="I41" s="58">
        <f t="shared" si="3"/>
        <v>3.4833122095479618</v>
      </c>
    </row>
    <row r="42" spans="1:9" ht="18" customHeight="1">
      <c r="A42" s="87"/>
      <c r="B42" s="87"/>
      <c r="C42" s="63"/>
      <c r="D42" s="62"/>
      <c r="E42" s="47" t="s">
        <v>37</v>
      </c>
      <c r="F42" s="54">
        <v>140799</v>
      </c>
      <c r="G42" s="55">
        <f t="shared" si="2"/>
        <v>6.176245325014059</v>
      </c>
      <c r="H42" s="54">
        <v>120566</v>
      </c>
      <c r="I42" s="58">
        <f t="shared" si="3"/>
        <v>16.781679743874722</v>
      </c>
    </row>
    <row r="43" spans="1:9" ht="18" customHeight="1">
      <c r="A43" s="87"/>
      <c r="B43" s="87"/>
      <c r="C43" s="63"/>
      <c r="D43" s="53" t="s">
        <v>38</v>
      </c>
      <c r="E43" s="53"/>
      <c r="F43" s="54">
        <v>1567</v>
      </c>
      <c r="G43" s="55">
        <f t="shared" si="2"/>
        <v>6.873753666075065E-2</v>
      </c>
      <c r="H43" s="54">
        <v>1540</v>
      </c>
      <c r="I43" s="58">
        <f t="shared" si="3"/>
        <v>1.7532467532467511</v>
      </c>
    </row>
    <row r="44" spans="1:9" ht="18" customHeight="1">
      <c r="A44" s="87"/>
      <c r="B44" s="87"/>
      <c r="C44" s="62"/>
      <c r="D44" s="53" t="s">
        <v>39</v>
      </c>
      <c r="E44" s="53"/>
      <c r="F44" s="54">
        <v>0</v>
      </c>
      <c r="G44" s="55">
        <f t="shared" si="2"/>
        <v>0</v>
      </c>
      <c r="H44" s="54">
        <v>0</v>
      </c>
      <c r="I44" s="55" t="e">
        <f t="shared" si="3"/>
        <v>#DIV/0!</v>
      </c>
    </row>
    <row r="45" spans="1:9" ht="18" customHeight="1">
      <c r="A45" s="87"/>
      <c r="B45" s="87"/>
      <c r="C45" s="47" t="s">
        <v>18</v>
      </c>
      <c r="D45" s="47"/>
      <c r="E45" s="47"/>
      <c r="F45" s="54">
        <f>SUM(F28,F32,F39)</f>
        <v>2279686</v>
      </c>
      <c r="G45" s="55">
        <f>F45/$F$45*100</f>
        <v>100</v>
      </c>
      <c r="H45" s="54">
        <f>SUM(H28,H32,H39)</f>
        <v>2166401</v>
      </c>
      <c r="I45" s="55">
        <f t="shared" si="3"/>
        <v>5.2291796394111634</v>
      </c>
    </row>
    <row r="46" spans="1:9">
      <c r="A46" s="23" t="s">
        <v>19</v>
      </c>
    </row>
    <row r="47" spans="1:9">
      <c r="A47" s="24" t="s">
        <v>20</v>
      </c>
    </row>
    <row r="48" spans="1:9">
      <c r="A48" s="24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0"/>
  <sheetViews>
    <sheetView view="pageBreakPreview" zoomScaleNormal="100" zoomScaleSheetLayoutView="10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J14" sqref="J14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3" width="13.6328125" style="2" customWidth="1"/>
    <col min="24" max="27" width="12" style="2" customWidth="1"/>
    <col min="28" max="16384" width="9" style="2"/>
  </cols>
  <sheetData>
    <row r="1" spans="1:27" ht="34" customHeight="1">
      <c r="A1" s="20" t="s">
        <v>0</v>
      </c>
      <c r="B1" s="11"/>
      <c r="C1" s="11"/>
      <c r="D1" s="22" t="s">
        <v>250</v>
      </c>
      <c r="E1" s="13"/>
      <c r="F1" s="13"/>
      <c r="G1" s="13"/>
    </row>
    <row r="2" spans="1:27" ht="15" customHeight="1"/>
    <row r="3" spans="1:27" ht="15" customHeight="1">
      <c r="A3" s="14" t="s">
        <v>46</v>
      </c>
      <c r="B3" s="14"/>
      <c r="C3" s="14"/>
      <c r="D3" s="14"/>
    </row>
    <row r="4" spans="1:27" ht="15" customHeight="1">
      <c r="A4" s="14"/>
      <c r="B4" s="14"/>
      <c r="C4" s="14"/>
      <c r="D4" s="14"/>
    </row>
    <row r="5" spans="1:27" ht="16" customHeight="1">
      <c r="A5" s="12" t="s">
        <v>242</v>
      </c>
      <c r="B5" s="12"/>
      <c r="C5" s="12"/>
      <c r="D5" s="12"/>
      <c r="K5" s="15"/>
      <c r="O5" s="15"/>
      <c r="Q5" s="15" t="s">
        <v>47</v>
      </c>
    </row>
    <row r="6" spans="1:27" ht="16" customHeight="1">
      <c r="A6" s="98" t="s">
        <v>48</v>
      </c>
      <c r="B6" s="99"/>
      <c r="C6" s="99"/>
      <c r="D6" s="99"/>
      <c r="E6" s="99"/>
      <c r="F6" s="92" t="s">
        <v>251</v>
      </c>
      <c r="G6" s="93"/>
      <c r="H6" s="92" t="s">
        <v>252</v>
      </c>
      <c r="I6" s="93"/>
      <c r="J6" s="93" t="s">
        <v>253</v>
      </c>
      <c r="K6" s="93"/>
      <c r="L6" s="93" t="s">
        <v>254</v>
      </c>
      <c r="M6" s="93"/>
      <c r="N6" s="93" t="s">
        <v>255</v>
      </c>
      <c r="O6" s="93"/>
      <c r="P6" s="92" t="s">
        <v>256</v>
      </c>
      <c r="Q6" s="93"/>
    </row>
    <row r="7" spans="1:27" ht="16" customHeight="1">
      <c r="A7" s="99"/>
      <c r="B7" s="99"/>
      <c r="C7" s="99"/>
      <c r="D7" s="99"/>
      <c r="E7" s="99"/>
      <c r="F7" s="51" t="s">
        <v>243</v>
      </c>
      <c r="G7" s="51" t="s">
        <v>238</v>
      </c>
      <c r="H7" s="51" t="s">
        <v>243</v>
      </c>
      <c r="I7" s="51" t="s">
        <v>238</v>
      </c>
      <c r="J7" s="51" t="s">
        <v>243</v>
      </c>
      <c r="K7" s="51" t="s">
        <v>238</v>
      </c>
      <c r="L7" s="51" t="s">
        <v>243</v>
      </c>
      <c r="M7" s="51" t="s">
        <v>238</v>
      </c>
      <c r="N7" s="51" t="s">
        <v>243</v>
      </c>
      <c r="O7" s="51" t="s">
        <v>238</v>
      </c>
      <c r="P7" s="51" t="s">
        <v>243</v>
      </c>
      <c r="Q7" s="51" t="s">
        <v>238</v>
      </c>
    </row>
    <row r="8" spans="1:27" ht="16" customHeight="1">
      <c r="A8" s="96" t="s">
        <v>82</v>
      </c>
      <c r="B8" s="61" t="s">
        <v>49</v>
      </c>
      <c r="C8" s="53"/>
      <c r="D8" s="53"/>
      <c r="E8" s="66" t="s">
        <v>40</v>
      </c>
      <c r="F8" s="54">
        <v>68048</v>
      </c>
      <c r="G8" s="54">
        <v>63015.3</v>
      </c>
      <c r="H8" s="54">
        <v>10256</v>
      </c>
      <c r="I8" s="54">
        <v>11840.1</v>
      </c>
      <c r="J8" s="54">
        <v>1210</v>
      </c>
      <c r="K8" s="54">
        <v>967.1</v>
      </c>
      <c r="L8" s="54">
        <v>2637</v>
      </c>
      <c r="M8" s="54">
        <v>2527</v>
      </c>
      <c r="N8" s="54">
        <v>1999</v>
      </c>
      <c r="O8" s="54">
        <v>2093</v>
      </c>
      <c r="P8" s="54">
        <v>23244.001</v>
      </c>
      <c r="Q8" s="54">
        <v>23556</v>
      </c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ht="16" customHeight="1">
      <c r="A9" s="96"/>
      <c r="B9" s="63"/>
      <c r="C9" s="53" t="s">
        <v>50</v>
      </c>
      <c r="D9" s="53"/>
      <c r="E9" s="66" t="s">
        <v>41</v>
      </c>
      <c r="F9" s="54">
        <v>67959</v>
      </c>
      <c r="G9" s="54">
        <v>62863.7</v>
      </c>
      <c r="H9" s="54">
        <v>10236</v>
      </c>
      <c r="I9" s="54">
        <v>11820.1</v>
      </c>
      <c r="J9" s="54">
        <v>959</v>
      </c>
      <c r="K9" s="54">
        <v>967.1</v>
      </c>
      <c r="L9" s="54">
        <v>2637</v>
      </c>
      <c r="M9" s="54">
        <v>2527</v>
      </c>
      <c r="N9" s="54">
        <v>1999</v>
      </c>
      <c r="O9" s="54">
        <v>2093</v>
      </c>
      <c r="P9" s="54">
        <v>23244.001</v>
      </c>
      <c r="Q9" s="54">
        <v>23556</v>
      </c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1:27" ht="16" customHeight="1">
      <c r="A10" s="96"/>
      <c r="B10" s="62"/>
      <c r="C10" s="53" t="s">
        <v>51</v>
      </c>
      <c r="D10" s="53"/>
      <c r="E10" s="66" t="s">
        <v>42</v>
      </c>
      <c r="F10" s="54">
        <v>89</v>
      </c>
      <c r="G10" s="54">
        <v>151.6</v>
      </c>
      <c r="H10" s="54">
        <v>20</v>
      </c>
      <c r="I10" s="54">
        <v>20</v>
      </c>
      <c r="J10" s="67">
        <v>251</v>
      </c>
      <c r="K10" s="67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ht="16" customHeight="1">
      <c r="A11" s="96"/>
      <c r="B11" s="61" t="s">
        <v>52</v>
      </c>
      <c r="C11" s="53"/>
      <c r="D11" s="53"/>
      <c r="E11" s="66" t="s">
        <v>43</v>
      </c>
      <c r="F11" s="54">
        <v>60646</v>
      </c>
      <c r="G11" s="54">
        <v>59308.1</v>
      </c>
      <c r="H11" s="54">
        <v>8420</v>
      </c>
      <c r="I11" s="54">
        <v>8890.7999999999993</v>
      </c>
      <c r="J11" s="54">
        <v>1752</v>
      </c>
      <c r="K11" s="54">
        <v>668</v>
      </c>
      <c r="L11" s="54">
        <v>2637</v>
      </c>
      <c r="M11" s="54">
        <v>2527</v>
      </c>
      <c r="N11" s="54">
        <v>1999</v>
      </c>
      <c r="O11" s="54">
        <v>2093</v>
      </c>
      <c r="P11" s="54">
        <v>25444.920999999998</v>
      </c>
      <c r="Q11" s="54">
        <v>25756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ht="16" customHeight="1">
      <c r="A12" s="96"/>
      <c r="B12" s="63"/>
      <c r="C12" s="53" t="s">
        <v>53</v>
      </c>
      <c r="D12" s="53"/>
      <c r="E12" s="66" t="s">
        <v>44</v>
      </c>
      <c r="F12" s="54">
        <v>60626</v>
      </c>
      <c r="G12" s="54">
        <v>59288.1</v>
      </c>
      <c r="H12" s="54">
        <v>8400</v>
      </c>
      <c r="I12" s="54">
        <v>8870.7999999999993</v>
      </c>
      <c r="J12" s="54">
        <v>746</v>
      </c>
      <c r="K12" s="54">
        <v>668</v>
      </c>
      <c r="L12" s="54">
        <v>2637</v>
      </c>
      <c r="M12" s="54">
        <v>2527</v>
      </c>
      <c r="N12" s="54">
        <v>1999</v>
      </c>
      <c r="O12" s="54">
        <v>2093</v>
      </c>
      <c r="P12" s="54">
        <v>24629.744999999999</v>
      </c>
      <c r="Q12" s="54">
        <v>24929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ht="16" customHeight="1">
      <c r="A13" s="96"/>
      <c r="B13" s="62"/>
      <c r="C13" s="53" t="s">
        <v>54</v>
      </c>
      <c r="D13" s="53"/>
      <c r="E13" s="66" t="s">
        <v>45</v>
      </c>
      <c r="F13" s="54">
        <v>20</v>
      </c>
      <c r="G13" s="54">
        <v>20</v>
      </c>
      <c r="H13" s="67">
        <v>20</v>
      </c>
      <c r="I13" s="67">
        <v>20</v>
      </c>
      <c r="J13" s="67">
        <v>1005</v>
      </c>
      <c r="K13" s="67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ht="16" customHeight="1">
      <c r="A14" s="96"/>
      <c r="B14" s="53" t="s">
        <v>55</v>
      </c>
      <c r="C14" s="53"/>
      <c r="D14" s="53"/>
      <c r="E14" s="66" t="s">
        <v>96</v>
      </c>
      <c r="F14" s="54">
        <f t="shared" ref="F14:O14" si="0">F9-F12</f>
        <v>7333</v>
      </c>
      <c r="G14" s="54">
        <f t="shared" si="0"/>
        <v>3575.5999999999985</v>
      </c>
      <c r="H14" s="54">
        <f t="shared" si="0"/>
        <v>1836</v>
      </c>
      <c r="I14" s="54">
        <f t="shared" si="0"/>
        <v>2949.3000000000011</v>
      </c>
      <c r="J14" s="54">
        <f t="shared" si="0"/>
        <v>213</v>
      </c>
      <c r="K14" s="54">
        <f t="shared" si="0"/>
        <v>299.10000000000002</v>
      </c>
      <c r="L14" s="54">
        <f t="shared" si="0"/>
        <v>0</v>
      </c>
      <c r="M14" s="54">
        <f t="shared" si="0"/>
        <v>0</v>
      </c>
      <c r="N14" s="54">
        <f t="shared" si="0"/>
        <v>0</v>
      </c>
      <c r="O14" s="54">
        <f t="shared" si="0"/>
        <v>0</v>
      </c>
      <c r="P14" s="54">
        <f t="shared" ref="P14:Q14" si="1">P9-P12</f>
        <v>-1385.7439999999988</v>
      </c>
      <c r="Q14" s="54">
        <f t="shared" si="1"/>
        <v>-1373</v>
      </c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ht="16" customHeight="1">
      <c r="A15" s="96"/>
      <c r="B15" s="53" t="s">
        <v>56</v>
      </c>
      <c r="C15" s="53"/>
      <c r="D15" s="53"/>
      <c r="E15" s="66" t="s">
        <v>97</v>
      </c>
      <c r="F15" s="54">
        <f t="shared" ref="F15:O15" si="2">F10-F13</f>
        <v>69</v>
      </c>
      <c r="G15" s="54">
        <f t="shared" si="2"/>
        <v>131.6</v>
      </c>
      <c r="H15" s="54">
        <f t="shared" si="2"/>
        <v>0</v>
      </c>
      <c r="I15" s="54">
        <f t="shared" si="2"/>
        <v>0</v>
      </c>
      <c r="J15" s="54">
        <f t="shared" si="2"/>
        <v>-754</v>
      </c>
      <c r="K15" s="54">
        <f t="shared" si="2"/>
        <v>0</v>
      </c>
      <c r="L15" s="54">
        <f t="shared" si="2"/>
        <v>0</v>
      </c>
      <c r="M15" s="54">
        <f t="shared" si="2"/>
        <v>0</v>
      </c>
      <c r="N15" s="54">
        <f t="shared" si="2"/>
        <v>0</v>
      </c>
      <c r="O15" s="54">
        <f t="shared" si="2"/>
        <v>0</v>
      </c>
      <c r="P15" s="54">
        <f t="shared" ref="P15:Q15" si="3">P10-P13</f>
        <v>0</v>
      </c>
      <c r="Q15" s="54">
        <f t="shared" si="3"/>
        <v>0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ht="16" customHeight="1">
      <c r="A16" s="96"/>
      <c r="B16" s="53" t="s">
        <v>57</v>
      </c>
      <c r="C16" s="53"/>
      <c r="D16" s="53"/>
      <c r="E16" s="66" t="s">
        <v>98</v>
      </c>
      <c r="F16" s="54">
        <f t="shared" ref="F16:O16" si="4">F8-F11</f>
        <v>7402</v>
      </c>
      <c r="G16" s="54">
        <f t="shared" si="4"/>
        <v>3707.2000000000044</v>
      </c>
      <c r="H16" s="54">
        <f t="shared" si="4"/>
        <v>1836</v>
      </c>
      <c r="I16" s="54">
        <f t="shared" si="4"/>
        <v>2949.3000000000011</v>
      </c>
      <c r="J16" s="54">
        <f t="shared" si="4"/>
        <v>-542</v>
      </c>
      <c r="K16" s="54">
        <f t="shared" si="4"/>
        <v>299.10000000000002</v>
      </c>
      <c r="L16" s="54">
        <f t="shared" si="4"/>
        <v>0</v>
      </c>
      <c r="M16" s="54">
        <f t="shared" si="4"/>
        <v>0</v>
      </c>
      <c r="N16" s="54">
        <f t="shared" si="4"/>
        <v>0</v>
      </c>
      <c r="O16" s="54">
        <f t="shared" si="4"/>
        <v>0</v>
      </c>
      <c r="P16" s="54">
        <f t="shared" ref="P16:Q16" si="5">P8-P11</f>
        <v>-2200.9199999999983</v>
      </c>
      <c r="Q16" s="54">
        <f t="shared" si="5"/>
        <v>-2200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ht="16" customHeight="1">
      <c r="A17" s="96"/>
      <c r="B17" s="53" t="s">
        <v>58</v>
      </c>
      <c r="C17" s="53"/>
      <c r="D17" s="53"/>
      <c r="E17" s="51"/>
      <c r="F17" s="54"/>
      <c r="G17" s="54"/>
      <c r="H17" s="67"/>
      <c r="I17" s="67"/>
      <c r="J17" s="54"/>
      <c r="K17" s="54"/>
      <c r="L17" s="54"/>
      <c r="M17" s="54"/>
      <c r="N17" s="67"/>
      <c r="O17" s="68"/>
      <c r="P17" s="67"/>
      <c r="Q17" s="68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16" customHeight="1">
      <c r="A18" s="96"/>
      <c r="B18" s="53" t="s">
        <v>59</v>
      </c>
      <c r="C18" s="53"/>
      <c r="D18" s="53"/>
      <c r="E18" s="51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ht="16" customHeight="1">
      <c r="A19" s="96" t="s">
        <v>83</v>
      </c>
      <c r="B19" s="61" t="s">
        <v>60</v>
      </c>
      <c r="C19" s="53"/>
      <c r="D19" s="53"/>
      <c r="E19" s="66"/>
      <c r="F19" s="54">
        <v>21189</v>
      </c>
      <c r="G19" s="54">
        <v>21084.5</v>
      </c>
      <c r="H19" s="54">
        <v>399</v>
      </c>
      <c r="I19" s="54">
        <v>354.2</v>
      </c>
      <c r="J19" s="54">
        <v>4455</v>
      </c>
      <c r="K19" s="54">
        <v>3984.4</v>
      </c>
      <c r="L19" s="54">
        <v>603</v>
      </c>
      <c r="M19" s="54">
        <v>299.60000000000002</v>
      </c>
      <c r="N19" s="54">
        <v>464</v>
      </c>
      <c r="O19" s="54">
        <v>10.8</v>
      </c>
      <c r="P19" s="54">
        <v>9635.6929999999993</v>
      </c>
      <c r="Q19" s="54">
        <v>10120</v>
      </c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ht="16" customHeight="1">
      <c r="A20" s="96"/>
      <c r="B20" s="62"/>
      <c r="C20" s="53" t="s">
        <v>61</v>
      </c>
      <c r="D20" s="53"/>
      <c r="E20" s="66"/>
      <c r="F20" s="54">
        <v>16000</v>
      </c>
      <c r="G20" s="54">
        <v>16000</v>
      </c>
      <c r="H20" s="54">
        <v>0</v>
      </c>
      <c r="I20" s="54">
        <v>0</v>
      </c>
      <c r="J20" s="54">
        <v>0</v>
      </c>
      <c r="K20" s="67">
        <v>0</v>
      </c>
      <c r="L20" s="54">
        <v>0</v>
      </c>
      <c r="M20" s="54">
        <v>0</v>
      </c>
      <c r="N20" s="54">
        <v>0</v>
      </c>
      <c r="O20" s="54">
        <v>0</v>
      </c>
      <c r="P20" s="54">
        <v>1886</v>
      </c>
      <c r="Q20" s="54">
        <v>1921</v>
      </c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ht="16" customHeight="1">
      <c r="A21" s="96"/>
      <c r="B21" s="53" t="s">
        <v>62</v>
      </c>
      <c r="C21" s="53"/>
      <c r="D21" s="53"/>
      <c r="E21" s="66" t="s">
        <v>99</v>
      </c>
      <c r="F21" s="54">
        <v>21189</v>
      </c>
      <c r="G21" s="54">
        <v>21084.5</v>
      </c>
      <c r="H21" s="54">
        <v>399</v>
      </c>
      <c r="I21" s="54">
        <v>354.2</v>
      </c>
      <c r="J21" s="54">
        <v>4455</v>
      </c>
      <c r="K21" s="54">
        <v>3984.4</v>
      </c>
      <c r="L21" s="54">
        <v>603</v>
      </c>
      <c r="M21" s="54">
        <v>299.60000000000002</v>
      </c>
      <c r="N21" s="54">
        <v>464</v>
      </c>
      <c r="O21" s="54">
        <v>10.8</v>
      </c>
      <c r="P21" s="54">
        <v>9635.6929999999993</v>
      </c>
      <c r="Q21" s="54">
        <v>10120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1:27" ht="16" customHeight="1">
      <c r="A22" s="96"/>
      <c r="B22" s="61" t="s">
        <v>63</v>
      </c>
      <c r="C22" s="53"/>
      <c r="D22" s="53"/>
      <c r="E22" s="66" t="s">
        <v>100</v>
      </c>
      <c r="F22" s="54">
        <v>41033</v>
      </c>
      <c r="G22" s="54">
        <v>40785.5</v>
      </c>
      <c r="H22" s="54">
        <v>5480</v>
      </c>
      <c r="I22" s="54">
        <v>3551.7</v>
      </c>
      <c r="J22" s="54">
        <v>4743</v>
      </c>
      <c r="K22" s="54">
        <v>4592.3999999999996</v>
      </c>
      <c r="L22" s="54">
        <v>603</v>
      </c>
      <c r="M22" s="54">
        <v>299.60000000000002</v>
      </c>
      <c r="N22" s="54">
        <v>464</v>
      </c>
      <c r="O22" s="54">
        <v>10.8</v>
      </c>
      <c r="P22" s="54">
        <v>11292.579</v>
      </c>
      <c r="Q22" s="54">
        <v>11837</v>
      </c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1:27" ht="16" customHeight="1">
      <c r="A23" s="96"/>
      <c r="B23" s="62" t="s">
        <v>64</v>
      </c>
      <c r="C23" s="53" t="s">
        <v>65</v>
      </c>
      <c r="D23" s="53"/>
      <c r="E23" s="66"/>
      <c r="F23" s="54">
        <v>9307</v>
      </c>
      <c r="G23" s="54">
        <v>9488.9</v>
      </c>
      <c r="H23" s="54">
        <v>121</v>
      </c>
      <c r="I23" s="54">
        <v>354.4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1799.175</v>
      </c>
      <c r="Q23" s="54">
        <v>2023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ht="16" customHeight="1">
      <c r="A24" s="96"/>
      <c r="B24" s="53" t="s">
        <v>101</v>
      </c>
      <c r="C24" s="53"/>
      <c r="D24" s="53"/>
      <c r="E24" s="66" t="s">
        <v>102</v>
      </c>
      <c r="F24" s="54">
        <f t="shared" ref="F24:O24" si="6">F21-F22</f>
        <v>-19844</v>
      </c>
      <c r="G24" s="54">
        <f t="shared" si="6"/>
        <v>-19701</v>
      </c>
      <c r="H24" s="54">
        <f t="shared" si="6"/>
        <v>-5081</v>
      </c>
      <c r="I24" s="54">
        <f t="shared" si="6"/>
        <v>-3197.5</v>
      </c>
      <c r="J24" s="54">
        <f t="shared" si="6"/>
        <v>-288</v>
      </c>
      <c r="K24" s="54">
        <f t="shared" si="6"/>
        <v>-607.99999999999955</v>
      </c>
      <c r="L24" s="54">
        <f t="shared" si="6"/>
        <v>0</v>
      </c>
      <c r="M24" s="54">
        <f t="shared" si="6"/>
        <v>0</v>
      </c>
      <c r="N24" s="54">
        <f t="shared" si="6"/>
        <v>0</v>
      </c>
      <c r="O24" s="54">
        <f t="shared" si="6"/>
        <v>0</v>
      </c>
      <c r="P24" s="54">
        <f t="shared" ref="P24:Q24" si="7">P21-P22</f>
        <v>-1656.8860000000004</v>
      </c>
      <c r="Q24" s="54">
        <f t="shared" si="7"/>
        <v>-1717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6" customHeight="1">
      <c r="A25" s="96"/>
      <c r="B25" s="61" t="s">
        <v>66</v>
      </c>
      <c r="C25" s="61"/>
      <c r="D25" s="61"/>
      <c r="E25" s="100" t="s">
        <v>103</v>
      </c>
      <c r="F25" s="94">
        <v>19844</v>
      </c>
      <c r="G25" s="94">
        <v>19701</v>
      </c>
      <c r="H25" s="94">
        <v>5081</v>
      </c>
      <c r="I25" s="94">
        <v>3197.5</v>
      </c>
      <c r="J25" s="94">
        <v>288</v>
      </c>
      <c r="K25" s="94">
        <v>608</v>
      </c>
      <c r="L25" s="94">
        <v>0</v>
      </c>
      <c r="M25" s="94">
        <v>0</v>
      </c>
      <c r="N25" s="94">
        <v>0</v>
      </c>
      <c r="O25" s="94">
        <v>0</v>
      </c>
      <c r="P25" s="94">
        <v>1656.886</v>
      </c>
      <c r="Q25" s="94">
        <v>1717</v>
      </c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ht="16" customHeight="1">
      <c r="A26" s="96"/>
      <c r="B26" s="80" t="s">
        <v>67</v>
      </c>
      <c r="C26" s="80"/>
      <c r="D26" s="80"/>
      <c r="E26" s="101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 ht="16" customHeight="1">
      <c r="A27" s="96"/>
      <c r="B27" s="53" t="s">
        <v>104</v>
      </c>
      <c r="C27" s="53"/>
      <c r="D27" s="53"/>
      <c r="E27" s="66" t="s">
        <v>105</v>
      </c>
      <c r="F27" s="54">
        <f>F24+F25</f>
        <v>0</v>
      </c>
      <c r="G27" s="54">
        <f t="shared" ref="G27:O27" si="8">G24+G25</f>
        <v>0</v>
      </c>
      <c r="H27" s="54">
        <f t="shared" si="8"/>
        <v>0</v>
      </c>
      <c r="I27" s="54">
        <f t="shared" si="8"/>
        <v>0</v>
      </c>
      <c r="J27" s="54">
        <f t="shared" si="8"/>
        <v>0</v>
      </c>
      <c r="K27" s="54">
        <f t="shared" si="8"/>
        <v>0</v>
      </c>
      <c r="L27" s="54">
        <f t="shared" si="8"/>
        <v>0</v>
      </c>
      <c r="M27" s="54">
        <f t="shared" si="8"/>
        <v>0</v>
      </c>
      <c r="N27" s="54">
        <f t="shared" si="8"/>
        <v>0</v>
      </c>
      <c r="O27" s="54">
        <f t="shared" si="8"/>
        <v>0</v>
      </c>
      <c r="P27" s="54">
        <f t="shared" ref="P27:Q27" si="9">P24+P25</f>
        <v>0</v>
      </c>
      <c r="Q27" s="54">
        <f t="shared" si="9"/>
        <v>0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1:27" ht="16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ht="16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106</v>
      </c>
      <c r="P29" s="27"/>
      <c r="Q29" s="28" t="s">
        <v>106</v>
      </c>
      <c r="R29" s="27"/>
      <c r="S29" s="27"/>
      <c r="T29" s="27"/>
      <c r="U29" s="27"/>
      <c r="V29" s="27"/>
      <c r="W29" s="27"/>
      <c r="X29" s="27"/>
      <c r="Y29" s="27"/>
      <c r="Z29" s="27"/>
      <c r="AA29" s="28"/>
    </row>
    <row r="30" spans="1:27" ht="16" customHeight="1">
      <c r="A30" s="99" t="s">
        <v>68</v>
      </c>
      <c r="B30" s="99"/>
      <c r="C30" s="99"/>
      <c r="D30" s="99"/>
      <c r="E30" s="99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29"/>
      <c r="S30" s="27"/>
      <c r="T30" s="29"/>
      <c r="U30" s="27"/>
      <c r="V30" s="29"/>
      <c r="W30" s="27"/>
      <c r="X30" s="29"/>
      <c r="Y30" s="27"/>
      <c r="Z30" s="29"/>
      <c r="AA30" s="27"/>
    </row>
    <row r="31" spans="1:27" ht="16" customHeight="1">
      <c r="A31" s="99"/>
      <c r="B31" s="99"/>
      <c r="C31" s="99"/>
      <c r="D31" s="99"/>
      <c r="E31" s="99"/>
      <c r="F31" s="51" t="s">
        <v>243</v>
      </c>
      <c r="G31" s="51" t="s">
        <v>238</v>
      </c>
      <c r="H31" s="51" t="s">
        <v>243</v>
      </c>
      <c r="I31" s="51" t="s">
        <v>238</v>
      </c>
      <c r="J31" s="51" t="s">
        <v>243</v>
      </c>
      <c r="K31" s="51" t="s">
        <v>238</v>
      </c>
      <c r="L31" s="51" t="s">
        <v>243</v>
      </c>
      <c r="M31" s="51" t="s">
        <v>238</v>
      </c>
      <c r="N31" s="51" t="s">
        <v>243</v>
      </c>
      <c r="O31" s="51" t="s">
        <v>238</v>
      </c>
      <c r="P31" s="51" t="s">
        <v>243</v>
      </c>
      <c r="Q31" s="51" t="s">
        <v>238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6" customHeight="1">
      <c r="A32" s="96" t="s">
        <v>84</v>
      </c>
      <c r="B32" s="61" t="s">
        <v>49</v>
      </c>
      <c r="C32" s="53"/>
      <c r="D32" s="53"/>
      <c r="E32" s="66" t="s">
        <v>40</v>
      </c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31"/>
      <c r="S32" s="31"/>
      <c r="T32" s="31"/>
      <c r="U32" s="31"/>
      <c r="V32" s="32"/>
      <c r="W32" s="32"/>
      <c r="X32" s="31"/>
      <c r="Y32" s="31"/>
      <c r="Z32" s="32"/>
      <c r="AA32" s="32"/>
    </row>
    <row r="33" spans="1:27" ht="16" customHeight="1">
      <c r="A33" s="102"/>
      <c r="B33" s="63"/>
      <c r="C33" s="61" t="s">
        <v>69</v>
      </c>
      <c r="D33" s="53"/>
      <c r="E33" s="6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31"/>
      <c r="S33" s="31"/>
      <c r="T33" s="31"/>
      <c r="U33" s="31"/>
      <c r="V33" s="32"/>
      <c r="W33" s="32"/>
      <c r="X33" s="31"/>
      <c r="Y33" s="31"/>
      <c r="Z33" s="32"/>
      <c r="AA33" s="32"/>
    </row>
    <row r="34" spans="1:27" ht="16" customHeight="1">
      <c r="A34" s="102"/>
      <c r="B34" s="63"/>
      <c r="C34" s="62"/>
      <c r="D34" s="53" t="s">
        <v>70</v>
      </c>
      <c r="E34" s="6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31"/>
      <c r="S34" s="31"/>
      <c r="T34" s="31"/>
      <c r="U34" s="31"/>
      <c r="V34" s="32"/>
      <c r="W34" s="32"/>
      <c r="X34" s="31"/>
      <c r="Y34" s="31"/>
      <c r="Z34" s="32"/>
      <c r="AA34" s="32"/>
    </row>
    <row r="35" spans="1:27" ht="16" customHeight="1">
      <c r="A35" s="102"/>
      <c r="B35" s="62"/>
      <c r="C35" s="53" t="s">
        <v>71</v>
      </c>
      <c r="D35" s="53"/>
      <c r="E35" s="66"/>
      <c r="F35" s="54"/>
      <c r="G35" s="54"/>
      <c r="H35" s="54"/>
      <c r="I35" s="54"/>
      <c r="J35" s="68"/>
      <c r="K35" s="68"/>
      <c r="L35" s="54"/>
      <c r="M35" s="54"/>
      <c r="N35" s="54"/>
      <c r="O35" s="54"/>
      <c r="P35" s="54"/>
      <c r="Q35" s="54"/>
      <c r="R35" s="31"/>
      <c r="S35" s="31"/>
      <c r="T35" s="31"/>
      <c r="U35" s="31"/>
      <c r="V35" s="32"/>
      <c r="W35" s="32"/>
      <c r="X35" s="31"/>
      <c r="Y35" s="31"/>
      <c r="Z35" s="32"/>
      <c r="AA35" s="32"/>
    </row>
    <row r="36" spans="1:27" ht="16" customHeight="1">
      <c r="A36" s="102"/>
      <c r="B36" s="61" t="s">
        <v>52</v>
      </c>
      <c r="C36" s="53"/>
      <c r="D36" s="53"/>
      <c r="E36" s="66" t="s">
        <v>41</v>
      </c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31"/>
      <c r="S36" s="31"/>
      <c r="T36" s="31"/>
      <c r="U36" s="31"/>
      <c r="V36" s="31"/>
      <c r="W36" s="31"/>
      <c r="X36" s="31"/>
      <c r="Y36" s="31"/>
      <c r="Z36" s="32"/>
      <c r="AA36" s="32"/>
    </row>
    <row r="37" spans="1:27" ht="16" customHeight="1">
      <c r="A37" s="102"/>
      <c r="B37" s="63"/>
      <c r="C37" s="53" t="s">
        <v>72</v>
      </c>
      <c r="D37" s="53"/>
      <c r="E37" s="6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31"/>
      <c r="S37" s="31"/>
      <c r="T37" s="31"/>
      <c r="U37" s="31"/>
      <c r="V37" s="31"/>
      <c r="W37" s="31"/>
      <c r="X37" s="31"/>
      <c r="Y37" s="31"/>
      <c r="Z37" s="32"/>
      <c r="AA37" s="32"/>
    </row>
    <row r="38" spans="1:27" ht="16" customHeight="1">
      <c r="A38" s="102"/>
      <c r="B38" s="62"/>
      <c r="C38" s="53" t="s">
        <v>73</v>
      </c>
      <c r="D38" s="53"/>
      <c r="E38" s="66"/>
      <c r="F38" s="54"/>
      <c r="G38" s="54"/>
      <c r="H38" s="54"/>
      <c r="I38" s="54"/>
      <c r="J38" s="54"/>
      <c r="K38" s="68"/>
      <c r="L38" s="54"/>
      <c r="M38" s="54"/>
      <c r="N38" s="54"/>
      <c r="O38" s="54"/>
      <c r="P38" s="54"/>
      <c r="Q38" s="54"/>
      <c r="R38" s="31"/>
      <c r="S38" s="31"/>
      <c r="T38" s="32"/>
      <c r="U38" s="32"/>
      <c r="V38" s="31"/>
      <c r="W38" s="31"/>
      <c r="X38" s="31"/>
      <c r="Y38" s="31"/>
      <c r="Z38" s="32"/>
      <c r="AA38" s="32"/>
    </row>
    <row r="39" spans="1:27" ht="16" customHeight="1">
      <c r="A39" s="102"/>
      <c r="B39" s="47" t="s">
        <v>74</v>
      </c>
      <c r="C39" s="47"/>
      <c r="D39" s="47"/>
      <c r="E39" s="66" t="s">
        <v>107</v>
      </c>
      <c r="F39" s="54">
        <f>F32-F36</f>
        <v>0</v>
      </c>
      <c r="G39" s="54">
        <f t="shared" ref="G39:O39" si="10">G32-G36</f>
        <v>0</v>
      </c>
      <c r="H39" s="54">
        <f t="shared" si="10"/>
        <v>0</v>
      </c>
      <c r="I39" s="54">
        <f t="shared" si="10"/>
        <v>0</v>
      </c>
      <c r="J39" s="54">
        <f t="shared" si="10"/>
        <v>0</v>
      </c>
      <c r="K39" s="54">
        <f t="shared" si="10"/>
        <v>0</v>
      </c>
      <c r="L39" s="54">
        <f t="shared" si="10"/>
        <v>0</v>
      </c>
      <c r="M39" s="54">
        <f t="shared" si="10"/>
        <v>0</v>
      </c>
      <c r="N39" s="54">
        <f t="shared" si="10"/>
        <v>0</v>
      </c>
      <c r="O39" s="54">
        <f t="shared" si="10"/>
        <v>0</v>
      </c>
      <c r="P39" s="54">
        <f t="shared" ref="P39:Q39" si="11">P32-P36</f>
        <v>0</v>
      </c>
      <c r="Q39" s="54">
        <f t="shared" si="11"/>
        <v>0</v>
      </c>
      <c r="R39" s="31"/>
      <c r="S39" s="31"/>
      <c r="T39" s="31"/>
      <c r="U39" s="31"/>
      <c r="V39" s="31"/>
      <c r="W39" s="31"/>
      <c r="X39" s="31"/>
      <c r="Y39" s="31"/>
      <c r="Z39" s="32"/>
      <c r="AA39" s="32"/>
    </row>
    <row r="40" spans="1:27" ht="16" customHeight="1">
      <c r="A40" s="96" t="s">
        <v>85</v>
      </c>
      <c r="B40" s="61" t="s">
        <v>75</v>
      </c>
      <c r="C40" s="53"/>
      <c r="D40" s="53"/>
      <c r="E40" s="66" t="s">
        <v>43</v>
      </c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31"/>
      <c r="S40" s="31"/>
      <c r="T40" s="31"/>
      <c r="U40" s="31"/>
      <c r="V40" s="32"/>
      <c r="W40" s="32"/>
      <c r="X40" s="32"/>
      <c r="Y40" s="32"/>
      <c r="Z40" s="31"/>
      <c r="AA40" s="31"/>
    </row>
    <row r="41" spans="1:27" ht="16" customHeight="1">
      <c r="A41" s="97"/>
      <c r="B41" s="62"/>
      <c r="C41" s="53" t="s">
        <v>76</v>
      </c>
      <c r="D41" s="53"/>
      <c r="E41" s="66"/>
      <c r="F41" s="68"/>
      <c r="G41" s="68"/>
      <c r="H41" s="68"/>
      <c r="I41" s="68"/>
      <c r="J41" s="54"/>
      <c r="K41" s="54"/>
      <c r="L41" s="54"/>
      <c r="M41" s="54"/>
      <c r="N41" s="54"/>
      <c r="O41" s="54"/>
      <c r="P41" s="54"/>
      <c r="Q41" s="54"/>
      <c r="R41" s="32"/>
      <c r="S41" s="32"/>
      <c r="T41" s="32"/>
      <c r="U41" s="32"/>
      <c r="V41" s="32"/>
      <c r="W41" s="32"/>
      <c r="X41" s="32"/>
      <c r="Y41" s="32"/>
      <c r="Z41" s="31"/>
      <c r="AA41" s="31"/>
    </row>
    <row r="42" spans="1:27" ht="16" customHeight="1">
      <c r="A42" s="97"/>
      <c r="B42" s="61" t="s">
        <v>63</v>
      </c>
      <c r="C42" s="53"/>
      <c r="D42" s="53"/>
      <c r="E42" s="66" t="s">
        <v>44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31"/>
      <c r="S42" s="31"/>
      <c r="T42" s="31"/>
      <c r="U42" s="31"/>
      <c r="V42" s="32"/>
      <c r="W42" s="32"/>
      <c r="X42" s="31"/>
      <c r="Y42" s="31"/>
      <c r="Z42" s="31"/>
      <c r="AA42" s="31"/>
    </row>
    <row r="43" spans="1:27" ht="16" customHeight="1">
      <c r="A43" s="97"/>
      <c r="B43" s="62"/>
      <c r="C43" s="53" t="s">
        <v>77</v>
      </c>
      <c r="D43" s="53"/>
      <c r="E43" s="66"/>
      <c r="F43" s="54"/>
      <c r="G43" s="54"/>
      <c r="H43" s="54"/>
      <c r="I43" s="54"/>
      <c r="J43" s="68"/>
      <c r="K43" s="68"/>
      <c r="L43" s="54"/>
      <c r="M43" s="54"/>
      <c r="N43" s="54"/>
      <c r="O43" s="54"/>
      <c r="P43" s="54"/>
      <c r="Q43" s="54"/>
      <c r="R43" s="31"/>
      <c r="S43" s="31"/>
      <c r="T43" s="32"/>
      <c r="U43" s="31"/>
      <c r="V43" s="32"/>
      <c r="W43" s="32"/>
      <c r="X43" s="31"/>
      <c r="Y43" s="31"/>
      <c r="Z43" s="32"/>
      <c r="AA43" s="32"/>
    </row>
    <row r="44" spans="1:27" ht="16" customHeight="1">
      <c r="A44" s="97"/>
      <c r="B44" s="53" t="s">
        <v>74</v>
      </c>
      <c r="C44" s="53"/>
      <c r="D44" s="53"/>
      <c r="E44" s="66" t="s">
        <v>108</v>
      </c>
      <c r="F44" s="68">
        <f>F40-F42</f>
        <v>0</v>
      </c>
      <c r="G44" s="68">
        <f t="shared" ref="G44:O44" si="12">G40-G42</f>
        <v>0</v>
      </c>
      <c r="H44" s="68">
        <f t="shared" si="12"/>
        <v>0</v>
      </c>
      <c r="I44" s="68">
        <f t="shared" si="12"/>
        <v>0</v>
      </c>
      <c r="J44" s="68">
        <f t="shared" si="12"/>
        <v>0</v>
      </c>
      <c r="K44" s="68">
        <f t="shared" si="12"/>
        <v>0</v>
      </c>
      <c r="L44" s="68">
        <f t="shared" si="12"/>
        <v>0</v>
      </c>
      <c r="M44" s="68">
        <f t="shared" si="12"/>
        <v>0</v>
      </c>
      <c r="N44" s="68">
        <f t="shared" si="12"/>
        <v>0</v>
      </c>
      <c r="O44" s="68">
        <f t="shared" si="12"/>
        <v>0</v>
      </c>
      <c r="P44" s="68">
        <f t="shared" ref="P44:Q44" si="13">P40-P42</f>
        <v>0</v>
      </c>
      <c r="Q44" s="68">
        <f t="shared" si="13"/>
        <v>0</v>
      </c>
      <c r="R44" s="32"/>
      <c r="S44" s="32"/>
      <c r="T44" s="31"/>
      <c r="U44" s="31"/>
      <c r="V44" s="32"/>
      <c r="W44" s="32"/>
      <c r="X44" s="31"/>
      <c r="Y44" s="31"/>
      <c r="Z44" s="31"/>
      <c r="AA44" s="31"/>
    </row>
    <row r="45" spans="1:27" ht="16" customHeight="1">
      <c r="A45" s="96" t="s">
        <v>86</v>
      </c>
      <c r="B45" s="47" t="s">
        <v>78</v>
      </c>
      <c r="C45" s="47"/>
      <c r="D45" s="47"/>
      <c r="E45" s="66" t="s">
        <v>109</v>
      </c>
      <c r="F45" s="54">
        <f>F39+F44</f>
        <v>0</v>
      </c>
      <c r="G45" s="54">
        <f t="shared" ref="G45:O45" si="14">G39+G44</f>
        <v>0</v>
      </c>
      <c r="H45" s="54">
        <f t="shared" si="14"/>
        <v>0</v>
      </c>
      <c r="I45" s="54">
        <f t="shared" si="14"/>
        <v>0</v>
      </c>
      <c r="J45" s="54">
        <f t="shared" si="14"/>
        <v>0</v>
      </c>
      <c r="K45" s="54">
        <f t="shared" si="14"/>
        <v>0</v>
      </c>
      <c r="L45" s="54">
        <f t="shared" si="14"/>
        <v>0</v>
      </c>
      <c r="M45" s="54">
        <f t="shared" si="14"/>
        <v>0</v>
      </c>
      <c r="N45" s="54">
        <f t="shared" si="14"/>
        <v>0</v>
      </c>
      <c r="O45" s="54">
        <f t="shared" si="14"/>
        <v>0</v>
      </c>
      <c r="P45" s="54">
        <f t="shared" ref="P45:Q45" si="15">P39+P44</f>
        <v>0</v>
      </c>
      <c r="Q45" s="54">
        <f t="shared" si="15"/>
        <v>0</v>
      </c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ht="16" customHeight="1">
      <c r="A46" s="97"/>
      <c r="B46" s="53" t="s">
        <v>79</v>
      </c>
      <c r="C46" s="53"/>
      <c r="D46" s="53"/>
      <c r="E46" s="53"/>
      <c r="F46" s="68"/>
      <c r="G46" s="68"/>
      <c r="H46" s="68"/>
      <c r="I46" s="68"/>
      <c r="J46" s="68"/>
      <c r="K46" s="68"/>
      <c r="L46" s="54"/>
      <c r="M46" s="54"/>
      <c r="N46" s="68"/>
      <c r="O46" s="68"/>
      <c r="P46" s="68"/>
      <c r="Q46" s="68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spans="1:27" ht="16" customHeight="1">
      <c r="A47" s="97"/>
      <c r="B47" s="53" t="s">
        <v>80</v>
      </c>
      <c r="C47" s="53"/>
      <c r="D47" s="53"/>
      <c r="E47" s="53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ht="16" customHeight="1">
      <c r="A48" s="97"/>
      <c r="B48" s="53" t="s">
        <v>81</v>
      </c>
      <c r="C48" s="53"/>
      <c r="D48" s="53"/>
      <c r="E48" s="53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" ht="16" customHeight="1">
      <c r="A49" s="8" t="s">
        <v>110</v>
      </c>
    </row>
    <row r="50" spans="1:1" ht="16" customHeight="1">
      <c r="A50" s="8"/>
    </row>
  </sheetData>
  <mergeCells count="32">
    <mergeCell ref="A45:A48"/>
    <mergeCell ref="A6:E7"/>
    <mergeCell ref="A30:E31"/>
    <mergeCell ref="A8:A18"/>
    <mergeCell ref="A19:A27"/>
    <mergeCell ref="E25:E26"/>
    <mergeCell ref="A32:A39"/>
    <mergeCell ref="A40:A44"/>
    <mergeCell ref="F30:G30"/>
    <mergeCell ref="H30:I30"/>
    <mergeCell ref="J30:K30"/>
    <mergeCell ref="L30:M30"/>
    <mergeCell ref="F6:G6"/>
    <mergeCell ref="H6:I6"/>
    <mergeCell ref="J25:J26"/>
    <mergeCell ref="K25:K26"/>
    <mergeCell ref="F25:F26"/>
    <mergeCell ref="G25:G26"/>
    <mergeCell ref="H25:H26"/>
    <mergeCell ref="I25:I26"/>
    <mergeCell ref="L6:M6"/>
    <mergeCell ref="J6:K6"/>
    <mergeCell ref="L25:L26"/>
    <mergeCell ref="M25:M26"/>
    <mergeCell ref="N30:O30"/>
    <mergeCell ref="P6:Q6"/>
    <mergeCell ref="P25:P26"/>
    <mergeCell ref="Q25:Q26"/>
    <mergeCell ref="P30:Q30"/>
    <mergeCell ref="N25:N26"/>
    <mergeCell ref="O25:O26"/>
    <mergeCell ref="N6:O6"/>
  </mergeCells>
  <phoneticPr fontId="9"/>
  <printOptions horizontalCentered="1" gridLinesSet="0"/>
  <pageMargins left="0.78740157480314965" right="0.27" top="0.38" bottom="0.34" header="0.19685039370078741" footer="0.19685039370078741"/>
  <pageSetup paperSize="9" scale="68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F38" sqref="F38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" customHeight="1">
      <c r="A1" s="16" t="s">
        <v>0</v>
      </c>
      <c r="B1" s="16"/>
      <c r="C1" s="16"/>
      <c r="D1" s="16"/>
      <c r="E1" s="21" t="s">
        <v>257</v>
      </c>
      <c r="F1" s="1"/>
    </row>
    <row r="3" spans="1:9" ht="1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9"/>
      <c r="F7" s="48" t="s">
        <v>235</v>
      </c>
      <c r="G7" s="48"/>
      <c r="H7" s="48" t="s">
        <v>245</v>
      </c>
      <c r="I7" s="69" t="s">
        <v>21</v>
      </c>
    </row>
    <row r="8" spans="1:9" ht="17.149999999999999" customHeight="1">
      <c r="A8" s="18"/>
      <c r="B8" s="19"/>
      <c r="C8" s="19"/>
      <c r="D8" s="19"/>
      <c r="E8" s="60"/>
      <c r="F8" s="51" t="s">
        <v>234</v>
      </c>
      <c r="G8" s="51" t="s">
        <v>2</v>
      </c>
      <c r="H8" s="51" t="s">
        <v>234</v>
      </c>
      <c r="I8" s="52"/>
    </row>
    <row r="9" spans="1:9" ht="18" customHeight="1">
      <c r="A9" s="87" t="s">
        <v>87</v>
      </c>
      <c r="B9" s="87" t="s">
        <v>89</v>
      </c>
      <c r="C9" s="61" t="s">
        <v>3</v>
      </c>
      <c r="D9" s="53"/>
      <c r="E9" s="53"/>
      <c r="F9" s="54">
        <v>1349971</v>
      </c>
      <c r="G9" s="55">
        <f>F9/$F$27*100</f>
        <v>59.965716641243617</v>
      </c>
      <c r="H9" s="54">
        <v>1329621</v>
      </c>
      <c r="I9" s="55">
        <f t="shared" ref="I9:I45" si="0">(F9/H9-1)*100</f>
        <v>1.5305113261598668</v>
      </c>
    </row>
    <row r="10" spans="1:9" ht="18" customHeight="1">
      <c r="A10" s="87"/>
      <c r="B10" s="87"/>
      <c r="C10" s="63"/>
      <c r="D10" s="61" t="s">
        <v>22</v>
      </c>
      <c r="E10" s="53"/>
      <c r="F10" s="54">
        <v>400930</v>
      </c>
      <c r="G10" s="55">
        <f t="shared" ref="G10:G27" si="1">F10/$F$27*100</f>
        <v>17.809312031868689</v>
      </c>
      <c r="H10" s="54">
        <v>380248</v>
      </c>
      <c r="I10" s="55">
        <f t="shared" si="0"/>
        <v>5.439081862363504</v>
      </c>
    </row>
    <row r="11" spans="1:9" ht="18" customHeight="1">
      <c r="A11" s="87"/>
      <c r="B11" s="87"/>
      <c r="C11" s="63"/>
      <c r="D11" s="63"/>
      <c r="E11" s="47" t="s">
        <v>23</v>
      </c>
      <c r="F11" s="54">
        <v>316296</v>
      </c>
      <c r="G11" s="55">
        <f t="shared" si="1"/>
        <v>14.049869449609503</v>
      </c>
      <c r="H11" s="54">
        <v>301155</v>
      </c>
      <c r="I11" s="55">
        <f t="shared" si="0"/>
        <v>5.0276435722468538</v>
      </c>
    </row>
    <row r="12" spans="1:9" ht="18" customHeight="1">
      <c r="A12" s="87"/>
      <c r="B12" s="87"/>
      <c r="C12" s="63"/>
      <c r="D12" s="63"/>
      <c r="E12" s="47" t="s">
        <v>24</v>
      </c>
      <c r="F12" s="54">
        <v>18744</v>
      </c>
      <c r="G12" s="55">
        <f t="shared" si="1"/>
        <v>0.83260854694172715</v>
      </c>
      <c r="H12" s="54">
        <v>17890</v>
      </c>
      <c r="I12" s="55">
        <f t="shared" si="0"/>
        <v>4.7736165455561697</v>
      </c>
    </row>
    <row r="13" spans="1:9" ht="18" customHeight="1">
      <c r="A13" s="87"/>
      <c r="B13" s="87"/>
      <c r="C13" s="63"/>
      <c r="D13" s="62"/>
      <c r="E13" s="47" t="s">
        <v>25</v>
      </c>
      <c r="F13" s="54">
        <v>938</v>
      </c>
      <c r="G13" s="55">
        <f t="shared" si="1"/>
        <v>4.1665963349943456E-2</v>
      </c>
      <c r="H13" s="54">
        <v>940</v>
      </c>
      <c r="I13" s="55">
        <f t="shared" si="0"/>
        <v>-0.21276595744680327</v>
      </c>
    </row>
    <row r="14" spans="1:9" ht="18" customHeight="1">
      <c r="A14" s="87"/>
      <c r="B14" s="87"/>
      <c r="C14" s="63"/>
      <c r="D14" s="61" t="s">
        <v>26</v>
      </c>
      <c r="E14" s="53"/>
      <c r="F14" s="54">
        <v>343562</v>
      </c>
      <c r="G14" s="55">
        <f t="shared" si="1"/>
        <v>15.261025266986431</v>
      </c>
      <c r="H14" s="54">
        <v>327946</v>
      </c>
      <c r="I14" s="55">
        <f t="shared" si="0"/>
        <v>4.7617595579759975</v>
      </c>
    </row>
    <row r="15" spans="1:9" ht="18" customHeight="1">
      <c r="A15" s="87"/>
      <c r="B15" s="87"/>
      <c r="C15" s="63"/>
      <c r="D15" s="63"/>
      <c r="E15" s="47" t="s">
        <v>27</v>
      </c>
      <c r="F15" s="54">
        <v>20615</v>
      </c>
      <c r="G15" s="55">
        <f t="shared" si="1"/>
        <v>0.91571837362375719</v>
      </c>
      <c r="H15" s="54">
        <v>23842</v>
      </c>
      <c r="I15" s="55">
        <f t="shared" si="0"/>
        <v>-13.534938344098645</v>
      </c>
    </row>
    <row r="16" spans="1:9" ht="18" customHeight="1">
      <c r="A16" s="87"/>
      <c r="B16" s="87"/>
      <c r="C16" s="63"/>
      <c r="D16" s="62"/>
      <c r="E16" s="47" t="s">
        <v>28</v>
      </c>
      <c r="F16" s="54">
        <v>322947</v>
      </c>
      <c r="G16" s="55">
        <f t="shared" si="1"/>
        <v>14.345306893362675</v>
      </c>
      <c r="H16" s="54">
        <v>304104</v>
      </c>
      <c r="I16" s="55">
        <f t="shared" si="0"/>
        <v>6.1962354983821299</v>
      </c>
    </row>
    <row r="17" spans="1:9" ht="18" customHeight="1">
      <c r="A17" s="87"/>
      <c r="B17" s="87"/>
      <c r="C17" s="63"/>
      <c r="D17" s="88" t="s">
        <v>29</v>
      </c>
      <c r="E17" s="89"/>
      <c r="F17" s="54">
        <v>423833</v>
      </c>
      <c r="G17" s="55">
        <f t="shared" si="1"/>
        <v>18.826663373663735</v>
      </c>
      <c r="H17" s="54">
        <v>442263</v>
      </c>
      <c r="I17" s="55">
        <f t="shared" si="0"/>
        <v>-4.1672036774498373</v>
      </c>
    </row>
    <row r="18" spans="1:9" ht="18" customHeight="1">
      <c r="A18" s="87"/>
      <c r="B18" s="87"/>
      <c r="C18" s="63"/>
      <c r="D18" s="88" t="s">
        <v>93</v>
      </c>
      <c r="E18" s="90"/>
      <c r="F18" s="54">
        <v>31710</v>
      </c>
      <c r="G18" s="55">
        <f t="shared" si="1"/>
        <v>1.4085583132480883</v>
      </c>
      <c r="H18" s="54">
        <v>29684</v>
      </c>
      <c r="I18" s="55">
        <f t="shared" si="0"/>
        <v>6.8252257108206482</v>
      </c>
    </row>
    <row r="19" spans="1:9" ht="18" customHeight="1">
      <c r="A19" s="87"/>
      <c r="B19" s="87"/>
      <c r="C19" s="62"/>
      <c r="D19" s="88" t="s">
        <v>94</v>
      </c>
      <c r="E19" s="90"/>
      <c r="F19" s="54">
        <v>0</v>
      </c>
      <c r="G19" s="55">
        <f t="shared" si="1"/>
        <v>0</v>
      </c>
      <c r="H19" s="54">
        <v>0</v>
      </c>
      <c r="I19" s="55" t="e">
        <f t="shared" si="0"/>
        <v>#DIV/0!</v>
      </c>
    </row>
    <row r="20" spans="1:9" ht="18" customHeight="1">
      <c r="A20" s="87"/>
      <c r="B20" s="87"/>
      <c r="C20" s="53" t="s">
        <v>4</v>
      </c>
      <c r="D20" s="53"/>
      <c r="E20" s="53"/>
      <c r="F20" s="54">
        <v>176942</v>
      </c>
      <c r="G20" s="55">
        <f t="shared" si="1"/>
        <v>7.8597642719250471</v>
      </c>
      <c r="H20" s="54">
        <v>176225</v>
      </c>
      <c r="I20" s="55">
        <f t="shared" si="0"/>
        <v>0.40686622215917456</v>
      </c>
    </row>
    <row r="21" spans="1:9" ht="18" customHeight="1">
      <c r="A21" s="87"/>
      <c r="B21" s="87"/>
      <c r="C21" s="53" t="s">
        <v>5</v>
      </c>
      <c r="D21" s="53"/>
      <c r="E21" s="53"/>
      <c r="F21" s="54">
        <v>153817</v>
      </c>
      <c r="G21" s="55">
        <f t="shared" si="1"/>
        <v>6.8325516893371558</v>
      </c>
      <c r="H21" s="54">
        <v>141193</v>
      </c>
      <c r="I21" s="55">
        <f t="shared" si="0"/>
        <v>8.9409531634004438</v>
      </c>
    </row>
    <row r="22" spans="1:9" ht="18" customHeight="1">
      <c r="A22" s="87"/>
      <c r="B22" s="87"/>
      <c r="C22" s="53" t="s">
        <v>30</v>
      </c>
      <c r="D22" s="53"/>
      <c r="E22" s="53"/>
      <c r="F22" s="54">
        <v>38004</v>
      </c>
      <c r="G22" s="55">
        <f t="shared" si="1"/>
        <v>1.6881378157262803</v>
      </c>
      <c r="H22" s="54">
        <v>39452</v>
      </c>
      <c r="I22" s="55">
        <f t="shared" si="0"/>
        <v>-3.6702828753928829</v>
      </c>
    </row>
    <row r="23" spans="1:9" ht="18" customHeight="1">
      <c r="A23" s="87"/>
      <c r="B23" s="87"/>
      <c r="C23" s="53" t="s">
        <v>6</v>
      </c>
      <c r="D23" s="53"/>
      <c r="E23" s="53"/>
      <c r="F23" s="54">
        <v>201666</v>
      </c>
      <c r="G23" s="55">
        <f t="shared" si="1"/>
        <v>8.9580044402235579</v>
      </c>
      <c r="H23" s="54">
        <v>458616</v>
      </c>
      <c r="I23" s="55">
        <f t="shared" si="0"/>
        <v>-56.027264639698572</v>
      </c>
    </row>
    <row r="24" spans="1:9" ht="18" customHeight="1">
      <c r="A24" s="87"/>
      <c r="B24" s="87"/>
      <c r="C24" s="53" t="s">
        <v>31</v>
      </c>
      <c r="D24" s="53"/>
      <c r="E24" s="53"/>
      <c r="F24" s="54">
        <v>14227</v>
      </c>
      <c r="G24" s="55">
        <f t="shared" si="1"/>
        <v>0.63196339080985653</v>
      </c>
      <c r="H24" s="54">
        <v>10095</v>
      </c>
      <c r="I24" s="55">
        <f t="shared" si="0"/>
        <v>40.931154036651819</v>
      </c>
    </row>
    <row r="25" spans="1:9" ht="18" customHeight="1">
      <c r="A25" s="87"/>
      <c r="B25" s="87"/>
      <c r="C25" s="53" t="s">
        <v>7</v>
      </c>
      <c r="D25" s="53"/>
      <c r="E25" s="53"/>
      <c r="F25" s="54">
        <v>132158</v>
      </c>
      <c r="G25" s="55">
        <f t="shared" si="1"/>
        <v>5.87045883198489</v>
      </c>
      <c r="H25" s="54">
        <v>162314</v>
      </c>
      <c r="I25" s="55">
        <f t="shared" si="0"/>
        <v>-18.578804046477813</v>
      </c>
    </row>
    <row r="26" spans="1:9" ht="18" customHeight="1">
      <c r="A26" s="87"/>
      <c r="B26" s="87"/>
      <c r="C26" s="53" t="s">
        <v>8</v>
      </c>
      <c r="D26" s="53"/>
      <c r="E26" s="53"/>
      <c r="F26" s="54">
        <v>184453</v>
      </c>
      <c r="G26" s="55">
        <f t="shared" si="1"/>
        <v>8.1934029187495945</v>
      </c>
      <c r="H26" s="54">
        <v>221640</v>
      </c>
      <c r="I26" s="55">
        <f t="shared" si="0"/>
        <v>-16.778108644648981</v>
      </c>
    </row>
    <row r="27" spans="1:9" ht="18" customHeight="1">
      <c r="A27" s="87"/>
      <c r="B27" s="87"/>
      <c r="C27" s="53" t="s">
        <v>9</v>
      </c>
      <c r="D27" s="53"/>
      <c r="E27" s="53"/>
      <c r="F27" s="54">
        <f>SUM(F9,F20:F26)</f>
        <v>2251238</v>
      </c>
      <c r="G27" s="55">
        <f t="shared" si="1"/>
        <v>100</v>
      </c>
      <c r="H27" s="54">
        <f>SUM(H9,H20:H26)</f>
        <v>2539156</v>
      </c>
      <c r="I27" s="55">
        <f t="shared" si="0"/>
        <v>-11.339122133496327</v>
      </c>
    </row>
    <row r="28" spans="1:9" ht="18" customHeight="1">
      <c r="A28" s="87"/>
      <c r="B28" s="87" t="s">
        <v>88</v>
      </c>
      <c r="C28" s="61" t="s">
        <v>10</v>
      </c>
      <c r="D28" s="53"/>
      <c r="E28" s="53"/>
      <c r="F28" s="54">
        <v>858117</v>
      </c>
      <c r="G28" s="55">
        <f t="shared" ref="G28:G45" si="2">F28/$F$45*100</f>
        <v>38.874135644081065</v>
      </c>
      <c r="H28" s="54">
        <v>932157</v>
      </c>
      <c r="I28" s="55">
        <f t="shared" si="0"/>
        <v>-7.9428679932672335</v>
      </c>
    </row>
    <row r="29" spans="1:9" ht="18" customHeight="1">
      <c r="A29" s="87"/>
      <c r="B29" s="87"/>
      <c r="C29" s="63"/>
      <c r="D29" s="53" t="s">
        <v>11</v>
      </c>
      <c r="E29" s="53"/>
      <c r="F29" s="54">
        <v>490028</v>
      </c>
      <c r="G29" s="55">
        <f t="shared" si="2"/>
        <v>22.199088167927865</v>
      </c>
      <c r="H29" s="54">
        <v>505968</v>
      </c>
      <c r="I29" s="55">
        <f t="shared" si="0"/>
        <v>-3.1503968630427259</v>
      </c>
    </row>
    <row r="30" spans="1:9" ht="18" customHeight="1">
      <c r="A30" s="87"/>
      <c r="B30" s="87"/>
      <c r="C30" s="63"/>
      <c r="D30" s="53" t="s">
        <v>32</v>
      </c>
      <c r="E30" s="53"/>
      <c r="F30" s="54">
        <v>55370</v>
      </c>
      <c r="G30" s="55">
        <f t="shared" si="2"/>
        <v>2.5083536284827925</v>
      </c>
      <c r="H30" s="54">
        <v>57689</v>
      </c>
      <c r="I30" s="55">
        <f t="shared" si="0"/>
        <v>-4.0198304702802945</v>
      </c>
    </row>
    <row r="31" spans="1:9" ht="18" customHeight="1">
      <c r="A31" s="87"/>
      <c r="B31" s="87"/>
      <c r="C31" s="62"/>
      <c r="D31" s="53" t="s">
        <v>12</v>
      </c>
      <c r="E31" s="53"/>
      <c r="F31" s="54">
        <v>312718</v>
      </c>
      <c r="G31" s="55">
        <f t="shared" si="2"/>
        <v>14.166648545997507</v>
      </c>
      <c r="H31" s="54">
        <v>368499</v>
      </c>
      <c r="I31" s="55">
        <f t="shared" si="0"/>
        <v>-15.137354511138435</v>
      </c>
    </row>
    <row r="32" spans="1:9" ht="18" customHeight="1">
      <c r="A32" s="87"/>
      <c r="B32" s="87"/>
      <c r="C32" s="61" t="s">
        <v>13</v>
      </c>
      <c r="D32" s="53"/>
      <c r="E32" s="53"/>
      <c r="F32" s="54">
        <v>1179048</v>
      </c>
      <c r="G32" s="55">
        <f t="shared" si="2"/>
        <v>53.412846829607716</v>
      </c>
      <c r="H32" s="54">
        <v>1394632</v>
      </c>
      <c r="I32" s="55">
        <f t="shared" si="0"/>
        <v>-15.458128022302652</v>
      </c>
    </row>
    <row r="33" spans="1:9" ht="18" customHeight="1">
      <c r="A33" s="87"/>
      <c r="B33" s="87"/>
      <c r="C33" s="63"/>
      <c r="D33" s="53" t="s">
        <v>14</v>
      </c>
      <c r="E33" s="53"/>
      <c r="F33" s="54">
        <v>83504</v>
      </c>
      <c r="G33" s="55">
        <f t="shared" si="2"/>
        <v>3.782870893856368</v>
      </c>
      <c r="H33" s="54">
        <v>115056</v>
      </c>
      <c r="I33" s="55">
        <f t="shared" si="0"/>
        <v>-27.423167848699759</v>
      </c>
    </row>
    <row r="34" spans="1:9" ht="18" customHeight="1">
      <c r="A34" s="87"/>
      <c r="B34" s="87"/>
      <c r="C34" s="63"/>
      <c r="D34" s="53" t="s">
        <v>33</v>
      </c>
      <c r="E34" s="53"/>
      <c r="F34" s="54">
        <v>12593</v>
      </c>
      <c r="G34" s="55">
        <f t="shared" si="2"/>
        <v>0.57048396683192726</v>
      </c>
      <c r="H34" s="54">
        <v>11669</v>
      </c>
      <c r="I34" s="55">
        <f t="shared" si="0"/>
        <v>7.9184163167366428</v>
      </c>
    </row>
    <row r="35" spans="1:9" ht="18" customHeight="1">
      <c r="A35" s="87"/>
      <c r="B35" s="87"/>
      <c r="C35" s="63"/>
      <c r="D35" s="53" t="s">
        <v>34</v>
      </c>
      <c r="E35" s="53"/>
      <c r="F35" s="54">
        <v>905709</v>
      </c>
      <c r="G35" s="55">
        <f t="shared" si="2"/>
        <v>41.030132860746285</v>
      </c>
      <c r="H35" s="54">
        <v>1088762</v>
      </c>
      <c r="I35" s="55">
        <f t="shared" si="0"/>
        <v>-16.812949019161216</v>
      </c>
    </row>
    <row r="36" spans="1:9" ht="18" customHeight="1">
      <c r="A36" s="87"/>
      <c r="B36" s="87"/>
      <c r="C36" s="63"/>
      <c r="D36" s="53" t="s">
        <v>35</v>
      </c>
      <c r="E36" s="53"/>
      <c r="F36" s="54">
        <v>48511</v>
      </c>
      <c r="G36" s="55">
        <f t="shared" si="2"/>
        <v>2.1976294540604795</v>
      </c>
      <c r="H36" s="54">
        <v>49771</v>
      </c>
      <c r="I36" s="55">
        <f t="shared" si="0"/>
        <v>-2.5315947037431452</v>
      </c>
    </row>
    <row r="37" spans="1:9" ht="18" customHeight="1">
      <c r="A37" s="87"/>
      <c r="B37" s="87"/>
      <c r="C37" s="63"/>
      <c r="D37" s="53" t="s">
        <v>15</v>
      </c>
      <c r="E37" s="53"/>
      <c r="F37" s="54">
        <v>121702</v>
      </c>
      <c r="G37" s="55">
        <f t="shared" si="2"/>
        <v>5.5133041952973239</v>
      </c>
      <c r="H37" s="54">
        <v>122187</v>
      </c>
      <c r="I37" s="55">
        <f t="shared" si="0"/>
        <v>-0.39693257056806486</v>
      </c>
    </row>
    <row r="38" spans="1:9" ht="18" customHeight="1">
      <c r="A38" s="87"/>
      <c r="B38" s="87"/>
      <c r="C38" s="62"/>
      <c r="D38" s="53" t="s">
        <v>36</v>
      </c>
      <c r="E38" s="53"/>
      <c r="F38" s="54">
        <v>7029</v>
      </c>
      <c r="G38" s="55">
        <f t="shared" si="2"/>
        <v>0.31842545881534312</v>
      </c>
      <c r="H38" s="54">
        <v>7187</v>
      </c>
      <c r="I38" s="55">
        <f t="shared" si="0"/>
        <v>-2.1984138026993172</v>
      </c>
    </row>
    <row r="39" spans="1:9" ht="18" customHeight="1">
      <c r="A39" s="87"/>
      <c r="B39" s="87"/>
      <c r="C39" s="61" t="s">
        <v>16</v>
      </c>
      <c r="D39" s="53"/>
      <c r="E39" s="53"/>
      <c r="F39" s="54">
        <v>170259</v>
      </c>
      <c r="G39" s="55">
        <f t="shared" si="2"/>
        <v>7.7130175263112113</v>
      </c>
      <c r="H39" s="54">
        <v>165854</v>
      </c>
      <c r="I39" s="55">
        <f t="shared" si="0"/>
        <v>2.6559504142197321</v>
      </c>
    </row>
    <row r="40" spans="1:9" ht="18" customHeight="1">
      <c r="A40" s="87"/>
      <c r="B40" s="87"/>
      <c r="C40" s="63"/>
      <c r="D40" s="61" t="s">
        <v>17</v>
      </c>
      <c r="E40" s="53"/>
      <c r="F40" s="54">
        <v>169710</v>
      </c>
      <c r="G40" s="55">
        <f t="shared" si="2"/>
        <v>7.6881469078890134</v>
      </c>
      <c r="H40" s="54">
        <v>164285</v>
      </c>
      <c r="I40" s="55">
        <f t="shared" si="0"/>
        <v>3.3021882703837768</v>
      </c>
    </row>
    <row r="41" spans="1:9" ht="18" customHeight="1">
      <c r="A41" s="87"/>
      <c r="B41" s="87"/>
      <c r="C41" s="63"/>
      <c r="D41" s="63"/>
      <c r="E41" s="57" t="s">
        <v>91</v>
      </c>
      <c r="F41" s="54">
        <v>61410</v>
      </c>
      <c r="G41" s="55">
        <f t="shared" si="2"/>
        <v>2.7819757327998609</v>
      </c>
      <c r="H41" s="54">
        <v>71047</v>
      </c>
      <c r="I41" s="58">
        <f t="shared" si="0"/>
        <v>-13.564260278407247</v>
      </c>
    </row>
    <row r="42" spans="1:9" ht="18" customHeight="1">
      <c r="A42" s="87"/>
      <c r="B42" s="87"/>
      <c r="C42" s="63"/>
      <c r="D42" s="62"/>
      <c r="E42" s="47" t="s">
        <v>37</v>
      </c>
      <c r="F42" s="54">
        <v>97768</v>
      </c>
      <c r="G42" s="55">
        <f t="shared" si="2"/>
        <v>4.4290539561044913</v>
      </c>
      <c r="H42" s="54">
        <v>93238</v>
      </c>
      <c r="I42" s="58">
        <f t="shared" si="0"/>
        <v>4.8585340740899596</v>
      </c>
    </row>
    <row r="43" spans="1:9" ht="18" customHeight="1">
      <c r="A43" s="87"/>
      <c r="B43" s="87"/>
      <c r="C43" s="63"/>
      <c r="D43" s="53" t="s">
        <v>38</v>
      </c>
      <c r="E43" s="53"/>
      <c r="F43" s="54">
        <v>549</v>
      </c>
      <c r="G43" s="55">
        <f t="shared" si="2"/>
        <v>2.4870618422197097E-2</v>
      </c>
      <c r="H43" s="54">
        <v>1569</v>
      </c>
      <c r="I43" s="58">
        <f t="shared" si="0"/>
        <v>-65.009560229445512</v>
      </c>
    </row>
    <row r="44" spans="1:9" ht="18" customHeight="1">
      <c r="A44" s="87"/>
      <c r="B44" s="87"/>
      <c r="C44" s="62"/>
      <c r="D44" s="53" t="s">
        <v>39</v>
      </c>
      <c r="E44" s="53"/>
      <c r="F44" s="54">
        <v>0</v>
      </c>
      <c r="G44" s="55">
        <f t="shared" si="2"/>
        <v>0</v>
      </c>
      <c r="H44" s="54">
        <v>0</v>
      </c>
      <c r="I44" s="55" t="e">
        <f t="shared" si="0"/>
        <v>#DIV/0!</v>
      </c>
    </row>
    <row r="45" spans="1:9" ht="18" customHeight="1">
      <c r="A45" s="87"/>
      <c r="B45" s="87"/>
      <c r="C45" s="47" t="s">
        <v>18</v>
      </c>
      <c r="D45" s="47"/>
      <c r="E45" s="47"/>
      <c r="F45" s="54">
        <f>SUM(F28,F32,F39)</f>
        <v>2207424</v>
      </c>
      <c r="G45" s="55">
        <f t="shared" si="2"/>
        <v>100</v>
      </c>
      <c r="H45" s="54">
        <f>SUM(H28,H32,H39)</f>
        <v>2492643</v>
      </c>
      <c r="I45" s="55">
        <f t="shared" si="0"/>
        <v>-11.442432791217993</v>
      </c>
    </row>
    <row r="46" spans="1:9">
      <c r="A46" s="23" t="s">
        <v>19</v>
      </c>
    </row>
    <row r="47" spans="1:9">
      <c r="A47" s="24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I30" sqref="I30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81640625" style="2" customWidth="1"/>
    <col min="4" max="9" width="11.90625" style="2" customWidth="1"/>
    <col min="10" max="16384" width="9" style="2"/>
  </cols>
  <sheetData>
    <row r="1" spans="1:9" ht="34" customHeight="1">
      <c r="A1" s="33" t="s">
        <v>0</v>
      </c>
      <c r="B1" s="33"/>
      <c r="C1" s="21" t="s">
        <v>257</v>
      </c>
      <c r="D1" s="34"/>
      <c r="E1" s="34"/>
    </row>
    <row r="4" spans="1:9">
      <c r="A4" s="35" t="s">
        <v>112</v>
      </c>
    </row>
    <row r="5" spans="1:9">
      <c r="I5" s="9" t="s">
        <v>113</v>
      </c>
    </row>
    <row r="6" spans="1:9" s="37" customFormat="1" ht="29.25" customHeight="1">
      <c r="A6" s="50" t="s">
        <v>114</v>
      </c>
      <c r="B6" s="48"/>
      <c r="C6" s="48"/>
      <c r="D6" s="48"/>
      <c r="E6" s="36" t="s">
        <v>231</v>
      </c>
      <c r="F6" s="36" t="s">
        <v>232</v>
      </c>
      <c r="G6" s="36" t="s">
        <v>237</v>
      </c>
      <c r="H6" s="36" t="s">
        <v>239</v>
      </c>
      <c r="I6" s="36" t="s">
        <v>249</v>
      </c>
    </row>
    <row r="7" spans="1:9" ht="27" customHeight="1">
      <c r="A7" s="87" t="s">
        <v>115</v>
      </c>
      <c r="B7" s="61" t="s">
        <v>116</v>
      </c>
      <c r="C7" s="53"/>
      <c r="D7" s="66" t="s">
        <v>117</v>
      </c>
      <c r="E7" s="70">
        <v>1882674</v>
      </c>
      <c r="F7" s="36">
        <v>2554234</v>
      </c>
      <c r="G7" s="36">
        <v>3010397</v>
      </c>
      <c r="H7" s="36">
        <v>2539156</v>
      </c>
      <c r="I7" s="36">
        <v>2251238</v>
      </c>
    </row>
    <row r="8" spans="1:9" ht="27" customHeight="1">
      <c r="A8" s="87"/>
      <c r="B8" s="80"/>
      <c r="C8" s="53" t="s">
        <v>118</v>
      </c>
      <c r="D8" s="66" t="s">
        <v>41</v>
      </c>
      <c r="E8" s="71">
        <v>1410724</v>
      </c>
      <c r="F8" s="71">
        <v>1440429</v>
      </c>
      <c r="G8" s="71">
        <v>1610802</v>
      </c>
      <c r="H8" s="71">
        <v>1651739</v>
      </c>
      <c r="I8" s="72">
        <v>1685037</v>
      </c>
    </row>
    <row r="9" spans="1:9" ht="27" customHeight="1">
      <c r="A9" s="87"/>
      <c r="B9" s="53" t="s">
        <v>119</v>
      </c>
      <c r="C9" s="53"/>
      <c r="D9" s="66"/>
      <c r="E9" s="71">
        <v>1862041</v>
      </c>
      <c r="F9" s="71">
        <v>2340124</v>
      </c>
      <c r="G9" s="71">
        <v>2975523</v>
      </c>
      <c r="H9" s="71">
        <v>2492643</v>
      </c>
      <c r="I9" s="73">
        <v>2207424</v>
      </c>
    </row>
    <row r="10" spans="1:9" ht="27" customHeight="1">
      <c r="A10" s="87"/>
      <c r="B10" s="53" t="s">
        <v>120</v>
      </c>
      <c r="C10" s="53"/>
      <c r="D10" s="66"/>
      <c r="E10" s="71">
        <v>20633</v>
      </c>
      <c r="F10" s="71">
        <v>214110</v>
      </c>
      <c r="G10" s="71">
        <v>34873</v>
      </c>
      <c r="H10" s="71">
        <v>46513</v>
      </c>
      <c r="I10" s="73">
        <v>43814</v>
      </c>
    </row>
    <row r="11" spans="1:9" ht="27" customHeight="1">
      <c r="A11" s="87"/>
      <c r="B11" s="53" t="s">
        <v>121</v>
      </c>
      <c r="C11" s="53"/>
      <c r="D11" s="66"/>
      <c r="E11" s="71">
        <v>16949</v>
      </c>
      <c r="F11" s="71">
        <v>142078</v>
      </c>
      <c r="G11" s="71">
        <v>26565</v>
      </c>
      <c r="H11" s="71">
        <v>19783</v>
      </c>
      <c r="I11" s="73">
        <v>20876</v>
      </c>
    </row>
    <row r="12" spans="1:9" ht="27" customHeight="1">
      <c r="A12" s="87"/>
      <c r="B12" s="53" t="s">
        <v>122</v>
      </c>
      <c r="C12" s="53"/>
      <c r="D12" s="66"/>
      <c r="E12" s="71">
        <v>3683</v>
      </c>
      <c r="F12" s="71">
        <v>72032</v>
      </c>
      <c r="G12" s="71">
        <v>8308</v>
      </c>
      <c r="H12" s="71">
        <v>26730</v>
      </c>
      <c r="I12" s="73">
        <v>22938</v>
      </c>
    </row>
    <row r="13" spans="1:9" ht="27" customHeight="1">
      <c r="A13" s="87"/>
      <c r="B13" s="53" t="s">
        <v>123</v>
      </c>
      <c r="C13" s="53"/>
      <c r="D13" s="66"/>
      <c r="E13" s="71">
        <v>-1269</v>
      </c>
      <c r="F13" s="71">
        <v>68349</v>
      </c>
      <c r="G13" s="71">
        <v>-63724</v>
      </c>
      <c r="H13" s="71">
        <v>18422</v>
      </c>
      <c r="I13" s="73">
        <v>-3793</v>
      </c>
    </row>
    <row r="14" spans="1:9" ht="27" customHeight="1">
      <c r="A14" s="87"/>
      <c r="B14" s="53" t="s">
        <v>124</v>
      </c>
      <c r="C14" s="53"/>
      <c r="D14" s="66"/>
      <c r="E14" s="71">
        <v>0</v>
      </c>
      <c r="F14" s="71">
        <v>0</v>
      </c>
      <c r="G14" s="71">
        <v>0</v>
      </c>
      <c r="H14" s="71">
        <v>0</v>
      </c>
      <c r="I14" s="73">
        <v>0</v>
      </c>
    </row>
    <row r="15" spans="1:9" ht="27" customHeight="1">
      <c r="A15" s="87"/>
      <c r="B15" s="53" t="s">
        <v>125</v>
      </c>
      <c r="C15" s="53"/>
      <c r="D15" s="66"/>
      <c r="E15" s="71">
        <v>1245</v>
      </c>
      <c r="F15" s="71">
        <v>117514</v>
      </c>
      <c r="G15" s="71">
        <v>17183</v>
      </c>
      <c r="H15" s="71">
        <v>-32098</v>
      </c>
      <c r="I15" s="73">
        <v>914</v>
      </c>
    </row>
    <row r="16" spans="1:9" ht="27" customHeight="1">
      <c r="A16" s="87"/>
      <c r="B16" s="53" t="s">
        <v>126</v>
      </c>
      <c r="C16" s="53"/>
      <c r="D16" s="66" t="s">
        <v>42</v>
      </c>
      <c r="E16" s="71">
        <v>156540</v>
      </c>
      <c r="F16" s="71">
        <v>190721</v>
      </c>
      <c r="G16" s="71">
        <v>353254</v>
      </c>
      <c r="H16" s="71">
        <v>341147</v>
      </c>
      <c r="I16" s="73">
        <v>376589</v>
      </c>
    </row>
    <row r="17" spans="1:9" ht="27" customHeight="1">
      <c r="A17" s="87"/>
      <c r="B17" s="53" t="s">
        <v>127</v>
      </c>
      <c r="C17" s="53"/>
      <c r="D17" s="66" t="s">
        <v>43</v>
      </c>
      <c r="E17" s="71">
        <v>252450</v>
      </c>
      <c r="F17" s="71">
        <v>203051</v>
      </c>
      <c r="G17" s="71">
        <v>231003</v>
      </c>
      <c r="H17" s="71">
        <v>201678</v>
      </c>
      <c r="I17" s="73">
        <v>240798</v>
      </c>
    </row>
    <row r="18" spans="1:9" ht="27" customHeight="1">
      <c r="A18" s="87"/>
      <c r="B18" s="53" t="s">
        <v>128</v>
      </c>
      <c r="C18" s="53"/>
      <c r="D18" s="66" t="s">
        <v>44</v>
      </c>
      <c r="E18" s="71">
        <v>3440568</v>
      </c>
      <c r="F18" s="71">
        <v>3413877</v>
      </c>
      <c r="G18" s="71">
        <v>3406904</v>
      </c>
      <c r="H18" s="71">
        <v>3227800</v>
      </c>
      <c r="I18" s="73">
        <v>3073438</v>
      </c>
    </row>
    <row r="19" spans="1:9" ht="27" customHeight="1">
      <c r="A19" s="87"/>
      <c r="B19" s="53" t="s">
        <v>129</v>
      </c>
      <c r="C19" s="53"/>
      <c r="D19" s="66" t="s">
        <v>130</v>
      </c>
      <c r="E19" s="71">
        <f>E17+E18-E16</f>
        <v>3536478</v>
      </c>
      <c r="F19" s="71">
        <f>F17+F18-F16</f>
        <v>3426207</v>
      </c>
      <c r="G19" s="71">
        <f>G17+G18-G16</f>
        <v>3284653</v>
      </c>
      <c r="H19" s="71">
        <f>H17+H18-H16</f>
        <v>3088331</v>
      </c>
      <c r="I19" s="71">
        <f>I17+I18-I16</f>
        <v>2937647</v>
      </c>
    </row>
    <row r="20" spans="1:9" ht="27" customHeight="1">
      <c r="A20" s="87"/>
      <c r="B20" s="53" t="s">
        <v>131</v>
      </c>
      <c r="C20" s="53"/>
      <c r="D20" s="66" t="s">
        <v>132</v>
      </c>
      <c r="E20" s="74">
        <f>E18/E8</f>
        <v>2.4388668513472513</v>
      </c>
      <c r="F20" s="74">
        <f>F18/F8</f>
        <v>2.3700418417013265</v>
      </c>
      <c r="G20" s="74">
        <f>G18/G8</f>
        <v>2.1150358641223441</v>
      </c>
      <c r="H20" s="74">
        <f>H18/H8</f>
        <v>1.9541828339707423</v>
      </c>
      <c r="I20" s="74">
        <f>I18/I8</f>
        <v>1.8239587617363893</v>
      </c>
    </row>
    <row r="21" spans="1:9" ht="27" customHeight="1">
      <c r="A21" s="87"/>
      <c r="B21" s="53" t="s">
        <v>133</v>
      </c>
      <c r="C21" s="53"/>
      <c r="D21" s="66" t="s">
        <v>134</v>
      </c>
      <c r="E21" s="74">
        <f>E19/E8</f>
        <v>2.5068532186310009</v>
      </c>
      <c r="F21" s="74">
        <f>F19/F8</f>
        <v>2.3786017915496007</v>
      </c>
      <c r="G21" s="74">
        <f>G19/G8</f>
        <v>2.0391413718135438</v>
      </c>
      <c r="H21" s="74">
        <f>H19/H8</f>
        <v>1.8697451594955377</v>
      </c>
      <c r="I21" s="74">
        <f>I19/I8</f>
        <v>1.7433724007247318</v>
      </c>
    </row>
    <row r="22" spans="1:9" ht="27" customHeight="1">
      <c r="A22" s="87"/>
      <c r="B22" s="53" t="s">
        <v>135</v>
      </c>
      <c r="C22" s="53"/>
      <c r="D22" s="66" t="s">
        <v>136</v>
      </c>
      <c r="E22" s="71">
        <f>E18/E24*1000000</f>
        <v>376998.39166602935</v>
      </c>
      <c r="F22" s="71">
        <f>F18/F24*1000000</f>
        <v>369573.72021828365</v>
      </c>
      <c r="G22" s="71">
        <f>G18/G24*1000000</f>
        <v>368818.84898212546</v>
      </c>
      <c r="H22" s="71">
        <f>H18/H24*1000000</f>
        <v>349429.71118191315</v>
      </c>
      <c r="I22" s="71">
        <f>I18/I24*1000000</f>
        <v>332719.19503172615</v>
      </c>
    </row>
    <row r="23" spans="1:9" ht="27" customHeight="1">
      <c r="A23" s="87"/>
      <c r="B23" s="53" t="s">
        <v>137</v>
      </c>
      <c r="C23" s="53"/>
      <c r="D23" s="66" t="s">
        <v>138</v>
      </c>
      <c r="E23" s="71">
        <f>E19/E24*1000000</f>
        <v>387507.67843050801</v>
      </c>
      <c r="F23" s="71">
        <f>F19/F24*1000000</f>
        <v>370908.52049676218</v>
      </c>
      <c r="G23" s="71">
        <f>G19/G24*1000000</f>
        <v>355584.40706450358</v>
      </c>
      <c r="H23" s="71">
        <f>H19/H24*1000000</f>
        <v>334331.31215197628</v>
      </c>
      <c r="I23" s="71">
        <f>I19/I24*1000000</f>
        <v>318018.95633728913</v>
      </c>
    </row>
    <row r="24" spans="1:9" ht="27" customHeight="1">
      <c r="A24" s="87"/>
      <c r="B24" s="75" t="s">
        <v>139</v>
      </c>
      <c r="C24" s="76"/>
      <c r="D24" s="66" t="s">
        <v>140</v>
      </c>
      <c r="E24" s="71">
        <v>9126214</v>
      </c>
      <c r="F24" s="71">
        <v>9237337</v>
      </c>
      <c r="G24" s="71">
        <f>F24</f>
        <v>9237337</v>
      </c>
      <c r="H24" s="73">
        <f>G24</f>
        <v>9237337</v>
      </c>
      <c r="I24" s="73">
        <v>9237333</v>
      </c>
    </row>
    <row r="25" spans="1:9" ht="27" customHeight="1">
      <c r="A25" s="87"/>
      <c r="B25" s="47" t="s">
        <v>141</v>
      </c>
      <c r="C25" s="47"/>
      <c r="D25" s="47"/>
      <c r="E25" s="71">
        <v>1304254</v>
      </c>
      <c r="F25" s="71">
        <v>1326342</v>
      </c>
      <c r="G25" s="71">
        <v>1408200</v>
      </c>
      <c r="H25" s="71">
        <v>1376993</v>
      </c>
      <c r="I25" s="54">
        <v>1414177</v>
      </c>
    </row>
    <row r="26" spans="1:9" ht="27" customHeight="1">
      <c r="A26" s="87"/>
      <c r="B26" s="47" t="s">
        <v>142</v>
      </c>
      <c r="C26" s="47"/>
      <c r="D26" s="47"/>
      <c r="E26" s="77">
        <v>0.89590999999999998</v>
      </c>
      <c r="F26" s="77">
        <v>0.88900000000000001</v>
      </c>
      <c r="G26" s="77">
        <v>0.85329999999999995</v>
      </c>
      <c r="H26" s="77">
        <v>0.84499999999999997</v>
      </c>
      <c r="I26" s="78">
        <v>0.83935000000000004</v>
      </c>
    </row>
    <row r="27" spans="1:9" ht="27" customHeight="1">
      <c r="A27" s="87"/>
      <c r="B27" s="47" t="s">
        <v>143</v>
      </c>
      <c r="C27" s="47"/>
      <c r="D27" s="47"/>
      <c r="E27" s="58">
        <v>0.3</v>
      </c>
      <c r="F27" s="58">
        <v>5.4</v>
      </c>
      <c r="G27" s="58">
        <v>0.6</v>
      </c>
      <c r="H27" s="58">
        <v>1.9</v>
      </c>
      <c r="I27" s="55">
        <v>1.6</v>
      </c>
    </row>
    <row r="28" spans="1:9" ht="27" customHeight="1">
      <c r="A28" s="87"/>
      <c r="B28" s="47" t="s">
        <v>144</v>
      </c>
      <c r="C28" s="47"/>
      <c r="D28" s="47"/>
      <c r="E28" s="58">
        <v>99.6</v>
      </c>
      <c r="F28" s="58">
        <v>98.4</v>
      </c>
      <c r="G28" s="58">
        <v>88.6</v>
      </c>
      <c r="H28" s="58">
        <v>98.5</v>
      </c>
      <c r="I28" s="55">
        <v>96</v>
      </c>
    </row>
    <row r="29" spans="1:9" ht="27" customHeight="1">
      <c r="A29" s="87"/>
      <c r="B29" s="47" t="s">
        <v>145</v>
      </c>
      <c r="C29" s="47"/>
      <c r="D29" s="47"/>
      <c r="E29" s="58">
        <v>68.7</v>
      </c>
      <c r="F29" s="58">
        <v>56.4</v>
      </c>
      <c r="G29" s="58">
        <v>53.5</v>
      </c>
      <c r="H29" s="58">
        <v>65.099999999999994</v>
      </c>
      <c r="I29" s="55">
        <v>74.8</v>
      </c>
    </row>
    <row r="30" spans="1:9" ht="27" customHeight="1">
      <c r="A30" s="87"/>
      <c r="B30" s="87" t="s">
        <v>146</v>
      </c>
      <c r="C30" s="47" t="s">
        <v>147</v>
      </c>
      <c r="D30" s="47"/>
      <c r="E30" s="58">
        <v>0</v>
      </c>
      <c r="F30" s="58">
        <v>0</v>
      </c>
      <c r="G30" s="58">
        <v>0</v>
      </c>
      <c r="H30" s="58">
        <v>0</v>
      </c>
      <c r="I30" s="55">
        <v>0</v>
      </c>
    </row>
    <row r="31" spans="1:9" ht="27" customHeight="1">
      <c r="A31" s="87"/>
      <c r="B31" s="87"/>
      <c r="C31" s="47" t="s">
        <v>148</v>
      </c>
      <c r="D31" s="47"/>
      <c r="E31" s="58">
        <v>0</v>
      </c>
      <c r="F31" s="58">
        <v>0</v>
      </c>
      <c r="G31" s="58">
        <v>0</v>
      </c>
      <c r="H31" s="58">
        <v>0</v>
      </c>
      <c r="I31" s="55">
        <v>0</v>
      </c>
    </row>
    <row r="32" spans="1:9" ht="27" customHeight="1">
      <c r="A32" s="87"/>
      <c r="B32" s="87"/>
      <c r="C32" s="47" t="s">
        <v>149</v>
      </c>
      <c r="D32" s="47"/>
      <c r="E32" s="58">
        <v>10.1</v>
      </c>
      <c r="F32" s="58">
        <v>9.8000000000000007</v>
      </c>
      <c r="G32" s="58">
        <v>9.1999999999999993</v>
      </c>
      <c r="H32" s="58">
        <v>9.4</v>
      </c>
      <c r="I32" s="55">
        <v>8.9</v>
      </c>
    </row>
    <row r="33" spans="1:9" ht="27" customHeight="1">
      <c r="A33" s="87"/>
      <c r="B33" s="87"/>
      <c r="C33" s="47" t="s">
        <v>150</v>
      </c>
      <c r="D33" s="47"/>
      <c r="E33" s="58">
        <v>114.6</v>
      </c>
      <c r="F33" s="58">
        <v>104.8</v>
      </c>
      <c r="G33" s="58">
        <v>81.599999999999994</v>
      </c>
      <c r="H33" s="58">
        <v>72.7</v>
      </c>
      <c r="I33" s="79">
        <v>64</v>
      </c>
    </row>
    <row r="34" spans="1:9" ht="27" customHeight="1">
      <c r="A34" s="2" t="s">
        <v>248</v>
      </c>
      <c r="E34" s="38"/>
      <c r="F34" s="38"/>
      <c r="G34" s="38"/>
      <c r="H34" s="38"/>
      <c r="I34" s="39"/>
    </row>
    <row r="35" spans="1:9" ht="27" customHeight="1">
      <c r="A35" s="8" t="s">
        <v>110</v>
      </c>
    </row>
    <row r="36" spans="1:9">
      <c r="A36" s="40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50"/>
  <sheetViews>
    <sheetView view="pageBreakPreview" zoomScale="85" zoomScaleNormal="100" zoomScaleSheetLayoutView="85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N19" sqref="N19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3" width="13.6328125" style="2" customWidth="1"/>
    <col min="24" max="27" width="12" style="2" customWidth="1"/>
    <col min="28" max="16384" width="9" style="2"/>
  </cols>
  <sheetData>
    <row r="1" spans="1:27" ht="34" customHeight="1">
      <c r="A1" s="20" t="s">
        <v>0</v>
      </c>
      <c r="B1" s="11"/>
      <c r="C1" s="11"/>
      <c r="D1" s="22" t="s">
        <v>257</v>
      </c>
      <c r="E1" s="13"/>
      <c r="F1" s="13"/>
      <c r="G1" s="13"/>
    </row>
    <row r="2" spans="1:27" ht="15" customHeight="1"/>
    <row r="3" spans="1:27" ht="15" customHeight="1">
      <c r="A3" s="14" t="s">
        <v>151</v>
      </c>
      <c r="B3" s="14"/>
      <c r="C3" s="14"/>
      <c r="D3" s="14"/>
    </row>
    <row r="4" spans="1:27" ht="15" customHeight="1">
      <c r="A4" s="14"/>
      <c r="B4" s="14"/>
      <c r="C4" s="14"/>
      <c r="D4" s="14"/>
    </row>
    <row r="5" spans="1:27" ht="16" customHeight="1">
      <c r="A5" s="12" t="s">
        <v>246</v>
      </c>
      <c r="B5" s="12"/>
      <c r="C5" s="12"/>
      <c r="D5" s="12"/>
      <c r="K5" s="15"/>
      <c r="O5" s="15"/>
      <c r="Q5" s="15" t="s">
        <v>47</v>
      </c>
    </row>
    <row r="6" spans="1:27" ht="16" customHeight="1">
      <c r="A6" s="98" t="s">
        <v>48</v>
      </c>
      <c r="B6" s="99"/>
      <c r="C6" s="99"/>
      <c r="D6" s="99"/>
      <c r="E6" s="99"/>
      <c r="F6" s="92" t="s">
        <v>258</v>
      </c>
      <c r="G6" s="93"/>
      <c r="H6" s="92" t="s">
        <v>259</v>
      </c>
      <c r="I6" s="93"/>
      <c r="J6" s="93" t="s">
        <v>260</v>
      </c>
      <c r="K6" s="93"/>
      <c r="L6" s="93" t="s">
        <v>254</v>
      </c>
      <c r="M6" s="93"/>
      <c r="N6" s="93" t="s">
        <v>255</v>
      </c>
      <c r="O6" s="93"/>
      <c r="P6" s="92" t="s">
        <v>264</v>
      </c>
      <c r="Q6" s="93"/>
    </row>
    <row r="7" spans="1:27" ht="16" customHeight="1">
      <c r="A7" s="99"/>
      <c r="B7" s="99"/>
      <c r="C7" s="99"/>
      <c r="D7" s="99"/>
      <c r="E7" s="99"/>
      <c r="F7" s="51" t="s">
        <v>235</v>
      </c>
      <c r="G7" s="51" t="s">
        <v>236</v>
      </c>
      <c r="H7" s="51" t="s">
        <v>235</v>
      </c>
      <c r="I7" s="51" t="s">
        <v>236</v>
      </c>
      <c r="J7" s="51" t="s">
        <v>235</v>
      </c>
      <c r="K7" s="51" t="s">
        <v>236</v>
      </c>
      <c r="L7" s="51" t="s">
        <v>235</v>
      </c>
      <c r="M7" s="51" t="s">
        <v>236</v>
      </c>
      <c r="N7" s="51" t="s">
        <v>235</v>
      </c>
      <c r="O7" s="51" t="s">
        <v>236</v>
      </c>
      <c r="P7" s="51" t="s">
        <v>235</v>
      </c>
      <c r="Q7" s="51" t="s">
        <v>236</v>
      </c>
    </row>
    <row r="8" spans="1:27" ht="16" customHeight="1">
      <c r="A8" s="96" t="s">
        <v>82</v>
      </c>
      <c r="B8" s="61" t="s">
        <v>49</v>
      </c>
      <c r="C8" s="53"/>
      <c r="D8" s="53"/>
      <c r="E8" s="66" t="s">
        <v>40</v>
      </c>
      <c r="F8" s="54">
        <v>59605</v>
      </c>
      <c r="G8" s="54">
        <v>59669.8</v>
      </c>
      <c r="H8" s="54">
        <v>8085</v>
      </c>
      <c r="I8" s="54">
        <v>7571.6</v>
      </c>
      <c r="J8" s="54">
        <v>845</v>
      </c>
      <c r="K8" s="54">
        <v>1435.3</v>
      </c>
      <c r="L8" s="54">
        <v>2017</v>
      </c>
      <c r="M8" s="54">
        <v>1820.3</v>
      </c>
      <c r="N8" s="54">
        <v>1602</v>
      </c>
      <c r="O8" s="54">
        <v>1501.2</v>
      </c>
      <c r="P8" s="54">
        <v>20879.745999999999</v>
      </c>
      <c r="Q8" s="54">
        <v>23607</v>
      </c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ht="16" customHeight="1">
      <c r="A9" s="96"/>
      <c r="B9" s="63"/>
      <c r="C9" s="53" t="s">
        <v>50</v>
      </c>
      <c r="D9" s="53"/>
      <c r="E9" s="66" t="s">
        <v>41</v>
      </c>
      <c r="F9" s="54">
        <v>59550</v>
      </c>
      <c r="G9" s="54">
        <v>59429.1</v>
      </c>
      <c r="H9" s="54">
        <v>8063</v>
      </c>
      <c r="I9" s="54">
        <v>7523.5</v>
      </c>
      <c r="J9" s="54">
        <v>845</v>
      </c>
      <c r="K9" s="54">
        <v>880.4</v>
      </c>
      <c r="L9" s="54">
        <v>2017</v>
      </c>
      <c r="M9" s="54">
        <v>1820.3</v>
      </c>
      <c r="N9" s="54">
        <v>1602</v>
      </c>
      <c r="O9" s="54">
        <v>1501.2</v>
      </c>
      <c r="P9" s="54">
        <v>20879.745999999999</v>
      </c>
      <c r="Q9" s="54">
        <v>23607</v>
      </c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1:27" ht="16" customHeight="1">
      <c r="A10" s="96"/>
      <c r="B10" s="62"/>
      <c r="C10" s="53" t="s">
        <v>51</v>
      </c>
      <c r="D10" s="53"/>
      <c r="E10" s="66" t="s">
        <v>42</v>
      </c>
      <c r="F10" s="54">
        <v>55</v>
      </c>
      <c r="G10" s="54">
        <v>240.6</v>
      </c>
      <c r="H10" s="54">
        <v>22</v>
      </c>
      <c r="I10" s="54">
        <v>48</v>
      </c>
      <c r="J10" s="67">
        <v>0</v>
      </c>
      <c r="K10" s="67">
        <v>554.9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ht="16" customHeight="1">
      <c r="A11" s="96"/>
      <c r="B11" s="61" t="s">
        <v>52</v>
      </c>
      <c r="C11" s="53"/>
      <c r="D11" s="53"/>
      <c r="E11" s="66" t="s">
        <v>43</v>
      </c>
      <c r="F11" s="54">
        <v>56404</v>
      </c>
      <c r="G11" s="54">
        <v>55757.8</v>
      </c>
      <c r="H11" s="54">
        <v>7498</v>
      </c>
      <c r="I11" s="54">
        <v>6946.2</v>
      </c>
      <c r="J11" s="54">
        <v>532</v>
      </c>
      <c r="K11" s="54">
        <v>992.7</v>
      </c>
      <c r="L11" s="54">
        <v>2017</v>
      </c>
      <c r="M11" s="54">
        <v>1820.3</v>
      </c>
      <c r="N11" s="54">
        <v>1602</v>
      </c>
      <c r="O11" s="54">
        <v>1501.2</v>
      </c>
      <c r="P11" s="54">
        <v>20892.835999999999</v>
      </c>
      <c r="Q11" s="54">
        <v>23607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ht="16" customHeight="1">
      <c r="A12" s="96"/>
      <c r="B12" s="63"/>
      <c r="C12" s="53" t="s">
        <v>53</v>
      </c>
      <c r="D12" s="53"/>
      <c r="E12" s="66" t="s">
        <v>44</v>
      </c>
      <c r="F12" s="54">
        <v>56341</v>
      </c>
      <c r="G12" s="54">
        <v>55757.7</v>
      </c>
      <c r="H12" s="54">
        <v>7498</v>
      </c>
      <c r="I12" s="54">
        <v>6946.2</v>
      </c>
      <c r="J12" s="54">
        <v>532</v>
      </c>
      <c r="K12" s="54">
        <v>613.5</v>
      </c>
      <c r="L12" s="54">
        <v>2017</v>
      </c>
      <c r="M12" s="54">
        <v>1820.3</v>
      </c>
      <c r="N12" s="54">
        <v>1602</v>
      </c>
      <c r="O12" s="54">
        <v>1501.2</v>
      </c>
      <c r="P12" s="54">
        <v>20892.835999999999</v>
      </c>
      <c r="Q12" s="54">
        <v>23607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ht="16" customHeight="1">
      <c r="A13" s="96"/>
      <c r="B13" s="62"/>
      <c r="C13" s="53" t="s">
        <v>54</v>
      </c>
      <c r="D13" s="53"/>
      <c r="E13" s="66" t="s">
        <v>45</v>
      </c>
      <c r="F13" s="54">
        <v>63</v>
      </c>
      <c r="G13" s="54">
        <v>0</v>
      </c>
      <c r="H13" s="67">
        <v>0</v>
      </c>
      <c r="I13" s="67">
        <v>0</v>
      </c>
      <c r="J13" s="67">
        <v>0</v>
      </c>
      <c r="K13" s="67">
        <v>379.2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ht="16" customHeight="1">
      <c r="A14" s="96"/>
      <c r="B14" s="53" t="s">
        <v>55</v>
      </c>
      <c r="C14" s="53"/>
      <c r="D14" s="53"/>
      <c r="E14" s="66" t="s">
        <v>152</v>
      </c>
      <c r="F14" s="54">
        <f t="shared" ref="F14:Q15" si="0">F9-F12</f>
        <v>3209</v>
      </c>
      <c r="G14" s="54">
        <f t="shared" si="0"/>
        <v>3671.4000000000015</v>
      </c>
      <c r="H14" s="54">
        <f t="shared" si="0"/>
        <v>565</v>
      </c>
      <c r="I14" s="54">
        <f t="shared" si="0"/>
        <v>577.30000000000018</v>
      </c>
      <c r="J14" s="54">
        <f t="shared" si="0"/>
        <v>313</v>
      </c>
      <c r="K14" s="54">
        <f t="shared" si="0"/>
        <v>266.89999999999998</v>
      </c>
      <c r="L14" s="54">
        <f t="shared" si="0"/>
        <v>0</v>
      </c>
      <c r="M14" s="54">
        <f t="shared" si="0"/>
        <v>0</v>
      </c>
      <c r="N14" s="54">
        <f t="shared" ref="N14:O14" si="1">N9-N12</f>
        <v>0</v>
      </c>
      <c r="O14" s="54">
        <f t="shared" si="1"/>
        <v>0</v>
      </c>
      <c r="P14" s="54">
        <f t="shared" si="0"/>
        <v>-13.090000000000146</v>
      </c>
      <c r="Q14" s="54">
        <f t="shared" si="0"/>
        <v>0</v>
      </c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ht="16" customHeight="1">
      <c r="A15" s="96"/>
      <c r="B15" s="53" t="s">
        <v>56</v>
      </c>
      <c r="C15" s="53"/>
      <c r="D15" s="53"/>
      <c r="E15" s="66" t="s">
        <v>153</v>
      </c>
      <c r="F15" s="54">
        <f t="shared" si="0"/>
        <v>-8</v>
      </c>
      <c r="G15" s="54">
        <f t="shared" si="0"/>
        <v>240.6</v>
      </c>
      <c r="H15" s="54">
        <f t="shared" si="0"/>
        <v>22</v>
      </c>
      <c r="I15" s="54">
        <f t="shared" si="0"/>
        <v>48</v>
      </c>
      <c r="J15" s="54">
        <f t="shared" si="0"/>
        <v>0</v>
      </c>
      <c r="K15" s="54">
        <f t="shared" si="0"/>
        <v>175.7</v>
      </c>
      <c r="L15" s="54">
        <f t="shared" si="0"/>
        <v>0</v>
      </c>
      <c r="M15" s="54">
        <f t="shared" si="0"/>
        <v>0</v>
      </c>
      <c r="N15" s="54">
        <f t="shared" ref="N15:O15" si="2">N10-N13</f>
        <v>0</v>
      </c>
      <c r="O15" s="54">
        <f t="shared" si="2"/>
        <v>0</v>
      </c>
      <c r="P15" s="54">
        <f t="shared" si="0"/>
        <v>0</v>
      </c>
      <c r="Q15" s="54">
        <f t="shared" si="0"/>
        <v>0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ht="16" customHeight="1">
      <c r="A16" s="96"/>
      <c r="B16" s="53" t="s">
        <v>57</v>
      </c>
      <c r="C16" s="53"/>
      <c r="D16" s="53"/>
      <c r="E16" s="66" t="s">
        <v>154</v>
      </c>
      <c r="F16" s="54">
        <f t="shared" ref="F16:Q16" si="3">F8-F11</f>
        <v>3201</v>
      </c>
      <c r="G16" s="54">
        <f t="shared" si="3"/>
        <v>3912</v>
      </c>
      <c r="H16" s="54">
        <f t="shared" si="3"/>
        <v>587</v>
      </c>
      <c r="I16" s="54">
        <f t="shared" si="3"/>
        <v>625.40000000000055</v>
      </c>
      <c r="J16" s="54">
        <f t="shared" si="3"/>
        <v>313</v>
      </c>
      <c r="K16" s="54">
        <f t="shared" si="3"/>
        <v>442.59999999999991</v>
      </c>
      <c r="L16" s="54">
        <f t="shared" si="3"/>
        <v>0</v>
      </c>
      <c r="M16" s="54">
        <f t="shared" si="3"/>
        <v>0</v>
      </c>
      <c r="N16" s="54">
        <f t="shared" ref="N16:O16" si="4">N8-N11</f>
        <v>0</v>
      </c>
      <c r="O16" s="54">
        <f t="shared" si="4"/>
        <v>0</v>
      </c>
      <c r="P16" s="54">
        <f t="shared" si="3"/>
        <v>-13.090000000000146</v>
      </c>
      <c r="Q16" s="54">
        <f t="shared" si="3"/>
        <v>0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ht="16" customHeight="1">
      <c r="A17" s="96"/>
      <c r="B17" s="53" t="s">
        <v>58</v>
      </c>
      <c r="C17" s="53"/>
      <c r="D17" s="53"/>
      <c r="E17" s="51"/>
      <c r="F17" s="67"/>
      <c r="G17" s="67"/>
      <c r="H17" s="67"/>
      <c r="I17" s="67"/>
      <c r="J17" s="54"/>
      <c r="K17" s="54"/>
      <c r="L17" s="54"/>
      <c r="M17" s="54"/>
      <c r="N17" s="67"/>
      <c r="O17" s="68"/>
      <c r="P17" s="67"/>
      <c r="Q17" s="68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16" customHeight="1">
      <c r="A18" s="96"/>
      <c r="B18" s="53" t="s">
        <v>59</v>
      </c>
      <c r="C18" s="53"/>
      <c r="D18" s="53"/>
      <c r="E18" s="51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ht="16" customHeight="1">
      <c r="A19" s="96" t="s">
        <v>83</v>
      </c>
      <c r="B19" s="61" t="s">
        <v>60</v>
      </c>
      <c r="C19" s="53"/>
      <c r="D19" s="53"/>
      <c r="E19" s="66"/>
      <c r="F19" s="54">
        <v>21497</v>
      </c>
      <c r="G19" s="54">
        <v>11437.2</v>
      </c>
      <c r="H19" s="54">
        <v>659</v>
      </c>
      <c r="I19" s="54">
        <v>233.4</v>
      </c>
      <c r="J19" s="54">
        <v>4626</v>
      </c>
      <c r="K19" s="54">
        <v>4887.8999999999996</v>
      </c>
      <c r="L19" s="54">
        <v>460</v>
      </c>
      <c r="M19" s="54">
        <v>634.70000000000005</v>
      </c>
      <c r="N19" s="54">
        <v>55</v>
      </c>
      <c r="O19" s="54">
        <v>484.5</v>
      </c>
      <c r="P19" s="54">
        <v>5857.0770000000002</v>
      </c>
      <c r="Q19" s="54">
        <v>5778</v>
      </c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ht="16" customHeight="1">
      <c r="A20" s="96"/>
      <c r="B20" s="62"/>
      <c r="C20" s="53" t="s">
        <v>61</v>
      </c>
      <c r="D20" s="53"/>
      <c r="E20" s="66"/>
      <c r="F20" s="54">
        <v>12500</v>
      </c>
      <c r="G20" s="54">
        <v>9000</v>
      </c>
      <c r="H20" s="54">
        <v>0</v>
      </c>
      <c r="I20" s="54">
        <v>0</v>
      </c>
      <c r="J20" s="54">
        <v>0</v>
      </c>
      <c r="K20" s="67">
        <v>0</v>
      </c>
      <c r="L20" s="54">
        <v>0</v>
      </c>
      <c r="M20" s="54">
        <v>0</v>
      </c>
      <c r="N20" s="54">
        <v>0</v>
      </c>
      <c r="O20" s="54">
        <v>0</v>
      </c>
      <c r="P20" s="54">
        <v>1118</v>
      </c>
      <c r="Q20" s="54">
        <v>1067</v>
      </c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ht="16" customHeight="1">
      <c r="A21" s="96"/>
      <c r="B21" s="80" t="s">
        <v>62</v>
      </c>
      <c r="C21" s="53"/>
      <c r="D21" s="53"/>
      <c r="E21" s="66" t="s">
        <v>155</v>
      </c>
      <c r="F21" s="54">
        <v>21497</v>
      </c>
      <c r="G21" s="54">
        <v>11437.2</v>
      </c>
      <c r="H21" s="54">
        <v>659</v>
      </c>
      <c r="I21" s="54">
        <v>233.4</v>
      </c>
      <c r="J21" s="54">
        <v>4626</v>
      </c>
      <c r="K21" s="54">
        <v>4887.8999999999996</v>
      </c>
      <c r="L21" s="54">
        <v>460</v>
      </c>
      <c r="M21" s="54">
        <v>634.70000000000005</v>
      </c>
      <c r="N21" s="54">
        <v>55</v>
      </c>
      <c r="O21" s="54">
        <v>484.5</v>
      </c>
      <c r="P21" s="54">
        <v>4616.7309999999998</v>
      </c>
      <c r="Q21" s="54">
        <v>4434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1:27" ht="16" customHeight="1">
      <c r="A22" s="96"/>
      <c r="B22" s="61" t="s">
        <v>63</v>
      </c>
      <c r="C22" s="53"/>
      <c r="D22" s="53"/>
      <c r="E22" s="66" t="s">
        <v>156</v>
      </c>
      <c r="F22" s="54">
        <v>42104</v>
      </c>
      <c r="G22" s="54">
        <v>32908.400000000001</v>
      </c>
      <c r="H22" s="54">
        <v>2442</v>
      </c>
      <c r="I22" s="54">
        <v>2756</v>
      </c>
      <c r="J22" s="54">
        <v>10238</v>
      </c>
      <c r="K22" s="54">
        <v>3050.2</v>
      </c>
      <c r="L22" s="54">
        <v>460</v>
      </c>
      <c r="M22" s="54">
        <v>634.70000000000005</v>
      </c>
      <c r="N22" s="54">
        <v>55</v>
      </c>
      <c r="O22" s="54">
        <v>484.5</v>
      </c>
      <c r="P22" s="54">
        <v>7748.27</v>
      </c>
      <c r="Q22" s="54">
        <v>7836</v>
      </c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1:27" ht="16" customHeight="1">
      <c r="A23" s="96"/>
      <c r="B23" s="62" t="s">
        <v>64</v>
      </c>
      <c r="C23" s="53" t="s">
        <v>65</v>
      </c>
      <c r="D23" s="53"/>
      <c r="E23" s="66"/>
      <c r="F23" s="54">
        <v>9693</v>
      </c>
      <c r="G23" s="54">
        <v>9555.2000000000007</v>
      </c>
      <c r="H23" s="54">
        <v>441</v>
      </c>
      <c r="I23" s="54">
        <v>591.20000000000005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2171.13</v>
      </c>
      <c r="Q23" s="54">
        <v>2245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ht="16" customHeight="1">
      <c r="A24" s="96"/>
      <c r="B24" s="53" t="s">
        <v>157</v>
      </c>
      <c r="C24" s="53"/>
      <c r="D24" s="53"/>
      <c r="E24" s="66" t="s">
        <v>158</v>
      </c>
      <c r="F24" s="54">
        <f t="shared" ref="F24:Q24" si="5">F21-F22</f>
        <v>-20607</v>
      </c>
      <c r="G24" s="54">
        <f t="shared" si="5"/>
        <v>-21471.200000000001</v>
      </c>
      <c r="H24" s="54">
        <f t="shared" si="5"/>
        <v>-1783</v>
      </c>
      <c r="I24" s="54">
        <f t="shared" si="5"/>
        <v>-2522.6</v>
      </c>
      <c r="J24" s="54">
        <f t="shared" si="5"/>
        <v>-5612</v>
      </c>
      <c r="K24" s="54">
        <f t="shared" si="5"/>
        <v>1837.6999999999998</v>
      </c>
      <c r="L24" s="54">
        <f t="shared" si="5"/>
        <v>0</v>
      </c>
      <c r="M24" s="54">
        <f t="shared" si="5"/>
        <v>0</v>
      </c>
      <c r="N24" s="54">
        <f t="shared" ref="N24:O24" si="6">N21-N22</f>
        <v>0</v>
      </c>
      <c r="O24" s="54">
        <f t="shared" si="6"/>
        <v>0</v>
      </c>
      <c r="P24" s="54">
        <f t="shared" si="5"/>
        <v>-3131.5390000000007</v>
      </c>
      <c r="Q24" s="54">
        <f t="shared" si="5"/>
        <v>-3402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6" customHeight="1">
      <c r="A25" s="96"/>
      <c r="B25" s="61" t="s">
        <v>66</v>
      </c>
      <c r="C25" s="61"/>
      <c r="D25" s="61"/>
      <c r="E25" s="100" t="s">
        <v>159</v>
      </c>
      <c r="F25" s="94">
        <v>20607</v>
      </c>
      <c r="G25" s="94">
        <v>21471.200000000001</v>
      </c>
      <c r="H25" s="94">
        <v>1783</v>
      </c>
      <c r="I25" s="94">
        <v>2522.6</v>
      </c>
      <c r="J25" s="94">
        <v>5612</v>
      </c>
      <c r="K25" s="94">
        <v>0</v>
      </c>
      <c r="L25" s="94"/>
      <c r="M25" s="94"/>
      <c r="N25" s="94"/>
      <c r="O25" s="94"/>
      <c r="P25" s="94">
        <v>3131.5390000000002</v>
      </c>
      <c r="Q25" s="94">
        <v>3402</v>
      </c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ht="16" customHeight="1">
      <c r="A26" s="96"/>
      <c r="B26" s="80" t="s">
        <v>67</v>
      </c>
      <c r="C26" s="80"/>
      <c r="D26" s="80"/>
      <c r="E26" s="101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 ht="16" customHeight="1">
      <c r="A27" s="96"/>
      <c r="B27" s="53" t="s">
        <v>160</v>
      </c>
      <c r="C27" s="53"/>
      <c r="D27" s="53"/>
      <c r="E27" s="66" t="s">
        <v>161</v>
      </c>
      <c r="F27" s="54">
        <f t="shared" ref="F27:Q27" si="7">F24+F25</f>
        <v>0</v>
      </c>
      <c r="G27" s="54">
        <f t="shared" si="7"/>
        <v>0</v>
      </c>
      <c r="H27" s="54">
        <f t="shared" si="7"/>
        <v>0</v>
      </c>
      <c r="I27" s="54">
        <f t="shared" si="7"/>
        <v>0</v>
      </c>
      <c r="J27" s="54">
        <f t="shared" si="7"/>
        <v>0</v>
      </c>
      <c r="K27" s="54">
        <f t="shared" si="7"/>
        <v>1837.6999999999998</v>
      </c>
      <c r="L27" s="54">
        <f t="shared" si="7"/>
        <v>0</v>
      </c>
      <c r="M27" s="54">
        <f t="shared" si="7"/>
        <v>0</v>
      </c>
      <c r="N27" s="54">
        <f t="shared" ref="N27:O27" si="8">N24+N25</f>
        <v>0</v>
      </c>
      <c r="O27" s="54">
        <f t="shared" si="8"/>
        <v>0</v>
      </c>
      <c r="P27" s="54">
        <f t="shared" si="7"/>
        <v>0</v>
      </c>
      <c r="Q27" s="54">
        <f t="shared" si="7"/>
        <v>0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1:27" ht="16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ht="16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106</v>
      </c>
      <c r="P29" s="27"/>
      <c r="Q29" s="28" t="s">
        <v>162</v>
      </c>
      <c r="R29" s="27"/>
      <c r="S29" s="27"/>
      <c r="T29" s="27"/>
      <c r="U29" s="27"/>
      <c r="V29" s="27"/>
      <c r="W29" s="27"/>
      <c r="X29" s="27"/>
      <c r="Y29" s="27"/>
      <c r="Z29" s="27"/>
      <c r="AA29" s="28"/>
    </row>
    <row r="30" spans="1:27" ht="16" customHeight="1">
      <c r="A30" s="99" t="s">
        <v>68</v>
      </c>
      <c r="B30" s="99"/>
      <c r="C30" s="99"/>
      <c r="D30" s="99"/>
      <c r="E30" s="99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29"/>
      <c r="S30" s="27"/>
      <c r="T30" s="29"/>
      <c r="U30" s="27"/>
      <c r="V30" s="29"/>
      <c r="W30" s="27"/>
      <c r="X30" s="29"/>
      <c r="Y30" s="27"/>
      <c r="Z30" s="29"/>
      <c r="AA30" s="27"/>
    </row>
    <row r="31" spans="1:27" ht="16" customHeight="1">
      <c r="A31" s="99"/>
      <c r="B31" s="99"/>
      <c r="C31" s="99"/>
      <c r="D31" s="99"/>
      <c r="E31" s="99"/>
      <c r="F31" s="51" t="s">
        <v>235</v>
      </c>
      <c r="G31" s="51" t="s">
        <v>236</v>
      </c>
      <c r="H31" s="51" t="s">
        <v>235</v>
      </c>
      <c r="I31" s="51" t="s">
        <v>236</v>
      </c>
      <c r="J31" s="51" t="s">
        <v>235</v>
      </c>
      <c r="K31" s="51" t="s">
        <v>236</v>
      </c>
      <c r="L31" s="51" t="s">
        <v>235</v>
      </c>
      <c r="M31" s="51" t="s">
        <v>236</v>
      </c>
      <c r="N31" s="51" t="s">
        <v>235</v>
      </c>
      <c r="O31" s="51" t="s">
        <v>236</v>
      </c>
      <c r="P31" s="51" t="s">
        <v>235</v>
      </c>
      <c r="Q31" s="51" t="s">
        <v>236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6" customHeight="1">
      <c r="A32" s="96" t="s">
        <v>84</v>
      </c>
      <c r="B32" s="61" t="s">
        <v>49</v>
      </c>
      <c r="C32" s="53"/>
      <c r="D32" s="53"/>
      <c r="E32" s="66" t="s">
        <v>40</v>
      </c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31"/>
      <c r="S32" s="31"/>
      <c r="T32" s="31"/>
      <c r="U32" s="31"/>
      <c r="V32" s="32"/>
      <c r="W32" s="32"/>
      <c r="X32" s="31"/>
      <c r="Y32" s="31"/>
      <c r="Z32" s="32"/>
      <c r="AA32" s="32"/>
    </row>
    <row r="33" spans="1:27" ht="16" customHeight="1">
      <c r="A33" s="102"/>
      <c r="B33" s="63"/>
      <c r="C33" s="61" t="s">
        <v>69</v>
      </c>
      <c r="D33" s="53"/>
      <c r="E33" s="6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31"/>
      <c r="S33" s="31"/>
      <c r="T33" s="31"/>
      <c r="U33" s="31"/>
      <c r="V33" s="32"/>
      <c r="W33" s="32"/>
      <c r="X33" s="31"/>
      <c r="Y33" s="31"/>
      <c r="Z33" s="32"/>
      <c r="AA33" s="32"/>
    </row>
    <row r="34" spans="1:27" ht="16" customHeight="1">
      <c r="A34" s="102"/>
      <c r="B34" s="63"/>
      <c r="C34" s="62"/>
      <c r="D34" s="53" t="s">
        <v>70</v>
      </c>
      <c r="E34" s="6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31"/>
      <c r="S34" s="31"/>
      <c r="T34" s="31"/>
      <c r="U34" s="31"/>
      <c r="V34" s="32"/>
      <c r="W34" s="32"/>
      <c r="X34" s="31"/>
      <c r="Y34" s="31"/>
      <c r="Z34" s="32"/>
      <c r="AA34" s="32"/>
    </row>
    <row r="35" spans="1:27" ht="16" customHeight="1">
      <c r="A35" s="102"/>
      <c r="B35" s="62"/>
      <c r="C35" s="80" t="s">
        <v>71</v>
      </c>
      <c r="D35" s="53"/>
      <c r="E35" s="66"/>
      <c r="F35" s="54"/>
      <c r="G35" s="54"/>
      <c r="H35" s="54"/>
      <c r="I35" s="54"/>
      <c r="J35" s="68"/>
      <c r="K35" s="68"/>
      <c r="L35" s="54"/>
      <c r="M35" s="54"/>
      <c r="N35" s="54"/>
      <c r="O35" s="54"/>
      <c r="P35" s="54"/>
      <c r="Q35" s="54"/>
      <c r="R35" s="31"/>
      <c r="S35" s="31"/>
      <c r="T35" s="31"/>
      <c r="U35" s="31"/>
      <c r="V35" s="32"/>
      <c r="W35" s="32"/>
      <c r="X35" s="31"/>
      <c r="Y35" s="31"/>
      <c r="Z35" s="32"/>
      <c r="AA35" s="32"/>
    </row>
    <row r="36" spans="1:27" ht="16" customHeight="1">
      <c r="A36" s="102"/>
      <c r="B36" s="61" t="s">
        <v>52</v>
      </c>
      <c r="C36" s="53"/>
      <c r="D36" s="53"/>
      <c r="E36" s="66" t="s">
        <v>41</v>
      </c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31"/>
      <c r="S36" s="31"/>
      <c r="T36" s="31"/>
      <c r="U36" s="31"/>
      <c r="V36" s="31"/>
      <c r="W36" s="31"/>
      <c r="X36" s="31"/>
      <c r="Y36" s="31"/>
      <c r="Z36" s="32"/>
      <c r="AA36" s="32"/>
    </row>
    <row r="37" spans="1:27" ht="16" customHeight="1">
      <c r="A37" s="102"/>
      <c r="B37" s="63"/>
      <c r="C37" s="53" t="s">
        <v>72</v>
      </c>
      <c r="D37" s="53"/>
      <c r="E37" s="6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31"/>
      <c r="S37" s="31"/>
      <c r="T37" s="31"/>
      <c r="U37" s="31"/>
      <c r="V37" s="31"/>
      <c r="W37" s="31"/>
      <c r="X37" s="31"/>
      <c r="Y37" s="31"/>
      <c r="Z37" s="32"/>
      <c r="AA37" s="32"/>
    </row>
    <row r="38" spans="1:27" ht="16" customHeight="1">
      <c r="A38" s="102"/>
      <c r="B38" s="62"/>
      <c r="C38" s="53" t="s">
        <v>73</v>
      </c>
      <c r="D38" s="53"/>
      <c r="E38" s="66"/>
      <c r="F38" s="54"/>
      <c r="G38" s="54"/>
      <c r="H38" s="54"/>
      <c r="I38" s="54"/>
      <c r="J38" s="54"/>
      <c r="K38" s="68"/>
      <c r="L38" s="54"/>
      <c r="M38" s="54"/>
      <c r="N38" s="54"/>
      <c r="O38" s="54"/>
      <c r="P38" s="54"/>
      <c r="Q38" s="54"/>
      <c r="R38" s="31"/>
      <c r="S38" s="31"/>
      <c r="T38" s="32"/>
      <c r="U38" s="32"/>
      <c r="V38" s="31"/>
      <c r="W38" s="31"/>
      <c r="X38" s="31"/>
      <c r="Y38" s="31"/>
      <c r="Z38" s="32"/>
      <c r="AA38" s="32"/>
    </row>
    <row r="39" spans="1:27" ht="16" customHeight="1">
      <c r="A39" s="102"/>
      <c r="B39" s="47" t="s">
        <v>74</v>
      </c>
      <c r="C39" s="47"/>
      <c r="D39" s="47"/>
      <c r="E39" s="66" t="s">
        <v>163</v>
      </c>
      <c r="F39" s="54">
        <f t="shared" ref="F39:Q39" si="9">F32-F36</f>
        <v>0</v>
      </c>
      <c r="G39" s="54">
        <f t="shared" si="9"/>
        <v>0</v>
      </c>
      <c r="H39" s="54">
        <f t="shared" si="9"/>
        <v>0</v>
      </c>
      <c r="I39" s="54">
        <f t="shared" si="9"/>
        <v>0</v>
      </c>
      <c r="J39" s="54">
        <f t="shared" si="9"/>
        <v>0</v>
      </c>
      <c r="K39" s="54">
        <f t="shared" si="9"/>
        <v>0</v>
      </c>
      <c r="L39" s="54">
        <f t="shared" si="9"/>
        <v>0</v>
      </c>
      <c r="M39" s="54">
        <f t="shared" si="9"/>
        <v>0</v>
      </c>
      <c r="N39" s="54">
        <f t="shared" ref="N39:O39" si="10">N32-N36</f>
        <v>0</v>
      </c>
      <c r="O39" s="54">
        <f t="shared" si="10"/>
        <v>0</v>
      </c>
      <c r="P39" s="54">
        <f t="shared" si="9"/>
        <v>0</v>
      </c>
      <c r="Q39" s="54">
        <f t="shared" si="9"/>
        <v>0</v>
      </c>
      <c r="R39" s="31"/>
      <c r="S39" s="31"/>
      <c r="T39" s="31"/>
      <c r="U39" s="31"/>
      <c r="V39" s="31"/>
      <c r="W39" s="31"/>
      <c r="X39" s="31"/>
      <c r="Y39" s="31"/>
      <c r="Z39" s="32"/>
      <c r="AA39" s="32"/>
    </row>
    <row r="40" spans="1:27" ht="16" customHeight="1">
      <c r="A40" s="96" t="s">
        <v>85</v>
      </c>
      <c r="B40" s="61" t="s">
        <v>75</v>
      </c>
      <c r="C40" s="53"/>
      <c r="D40" s="53"/>
      <c r="E40" s="66" t="s">
        <v>43</v>
      </c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31"/>
      <c r="S40" s="31"/>
      <c r="T40" s="31"/>
      <c r="U40" s="31"/>
      <c r="V40" s="32"/>
      <c r="W40" s="32"/>
      <c r="X40" s="32"/>
      <c r="Y40" s="32"/>
      <c r="Z40" s="31"/>
      <c r="AA40" s="31"/>
    </row>
    <row r="41" spans="1:27" ht="16" customHeight="1">
      <c r="A41" s="97"/>
      <c r="B41" s="62"/>
      <c r="C41" s="53" t="s">
        <v>76</v>
      </c>
      <c r="D41" s="53"/>
      <c r="E41" s="66"/>
      <c r="F41" s="68"/>
      <c r="G41" s="68"/>
      <c r="H41" s="68"/>
      <c r="I41" s="68"/>
      <c r="J41" s="54"/>
      <c r="K41" s="54"/>
      <c r="L41" s="54"/>
      <c r="M41" s="54"/>
      <c r="N41" s="54"/>
      <c r="O41" s="54"/>
      <c r="P41" s="54"/>
      <c r="Q41" s="54"/>
      <c r="R41" s="32"/>
      <c r="S41" s="32"/>
      <c r="T41" s="32"/>
      <c r="U41" s="32"/>
      <c r="V41" s="32"/>
      <c r="W41" s="32"/>
      <c r="X41" s="32"/>
      <c r="Y41" s="32"/>
      <c r="Z41" s="31"/>
      <c r="AA41" s="31"/>
    </row>
    <row r="42" spans="1:27" ht="16" customHeight="1">
      <c r="A42" s="97"/>
      <c r="B42" s="61" t="s">
        <v>63</v>
      </c>
      <c r="C42" s="53"/>
      <c r="D42" s="53"/>
      <c r="E42" s="66" t="s">
        <v>44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31"/>
      <c r="S42" s="31"/>
      <c r="T42" s="31"/>
      <c r="U42" s="31"/>
      <c r="V42" s="32"/>
      <c r="W42" s="32"/>
      <c r="X42" s="31"/>
      <c r="Y42" s="31"/>
      <c r="Z42" s="31"/>
      <c r="AA42" s="31"/>
    </row>
    <row r="43" spans="1:27" ht="16" customHeight="1">
      <c r="A43" s="97"/>
      <c r="B43" s="62"/>
      <c r="C43" s="53" t="s">
        <v>77</v>
      </c>
      <c r="D43" s="53"/>
      <c r="E43" s="66"/>
      <c r="F43" s="54"/>
      <c r="G43" s="54"/>
      <c r="H43" s="54"/>
      <c r="I43" s="54"/>
      <c r="J43" s="68"/>
      <c r="K43" s="68"/>
      <c r="L43" s="54"/>
      <c r="M43" s="54"/>
      <c r="N43" s="54"/>
      <c r="O43" s="54"/>
      <c r="P43" s="54"/>
      <c r="Q43" s="54"/>
      <c r="R43" s="31"/>
      <c r="S43" s="31"/>
      <c r="T43" s="32"/>
      <c r="U43" s="31"/>
      <c r="V43" s="32"/>
      <c r="W43" s="32"/>
      <c r="X43" s="31"/>
      <c r="Y43" s="31"/>
      <c r="Z43" s="32"/>
      <c r="AA43" s="32"/>
    </row>
    <row r="44" spans="1:27" ht="16" customHeight="1">
      <c r="A44" s="97"/>
      <c r="B44" s="53" t="s">
        <v>74</v>
      </c>
      <c r="C44" s="53"/>
      <c r="D44" s="53"/>
      <c r="E44" s="66" t="s">
        <v>164</v>
      </c>
      <c r="F44" s="68">
        <f t="shared" ref="F44:Q44" si="11">F40-F42</f>
        <v>0</v>
      </c>
      <c r="G44" s="68">
        <f t="shared" si="11"/>
        <v>0</v>
      </c>
      <c r="H44" s="68">
        <f t="shared" si="11"/>
        <v>0</v>
      </c>
      <c r="I44" s="68">
        <f t="shared" si="11"/>
        <v>0</v>
      </c>
      <c r="J44" s="68">
        <f t="shared" si="11"/>
        <v>0</v>
      </c>
      <c r="K44" s="68">
        <f t="shared" si="11"/>
        <v>0</v>
      </c>
      <c r="L44" s="68">
        <f t="shared" si="11"/>
        <v>0</v>
      </c>
      <c r="M44" s="68">
        <f t="shared" si="11"/>
        <v>0</v>
      </c>
      <c r="N44" s="68">
        <f t="shared" ref="N44:O44" si="12">N40-N42</f>
        <v>0</v>
      </c>
      <c r="O44" s="68">
        <f t="shared" si="12"/>
        <v>0</v>
      </c>
      <c r="P44" s="68">
        <f t="shared" si="11"/>
        <v>0</v>
      </c>
      <c r="Q44" s="68">
        <f t="shared" si="11"/>
        <v>0</v>
      </c>
      <c r="R44" s="32"/>
      <c r="S44" s="32"/>
      <c r="T44" s="31"/>
      <c r="U44" s="31"/>
      <c r="V44" s="32"/>
      <c r="W44" s="32"/>
      <c r="X44" s="31"/>
      <c r="Y44" s="31"/>
      <c r="Z44" s="31"/>
      <c r="AA44" s="31"/>
    </row>
    <row r="45" spans="1:27" ht="16" customHeight="1">
      <c r="A45" s="96" t="s">
        <v>86</v>
      </c>
      <c r="B45" s="47" t="s">
        <v>78</v>
      </c>
      <c r="C45" s="47"/>
      <c r="D45" s="47"/>
      <c r="E45" s="66" t="s">
        <v>165</v>
      </c>
      <c r="F45" s="54">
        <f t="shared" ref="F45:Q45" si="13">F39+F44</f>
        <v>0</v>
      </c>
      <c r="G45" s="54">
        <f t="shared" si="13"/>
        <v>0</v>
      </c>
      <c r="H45" s="54">
        <f t="shared" si="13"/>
        <v>0</v>
      </c>
      <c r="I45" s="54">
        <f t="shared" si="13"/>
        <v>0</v>
      </c>
      <c r="J45" s="54">
        <f t="shared" si="13"/>
        <v>0</v>
      </c>
      <c r="K45" s="54">
        <f t="shared" si="13"/>
        <v>0</v>
      </c>
      <c r="L45" s="54">
        <f t="shared" si="13"/>
        <v>0</v>
      </c>
      <c r="M45" s="54">
        <f t="shared" si="13"/>
        <v>0</v>
      </c>
      <c r="N45" s="54">
        <f t="shared" ref="N45:O45" si="14">N39+N44</f>
        <v>0</v>
      </c>
      <c r="O45" s="54">
        <f t="shared" si="14"/>
        <v>0</v>
      </c>
      <c r="P45" s="54">
        <f t="shared" si="13"/>
        <v>0</v>
      </c>
      <c r="Q45" s="54">
        <f t="shared" si="13"/>
        <v>0</v>
      </c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ht="16" customHeight="1">
      <c r="A46" s="97"/>
      <c r="B46" s="53" t="s">
        <v>79</v>
      </c>
      <c r="C46" s="53"/>
      <c r="D46" s="53"/>
      <c r="E46" s="53"/>
      <c r="F46" s="68"/>
      <c r="G46" s="68"/>
      <c r="H46" s="68"/>
      <c r="I46" s="68"/>
      <c r="J46" s="68"/>
      <c r="K46" s="68"/>
      <c r="L46" s="54"/>
      <c r="M46" s="54"/>
      <c r="N46" s="68"/>
      <c r="O46" s="68"/>
      <c r="P46" s="68"/>
      <c r="Q46" s="68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spans="1:27" ht="16" customHeight="1">
      <c r="A47" s="97"/>
      <c r="B47" s="53" t="s">
        <v>80</v>
      </c>
      <c r="C47" s="53"/>
      <c r="D47" s="53"/>
      <c r="E47" s="53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ht="16" customHeight="1">
      <c r="A48" s="97"/>
      <c r="B48" s="53" t="s">
        <v>81</v>
      </c>
      <c r="C48" s="53"/>
      <c r="D48" s="53"/>
      <c r="E48" s="53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7" ht="16" customHeight="1">
      <c r="A49" s="8" t="s">
        <v>166</v>
      </c>
      <c r="O49" s="6"/>
      <c r="Q49" s="6"/>
    </row>
    <row r="50" spans="1:17" ht="16" customHeight="1">
      <c r="A50" s="8"/>
    </row>
  </sheetData>
  <mergeCells count="32">
    <mergeCell ref="N6:O6"/>
    <mergeCell ref="N25:N26"/>
    <mergeCell ref="O25:O26"/>
    <mergeCell ref="N30:O30"/>
    <mergeCell ref="J6:K6"/>
    <mergeCell ref="L6:M6"/>
    <mergeCell ref="P6:Q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P25:P26"/>
    <mergeCell ref="A6:E7"/>
    <mergeCell ref="F6:G6"/>
    <mergeCell ref="H6:I6"/>
    <mergeCell ref="A32:A39"/>
    <mergeCell ref="A40:A44"/>
    <mergeCell ref="A45:A48"/>
    <mergeCell ref="Q25:Q26"/>
    <mergeCell ref="A30:E31"/>
    <mergeCell ref="F30:G30"/>
    <mergeCell ref="H30:I30"/>
    <mergeCell ref="J30:K30"/>
    <mergeCell ref="L30:M30"/>
    <mergeCell ref="P30:Q30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68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Normal="100" zoomScaleSheetLayoutView="100" workbookViewId="0">
      <selection activeCell="H36" sqref="H36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384" width="9" style="2"/>
  </cols>
  <sheetData>
    <row r="1" spans="1:14" ht="34" customHeight="1">
      <c r="A1" s="33" t="s">
        <v>0</v>
      </c>
      <c r="B1" s="33"/>
      <c r="C1" s="41" t="s">
        <v>263</v>
      </c>
      <c r="D1" s="42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3"/>
      <c r="B5" s="43" t="s">
        <v>247</v>
      </c>
      <c r="C5" s="43"/>
      <c r="D5" s="43"/>
      <c r="H5" s="15"/>
      <c r="L5" s="15"/>
      <c r="N5" s="15" t="s">
        <v>168</v>
      </c>
    </row>
    <row r="6" spans="1:14" ht="15" customHeight="1">
      <c r="A6" s="44"/>
      <c r="B6" s="45"/>
      <c r="C6" s="45"/>
      <c r="D6" s="86"/>
      <c r="E6" s="104" t="s">
        <v>261</v>
      </c>
      <c r="F6" s="104"/>
      <c r="G6" s="104" t="s">
        <v>262</v>
      </c>
      <c r="H6" s="104"/>
      <c r="I6" s="105"/>
      <c r="J6" s="106"/>
      <c r="K6" s="104"/>
      <c r="L6" s="104"/>
      <c r="M6" s="104"/>
      <c r="N6" s="104"/>
    </row>
    <row r="7" spans="1:14" ht="15" customHeight="1">
      <c r="A7" s="18"/>
      <c r="B7" s="19"/>
      <c r="C7" s="19"/>
      <c r="D7" s="60"/>
      <c r="E7" s="36" t="s">
        <v>235</v>
      </c>
      <c r="F7" s="36" t="s">
        <v>236</v>
      </c>
      <c r="G7" s="36" t="s">
        <v>235</v>
      </c>
      <c r="H7" s="36" t="s">
        <v>236</v>
      </c>
      <c r="I7" s="36" t="s">
        <v>235</v>
      </c>
      <c r="J7" s="36" t="s">
        <v>236</v>
      </c>
      <c r="K7" s="36" t="s">
        <v>235</v>
      </c>
      <c r="L7" s="36" t="s">
        <v>236</v>
      </c>
      <c r="M7" s="36" t="s">
        <v>235</v>
      </c>
      <c r="N7" s="36" t="s">
        <v>236</v>
      </c>
    </row>
    <row r="8" spans="1:14" ht="18" customHeight="1">
      <c r="A8" s="87" t="s">
        <v>169</v>
      </c>
      <c r="B8" s="81" t="s">
        <v>170</v>
      </c>
      <c r="C8" s="82"/>
      <c r="D8" s="82"/>
      <c r="E8" s="83">
        <v>3</v>
      </c>
      <c r="F8" s="83">
        <v>3</v>
      </c>
      <c r="G8" s="83">
        <v>1</v>
      </c>
      <c r="H8" s="83">
        <v>1</v>
      </c>
      <c r="I8" s="83"/>
      <c r="J8" s="83"/>
      <c r="K8" s="83"/>
      <c r="L8" s="83"/>
      <c r="M8" s="83"/>
      <c r="N8" s="83"/>
    </row>
    <row r="9" spans="1:14" ht="18" customHeight="1">
      <c r="A9" s="87"/>
      <c r="B9" s="87" t="s">
        <v>171</v>
      </c>
      <c r="C9" s="53" t="s">
        <v>172</v>
      </c>
      <c r="D9" s="53"/>
      <c r="E9" s="83">
        <v>30</v>
      </c>
      <c r="F9" s="83">
        <v>30</v>
      </c>
      <c r="G9" s="83">
        <v>10781</v>
      </c>
      <c r="H9" s="83">
        <v>10781</v>
      </c>
      <c r="I9" s="83"/>
      <c r="J9" s="83"/>
      <c r="K9" s="83"/>
      <c r="L9" s="83"/>
      <c r="M9" s="83"/>
      <c r="N9" s="83"/>
    </row>
    <row r="10" spans="1:14" ht="18" customHeight="1">
      <c r="A10" s="87"/>
      <c r="B10" s="87"/>
      <c r="C10" s="53" t="s">
        <v>173</v>
      </c>
      <c r="D10" s="53"/>
      <c r="E10" s="83">
        <v>15</v>
      </c>
      <c r="F10" s="83">
        <v>15</v>
      </c>
      <c r="G10" s="83">
        <v>10781</v>
      </c>
      <c r="H10" s="83">
        <v>10781</v>
      </c>
      <c r="I10" s="83"/>
      <c r="J10" s="83"/>
      <c r="K10" s="83"/>
      <c r="L10" s="83"/>
      <c r="M10" s="83"/>
      <c r="N10" s="83"/>
    </row>
    <row r="11" spans="1:14" ht="18" customHeight="1">
      <c r="A11" s="87"/>
      <c r="B11" s="87"/>
      <c r="C11" s="53" t="s">
        <v>174</v>
      </c>
      <c r="D11" s="53"/>
      <c r="E11" s="83">
        <v>15</v>
      </c>
      <c r="F11" s="83">
        <v>15</v>
      </c>
      <c r="G11" s="83">
        <v>0</v>
      </c>
      <c r="H11" s="83">
        <v>0</v>
      </c>
      <c r="I11" s="83"/>
      <c r="J11" s="83"/>
      <c r="K11" s="83"/>
      <c r="L11" s="83"/>
      <c r="M11" s="83"/>
      <c r="N11" s="83"/>
    </row>
    <row r="12" spans="1:14" ht="18" customHeight="1">
      <c r="A12" s="87"/>
      <c r="B12" s="87"/>
      <c r="C12" s="53" t="s">
        <v>175</v>
      </c>
      <c r="D12" s="53"/>
      <c r="E12" s="83">
        <v>0</v>
      </c>
      <c r="F12" s="83">
        <v>0</v>
      </c>
      <c r="G12" s="83">
        <v>0</v>
      </c>
      <c r="H12" s="83">
        <v>0</v>
      </c>
      <c r="I12" s="83"/>
      <c r="J12" s="83"/>
      <c r="K12" s="83"/>
      <c r="L12" s="83"/>
      <c r="M12" s="83"/>
      <c r="N12" s="83"/>
    </row>
    <row r="13" spans="1:14" ht="18" customHeight="1">
      <c r="A13" s="87"/>
      <c r="B13" s="87"/>
      <c r="C13" s="53" t="s">
        <v>176</v>
      </c>
      <c r="D13" s="53"/>
      <c r="E13" s="83">
        <v>0</v>
      </c>
      <c r="F13" s="83">
        <v>0</v>
      </c>
      <c r="G13" s="83">
        <v>0</v>
      </c>
      <c r="H13" s="83">
        <v>0</v>
      </c>
      <c r="I13" s="83"/>
      <c r="J13" s="83"/>
      <c r="K13" s="83"/>
      <c r="L13" s="83"/>
      <c r="M13" s="83"/>
      <c r="N13" s="83"/>
    </row>
    <row r="14" spans="1:14" ht="18" customHeight="1">
      <c r="A14" s="87"/>
      <c r="B14" s="87"/>
      <c r="C14" s="53" t="s">
        <v>177</v>
      </c>
      <c r="D14" s="53"/>
      <c r="E14" s="83">
        <v>0</v>
      </c>
      <c r="F14" s="83">
        <v>0</v>
      </c>
      <c r="G14" s="83">
        <v>0</v>
      </c>
      <c r="H14" s="83">
        <v>0</v>
      </c>
      <c r="I14" s="83"/>
      <c r="J14" s="83"/>
      <c r="K14" s="83"/>
      <c r="L14" s="83"/>
      <c r="M14" s="83"/>
      <c r="N14" s="83"/>
    </row>
    <row r="15" spans="1:14" ht="18" customHeight="1">
      <c r="A15" s="87" t="s">
        <v>178</v>
      </c>
      <c r="B15" s="87" t="s">
        <v>179</v>
      </c>
      <c r="C15" s="53" t="s">
        <v>180</v>
      </c>
      <c r="D15" s="53"/>
      <c r="E15" s="54">
        <v>15350</v>
      </c>
      <c r="F15" s="54">
        <v>16191</v>
      </c>
      <c r="G15" s="54">
        <v>1951</v>
      </c>
      <c r="H15" s="54">
        <v>1452</v>
      </c>
      <c r="I15" s="54"/>
      <c r="J15" s="54"/>
      <c r="K15" s="54"/>
      <c r="L15" s="54"/>
      <c r="M15" s="54"/>
      <c r="N15" s="54"/>
    </row>
    <row r="16" spans="1:14" ht="18" customHeight="1">
      <c r="A16" s="87"/>
      <c r="B16" s="87"/>
      <c r="C16" s="53" t="s">
        <v>181</v>
      </c>
      <c r="D16" s="53"/>
      <c r="E16" s="54">
        <v>189447</v>
      </c>
      <c r="F16" s="54">
        <v>182092</v>
      </c>
      <c r="G16" s="54">
        <v>22486</v>
      </c>
      <c r="H16" s="54">
        <v>22509</v>
      </c>
      <c r="I16" s="54"/>
      <c r="J16" s="54"/>
      <c r="K16" s="54"/>
      <c r="L16" s="54"/>
      <c r="M16" s="54"/>
      <c r="N16" s="54"/>
    </row>
    <row r="17" spans="1:15" ht="18" customHeight="1">
      <c r="A17" s="87"/>
      <c r="B17" s="87"/>
      <c r="C17" s="53" t="s">
        <v>182</v>
      </c>
      <c r="D17" s="53"/>
      <c r="E17" s="54">
        <v>0</v>
      </c>
      <c r="F17" s="54">
        <v>0</v>
      </c>
      <c r="G17" s="54">
        <v>0</v>
      </c>
      <c r="H17" s="54">
        <v>0</v>
      </c>
      <c r="I17" s="54"/>
      <c r="J17" s="54"/>
      <c r="K17" s="54"/>
      <c r="L17" s="54"/>
      <c r="M17" s="54"/>
      <c r="N17" s="54"/>
    </row>
    <row r="18" spans="1:15" ht="18" customHeight="1">
      <c r="A18" s="87"/>
      <c r="B18" s="87"/>
      <c r="C18" s="53" t="s">
        <v>183</v>
      </c>
      <c r="D18" s="53"/>
      <c r="E18" s="54">
        <v>204797</v>
      </c>
      <c r="F18" s="54">
        <v>198283</v>
      </c>
      <c r="G18" s="54">
        <v>24437</v>
      </c>
      <c r="H18" s="54">
        <v>23962</v>
      </c>
      <c r="I18" s="54"/>
      <c r="J18" s="54"/>
      <c r="K18" s="54"/>
      <c r="L18" s="54"/>
      <c r="M18" s="54"/>
      <c r="N18" s="54"/>
    </row>
    <row r="19" spans="1:15" ht="18" customHeight="1">
      <c r="A19" s="87"/>
      <c r="B19" s="87" t="s">
        <v>184</v>
      </c>
      <c r="C19" s="53" t="s">
        <v>185</v>
      </c>
      <c r="D19" s="53"/>
      <c r="E19" s="54">
        <v>8806</v>
      </c>
      <c r="F19" s="54">
        <v>5854</v>
      </c>
      <c r="G19" s="54">
        <v>534</v>
      </c>
      <c r="H19" s="54">
        <v>239</v>
      </c>
      <c r="I19" s="54"/>
      <c r="J19" s="54"/>
      <c r="K19" s="54"/>
      <c r="L19" s="54"/>
      <c r="M19" s="54"/>
      <c r="N19" s="54"/>
    </row>
    <row r="20" spans="1:15" ht="18" customHeight="1">
      <c r="A20" s="87"/>
      <c r="B20" s="87"/>
      <c r="C20" s="53" t="s">
        <v>186</v>
      </c>
      <c r="D20" s="53"/>
      <c r="E20" s="54">
        <v>129373</v>
      </c>
      <c r="F20" s="54">
        <v>127051</v>
      </c>
      <c r="G20" s="54">
        <v>197</v>
      </c>
      <c r="H20" s="54">
        <v>208</v>
      </c>
      <c r="I20" s="54"/>
      <c r="J20" s="54"/>
      <c r="K20" s="54"/>
      <c r="L20" s="54"/>
      <c r="M20" s="54"/>
      <c r="N20" s="54"/>
    </row>
    <row r="21" spans="1:15" ht="18" customHeight="1">
      <c r="A21" s="87"/>
      <c r="B21" s="87"/>
      <c r="C21" s="53" t="s">
        <v>187</v>
      </c>
      <c r="D21" s="53"/>
      <c r="E21" s="84">
        <v>0</v>
      </c>
      <c r="F21" s="84">
        <v>0</v>
      </c>
      <c r="G21" s="84">
        <v>8072</v>
      </c>
      <c r="H21" s="84">
        <v>7790</v>
      </c>
      <c r="I21" s="84"/>
      <c r="J21" s="84"/>
      <c r="K21" s="84"/>
      <c r="L21" s="84"/>
      <c r="M21" s="84"/>
      <c r="N21" s="84"/>
    </row>
    <row r="22" spans="1:15" ht="18" customHeight="1">
      <c r="A22" s="87"/>
      <c r="B22" s="87"/>
      <c r="C22" s="47" t="s">
        <v>188</v>
      </c>
      <c r="D22" s="47"/>
      <c r="E22" s="54">
        <v>138178</v>
      </c>
      <c r="F22" s="54">
        <v>132905</v>
      </c>
      <c r="G22" s="54">
        <v>8803</v>
      </c>
      <c r="H22" s="54">
        <v>8237</v>
      </c>
      <c r="I22" s="54"/>
      <c r="J22" s="54"/>
      <c r="K22" s="54"/>
      <c r="L22" s="54"/>
      <c r="M22" s="54"/>
      <c r="N22" s="54"/>
    </row>
    <row r="23" spans="1:15" ht="18" customHeight="1">
      <c r="A23" s="87"/>
      <c r="B23" s="87" t="s">
        <v>189</v>
      </c>
      <c r="C23" s="53" t="s">
        <v>190</v>
      </c>
      <c r="D23" s="53"/>
      <c r="E23" s="54">
        <v>30</v>
      </c>
      <c r="F23" s="54">
        <v>30</v>
      </c>
      <c r="G23" s="54">
        <v>10781</v>
      </c>
      <c r="H23" s="54">
        <v>10781</v>
      </c>
      <c r="I23" s="54"/>
      <c r="J23" s="54"/>
      <c r="K23" s="54"/>
      <c r="L23" s="54"/>
      <c r="M23" s="54"/>
      <c r="N23" s="54"/>
    </row>
    <row r="24" spans="1:15" ht="18" customHeight="1">
      <c r="A24" s="87"/>
      <c r="B24" s="87"/>
      <c r="C24" s="53" t="s">
        <v>191</v>
      </c>
      <c r="D24" s="53"/>
      <c r="E24" s="54">
        <v>66588</v>
      </c>
      <c r="F24" s="54">
        <v>65348</v>
      </c>
      <c r="G24" s="54">
        <v>4853</v>
      </c>
      <c r="H24" s="54">
        <v>4943</v>
      </c>
      <c r="I24" s="54"/>
      <c r="J24" s="54"/>
      <c r="K24" s="54"/>
      <c r="L24" s="54"/>
      <c r="M24" s="54"/>
      <c r="N24" s="54"/>
    </row>
    <row r="25" spans="1:15" ht="18" customHeight="1">
      <c r="A25" s="87"/>
      <c r="B25" s="87"/>
      <c r="C25" s="53" t="s">
        <v>192</v>
      </c>
      <c r="D25" s="53"/>
      <c r="E25" s="54">
        <v>0</v>
      </c>
      <c r="F25" s="54">
        <v>0</v>
      </c>
      <c r="G25" s="54">
        <v>0</v>
      </c>
      <c r="H25" s="54">
        <v>0</v>
      </c>
      <c r="I25" s="54"/>
      <c r="J25" s="54"/>
      <c r="K25" s="54"/>
      <c r="L25" s="54"/>
      <c r="M25" s="54"/>
      <c r="N25" s="54"/>
    </row>
    <row r="26" spans="1:15" ht="18" customHeight="1">
      <c r="A26" s="87"/>
      <c r="B26" s="87"/>
      <c r="C26" s="53" t="s">
        <v>193</v>
      </c>
      <c r="D26" s="53"/>
      <c r="E26" s="54">
        <v>66618</v>
      </c>
      <c r="F26" s="54">
        <v>65378</v>
      </c>
      <c r="G26" s="54">
        <v>15634</v>
      </c>
      <c r="H26" s="54">
        <v>15724</v>
      </c>
      <c r="I26" s="54"/>
      <c r="J26" s="54"/>
      <c r="K26" s="54"/>
      <c r="L26" s="54"/>
      <c r="M26" s="54"/>
      <c r="N26" s="54"/>
    </row>
    <row r="27" spans="1:15" ht="18" customHeight="1">
      <c r="A27" s="87"/>
      <c r="B27" s="53" t="s">
        <v>194</v>
      </c>
      <c r="C27" s="53"/>
      <c r="D27" s="53"/>
      <c r="E27" s="54">
        <v>204797</v>
      </c>
      <c r="F27" s="54">
        <v>198283</v>
      </c>
      <c r="G27" s="54">
        <v>24437</v>
      </c>
      <c r="H27" s="54">
        <v>23962</v>
      </c>
      <c r="I27" s="54"/>
      <c r="J27" s="54"/>
      <c r="K27" s="54"/>
      <c r="L27" s="54"/>
      <c r="M27" s="54"/>
      <c r="N27" s="54"/>
    </row>
    <row r="28" spans="1:15" ht="18" customHeight="1">
      <c r="A28" s="87" t="s">
        <v>195</v>
      </c>
      <c r="B28" s="87" t="s">
        <v>196</v>
      </c>
      <c r="C28" s="53" t="s">
        <v>197</v>
      </c>
      <c r="D28" s="85" t="s">
        <v>40</v>
      </c>
      <c r="E28" s="54">
        <v>16267</v>
      </c>
      <c r="F28" s="54">
        <v>16099</v>
      </c>
      <c r="G28" s="54">
        <v>2083</v>
      </c>
      <c r="H28" s="54">
        <v>2014</v>
      </c>
      <c r="I28" s="54"/>
      <c r="J28" s="54"/>
      <c r="K28" s="54"/>
      <c r="L28" s="54"/>
      <c r="M28" s="54"/>
      <c r="N28" s="54"/>
    </row>
    <row r="29" spans="1:15" ht="18" customHeight="1">
      <c r="A29" s="87"/>
      <c r="B29" s="87"/>
      <c r="C29" s="53" t="s">
        <v>198</v>
      </c>
      <c r="D29" s="85" t="s">
        <v>41</v>
      </c>
      <c r="E29" s="54">
        <v>13368</v>
      </c>
      <c r="F29" s="54">
        <v>13459</v>
      </c>
      <c r="G29" s="54">
        <v>2134</v>
      </c>
      <c r="H29" s="54">
        <v>1699</v>
      </c>
      <c r="I29" s="54"/>
      <c r="J29" s="54"/>
      <c r="K29" s="54"/>
      <c r="L29" s="54"/>
      <c r="M29" s="54"/>
      <c r="N29" s="54"/>
    </row>
    <row r="30" spans="1:15" ht="18" customHeight="1">
      <c r="A30" s="87"/>
      <c r="B30" s="87"/>
      <c r="C30" s="53" t="s">
        <v>199</v>
      </c>
      <c r="D30" s="85" t="s">
        <v>200</v>
      </c>
      <c r="E30" s="54">
        <v>893</v>
      </c>
      <c r="F30" s="54">
        <v>934</v>
      </c>
      <c r="G30" s="54">
        <v>174</v>
      </c>
      <c r="H30" s="54">
        <v>194</v>
      </c>
      <c r="I30" s="54"/>
      <c r="J30" s="54"/>
      <c r="K30" s="54"/>
      <c r="L30" s="54"/>
      <c r="M30" s="54"/>
      <c r="N30" s="54"/>
    </row>
    <row r="31" spans="1:15" ht="18" customHeight="1">
      <c r="A31" s="87"/>
      <c r="B31" s="87"/>
      <c r="C31" s="47" t="s">
        <v>201</v>
      </c>
      <c r="D31" s="85" t="s">
        <v>202</v>
      </c>
      <c r="E31" s="54">
        <f t="shared" ref="E31:N31" si="0">E28-E29-E30</f>
        <v>2006</v>
      </c>
      <c r="F31" s="54">
        <f t="shared" si="0"/>
        <v>1706</v>
      </c>
      <c r="G31" s="54">
        <f t="shared" si="0"/>
        <v>-225</v>
      </c>
      <c r="H31" s="54">
        <f t="shared" si="0"/>
        <v>121</v>
      </c>
      <c r="I31" s="54">
        <f t="shared" si="0"/>
        <v>0</v>
      </c>
      <c r="J31" s="54">
        <f t="shared" si="0"/>
        <v>0</v>
      </c>
      <c r="K31" s="54">
        <f t="shared" si="0"/>
        <v>0</v>
      </c>
      <c r="L31" s="54">
        <f t="shared" si="0"/>
        <v>0</v>
      </c>
      <c r="M31" s="54">
        <f t="shared" si="0"/>
        <v>0</v>
      </c>
      <c r="N31" s="54">
        <f t="shared" si="0"/>
        <v>0</v>
      </c>
      <c r="O31" s="7"/>
    </row>
    <row r="32" spans="1:15" ht="18" customHeight="1">
      <c r="A32" s="87"/>
      <c r="B32" s="87"/>
      <c r="C32" s="53" t="s">
        <v>203</v>
      </c>
      <c r="D32" s="85" t="s">
        <v>204</v>
      </c>
      <c r="E32" s="54">
        <v>746</v>
      </c>
      <c r="F32" s="54">
        <v>519</v>
      </c>
      <c r="G32" s="54">
        <v>135</v>
      </c>
      <c r="H32" s="54">
        <v>301</v>
      </c>
      <c r="I32" s="54"/>
      <c r="J32" s="54"/>
      <c r="K32" s="54"/>
      <c r="L32" s="54"/>
      <c r="M32" s="54"/>
      <c r="N32" s="54"/>
    </row>
    <row r="33" spans="1:14" ht="18" customHeight="1">
      <c r="A33" s="87"/>
      <c r="B33" s="87"/>
      <c r="C33" s="53" t="s">
        <v>205</v>
      </c>
      <c r="D33" s="85" t="s">
        <v>206</v>
      </c>
      <c r="E33" s="54">
        <v>600</v>
      </c>
      <c r="F33" s="54">
        <v>757</v>
      </c>
      <c r="G33" s="54">
        <v>0.01</v>
      </c>
      <c r="H33" s="54">
        <v>261</v>
      </c>
      <c r="I33" s="54"/>
      <c r="J33" s="54"/>
      <c r="K33" s="54"/>
      <c r="L33" s="54"/>
      <c r="M33" s="54"/>
      <c r="N33" s="54"/>
    </row>
    <row r="34" spans="1:14" ht="18" customHeight="1">
      <c r="A34" s="87"/>
      <c r="B34" s="87"/>
      <c r="C34" s="47" t="s">
        <v>207</v>
      </c>
      <c r="D34" s="85" t="s">
        <v>208</v>
      </c>
      <c r="E34" s="54">
        <f t="shared" ref="E34:N34" si="1">E31+E32-E33</f>
        <v>2152</v>
      </c>
      <c r="F34" s="54">
        <f t="shared" si="1"/>
        <v>1468</v>
      </c>
      <c r="G34" s="54">
        <f t="shared" si="1"/>
        <v>-90.01</v>
      </c>
      <c r="H34" s="54">
        <f t="shared" si="1"/>
        <v>161</v>
      </c>
      <c r="I34" s="54">
        <f t="shared" si="1"/>
        <v>0</v>
      </c>
      <c r="J34" s="54">
        <f t="shared" si="1"/>
        <v>0</v>
      </c>
      <c r="K34" s="54">
        <f t="shared" si="1"/>
        <v>0</v>
      </c>
      <c r="L34" s="54">
        <f t="shared" si="1"/>
        <v>0</v>
      </c>
      <c r="M34" s="54">
        <f t="shared" si="1"/>
        <v>0</v>
      </c>
      <c r="N34" s="54">
        <f t="shared" si="1"/>
        <v>0</v>
      </c>
    </row>
    <row r="35" spans="1:14" ht="18" customHeight="1">
      <c r="A35" s="87"/>
      <c r="B35" s="87" t="s">
        <v>209</v>
      </c>
      <c r="C35" s="53" t="s">
        <v>210</v>
      </c>
      <c r="D35" s="85" t="s">
        <v>211</v>
      </c>
      <c r="E35" s="54">
        <v>0</v>
      </c>
      <c r="F35" s="54">
        <v>0</v>
      </c>
      <c r="G35" s="54">
        <v>0</v>
      </c>
      <c r="H35" s="54">
        <v>0</v>
      </c>
      <c r="I35" s="54"/>
      <c r="J35" s="54"/>
      <c r="K35" s="54"/>
      <c r="L35" s="54"/>
      <c r="M35" s="54"/>
      <c r="N35" s="54"/>
    </row>
    <row r="36" spans="1:14" ht="18" customHeight="1">
      <c r="A36" s="87"/>
      <c r="B36" s="87"/>
      <c r="C36" s="53" t="s">
        <v>212</v>
      </c>
      <c r="D36" s="85" t="s">
        <v>213</v>
      </c>
      <c r="E36" s="54">
        <v>912</v>
      </c>
      <c r="F36" s="54">
        <v>520</v>
      </c>
      <c r="G36" s="54">
        <v>0</v>
      </c>
      <c r="H36" s="54">
        <v>0</v>
      </c>
      <c r="I36" s="54"/>
      <c r="J36" s="54"/>
      <c r="K36" s="54"/>
      <c r="L36" s="54"/>
      <c r="M36" s="54"/>
      <c r="N36" s="54"/>
    </row>
    <row r="37" spans="1:14" ht="18" customHeight="1">
      <c r="A37" s="87"/>
      <c r="B37" s="87"/>
      <c r="C37" s="53" t="s">
        <v>214</v>
      </c>
      <c r="D37" s="85" t="s">
        <v>215</v>
      </c>
      <c r="E37" s="54">
        <f t="shared" ref="E37:N37" si="2">E34+E35-E36</f>
        <v>1240</v>
      </c>
      <c r="F37" s="54">
        <f t="shared" si="2"/>
        <v>948</v>
      </c>
      <c r="G37" s="54">
        <f t="shared" si="2"/>
        <v>-90.01</v>
      </c>
      <c r="H37" s="54">
        <f t="shared" si="2"/>
        <v>161</v>
      </c>
      <c r="I37" s="54">
        <f t="shared" si="2"/>
        <v>0</v>
      </c>
      <c r="J37" s="54">
        <f t="shared" si="2"/>
        <v>0</v>
      </c>
      <c r="K37" s="54">
        <f t="shared" si="2"/>
        <v>0</v>
      </c>
      <c r="L37" s="54">
        <f t="shared" si="2"/>
        <v>0</v>
      </c>
      <c r="M37" s="54">
        <f t="shared" si="2"/>
        <v>0</v>
      </c>
      <c r="N37" s="54">
        <f t="shared" si="2"/>
        <v>0</v>
      </c>
    </row>
    <row r="38" spans="1:14" ht="18" customHeight="1">
      <c r="A38" s="87"/>
      <c r="B38" s="87"/>
      <c r="C38" s="53" t="s">
        <v>216</v>
      </c>
      <c r="D38" s="85" t="s">
        <v>217</v>
      </c>
      <c r="E38" s="54">
        <v>0</v>
      </c>
      <c r="F38" s="54">
        <v>0</v>
      </c>
      <c r="G38" s="54">
        <v>0</v>
      </c>
      <c r="H38" s="54">
        <v>0</v>
      </c>
      <c r="I38" s="54"/>
      <c r="J38" s="54"/>
      <c r="K38" s="54"/>
      <c r="L38" s="54"/>
      <c r="M38" s="54"/>
      <c r="N38" s="54"/>
    </row>
    <row r="39" spans="1:14" ht="18" customHeight="1">
      <c r="A39" s="87"/>
      <c r="B39" s="87"/>
      <c r="C39" s="53" t="s">
        <v>218</v>
      </c>
      <c r="D39" s="85" t="s">
        <v>219</v>
      </c>
      <c r="E39" s="54">
        <v>0</v>
      </c>
      <c r="F39" s="54">
        <v>0</v>
      </c>
      <c r="G39" s="54">
        <v>0</v>
      </c>
      <c r="H39" s="54">
        <v>0</v>
      </c>
      <c r="I39" s="54"/>
      <c r="J39" s="54"/>
      <c r="K39" s="54"/>
      <c r="L39" s="54"/>
      <c r="M39" s="54"/>
      <c r="N39" s="54"/>
    </row>
    <row r="40" spans="1:14" ht="18" customHeight="1">
      <c r="A40" s="87"/>
      <c r="B40" s="87"/>
      <c r="C40" s="53" t="s">
        <v>220</v>
      </c>
      <c r="D40" s="85" t="s">
        <v>221</v>
      </c>
      <c r="E40" s="54">
        <v>0</v>
      </c>
      <c r="F40" s="54">
        <v>0</v>
      </c>
      <c r="G40" s="54">
        <v>0</v>
      </c>
      <c r="H40" s="54">
        <v>0</v>
      </c>
      <c r="I40" s="54"/>
      <c r="J40" s="54"/>
      <c r="K40" s="54"/>
      <c r="L40" s="54"/>
      <c r="M40" s="54"/>
      <c r="N40" s="54"/>
    </row>
    <row r="41" spans="1:14" ht="18" customHeight="1">
      <c r="A41" s="87"/>
      <c r="B41" s="87"/>
      <c r="C41" s="47" t="s">
        <v>222</v>
      </c>
      <c r="D41" s="85" t="s">
        <v>223</v>
      </c>
      <c r="E41" s="54">
        <f t="shared" ref="E41:N41" si="3">E34+E35-E36-E40</f>
        <v>1240</v>
      </c>
      <c r="F41" s="54">
        <f t="shared" si="3"/>
        <v>948</v>
      </c>
      <c r="G41" s="54">
        <f t="shared" si="3"/>
        <v>-90.01</v>
      </c>
      <c r="H41" s="54">
        <f t="shared" si="3"/>
        <v>161</v>
      </c>
      <c r="I41" s="54">
        <f t="shared" si="3"/>
        <v>0</v>
      </c>
      <c r="J41" s="54">
        <f t="shared" si="3"/>
        <v>0</v>
      </c>
      <c r="K41" s="54">
        <f t="shared" si="3"/>
        <v>0</v>
      </c>
      <c r="L41" s="54">
        <f t="shared" si="3"/>
        <v>0</v>
      </c>
      <c r="M41" s="54">
        <f t="shared" si="3"/>
        <v>0</v>
      </c>
      <c r="N41" s="54">
        <f t="shared" si="3"/>
        <v>0</v>
      </c>
    </row>
    <row r="42" spans="1:14" ht="18" customHeight="1">
      <c r="A42" s="87"/>
      <c r="B42" s="87"/>
      <c r="C42" s="103" t="s">
        <v>224</v>
      </c>
      <c r="D42" s="103"/>
      <c r="E42" s="54">
        <f t="shared" ref="E42:N42" si="4">E37+E38-E39-E40</f>
        <v>1240</v>
      </c>
      <c r="F42" s="54">
        <f t="shared" si="4"/>
        <v>948</v>
      </c>
      <c r="G42" s="54">
        <f t="shared" si="4"/>
        <v>-90.01</v>
      </c>
      <c r="H42" s="54">
        <f t="shared" si="4"/>
        <v>161</v>
      </c>
      <c r="I42" s="54">
        <f t="shared" si="4"/>
        <v>0</v>
      </c>
      <c r="J42" s="54">
        <f t="shared" si="4"/>
        <v>0</v>
      </c>
      <c r="K42" s="54">
        <f t="shared" si="4"/>
        <v>0</v>
      </c>
      <c r="L42" s="54">
        <f t="shared" si="4"/>
        <v>0</v>
      </c>
      <c r="M42" s="54">
        <f t="shared" si="4"/>
        <v>0</v>
      </c>
      <c r="N42" s="54">
        <f t="shared" si="4"/>
        <v>0</v>
      </c>
    </row>
    <row r="43" spans="1:14" ht="18" customHeight="1">
      <c r="A43" s="87"/>
      <c r="B43" s="87"/>
      <c r="C43" s="53" t="s">
        <v>225</v>
      </c>
      <c r="D43" s="85" t="s">
        <v>226</v>
      </c>
      <c r="E43" s="54">
        <v>42892</v>
      </c>
      <c r="F43" s="54">
        <v>41945</v>
      </c>
      <c r="G43" s="54">
        <v>4943</v>
      </c>
      <c r="H43" s="54">
        <v>4782</v>
      </c>
      <c r="I43" s="54"/>
      <c r="J43" s="54"/>
      <c r="K43" s="54"/>
      <c r="L43" s="54"/>
      <c r="M43" s="54"/>
      <c r="N43" s="54"/>
    </row>
    <row r="44" spans="1:14" ht="18" customHeight="1">
      <c r="A44" s="87"/>
      <c r="B44" s="87"/>
      <c r="C44" s="47" t="s">
        <v>227</v>
      </c>
      <c r="D44" s="66" t="s">
        <v>228</v>
      </c>
      <c r="E44" s="54">
        <f t="shared" ref="E44:N44" si="5">E41+E43</f>
        <v>44132</v>
      </c>
      <c r="F44" s="54">
        <f t="shared" si="5"/>
        <v>42893</v>
      </c>
      <c r="G44" s="54">
        <f t="shared" si="5"/>
        <v>4852.99</v>
      </c>
      <c r="H44" s="54">
        <f t="shared" si="5"/>
        <v>4943</v>
      </c>
      <c r="I44" s="54">
        <f t="shared" si="5"/>
        <v>0</v>
      </c>
      <c r="J44" s="54">
        <f t="shared" si="5"/>
        <v>0</v>
      </c>
      <c r="K44" s="54">
        <f t="shared" si="5"/>
        <v>0</v>
      </c>
      <c r="L44" s="54">
        <f t="shared" si="5"/>
        <v>0</v>
      </c>
      <c r="M44" s="54">
        <f t="shared" si="5"/>
        <v>0</v>
      </c>
      <c r="N44" s="54">
        <f t="shared" si="5"/>
        <v>0</v>
      </c>
    </row>
    <row r="45" spans="1:14" ht="14.15" customHeight="1">
      <c r="A45" s="8" t="s">
        <v>229</v>
      </c>
    </row>
    <row r="46" spans="1:14" ht="14.15" customHeight="1">
      <c r="A46" s="8" t="s">
        <v>230</v>
      </c>
    </row>
    <row r="47" spans="1:14">
      <c r="A47" s="46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chihousai09</cp:lastModifiedBy>
  <cp:lastPrinted>2025-07-25T06:51:24Z</cp:lastPrinted>
  <dcterms:created xsi:type="dcterms:W3CDTF">1999-07-06T05:17:05Z</dcterms:created>
  <dcterms:modified xsi:type="dcterms:W3CDTF">2025-09-18T00:39:39Z</dcterms:modified>
</cp:coreProperties>
</file>