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88CBDEBE-2A73-413B-8E25-65C27E43BCF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11" r:id="rId2"/>
    <sheet name="3.(1)普通会計決算（R4-5年度）" sheetId="7" r:id="rId3"/>
    <sheet name="3.(2)財政指標等（R元‐R5年度）" sheetId="8" r:id="rId4"/>
    <sheet name="4.公営企業会計決算（R4-5年度）" sheetId="12" r:id="rId5"/>
    <sheet name="5.三セク決算（R4-5年度） " sheetId="13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 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3" l="1"/>
  <c r="F44" i="13"/>
  <c r="K42" i="13"/>
  <c r="J42" i="13"/>
  <c r="I42" i="13"/>
  <c r="K41" i="13"/>
  <c r="J41" i="13"/>
  <c r="J44" i="13" s="1"/>
  <c r="I41" i="13"/>
  <c r="I44" i="13" s="1"/>
  <c r="H41" i="13"/>
  <c r="H44" i="13" s="1"/>
  <c r="G41" i="13"/>
  <c r="G44" i="13" s="1"/>
  <c r="F41" i="13"/>
  <c r="K37" i="13"/>
  <c r="J37" i="13"/>
  <c r="I37" i="13"/>
  <c r="H37" i="13"/>
  <c r="H42" i="13" s="1"/>
  <c r="G37" i="13"/>
  <c r="G42" i="13" s="1"/>
  <c r="F37" i="13"/>
  <c r="F42" i="13" s="1"/>
  <c r="E37" i="13"/>
  <c r="E42" i="13" s="1"/>
  <c r="K34" i="13"/>
  <c r="J34" i="13"/>
  <c r="I34" i="13"/>
  <c r="H34" i="13"/>
  <c r="G34" i="13"/>
  <c r="E34" i="13"/>
  <c r="E41" i="13" s="1"/>
  <c r="E44" i="13" s="1"/>
  <c r="N31" i="13"/>
  <c r="N34" i="13" s="1"/>
  <c r="M31" i="13"/>
  <c r="M34" i="13" s="1"/>
  <c r="L31" i="13"/>
  <c r="L34" i="13" s="1"/>
  <c r="K31" i="13"/>
  <c r="J31" i="13"/>
  <c r="I31" i="13"/>
  <c r="H31" i="13"/>
  <c r="G31" i="13"/>
  <c r="F31" i="13"/>
  <c r="E31" i="13"/>
  <c r="N37" i="13" l="1"/>
  <c r="N42" i="13" s="1"/>
  <c r="N41" i="13"/>
  <c r="N44" i="13" s="1"/>
  <c r="M37" i="13"/>
  <c r="M42" i="13" s="1"/>
  <c r="M41" i="13"/>
  <c r="M44" i="13" s="1"/>
  <c r="L37" i="13"/>
  <c r="L42" i="13" s="1"/>
  <c r="L41" i="13"/>
  <c r="L44" i="13" s="1"/>
  <c r="K45" i="12" l="1"/>
  <c r="J45" i="12"/>
  <c r="I45" i="12"/>
  <c r="H45" i="12"/>
  <c r="G45" i="12"/>
  <c r="F45" i="12"/>
  <c r="O44" i="12"/>
  <c r="N44" i="12"/>
  <c r="M44" i="12"/>
  <c r="L44" i="12"/>
  <c r="K44" i="12"/>
  <c r="J44" i="12"/>
  <c r="I44" i="12"/>
  <c r="H44" i="12"/>
  <c r="G44" i="12"/>
  <c r="F44" i="12"/>
  <c r="O39" i="12"/>
  <c r="O45" i="12" s="1"/>
  <c r="N39" i="12"/>
  <c r="N45" i="12" s="1"/>
  <c r="M39" i="12"/>
  <c r="M45" i="12" s="1"/>
  <c r="L39" i="12"/>
  <c r="L45" i="12" s="1"/>
  <c r="K39" i="12"/>
  <c r="J39" i="12"/>
  <c r="I39" i="12"/>
  <c r="H39" i="12"/>
  <c r="G39" i="12"/>
  <c r="F39" i="12"/>
  <c r="O27" i="12"/>
  <c r="N27" i="12"/>
  <c r="M27" i="12"/>
  <c r="L27" i="12"/>
  <c r="K27" i="12"/>
  <c r="J27" i="12"/>
  <c r="G27" i="12"/>
  <c r="F27" i="12"/>
  <c r="O24" i="12"/>
  <c r="N24" i="12"/>
  <c r="M24" i="12"/>
  <c r="L24" i="12"/>
  <c r="K24" i="12"/>
  <c r="J24" i="12"/>
  <c r="I24" i="12"/>
  <c r="I27" i="12" s="1"/>
  <c r="H24" i="12"/>
  <c r="H27" i="12" s="1"/>
  <c r="G24" i="12"/>
  <c r="F24" i="12"/>
  <c r="O16" i="12"/>
  <c r="N16" i="12"/>
  <c r="M16" i="12"/>
  <c r="L16" i="12"/>
  <c r="K16" i="12"/>
  <c r="J16" i="12"/>
  <c r="I16" i="12"/>
  <c r="H16" i="12"/>
  <c r="G16" i="12"/>
  <c r="F16" i="12"/>
  <c r="O15" i="12"/>
  <c r="N15" i="12"/>
  <c r="M15" i="12"/>
  <c r="L15" i="12"/>
  <c r="K15" i="12"/>
  <c r="J15" i="12"/>
  <c r="I15" i="12"/>
  <c r="H15" i="12"/>
  <c r="G15" i="12"/>
  <c r="F15" i="12"/>
  <c r="O14" i="12"/>
  <c r="N14" i="12"/>
  <c r="M14" i="12"/>
  <c r="L14" i="12"/>
  <c r="K14" i="12"/>
  <c r="J14" i="12"/>
  <c r="I14" i="12"/>
  <c r="H14" i="12"/>
  <c r="G14" i="12"/>
  <c r="F14" i="12"/>
  <c r="O45" i="11"/>
  <c r="N45" i="11"/>
  <c r="M45" i="11"/>
  <c r="L45" i="11"/>
  <c r="G45" i="11"/>
  <c r="F45" i="11"/>
  <c r="O44" i="11"/>
  <c r="N44" i="11"/>
  <c r="M44" i="11"/>
  <c r="L44" i="11"/>
  <c r="K44" i="11"/>
  <c r="J44" i="11"/>
  <c r="I44" i="11"/>
  <c r="H44" i="11"/>
  <c r="G44" i="11"/>
  <c r="F44" i="11"/>
  <c r="O39" i="11"/>
  <c r="N39" i="11"/>
  <c r="M39" i="11"/>
  <c r="L39" i="11"/>
  <c r="K39" i="11"/>
  <c r="K45" i="11" s="1"/>
  <c r="J39" i="11"/>
  <c r="J45" i="11" s="1"/>
  <c r="I39" i="11"/>
  <c r="I45" i="11" s="1"/>
  <c r="H39" i="11"/>
  <c r="H45" i="11" s="1"/>
  <c r="G39" i="11"/>
  <c r="F39" i="11"/>
  <c r="O27" i="11"/>
  <c r="N27" i="11"/>
  <c r="M27" i="11"/>
  <c r="L27" i="11"/>
  <c r="K27" i="11"/>
  <c r="J27" i="11"/>
  <c r="I27" i="11"/>
  <c r="H27" i="11"/>
  <c r="G27" i="11"/>
  <c r="F27" i="11"/>
  <c r="O24" i="11"/>
  <c r="N24" i="11"/>
  <c r="M24" i="11"/>
  <c r="L24" i="11"/>
  <c r="K24" i="11"/>
  <c r="J24" i="11"/>
  <c r="I24" i="11"/>
  <c r="H24" i="11"/>
  <c r="G24" i="11"/>
  <c r="F24" i="11"/>
  <c r="O16" i="11"/>
  <c r="N16" i="11"/>
  <c r="M16" i="11"/>
  <c r="L16" i="11"/>
  <c r="K16" i="11"/>
  <c r="J16" i="11"/>
  <c r="I16" i="11"/>
  <c r="H16" i="11"/>
  <c r="G16" i="11"/>
  <c r="F16" i="11"/>
  <c r="O15" i="11"/>
  <c r="N15" i="11"/>
  <c r="M15" i="11"/>
  <c r="L15" i="11"/>
  <c r="K15" i="11"/>
  <c r="J15" i="11"/>
  <c r="I15" i="11"/>
  <c r="H15" i="11"/>
  <c r="G15" i="11"/>
  <c r="F15" i="11"/>
  <c r="O14" i="11"/>
  <c r="N14" i="11"/>
  <c r="M14" i="11"/>
  <c r="L14" i="11"/>
  <c r="K14" i="11"/>
  <c r="J14" i="11"/>
  <c r="I14" i="11"/>
  <c r="H14" i="11"/>
  <c r="G14" i="11"/>
  <c r="F14" i="11"/>
  <c r="I19" i="8" l="1"/>
  <c r="F22" i="2"/>
  <c r="F40" i="7"/>
  <c r="F22" i="7"/>
  <c r="E22" i="8"/>
  <c r="I21" i="8" l="1"/>
  <c r="I20" i="8"/>
  <c r="F21" i="2" l="1"/>
  <c r="F40" i="2"/>
  <c r="H22" i="8"/>
  <c r="G22" i="8"/>
  <c r="F22" i="8"/>
  <c r="H20" i="8"/>
  <c r="G20" i="8"/>
  <c r="F20" i="8"/>
  <c r="E20" i="8"/>
  <c r="H19" i="8"/>
  <c r="H23" i="8" s="1"/>
  <c r="G19" i="8"/>
  <c r="G23" i="8" s="1"/>
  <c r="F19" i="8"/>
  <c r="F23" i="8" s="1"/>
  <c r="E19" i="8"/>
  <c r="E21" i="8" s="1"/>
  <c r="E10" i="8"/>
  <c r="H27" i="7"/>
  <c r="H23" i="7"/>
  <c r="H22" i="7"/>
  <c r="I22" i="8"/>
  <c r="I16" i="2"/>
  <c r="G9" i="7"/>
  <c r="G38" i="2"/>
  <c r="G20" i="2"/>
  <c r="I36" i="2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E23" i="8" l="1"/>
  <c r="F21" i="8"/>
  <c r="G21" i="8"/>
  <c r="H21" i="8"/>
  <c r="G31" i="2"/>
  <c r="G34" i="2"/>
  <c r="I23" i="8"/>
  <c r="G40" i="2"/>
  <c r="G21" i="2"/>
  <c r="I40" i="7"/>
  <c r="G13" i="2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G19" i="7"/>
  <c r="G23" i="7"/>
  <c r="G14" i="7"/>
  <c r="G12" i="7"/>
  <c r="G27" i="7"/>
  <c r="G35" i="7"/>
  <c r="G9" i="2"/>
  <c r="I22" i="2"/>
  <c r="G22" i="2"/>
  <c r="G10" i="2"/>
  <c r="G16" i="2"/>
  <c r="G14" i="2"/>
  <c r="G19" i="2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1" authorId="0" shapeId="0" xr:uid="{BF18BE44-4FA1-4D3F-A2DF-3BBBA1424B7D}">
      <text>
        <r>
          <rPr>
            <sz val="9"/>
            <color indexed="81"/>
            <rFont val="MS P ゴシック"/>
            <family val="3"/>
            <charset val="128"/>
          </rPr>
          <t>端数調整</t>
        </r>
      </text>
    </comment>
  </commentList>
</comments>
</file>

<file path=xl/sharedStrings.xml><?xml version="1.0" encoding="utf-8"?>
<sst xmlns="http://schemas.openxmlformats.org/spreadsheetml/2006/main" count="431" uniqueCount="242">
  <si>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</si>
  <si>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</si>
  <si>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</si>
  <si>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</si>
  <si>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</si>
  <si>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</si>
  <si>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</si>
  <si>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</si>
  <si>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</si>
  <si>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</si>
  <si>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</si>
  <si>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</si>
  <si>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</si>
  <si>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</si>
  <si>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</si>
  <si>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</si>
  <si>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</si>
  <si>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</si>
  <si>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</si>
  <si>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</si>
  <si>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</si>
  <si>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</si>
  <si>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</si>
  <si>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</si>
  <si>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</si>
  <si>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</si>
  <si>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</si>
  <si>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</si>
  <si>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</si>
  <si>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</si>
  <si>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</si>
  <si>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</si>
  <si>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</si>
  <si>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</si>
  <si>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</si>
  <si>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</si>
  <si>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</si>
  <si>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</si>
  <si>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</si>
  <si>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</si>
  <si>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</si>
  <si>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</si>
  <si>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</si>
  <si>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</si>
  <si>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</si>
  <si>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</si>
  <si>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</si>
  <si>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</si>
  <si>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</si>
  <si>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</si>
  <si>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</si>
  <si>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</si>
  <si>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</si>
  <si>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</si>
  <si>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</si>
  <si>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</si>
  <si>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</si>
  <si>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</si>
  <si>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</si>
  <si>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</si>
  <si>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</si>
  <si>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</si>
  <si>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</si>
  <si>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</si>
  <si>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</si>
  <si>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</si>
  <si>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</si>
  <si>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</si>
  <si>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</si>
  <si>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</si>
  <si>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</si>
  <si>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</si>
  <si>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</si>
  <si>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</si>
  <si>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</si>
  <si>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</si>
  <si>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</si>
  <si>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</si>
  <si>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</si>
  <si>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</si>
  <si>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</si>
  <si>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</si>
  <si>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</si>
  <si>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</si>
  <si>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</si>
  <si>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</si>
  <si>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</si>
  <si>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</si>
  <si>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</si>
  <si>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</si>
  <si>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</si>
  <si>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</si>
  <si>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</si>
  <si>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</si>
  <si>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</si>
  <si>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</si>
  <si>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</si>
  <si>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</si>
  <si>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</si>
  <si>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</si>
  <si>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</si>
  <si>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</si>
  <si>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</si>
  <si>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</si>
  <si>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</si>
  <si>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</si>
  <si>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</si>
  <si>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</si>
  <si>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</si>
  <si>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</si>
  <si>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</si>
  <si>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</si>
  <si>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</si>
  <si>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</si>
  <si>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</si>
  <si>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</si>
  <si>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</si>
  <si>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</si>
  <si>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</si>
  <si>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</si>
  <si>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</si>
  <si>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</si>
  <si>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</si>
  <si>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</si>
  <si>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</si>
  <si>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</si>
  <si>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</si>
  <si>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</si>
  <si>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</si>
  <si>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</si>
  <si>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</si>
  <si>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</si>
  <si>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</si>
  <si>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</si>
  <si>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</si>
  <si>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</si>
  <si>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</si>
  <si>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</si>
  <si>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</si>
  <si>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</si>
  <si>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</si>
  <si>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</si>
  <si>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</si>
  <si>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</si>
  <si>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</si>
  <si>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</si>
  <si>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</si>
  <si>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</si>
  <si>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</si>
  <si>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</si>
  <si>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</si>
  <si>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</si>
  <si>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</si>
  <si>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</si>
  <si>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</si>
  <si>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</si>
  <si>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</si>
  <si>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</si>
  <si>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</si>
  <si>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</si>
  <si>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</si>
  <si>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</si>
  <si>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</si>
  <si>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</si>
  <si>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</si>
  <si>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</si>
  <si>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</si>
  <si>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</si>
  <si>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</si>
  <si>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</si>
  <si>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</si>
  <si>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</si>
  <si>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</si>
  <si>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</si>
  <si>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</si>
  <si>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</si>
  <si>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</si>
  <si>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</si>
  <si>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</si>
  <si>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</si>
  <si>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</si>
  <si>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</si>
  <si>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</si>
  <si>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</si>
  <si>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</si>
  <si>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</si>
  <si>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</si>
  <si>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</si>
  <si>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</si>
  <si>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</si>
  <si>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</si>
  <si>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</si>
  <si>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</si>
  <si>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</si>
  <si>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</si>
  <si>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</si>
  <si>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</si>
  <si>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</si>
  <si>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</si>
  <si>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</si>
  <si>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</si>
  <si>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</si>
  <si>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</si>
  <si>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</si>
  <si>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</si>
  <si>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</si>
  <si>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</si>
  <si>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</si>
  <si>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</si>
  <si>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</si>
  <si>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</si>
  <si>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</si>
  <si>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</si>
  <si>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</si>
  <si>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</si>
  <si>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</si>
  <si>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</si>
  <si>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</si>
  <si>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</si>
  <si>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</si>
  <si>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</si>
  <si>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</si>
  <si>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</si>
  <si>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</si>
  <si>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</si>
  <si>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</si>
  <si>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</si>
  <si>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-</t>
  </si>
  <si>
    <t>-</t>
    <phoneticPr fontId="7"/>
  </si>
  <si>
    <t>堺市</t>
    <rPh sb="0" eb="2">
      <t>サカイシ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</si>
  <si>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</si>
  <si>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</si>
  <si>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令和６年度</t>
    <phoneticPr fontId="7"/>
  </si>
  <si>
    <t>令和６年度</t>
  </si>
  <si>
    <t>(令和５年度決算ﾍﾞｰｽ）</t>
    <rPh sb="4" eb="6">
      <t>ネンド</t>
    </rPh>
    <phoneticPr fontId="7"/>
  </si>
  <si>
    <t>令和５年度</t>
    <rPh sb="3" eb="5">
      <t>ネンド</t>
    </rPh>
    <phoneticPr fontId="7"/>
  </si>
  <si>
    <t>令和４年度</t>
    <phoneticPr fontId="7"/>
  </si>
  <si>
    <t>(令和５年度決算額）</t>
    <rPh sb="4" eb="6">
      <t>ネンド</t>
    </rPh>
    <phoneticPr fontId="7"/>
  </si>
  <si>
    <t>さかい新事業創造センター</t>
    <phoneticPr fontId="7"/>
  </si>
  <si>
    <t>堺市</t>
    <rPh sb="0" eb="2">
      <t>サカイシ</t>
    </rPh>
    <phoneticPr fontId="7"/>
  </si>
  <si>
    <t>堺市</t>
    <rPh sb="0" eb="2">
      <t>サカイシ</t>
    </rPh>
    <phoneticPr fontId="15"/>
  </si>
  <si>
    <t>堺市</t>
    <rPh sb="0" eb="2">
      <t>サカイシ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</si>
</sst>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  <numFmt numFmtId="182" formatCode="#,##0,"/>
    <numFmt numFmtId="183" formatCode="#,##0,;&quot;▲ &quot;#,##0,"/>
    <numFmt numFmtId="184" formatCode="0.0%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sz val="9"/>
      <color indexed="81"/>
      <name val="MS P ゴシック"/>
      <family val="3"/>
      <charset val="128"/>
    </font>
    <font>
      <sz val="6"/>
      <name val="明朝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  <xf numFmtId="9" fontId="2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82" fontId="0" fillId="0" borderId="8" xfId="0" applyNumberFormat="1" applyBorder="1" applyAlignment="1">
      <alignment horizontal="right" vertical="center"/>
    </xf>
    <xf numFmtId="182" fontId="0" fillId="0" borderId="8" xfId="1" applyNumberFormat="1" applyFont="1" applyFill="1" applyBorder="1" applyAlignment="1">
      <alignment horizontal="right" vertical="center"/>
    </xf>
    <xf numFmtId="182" fontId="0" fillId="0" borderId="8" xfId="1" applyNumberFormat="1" applyFont="1" applyBorder="1" applyAlignment="1">
      <alignment horizontal="right" vertical="center"/>
    </xf>
    <xf numFmtId="183" fontId="0" fillId="0" borderId="8" xfId="1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center" vertical="center"/>
    </xf>
    <xf numFmtId="182" fontId="0" fillId="0" borderId="8" xfId="0" applyNumberFormat="1" applyBorder="1" applyAlignment="1">
      <alignment vertical="center"/>
    </xf>
    <xf numFmtId="183" fontId="0" fillId="0" borderId="8" xfId="0" applyNumberFormat="1" applyBorder="1" applyAlignment="1">
      <alignment vertical="center"/>
    </xf>
    <xf numFmtId="177" fontId="0" fillId="0" borderId="8" xfId="1" applyNumberFormat="1" applyFont="1" applyBorder="1" applyAlignment="1">
      <alignment horizontal="right" vertical="center"/>
    </xf>
    <xf numFmtId="183" fontId="0" fillId="0" borderId="8" xfId="1" applyNumberFormat="1" applyFont="1" applyBorder="1" applyAlignment="1">
      <alignment vertical="center"/>
    </xf>
    <xf numFmtId="181" fontId="0" fillId="0" borderId="8" xfId="1" applyNumberFormat="1" applyFont="1" applyBorder="1" applyAlignment="1">
      <alignment vertical="center"/>
    </xf>
    <xf numFmtId="178" fontId="18" fillId="0" borderId="8" xfId="1" applyNumberFormat="1" applyFont="1" applyBorder="1" applyAlignment="1">
      <alignment vertical="center"/>
    </xf>
    <xf numFmtId="178" fontId="0" fillId="0" borderId="8" xfId="1" applyNumberFormat="1" applyFont="1" applyFill="1" applyBorder="1" applyAlignment="1">
      <alignment vertical="center"/>
    </xf>
    <xf numFmtId="177" fontId="18" fillId="0" borderId="8" xfId="1" applyNumberFormat="1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178" fontId="18" fillId="0" borderId="0" xfId="1" applyNumberFormat="1" applyFont="1" applyBorder="1" applyAlignment="1">
      <alignment vertical="center"/>
    </xf>
    <xf numFmtId="177" fontId="0" fillId="0" borderId="8" xfId="1" applyNumberFormat="1" applyFont="1" applyFill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81" fontId="2" fillId="0" borderId="8" xfId="1" applyNumberFormat="1" applyFill="1" applyBorder="1" applyAlignment="1">
      <alignment vertical="center"/>
    </xf>
    <xf numFmtId="184" fontId="0" fillId="0" borderId="0" xfId="4" applyNumberFormat="1" applyFont="1" applyAlignment="1">
      <alignment vertical="center"/>
    </xf>
    <xf numFmtId="0" fontId="21" fillId="0" borderId="4" xfId="0" applyFont="1" applyBorder="1" applyAlignment="1">
      <alignment horizontal="distributed" vertical="center" justifyLastLine="1"/>
    </xf>
    <xf numFmtId="177" fontId="2" fillId="0" borderId="8" xfId="1" quotePrefix="1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distributed" vertical="center" justifyLastLine="1"/>
    </xf>
    <xf numFmtId="41" fontId="22" fillId="0" borderId="4" xfId="0" applyNumberFormat="1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10" fillId="0" borderId="8" xfId="2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9" fontId="9" fillId="0" borderId="8" xfId="1" applyNumberFormat="1" applyFont="1" applyFill="1" applyBorder="1" applyAlignment="1">
      <alignment vertical="center" textRotation="255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 textRotation="255"/>
    </xf>
    <xf numFmtId="0" fontId="12" fillId="0" borderId="8" xfId="3" applyBorder="1" applyAlignment="1">
      <alignment vertical="center"/>
    </xf>
    <xf numFmtId="177" fontId="2" fillId="0" borderId="8" xfId="1" applyNumberForma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5">
    <cellStyle name="パーセント" xfId="4" builtinId="5"/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pane xSplit="5" ySplit="8" topLeftCell="F9" activePane="bottomRight" state="frozen"/>
      <selection activeCell="H11" sqref="H11"/>
      <selection pane="topRight" activeCell="H11" sqref="H11"/>
      <selection pane="bottomLeft" activeCell="H11" sqref="H11"/>
      <selection pane="bottomRight" activeCell="J9" sqref="J9:J40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10" ht="34" customHeight="1">
      <c r="A1" s="110" t="s">
        <v>0</v>
      </c>
      <c r="B1" s="110"/>
      <c r="C1" s="110"/>
      <c r="D1" s="110"/>
      <c r="E1" s="20" t="s">
        <v>239</v>
      </c>
      <c r="F1" s="2"/>
    </row>
    <row r="3" spans="1:10" ht="14">
      <c r="A3" s="10" t="s">
        <v>103</v>
      </c>
    </row>
    <row r="5" spans="1:10">
      <c r="A5" s="9" t="s">
        <v>218</v>
      </c>
    </row>
    <row r="6" spans="1:10" ht="14">
      <c r="A6" s="3"/>
      <c r="G6" s="112" t="s">
        <v>104</v>
      </c>
      <c r="H6" s="113"/>
      <c r="I6" s="113"/>
    </row>
    <row r="7" spans="1:10" ht="27" customHeight="1">
      <c r="A7" s="8"/>
      <c r="B7" s="4"/>
      <c r="C7" s="4"/>
      <c r="D7" s="4"/>
      <c r="E7" s="57"/>
      <c r="F7" s="49" t="s">
        <v>219</v>
      </c>
      <c r="G7" s="49"/>
      <c r="H7" s="49" t="s">
        <v>216</v>
      </c>
      <c r="I7" s="50" t="s">
        <v>20</v>
      </c>
    </row>
    <row r="8" spans="1:10" ht="17.149999999999999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213</v>
      </c>
      <c r="I8" s="52"/>
    </row>
    <row r="9" spans="1:10" ht="18" customHeight="1">
      <c r="A9" s="111" t="s">
        <v>79</v>
      </c>
      <c r="B9" s="111" t="s">
        <v>80</v>
      </c>
      <c r="C9" s="59" t="s">
        <v>2</v>
      </c>
      <c r="D9" s="53"/>
      <c r="E9" s="53"/>
      <c r="F9" s="54">
        <v>162023</v>
      </c>
      <c r="G9" s="55">
        <f t="shared" ref="G9:G22" si="0">F9/$F$22*100</f>
        <v>32.441453491165966</v>
      </c>
      <c r="H9" s="54">
        <v>152734</v>
      </c>
      <c r="I9" s="55">
        <f t="shared" ref="I9:I21" si="1">(F9/H9-1)*100</f>
        <v>6.0818154438435412</v>
      </c>
      <c r="J9" s="100"/>
    </row>
    <row r="10" spans="1:10" ht="18" customHeight="1">
      <c r="A10" s="111"/>
      <c r="B10" s="111"/>
      <c r="C10" s="61"/>
      <c r="D10" s="59" t="s">
        <v>21</v>
      </c>
      <c r="E10" s="53"/>
      <c r="F10" s="54">
        <v>76508</v>
      </c>
      <c r="G10" s="55">
        <f t="shared" si="0"/>
        <v>15.319002386711302</v>
      </c>
      <c r="H10" s="54">
        <v>67382</v>
      </c>
      <c r="I10" s="55">
        <f t="shared" si="1"/>
        <v>13.543676352735146</v>
      </c>
      <c r="J10" s="100"/>
    </row>
    <row r="11" spans="1:10" ht="18" customHeight="1">
      <c r="A11" s="111"/>
      <c r="B11" s="111"/>
      <c r="C11" s="48"/>
      <c r="D11" s="48"/>
      <c r="E11" s="29" t="s">
        <v>22</v>
      </c>
      <c r="F11" s="54">
        <v>64544</v>
      </c>
      <c r="G11" s="55">
        <f t="shared" si="0"/>
        <v>12.923481074500634</v>
      </c>
      <c r="H11" s="54">
        <v>56716</v>
      </c>
      <c r="I11" s="55">
        <f t="shared" si="1"/>
        <v>13.802101699696735</v>
      </c>
      <c r="J11" s="100"/>
    </row>
    <row r="12" spans="1:10" ht="18" customHeight="1">
      <c r="A12" s="111"/>
      <c r="B12" s="111"/>
      <c r="C12" s="48"/>
      <c r="D12" s="28"/>
      <c r="E12" s="29" t="s">
        <v>23</v>
      </c>
      <c r="F12" s="54">
        <v>7881</v>
      </c>
      <c r="G12" s="55">
        <f>F12/$F$22*100</f>
        <v>1.5779925995931379</v>
      </c>
      <c r="H12" s="54">
        <v>6697</v>
      </c>
      <c r="I12" s="55">
        <f t="shared" si="1"/>
        <v>17.679558011049721</v>
      </c>
      <c r="J12" s="100"/>
    </row>
    <row r="13" spans="1:10" ht="18" customHeight="1">
      <c r="A13" s="111"/>
      <c r="B13" s="111"/>
      <c r="C13" s="60"/>
      <c r="D13" s="53" t="s">
        <v>24</v>
      </c>
      <c r="E13" s="53"/>
      <c r="F13" s="54">
        <v>61291</v>
      </c>
      <c r="G13" s="55">
        <f t="shared" si="0"/>
        <v>12.272141152349068</v>
      </c>
      <c r="H13" s="54">
        <v>61118</v>
      </c>
      <c r="I13" s="55">
        <f t="shared" si="1"/>
        <v>0.28305900062175482</v>
      </c>
      <c r="J13" s="100"/>
    </row>
    <row r="14" spans="1:10" ht="18" customHeight="1">
      <c r="A14" s="111"/>
      <c r="B14" s="111"/>
      <c r="C14" s="53" t="s">
        <v>3</v>
      </c>
      <c r="D14" s="53"/>
      <c r="E14" s="53"/>
      <c r="F14" s="54">
        <v>2026</v>
      </c>
      <c r="G14" s="55">
        <f t="shared" si="0"/>
        <v>0.40566083070367942</v>
      </c>
      <c r="H14" s="54">
        <v>2091</v>
      </c>
      <c r="I14" s="55">
        <f t="shared" si="1"/>
        <v>-3.1085604973696834</v>
      </c>
      <c r="J14" s="100"/>
    </row>
    <row r="15" spans="1:10" ht="18" customHeight="1">
      <c r="A15" s="111"/>
      <c r="B15" s="111"/>
      <c r="C15" s="53" t="s">
        <v>4</v>
      </c>
      <c r="D15" s="53"/>
      <c r="E15" s="53"/>
      <c r="F15" s="54">
        <v>57257</v>
      </c>
      <c r="G15" s="55">
        <f t="shared" si="0"/>
        <v>11.46442358519278</v>
      </c>
      <c r="H15" s="54">
        <v>45881</v>
      </c>
      <c r="I15" s="55">
        <f t="shared" si="1"/>
        <v>24.794577275996609</v>
      </c>
      <c r="J15" s="100"/>
    </row>
    <row r="16" spans="1:10" ht="18" customHeight="1">
      <c r="A16" s="111"/>
      <c r="B16" s="111"/>
      <c r="C16" s="53" t="s">
        <v>25</v>
      </c>
      <c r="D16" s="53"/>
      <c r="E16" s="53"/>
      <c r="F16" s="54">
        <v>5456</v>
      </c>
      <c r="G16" s="55">
        <f t="shared" si="0"/>
        <v>1.0924410129907576</v>
      </c>
      <c r="H16" s="54">
        <v>5575</v>
      </c>
      <c r="I16" s="55">
        <f>(F16/H16-1)*100</f>
        <v>-2.1345291479820672</v>
      </c>
      <c r="J16" s="100"/>
    </row>
    <row r="17" spans="1:10" ht="18" customHeight="1">
      <c r="A17" s="111"/>
      <c r="B17" s="111"/>
      <c r="C17" s="53" t="s">
        <v>5</v>
      </c>
      <c r="D17" s="53"/>
      <c r="E17" s="53"/>
      <c r="F17" s="54">
        <v>127895</v>
      </c>
      <c r="G17" s="55">
        <f t="shared" si="0"/>
        <v>25.608090791138732</v>
      </c>
      <c r="H17" s="54">
        <v>115643</v>
      </c>
      <c r="I17" s="55">
        <f t="shared" si="1"/>
        <v>10.594674991136511</v>
      </c>
      <c r="J17" s="100"/>
    </row>
    <row r="18" spans="1:10" ht="18" customHeight="1">
      <c r="A18" s="111"/>
      <c r="B18" s="111"/>
      <c r="C18" s="53" t="s">
        <v>26</v>
      </c>
      <c r="D18" s="53"/>
      <c r="E18" s="53"/>
      <c r="F18" s="54">
        <v>34657</v>
      </c>
      <c r="G18" s="55">
        <f t="shared" si="0"/>
        <v>6.9392830255169873</v>
      </c>
      <c r="H18" s="54">
        <v>30735</v>
      </c>
      <c r="I18" s="55">
        <f t="shared" si="1"/>
        <v>12.760696274605499</v>
      </c>
      <c r="J18" s="100"/>
    </row>
    <row r="19" spans="1:10" ht="18" customHeight="1">
      <c r="A19" s="111"/>
      <c r="B19" s="111"/>
      <c r="C19" s="53" t="s">
        <v>27</v>
      </c>
      <c r="D19" s="53"/>
      <c r="E19" s="53"/>
      <c r="F19" s="54">
        <v>7926</v>
      </c>
      <c r="G19" s="55">
        <f t="shared" si="0"/>
        <v>1.5870028352208108</v>
      </c>
      <c r="H19" s="54">
        <v>7465</v>
      </c>
      <c r="I19" s="55">
        <f t="shared" si="1"/>
        <v>6.17548559946417</v>
      </c>
      <c r="J19" s="100"/>
    </row>
    <row r="20" spans="1:10" ht="18" customHeight="1">
      <c r="A20" s="111"/>
      <c r="B20" s="111"/>
      <c r="C20" s="53" t="s">
        <v>6</v>
      </c>
      <c r="D20" s="53"/>
      <c r="E20" s="53"/>
      <c r="F20" s="54">
        <v>34928</v>
      </c>
      <c r="G20" s="55">
        <f t="shared" si="0"/>
        <v>6.9935446667414176</v>
      </c>
      <c r="H20" s="54">
        <v>43236</v>
      </c>
      <c r="I20" s="55">
        <f t="shared" si="1"/>
        <v>-19.215468590988994</v>
      </c>
      <c r="J20" s="100"/>
    </row>
    <row r="21" spans="1:10" ht="18" customHeight="1">
      <c r="A21" s="111"/>
      <c r="B21" s="111"/>
      <c r="C21" s="53" t="s">
        <v>7</v>
      </c>
      <c r="D21" s="53"/>
      <c r="E21" s="53"/>
      <c r="F21" s="54">
        <f>67265-1</f>
        <v>67264</v>
      </c>
      <c r="G21" s="55">
        <f t="shared" si="0"/>
        <v>13.468099761328869</v>
      </c>
      <c r="H21" s="54">
        <v>71632</v>
      </c>
      <c r="I21" s="55">
        <f t="shared" si="1"/>
        <v>-6.0978333705606458</v>
      </c>
      <c r="J21" s="100"/>
    </row>
    <row r="22" spans="1:10" ht="18" customHeight="1">
      <c r="A22" s="111"/>
      <c r="B22" s="111"/>
      <c r="C22" s="53" t="s">
        <v>8</v>
      </c>
      <c r="D22" s="53"/>
      <c r="E22" s="53"/>
      <c r="F22" s="54">
        <f>SUM(F9,F14:F21)</f>
        <v>499432</v>
      </c>
      <c r="G22" s="55">
        <f t="shared" si="0"/>
        <v>100</v>
      </c>
      <c r="H22" s="54">
        <v>474992</v>
      </c>
      <c r="I22" s="55">
        <f t="shared" ref="I22:I40" si="2">(F22/H22-1)*100</f>
        <v>5.1453498164179656</v>
      </c>
    </row>
    <row r="23" spans="1:10" ht="18" customHeight="1">
      <c r="A23" s="111"/>
      <c r="B23" s="111" t="s">
        <v>81</v>
      </c>
      <c r="C23" s="62" t="s">
        <v>9</v>
      </c>
      <c r="D23" s="29"/>
      <c r="E23" s="29"/>
      <c r="F23" s="54">
        <v>303255</v>
      </c>
      <c r="G23" s="55">
        <f t="shared" ref="G23:G37" si="3">F23/$F$40*100</f>
        <v>60.719977894888586</v>
      </c>
      <c r="H23" s="54">
        <v>289881</v>
      </c>
      <c r="I23" s="55">
        <f t="shared" si="2"/>
        <v>4.6136173119314394</v>
      </c>
      <c r="J23" s="100"/>
    </row>
    <row r="24" spans="1:10" ht="18" customHeight="1">
      <c r="A24" s="111"/>
      <c r="B24" s="111"/>
      <c r="C24" s="61"/>
      <c r="D24" s="29" t="s">
        <v>10</v>
      </c>
      <c r="E24" s="29"/>
      <c r="F24" s="54">
        <v>97071</v>
      </c>
      <c r="G24" s="55">
        <f t="shared" si="3"/>
        <v>19.436279613641098</v>
      </c>
      <c r="H24" s="54">
        <v>95127</v>
      </c>
      <c r="I24" s="55">
        <f t="shared" si="2"/>
        <v>2.0435838405500117</v>
      </c>
      <c r="J24" s="100"/>
    </row>
    <row r="25" spans="1:10" ht="18" customHeight="1">
      <c r="A25" s="111"/>
      <c r="B25" s="111"/>
      <c r="C25" s="61"/>
      <c r="D25" s="29" t="s">
        <v>28</v>
      </c>
      <c r="E25" s="29"/>
      <c r="F25" s="54">
        <v>168666</v>
      </c>
      <c r="G25" s="55">
        <f t="shared" si="3"/>
        <v>33.771564497268898</v>
      </c>
      <c r="H25" s="54">
        <v>156955</v>
      </c>
      <c r="I25" s="55">
        <f t="shared" si="2"/>
        <v>7.4613742792520199</v>
      </c>
      <c r="J25" s="100"/>
    </row>
    <row r="26" spans="1:10" ht="18" customHeight="1">
      <c r="A26" s="111"/>
      <c r="B26" s="111"/>
      <c r="C26" s="60"/>
      <c r="D26" s="29" t="s">
        <v>11</v>
      </c>
      <c r="E26" s="29"/>
      <c r="F26" s="54">
        <v>37518</v>
      </c>
      <c r="G26" s="55">
        <f t="shared" si="3"/>
        <v>7.5121337839785998</v>
      </c>
      <c r="H26" s="54">
        <v>37799</v>
      </c>
      <c r="I26" s="55">
        <f t="shared" si="2"/>
        <v>-0.7434059102092605</v>
      </c>
      <c r="J26" s="100"/>
    </row>
    <row r="27" spans="1:10" ht="18" customHeight="1">
      <c r="A27" s="111"/>
      <c r="B27" s="111"/>
      <c r="C27" s="62" t="s">
        <v>12</v>
      </c>
      <c r="D27" s="29"/>
      <c r="E27" s="29"/>
      <c r="F27" s="54">
        <v>140926</v>
      </c>
      <c r="G27" s="55">
        <f t="shared" si="3"/>
        <v>28.217254801454452</v>
      </c>
      <c r="H27" s="54">
        <v>130751</v>
      </c>
      <c r="I27" s="55">
        <f t="shared" si="2"/>
        <v>7.7819672507284832</v>
      </c>
      <c r="J27" s="100"/>
    </row>
    <row r="28" spans="1:10" ht="18" customHeight="1">
      <c r="A28" s="111"/>
      <c r="B28" s="111"/>
      <c r="C28" s="61"/>
      <c r="D28" s="29" t="s">
        <v>13</v>
      </c>
      <c r="E28" s="29"/>
      <c r="F28" s="54">
        <v>65436</v>
      </c>
      <c r="G28" s="55">
        <f t="shared" si="3"/>
        <v>13.102083967386951</v>
      </c>
      <c r="H28" s="54">
        <v>59697</v>
      </c>
      <c r="I28" s="55">
        <f t="shared" si="2"/>
        <v>9.6135484195185583</v>
      </c>
      <c r="J28" s="100"/>
    </row>
    <row r="29" spans="1:10" ht="18" customHeight="1">
      <c r="A29" s="111"/>
      <c r="B29" s="111"/>
      <c r="C29" s="61"/>
      <c r="D29" s="29" t="s">
        <v>29</v>
      </c>
      <c r="E29" s="29"/>
      <c r="F29" s="54">
        <v>2126</v>
      </c>
      <c r="G29" s="55">
        <f t="shared" si="3"/>
        <v>0.42568357654295275</v>
      </c>
      <c r="H29" s="54">
        <v>2319</v>
      </c>
      <c r="I29" s="55">
        <f t="shared" si="2"/>
        <v>-8.3225528244933127</v>
      </c>
      <c r="J29" s="100"/>
    </row>
    <row r="30" spans="1:10" ht="18" customHeight="1">
      <c r="A30" s="111"/>
      <c r="B30" s="111"/>
      <c r="C30" s="61"/>
      <c r="D30" s="29" t="s">
        <v>30</v>
      </c>
      <c r="E30" s="29"/>
      <c r="F30" s="54">
        <v>25873</v>
      </c>
      <c r="G30" s="55">
        <f t="shared" si="3"/>
        <v>5.1804850309952108</v>
      </c>
      <c r="H30" s="54">
        <v>23811</v>
      </c>
      <c r="I30" s="55">
        <f t="shared" si="2"/>
        <v>8.6598630884885175</v>
      </c>
      <c r="J30" s="100"/>
    </row>
    <row r="31" spans="1:10" ht="18" customHeight="1">
      <c r="A31" s="111"/>
      <c r="B31" s="111"/>
      <c r="C31" s="61"/>
      <c r="D31" s="29" t="s">
        <v>31</v>
      </c>
      <c r="E31" s="29"/>
      <c r="F31" s="54">
        <v>39607</v>
      </c>
      <c r="G31" s="55">
        <f t="shared" si="3"/>
        <v>7.9304089445610213</v>
      </c>
      <c r="H31" s="54">
        <v>39009</v>
      </c>
      <c r="I31" s="55">
        <f t="shared" si="2"/>
        <v>1.5329795688174608</v>
      </c>
      <c r="J31" s="100"/>
    </row>
    <row r="32" spans="1:10" ht="18" customHeight="1">
      <c r="A32" s="111"/>
      <c r="B32" s="111"/>
      <c r="C32" s="61"/>
      <c r="D32" s="29" t="s">
        <v>14</v>
      </c>
      <c r="E32" s="29"/>
      <c r="F32" s="54">
        <v>1731</v>
      </c>
      <c r="G32" s="55">
        <f t="shared" si="3"/>
        <v>0.34659373047782277</v>
      </c>
      <c r="H32" s="54">
        <v>315</v>
      </c>
      <c r="I32" s="55">
        <f t="shared" si="2"/>
        <v>449.52380952380952</v>
      </c>
      <c r="J32" s="100"/>
    </row>
    <row r="33" spans="1:10" ht="18" customHeight="1">
      <c r="A33" s="111"/>
      <c r="B33" s="111"/>
      <c r="C33" s="60"/>
      <c r="D33" s="29" t="s">
        <v>32</v>
      </c>
      <c r="E33" s="29"/>
      <c r="F33" s="54">
        <v>5853</v>
      </c>
      <c r="G33" s="55">
        <f t="shared" si="3"/>
        <v>1.1719313139726728</v>
      </c>
      <c r="H33" s="54">
        <v>5600</v>
      </c>
      <c r="I33" s="55">
        <f t="shared" si="2"/>
        <v>4.5178571428571512</v>
      </c>
      <c r="J33" s="100"/>
    </row>
    <row r="34" spans="1:10" ht="18" customHeight="1">
      <c r="A34" s="111"/>
      <c r="B34" s="111"/>
      <c r="C34" s="62" t="s">
        <v>15</v>
      </c>
      <c r="D34" s="29"/>
      <c r="E34" s="29"/>
      <c r="F34" s="54">
        <v>55251</v>
      </c>
      <c r="G34" s="55">
        <f t="shared" si="3"/>
        <v>11.062767303656955</v>
      </c>
      <c r="H34" s="54">
        <v>54061</v>
      </c>
      <c r="I34" s="55">
        <f t="shared" si="2"/>
        <v>2.2012171435970451</v>
      </c>
      <c r="J34" s="100"/>
    </row>
    <row r="35" spans="1:10" ht="18" customHeight="1">
      <c r="A35" s="111"/>
      <c r="B35" s="111"/>
      <c r="C35" s="61"/>
      <c r="D35" s="62" t="s">
        <v>16</v>
      </c>
      <c r="E35" s="29"/>
      <c r="F35" s="54">
        <v>55251</v>
      </c>
      <c r="G35" s="55">
        <f t="shared" si="3"/>
        <v>11.062767303656955</v>
      </c>
      <c r="H35" s="54">
        <v>54061</v>
      </c>
      <c r="I35" s="55">
        <f t="shared" si="2"/>
        <v>2.2012171435970451</v>
      </c>
      <c r="J35" s="100"/>
    </row>
    <row r="36" spans="1:10" ht="18" customHeight="1">
      <c r="A36" s="111"/>
      <c r="B36" s="111"/>
      <c r="C36" s="61"/>
      <c r="D36" s="61"/>
      <c r="E36" s="56" t="s">
        <v>102</v>
      </c>
      <c r="F36" s="54">
        <v>23426</v>
      </c>
      <c r="G36" s="55">
        <f t="shared" si="3"/>
        <v>4.6905284403081904</v>
      </c>
      <c r="H36" s="54">
        <v>19848</v>
      </c>
      <c r="I36" s="55">
        <f>(F36/H36-1)*100</f>
        <v>18.027005239822657</v>
      </c>
      <c r="J36" s="100"/>
    </row>
    <row r="37" spans="1:10" ht="18" customHeight="1">
      <c r="A37" s="111"/>
      <c r="B37" s="111"/>
      <c r="C37" s="61"/>
      <c r="D37" s="60"/>
      <c r="E37" s="29" t="s">
        <v>33</v>
      </c>
      <c r="F37" s="54">
        <v>31825</v>
      </c>
      <c r="G37" s="55">
        <f t="shared" si="3"/>
        <v>6.3722388633487643</v>
      </c>
      <c r="H37" s="54">
        <v>34214</v>
      </c>
      <c r="I37" s="55">
        <f t="shared" si="2"/>
        <v>-6.9825217747121027</v>
      </c>
      <c r="J37" s="100"/>
    </row>
    <row r="38" spans="1:10" ht="18" customHeight="1">
      <c r="A38" s="111"/>
      <c r="B38" s="111"/>
      <c r="C38" s="61"/>
      <c r="D38" s="53" t="s">
        <v>34</v>
      </c>
      <c r="E38" s="53"/>
      <c r="F38" s="54">
        <v>0</v>
      </c>
      <c r="G38" s="55">
        <f>F38/$F$40*100</f>
        <v>0</v>
      </c>
      <c r="H38" s="54">
        <v>0</v>
      </c>
      <c r="I38" s="55" t="e">
        <f t="shared" si="2"/>
        <v>#DIV/0!</v>
      </c>
      <c r="J38" s="100"/>
    </row>
    <row r="39" spans="1:10" ht="18" customHeight="1">
      <c r="A39" s="111"/>
      <c r="B39" s="111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  <c r="J39" s="100"/>
    </row>
    <row r="40" spans="1:10" ht="18" customHeight="1">
      <c r="A40" s="111"/>
      <c r="B40" s="111"/>
      <c r="C40" s="29" t="s">
        <v>17</v>
      </c>
      <c r="D40" s="29"/>
      <c r="E40" s="29"/>
      <c r="F40" s="54">
        <f>SUM(F23,F27,F34)</f>
        <v>499432</v>
      </c>
      <c r="G40" s="55">
        <f>F40/$F$40*100</f>
        <v>100</v>
      </c>
      <c r="H40" s="54">
        <v>474992</v>
      </c>
      <c r="I40" s="55">
        <f t="shared" si="2"/>
        <v>5.1453498164179656</v>
      </c>
    </row>
    <row r="41" spans="1:10" ht="18" customHeight="1">
      <c r="A41" s="25" t="s">
        <v>18</v>
      </c>
      <c r="B41" s="25"/>
    </row>
    <row r="42" spans="1:10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B84E-C1D4-46A1-ABAD-665D372765A4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16" sqref="J16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106" t="s">
        <v>229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220</v>
      </c>
      <c r="B5" s="12"/>
      <c r="C5" s="12"/>
      <c r="D5" s="12"/>
      <c r="K5" s="16"/>
      <c r="O5" s="16" t="s">
        <v>43</v>
      </c>
    </row>
    <row r="6" spans="1:25" ht="16" customHeight="1">
      <c r="A6" s="117" t="s">
        <v>44</v>
      </c>
      <c r="B6" s="118"/>
      <c r="C6" s="118"/>
      <c r="D6" s="118"/>
      <c r="E6" s="118"/>
      <c r="F6" s="119" t="s">
        <v>230</v>
      </c>
      <c r="G6" s="114"/>
      <c r="H6" s="120" t="s">
        <v>231</v>
      </c>
      <c r="I6" s="114"/>
      <c r="J6" s="114"/>
      <c r="K6" s="114"/>
      <c r="L6" s="114"/>
      <c r="M6" s="114"/>
      <c r="N6" s="114"/>
      <c r="O6" s="114"/>
    </row>
    <row r="7" spans="1:25" ht="16" customHeight="1">
      <c r="A7" s="118"/>
      <c r="B7" s="118"/>
      <c r="C7" s="118"/>
      <c r="D7" s="118"/>
      <c r="E7" s="118"/>
      <c r="F7" s="51" t="s">
        <v>221</v>
      </c>
      <c r="G7" s="51" t="s">
        <v>232</v>
      </c>
      <c r="H7" s="51" t="s">
        <v>221</v>
      </c>
      <c r="I7" s="51" t="s">
        <v>233</v>
      </c>
      <c r="J7" s="51" t="s">
        <v>221</v>
      </c>
      <c r="K7" s="51" t="s">
        <v>216</v>
      </c>
      <c r="L7" s="51" t="s">
        <v>221</v>
      </c>
      <c r="M7" s="51" t="s">
        <v>216</v>
      </c>
      <c r="N7" s="51" t="s">
        <v>221</v>
      </c>
      <c r="O7" s="51" t="s">
        <v>216</v>
      </c>
    </row>
    <row r="8" spans="1:25" ht="16" customHeight="1">
      <c r="A8" s="121" t="s">
        <v>83</v>
      </c>
      <c r="B8" s="59" t="s">
        <v>45</v>
      </c>
      <c r="C8" s="53"/>
      <c r="D8" s="53"/>
      <c r="E8" s="63" t="s">
        <v>36</v>
      </c>
      <c r="F8" s="83">
        <v>18062</v>
      </c>
      <c r="G8" s="83">
        <v>15771</v>
      </c>
      <c r="H8" s="83">
        <v>28562</v>
      </c>
      <c r="I8" s="83">
        <v>27734</v>
      </c>
      <c r="J8" s="64"/>
      <c r="K8" s="64"/>
      <c r="L8" s="64"/>
      <c r="M8" s="64"/>
      <c r="N8" s="64"/>
      <c r="O8" s="64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21"/>
      <c r="B9" s="61"/>
      <c r="C9" s="53" t="s">
        <v>46</v>
      </c>
      <c r="D9" s="53"/>
      <c r="E9" s="63" t="s">
        <v>37</v>
      </c>
      <c r="F9" s="83">
        <v>15639</v>
      </c>
      <c r="G9" s="83">
        <v>15515</v>
      </c>
      <c r="H9" s="83">
        <v>28519</v>
      </c>
      <c r="I9" s="83">
        <v>27730</v>
      </c>
      <c r="J9" s="64"/>
      <c r="K9" s="64"/>
      <c r="L9" s="64"/>
      <c r="M9" s="64"/>
      <c r="N9" s="64"/>
      <c r="O9" s="64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21"/>
      <c r="B10" s="60"/>
      <c r="C10" s="53" t="s">
        <v>47</v>
      </c>
      <c r="D10" s="53"/>
      <c r="E10" s="63" t="s">
        <v>38</v>
      </c>
      <c r="F10" s="83">
        <v>2423</v>
      </c>
      <c r="G10" s="83">
        <v>256</v>
      </c>
      <c r="H10" s="83">
        <v>43</v>
      </c>
      <c r="I10" s="83">
        <v>4</v>
      </c>
      <c r="J10" s="65"/>
      <c r="K10" s="65"/>
      <c r="L10" s="64"/>
      <c r="M10" s="64"/>
      <c r="N10" s="64"/>
      <c r="O10" s="64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21"/>
      <c r="B11" s="59" t="s">
        <v>48</v>
      </c>
      <c r="C11" s="53"/>
      <c r="D11" s="53"/>
      <c r="E11" s="63" t="s">
        <v>39</v>
      </c>
      <c r="F11" s="83">
        <v>16230</v>
      </c>
      <c r="G11" s="83">
        <v>15898</v>
      </c>
      <c r="H11" s="83">
        <v>27971</v>
      </c>
      <c r="I11" s="83">
        <v>26910</v>
      </c>
      <c r="J11" s="64"/>
      <c r="K11" s="64"/>
      <c r="L11" s="64"/>
      <c r="M11" s="64"/>
      <c r="N11" s="64"/>
      <c r="O11" s="64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21"/>
      <c r="B12" s="61"/>
      <c r="C12" s="53" t="s">
        <v>49</v>
      </c>
      <c r="D12" s="53"/>
      <c r="E12" s="63" t="s">
        <v>40</v>
      </c>
      <c r="F12" s="83">
        <v>16224</v>
      </c>
      <c r="G12" s="83">
        <v>15892</v>
      </c>
      <c r="H12" s="83">
        <v>27871</v>
      </c>
      <c r="I12" s="83">
        <v>26728</v>
      </c>
      <c r="J12" s="64"/>
      <c r="K12" s="64"/>
      <c r="L12" s="64"/>
      <c r="M12" s="64"/>
      <c r="N12" s="64"/>
      <c r="O12" s="64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21"/>
      <c r="B13" s="60"/>
      <c r="C13" s="53" t="s">
        <v>50</v>
      </c>
      <c r="D13" s="53"/>
      <c r="E13" s="63" t="s">
        <v>41</v>
      </c>
      <c r="F13" s="83">
        <v>6</v>
      </c>
      <c r="G13" s="83">
        <v>6</v>
      </c>
      <c r="H13" s="65">
        <v>100</v>
      </c>
      <c r="I13" s="65">
        <v>182</v>
      </c>
      <c r="J13" s="65"/>
      <c r="K13" s="65"/>
      <c r="L13" s="64"/>
      <c r="M13" s="64"/>
      <c r="N13" s="64"/>
      <c r="O13" s="64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21"/>
      <c r="B14" s="53" t="s">
        <v>51</v>
      </c>
      <c r="C14" s="53"/>
      <c r="D14" s="53"/>
      <c r="E14" s="63" t="s">
        <v>87</v>
      </c>
      <c r="F14" s="83">
        <f>F9-F12</f>
        <v>-585</v>
      </c>
      <c r="G14" s="83">
        <f>G9-G12</f>
        <v>-377</v>
      </c>
      <c r="H14" s="83">
        <f t="shared" ref="H14:O15" si="0">H9-H12</f>
        <v>648</v>
      </c>
      <c r="I14" s="83">
        <f t="shared" si="0"/>
        <v>1002</v>
      </c>
      <c r="J14" s="64">
        <f t="shared" si="0"/>
        <v>0</v>
      </c>
      <c r="K14" s="64">
        <f t="shared" si="0"/>
        <v>0</v>
      </c>
      <c r="L14" s="64">
        <f t="shared" si="0"/>
        <v>0</v>
      </c>
      <c r="M14" s="64">
        <f t="shared" si="0"/>
        <v>0</v>
      </c>
      <c r="N14" s="64">
        <f t="shared" si="0"/>
        <v>0</v>
      </c>
      <c r="O14" s="64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21"/>
      <c r="B15" s="53" t="s">
        <v>52</v>
      </c>
      <c r="C15" s="53"/>
      <c r="D15" s="53"/>
      <c r="E15" s="63" t="s">
        <v>88</v>
      </c>
      <c r="F15" s="83">
        <f>F10-F13</f>
        <v>2417</v>
      </c>
      <c r="G15" s="83">
        <f t="shared" ref="G15" si="1">G10-G13</f>
        <v>250</v>
      </c>
      <c r="H15" s="83">
        <f>H10-H13</f>
        <v>-57</v>
      </c>
      <c r="I15" s="83">
        <f t="shared" si="0"/>
        <v>-178</v>
      </c>
      <c r="J15" s="64">
        <f t="shared" si="0"/>
        <v>0</v>
      </c>
      <c r="K15" s="64">
        <f t="shared" si="0"/>
        <v>0</v>
      </c>
      <c r="L15" s="64">
        <f t="shared" si="0"/>
        <v>0</v>
      </c>
      <c r="M15" s="64">
        <f t="shared" si="0"/>
        <v>0</v>
      </c>
      <c r="N15" s="64">
        <f t="shared" si="0"/>
        <v>0</v>
      </c>
      <c r="O15" s="64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21"/>
      <c r="B16" s="53" t="s">
        <v>53</v>
      </c>
      <c r="C16" s="53"/>
      <c r="D16" s="53"/>
      <c r="E16" s="63" t="s">
        <v>89</v>
      </c>
      <c r="F16" s="83">
        <f>F8-F11</f>
        <v>1832</v>
      </c>
      <c r="G16" s="83">
        <f>G8-G11</f>
        <v>-127</v>
      </c>
      <c r="H16" s="83">
        <f>H8-H11</f>
        <v>591</v>
      </c>
      <c r="I16" s="83">
        <f>I8-I11</f>
        <v>824</v>
      </c>
      <c r="J16" s="64">
        <f t="shared" ref="J16:O16" si="2">J8-J11</f>
        <v>0</v>
      </c>
      <c r="K16" s="64">
        <f t="shared" si="2"/>
        <v>0</v>
      </c>
      <c r="L16" s="64">
        <f t="shared" si="2"/>
        <v>0</v>
      </c>
      <c r="M16" s="64">
        <f t="shared" si="2"/>
        <v>0</v>
      </c>
      <c r="N16" s="64">
        <f t="shared" si="2"/>
        <v>0</v>
      </c>
      <c r="O16" s="64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21"/>
      <c r="B17" s="53" t="s">
        <v>54</v>
      </c>
      <c r="C17" s="53"/>
      <c r="D17" s="53"/>
      <c r="E17" s="51"/>
      <c r="F17" s="83">
        <v>0</v>
      </c>
      <c r="G17" s="83">
        <v>0</v>
      </c>
      <c r="H17" s="65">
        <v>0</v>
      </c>
      <c r="I17" s="83">
        <v>0</v>
      </c>
      <c r="J17" s="64"/>
      <c r="K17" s="64"/>
      <c r="L17" s="64"/>
      <c r="M17" s="64"/>
      <c r="N17" s="65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21"/>
      <c r="B18" s="53" t="s">
        <v>55</v>
      </c>
      <c r="C18" s="53"/>
      <c r="D18" s="53"/>
      <c r="E18" s="51"/>
      <c r="F18" s="107">
        <v>0</v>
      </c>
      <c r="G18" s="107">
        <v>0</v>
      </c>
      <c r="H18" s="107">
        <v>0</v>
      </c>
      <c r="I18" s="107">
        <v>0</v>
      </c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21" t="s">
        <v>84</v>
      </c>
      <c r="B19" s="59" t="s">
        <v>56</v>
      </c>
      <c r="C19" s="53"/>
      <c r="D19" s="53"/>
      <c r="E19" s="63"/>
      <c r="F19" s="83">
        <v>7177</v>
      </c>
      <c r="G19" s="83">
        <v>7224</v>
      </c>
      <c r="H19" s="83">
        <v>21922</v>
      </c>
      <c r="I19" s="83">
        <v>21000</v>
      </c>
      <c r="J19" s="64"/>
      <c r="K19" s="64"/>
      <c r="L19" s="64"/>
      <c r="M19" s="64"/>
      <c r="N19" s="64"/>
      <c r="O19" s="64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21"/>
      <c r="B20" s="60"/>
      <c r="C20" s="53" t="s">
        <v>57</v>
      </c>
      <c r="D20" s="53"/>
      <c r="E20" s="63"/>
      <c r="F20" s="83">
        <v>6566</v>
      </c>
      <c r="G20" s="83">
        <v>6048</v>
      </c>
      <c r="H20" s="83">
        <v>16002</v>
      </c>
      <c r="I20" s="83">
        <v>14722</v>
      </c>
      <c r="J20" s="64"/>
      <c r="K20" s="65"/>
      <c r="L20" s="64"/>
      <c r="M20" s="64"/>
      <c r="N20" s="64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21"/>
      <c r="B21" s="53" t="s">
        <v>58</v>
      </c>
      <c r="C21" s="53"/>
      <c r="D21" s="53"/>
      <c r="E21" s="63" t="s">
        <v>90</v>
      </c>
      <c r="F21" s="83">
        <v>7177</v>
      </c>
      <c r="G21" s="83">
        <v>7224</v>
      </c>
      <c r="H21" s="83">
        <v>21922</v>
      </c>
      <c r="I21" s="83">
        <v>21000</v>
      </c>
      <c r="J21" s="64"/>
      <c r="K21" s="64"/>
      <c r="L21" s="64"/>
      <c r="M21" s="64"/>
      <c r="N21" s="64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21"/>
      <c r="B22" s="59" t="s">
        <v>59</v>
      </c>
      <c r="C22" s="53"/>
      <c r="D22" s="53"/>
      <c r="E22" s="63" t="s">
        <v>91</v>
      </c>
      <c r="F22" s="83">
        <v>11422</v>
      </c>
      <c r="G22" s="83">
        <v>10711</v>
      </c>
      <c r="H22" s="83">
        <v>33268</v>
      </c>
      <c r="I22" s="83">
        <v>33113</v>
      </c>
      <c r="J22" s="64"/>
      <c r="K22" s="64"/>
      <c r="L22" s="64"/>
      <c r="M22" s="64"/>
      <c r="N22" s="64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21"/>
      <c r="B23" s="60" t="s">
        <v>60</v>
      </c>
      <c r="C23" s="53" t="s">
        <v>61</v>
      </c>
      <c r="D23" s="53"/>
      <c r="E23" s="63"/>
      <c r="F23" s="83">
        <v>1584</v>
      </c>
      <c r="G23" s="83">
        <v>1622</v>
      </c>
      <c r="H23" s="83">
        <v>16471</v>
      </c>
      <c r="I23" s="83">
        <v>17201</v>
      </c>
      <c r="J23" s="64"/>
      <c r="K23" s="64"/>
      <c r="L23" s="64"/>
      <c r="M23" s="64"/>
      <c r="N23" s="64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21"/>
      <c r="B24" s="53" t="s">
        <v>92</v>
      </c>
      <c r="C24" s="53"/>
      <c r="D24" s="53"/>
      <c r="E24" s="63" t="s">
        <v>93</v>
      </c>
      <c r="F24" s="83">
        <f>F21-F22</f>
        <v>-4245</v>
      </c>
      <c r="G24" s="83">
        <f t="shared" ref="G24:O24" si="3">G21-G22</f>
        <v>-3487</v>
      </c>
      <c r="H24" s="83">
        <f t="shared" si="3"/>
        <v>-11346</v>
      </c>
      <c r="I24" s="83">
        <f t="shared" si="3"/>
        <v>-12113</v>
      </c>
      <c r="J24" s="64">
        <f t="shared" si="3"/>
        <v>0</v>
      </c>
      <c r="K24" s="64">
        <f t="shared" si="3"/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21"/>
      <c r="B25" s="59" t="s">
        <v>62</v>
      </c>
      <c r="C25" s="59"/>
      <c r="D25" s="59"/>
      <c r="E25" s="122" t="s">
        <v>94</v>
      </c>
      <c r="F25" s="115">
        <v>4245</v>
      </c>
      <c r="G25" s="115">
        <v>3487</v>
      </c>
      <c r="H25" s="115">
        <v>11346</v>
      </c>
      <c r="I25" s="115">
        <v>12113</v>
      </c>
      <c r="J25" s="127"/>
      <c r="K25" s="127"/>
      <c r="L25" s="127"/>
      <c r="M25" s="127"/>
      <c r="N25" s="127"/>
      <c r="O25" s="12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21"/>
      <c r="B26" s="79" t="s">
        <v>63</v>
      </c>
      <c r="C26" s="79"/>
      <c r="D26" s="79"/>
      <c r="E26" s="123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21"/>
      <c r="B27" s="53" t="s">
        <v>95</v>
      </c>
      <c r="C27" s="53"/>
      <c r="D27" s="53"/>
      <c r="E27" s="63" t="s">
        <v>96</v>
      </c>
      <c r="F27" s="83">
        <f>F24+F25</f>
        <v>0</v>
      </c>
      <c r="G27" s="83">
        <f t="shared" ref="G27:O27" si="4">G24+G25</f>
        <v>0</v>
      </c>
      <c r="H27" s="83">
        <f t="shared" si="4"/>
        <v>0</v>
      </c>
      <c r="I27" s="83">
        <f t="shared" si="4"/>
        <v>0</v>
      </c>
      <c r="J27" s="64">
        <f t="shared" si="4"/>
        <v>0</v>
      </c>
      <c r="K27" s="64">
        <f t="shared" si="4"/>
        <v>0</v>
      </c>
      <c r="L27" s="64">
        <f t="shared" si="4"/>
        <v>0</v>
      </c>
      <c r="M27" s="64">
        <f t="shared" si="4"/>
        <v>0</v>
      </c>
      <c r="N27" s="64">
        <f t="shared" si="4"/>
        <v>0</v>
      </c>
      <c r="O27" s="64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18" t="s">
        <v>64</v>
      </c>
      <c r="B30" s="118"/>
      <c r="C30" s="118"/>
      <c r="D30" s="118"/>
      <c r="E30" s="11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18"/>
      <c r="B31" s="118"/>
      <c r="C31" s="118"/>
      <c r="D31" s="118"/>
      <c r="E31" s="118"/>
      <c r="F31" s="51" t="s">
        <v>221</v>
      </c>
      <c r="G31" s="51" t="s">
        <v>216</v>
      </c>
      <c r="H31" s="51" t="s">
        <v>221</v>
      </c>
      <c r="I31" s="51" t="s">
        <v>216</v>
      </c>
      <c r="J31" s="51" t="s">
        <v>221</v>
      </c>
      <c r="K31" s="51" t="s">
        <v>216</v>
      </c>
      <c r="L31" s="51" t="s">
        <v>221</v>
      </c>
      <c r="M31" s="51" t="s">
        <v>216</v>
      </c>
      <c r="N31" s="51" t="s">
        <v>221</v>
      </c>
      <c r="O31" s="51" t="s">
        <v>216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24" t="s">
        <v>85</v>
      </c>
      <c r="B32" s="59" t="s">
        <v>45</v>
      </c>
      <c r="C32" s="53"/>
      <c r="D32" s="53"/>
      <c r="E32" s="63" t="s">
        <v>36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25"/>
      <c r="B33" s="61"/>
      <c r="C33" s="59" t="s">
        <v>65</v>
      </c>
      <c r="D33" s="5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25"/>
      <c r="B34" s="61"/>
      <c r="C34" s="60"/>
      <c r="D34" s="53" t="s">
        <v>66</v>
      </c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25"/>
      <c r="B35" s="60"/>
      <c r="C35" s="53" t="s">
        <v>67</v>
      </c>
      <c r="D35" s="53"/>
      <c r="E35" s="63"/>
      <c r="F35" s="64"/>
      <c r="G35" s="64"/>
      <c r="H35" s="64"/>
      <c r="I35" s="64"/>
      <c r="J35" s="66"/>
      <c r="K35" s="66"/>
      <c r="L35" s="64"/>
      <c r="M35" s="64"/>
      <c r="N35" s="64"/>
      <c r="O35" s="64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25"/>
      <c r="B36" s="59" t="s">
        <v>48</v>
      </c>
      <c r="C36" s="53"/>
      <c r="D36" s="53"/>
      <c r="E36" s="63" t="s">
        <v>37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25"/>
      <c r="B37" s="61"/>
      <c r="C37" s="53" t="s">
        <v>68</v>
      </c>
      <c r="D37" s="5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25"/>
      <c r="B38" s="60"/>
      <c r="C38" s="53" t="s">
        <v>69</v>
      </c>
      <c r="D38" s="53"/>
      <c r="E38" s="63"/>
      <c r="F38" s="64"/>
      <c r="G38" s="64"/>
      <c r="H38" s="64"/>
      <c r="I38" s="64"/>
      <c r="J38" s="64"/>
      <c r="K38" s="66"/>
      <c r="L38" s="64"/>
      <c r="M38" s="64"/>
      <c r="N38" s="64"/>
      <c r="O38" s="64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25"/>
      <c r="B39" s="29" t="s">
        <v>70</v>
      </c>
      <c r="C39" s="29"/>
      <c r="D39" s="29"/>
      <c r="E39" s="63" t="s">
        <v>97</v>
      </c>
      <c r="F39" s="64">
        <f t="shared" ref="F39:O39" si="5">F32-F36</f>
        <v>0</v>
      </c>
      <c r="G39" s="64">
        <f t="shared" si="5"/>
        <v>0</v>
      </c>
      <c r="H39" s="64">
        <f t="shared" si="5"/>
        <v>0</v>
      </c>
      <c r="I39" s="64">
        <f t="shared" si="5"/>
        <v>0</v>
      </c>
      <c r="J39" s="64">
        <f t="shared" si="5"/>
        <v>0</v>
      </c>
      <c r="K39" s="64">
        <f t="shared" si="5"/>
        <v>0</v>
      </c>
      <c r="L39" s="64">
        <f t="shared" si="5"/>
        <v>0</v>
      </c>
      <c r="M39" s="64">
        <f t="shared" si="5"/>
        <v>0</v>
      </c>
      <c r="N39" s="64">
        <f t="shared" si="5"/>
        <v>0</v>
      </c>
      <c r="O39" s="64">
        <f t="shared" si="5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24" t="s">
        <v>86</v>
      </c>
      <c r="B40" s="59" t="s">
        <v>71</v>
      </c>
      <c r="C40" s="53"/>
      <c r="D40" s="53"/>
      <c r="E40" s="63" t="s">
        <v>39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26"/>
      <c r="B41" s="60"/>
      <c r="C41" s="53" t="s">
        <v>72</v>
      </c>
      <c r="D41" s="53"/>
      <c r="E41" s="63"/>
      <c r="F41" s="66"/>
      <c r="G41" s="66"/>
      <c r="H41" s="66"/>
      <c r="I41" s="66"/>
      <c r="J41" s="64"/>
      <c r="K41" s="64"/>
      <c r="L41" s="64"/>
      <c r="M41" s="64"/>
      <c r="N41" s="64"/>
      <c r="O41" s="64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26"/>
      <c r="B42" s="59" t="s">
        <v>59</v>
      </c>
      <c r="C42" s="53"/>
      <c r="D42" s="53"/>
      <c r="E42" s="63" t="s">
        <v>40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26"/>
      <c r="B43" s="60"/>
      <c r="C43" s="53" t="s">
        <v>73</v>
      </c>
      <c r="D43" s="53"/>
      <c r="E43" s="63"/>
      <c r="F43" s="64"/>
      <c r="G43" s="64"/>
      <c r="H43" s="64"/>
      <c r="I43" s="64"/>
      <c r="J43" s="66"/>
      <c r="K43" s="66"/>
      <c r="L43" s="64"/>
      <c r="M43" s="64"/>
      <c r="N43" s="64"/>
      <c r="O43" s="64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26"/>
      <c r="B44" s="53" t="s">
        <v>70</v>
      </c>
      <c r="C44" s="53"/>
      <c r="D44" s="53"/>
      <c r="E44" s="63" t="s">
        <v>98</v>
      </c>
      <c r="F44" s="66">
        <f t="shared" ref="F44:O44" si="6">F40-F42</f>
        <v>0</v>
      </c>
      <c r="G44" s="66">
        <f t="shared" si="6"/>
        <v>0</v>
      </c>
      <c r="H44" s="66">
        <f t="shared" si="6"/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24" t="s">
        <v>78</v>
      </c>
      <c r="B45" s="29" t="s">
        <v>74</v>
      </c>
      <c r="C45" s="29"/>
      <c r="D45" s="29"/>
      <c r="E45" s="63" t="s">
        <v>99</v>
      </c>
      <c r="F45" s="64">
        <f t="shared" ref="F45:O45" si="7">F39+F44</f>
        <v>0</v>
      </c>
      <c r="G45" s="64">
        <f t="shared" si="7"/>
        <v>0</v>
      </c>
      <c r="H45" s="64">
        <f t="shared" si="7"/>
        <v>0</v>
      </c>
      <c r="I45" s="64">
        <f t="shared" si="7"/>
        <v>0</v>
      </c>
      <c r="J45" s="64">
        <f t="shared" si="7"/>
        <v>0</v>
      </c>
      <c r="K45" s="64">
        <f t="shared" si="7"/>
        <v>0</v>
      </c>
      <c r="L45" s="64">
        <f t="shared" si="7"/>
        <v>0</v>
      </c>
      <c r="M45" s="64">
        <f t="shared" si="7"/>
        <v>0</v>
      </c>
      <c r="N45" s="64">
        <f t="shared" si="7"/>
        <v>0</v>
      </c>
      <c r="O45" s="64">
        <f t="shared" si="7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26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64"/>
      <c r="M46" s="64"/>
      <c r="N46" s="66"/>
      <c r="O46" s="66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26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26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</mergeCells>
  <phoneticPr fontId="20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="85" zoomScaleNormal="100" zoomScaleSheetLayoutView="85" workbookViewId="0">
      <pane xSplit="5" ySplit="8" topLeftCell="F9" activePane="bottomRight" state="frozen"/>
      <selection activeCell="H11" sqref="H11"/>
      <selection pane="topRight" activeCell="H11" sqref="H11"/>
      <selection pane="bottomLeft" activeCell="H11" sqref="H11"/>
      <selection pane="bottomRight" activeCell="J9" sqref="J9:K40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110" t="s">
        <v>0</v>
      </c>
      <c r="B1" s="110"/>
      <c r="C1" s="110"/>
      <c r="D1" s="110"/>
      <c r="E1" s="108" t="s">
        <v>240</v>
      </c>
      <c r="F1" s="2"/>
    </row>
    <row r="3" spans="1:24" ht="14">
      <c r="A3" s="10" t="s">
        <v>105</v>
      </c>
    </row>
    <row r="5" spans="1:24" ht="14">
      <c r="A5" s="9" t="s">
        <v>225</v>
      </c>
      <c r="E5" s="3"/>
    </row>
    <row r="6" spans="1:24" ht="14">
      <c r="A6" s="3"/>
      <c r="G6" s="112" t="s">
        <v>106</v>
      </c>
      <c r="H6" s="113"/>
      <c r="I6" s="113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222</v>
      </c>
      <c r="G7" s="49"/>
      <c r="H7" s="49" t="s">
        <v>223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49999999999999" customHeight="1">
      <c r="A8" s="5"/>
      <c r="B8" s="6"/>
      <c r="C8" s="6"/>
      <c r="D8" s="6"/>
      <c r="E8" s="58"/>
      <c r="F8" s="51" t="s">
        <v>214</v>
      </c>
      <c r="G8" s="51" t="s">
        <v>1</v>
      </c>
      <c r="H8" s="51" t="s">
        <v>214</v>
      </c>
      <c r="I8" s="52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111" t="s">
        <v>79</v>
      </c>
      <c r="B9" s="111" t="s">
        <v>80</v>
      </c>
      <c r="C9" s="59" t="s">
        <v>2</v>
      </c>
      <c r="D9" s="53"/>
      <c r="E9" s="53"/>
      <c r="F9" s="54">
        <v>157008</v>
      </c>
      <c r="G9" s="55">
        <f t="shared" ref="G9:G22" si="0">F9/$F$22*100</f>
        <v>34.764125250753928</v>
      </c>
      <c r="H9" s="54">
        <v>156357</v>
      </c>
      <c r="I9" s="55">
        <f t="shared" ref="I9:I40" si="1">(F9/H9-1)*100</f>
        <v>0.41635488017806033</v>
      </c>
      <c r="J9" s="101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111"/>
      <c r="B10" s="111"/>
      <c r="C10" s="61"/>
      <c r="D10" s="59" t="s">
        <v>21</v>
      </c>
      <c r="E10" s="53"/>
      <c r="F10" s="54">
        <v>71946</v>
      </c>
      <c r="G10" s="55">
        <f t="shared" si="0"/>
        <v>15.930014746323382</v>
      </c>
      <c r="H10" s="54">
        <v>73178</v>
      </c>
      <c r="I10" s="55">
        <f t="shared" si="1"/>
        <v>-1.6835660991008194</v>
      </c>
      <c r="J10" s="10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111"/>
      <c r="B11" s="111"/>
      <c r="C11" s="48"/>
      <c r="D11" s="48"/>
      <c r="E11" s="29" t="s">
        <v>22</v>
      </c>
      <c r="F11" s="102">
        <v>61385</v>
      </c>
      <c r="G11" s="55">
        <f t="shared" si="0"/>
        <v>13.591637550427555</v>
      </c>
      <c r="H11" s="103">
        <v>60718</v>
      </c>
      <c r="I11" s="55">
        <f t="shared" si="1"/>
        <v>1.0985210316545313</v>
      </c>
      <c r="J11" s="101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111"/>
      <c r="B12" s="111"/>
      <c r="C12" s="48"/>
      <c r="D12" s="28"/>
      <c r="E12" s="29" t="s">
        <v>23</v>
      </c>
      <c r="F12" s="102">
        <v>6778</v>
      </c>
      <c r="G12" s="55">
        <f t="shared" si="0"/>
        <v>1.5007594577958452</v>
      </c>
      <c r="H12" s="103">
        <v>8658</v>
      </c>
      <c r="I12" s="55">
        <f t="shared" si="1"/>
        <v>-21.714021714021715</v>
      </c>
      <c r="J12" s="101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111"/>
      <c r="B13" s="111"/>
      <c r="C13" s="60"/>
      <c r="D13" s="53" t="s">
        <v>24</v>
      </c>
      <c r="E13" s="53"/>
      <c r="F13" s="54">
        <v>60604</v>
      </c>
      <c r="G13" s="55">
        <f t="shared" si="0"/>
        <v>13.418711445892505</v>
      </c>
      <c r="H13" s="54">
        <v>59651</v>
      </c>
      <c r="I13" s="55">
        <f t="shared" si="1"/>
        <v>1.5976261923521751</v>
      </c>
      <c r="J13" s="101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111"/>
      <c r="B14" s="111"/>
      <c r="C14" s="53" t="s">
        <v>3</v>
      </c>
      <c r="D14" s="53"/>
      <c r="E14" s="53"/>
      <c r="F14" s="54">
        <v>2098</v>
      </c>
      <c r="G14" s="55">
        <f t="shared" si="0"/>
        <v>0.46453132818761933</v>
      </c>
      <c r="H14" s="54">
        <v>2091</v>
      </c>
      <c r="I14" s="55">
        <f t="shared" si="1"/>
        <v>0.33476805356289496</v>
      </c>
      <c r="J14" s="101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111"/>
      <c r="B15" s="111"/>
      <c r="C15" s="53" t="s">
        <v>4</v>
      </c>
      <c r="D15" s="53"/>
      <c r="E15" s="53"/>
      <c r="F15" s="54">
        <v>47511</v>
      </c>
      <c r="G15" s="55">
        <f t="shared" si="0"/>
        <v>10.519708261926587</v>
      </c>
      <c r="H15" s="54">
        <v>42654</v>
      </c>
      <c r="I15" s="55">
        <f t="shared" si="1"/>
        <v>11.386974257982828</v>
      </c>
      <c r="J15" s="101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111"/>
      <c r="B16" s="111"/>
      <c r="C16" s="53" t="s">
        <v>25</v>
      </c>
      <c r="D16" s="53"/>
      <c r="E16" s="53"/>
      <c r="F16" s="54">
        <v>5447</v>
      </c>
      <c r="G16" s="55">
        <f t="shared" si="0"/>
        <v>1.20605440640513</v>
      </c>
      <c r="H16" s="54">
        <v>5554</v>
      </c>
      <c r="I16" s="55">
        <f t="shared" si="1"/>
        <v>-1.9265394310406969</v>
      </c>
      <c r="J16" s="101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111"/>
      <c r="B17" s="111"/>
      <c r="C17" s="53" t="s">
        <v>5</v>
      </c>
      <c r="D17" s="53"/>
      <c r="E17" s="53"/>
      <c r="F17" s="54">
        <v>122869</v>
      </c>
      <c r="G17" s="55">
        <f t="shared" si="0"/>
        <v>27.205195311289131</v>
      </c>
      <c r="H17" s="54">
        <v>129965</v>
      </c>
      <c r="I17" s="55">
        <f t="shared" si="1"/>
        <v>-5.459931520024619</v>
      </c>
      <c r="J17" s="101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111"/>
      <c r="B18" s="111"/>
      <c r="C18" s="53" t="s">
        <v>26</v>
      </c>
      <c r="D18" s="53"/>
      <c r="E18" s="53"/>
      <c r="F18" s="54">
        <v>28477</v>
      </c>
      <c r="G18" s="55">
        <f t="shared" si="0"/>
        <v>6.3052710356524475</v>
      </c>
      <c r="H18" s="54">
        <v>28752</v>
      </c>
      <c r="I18" s="55">
        <f t="shared" si="1"/>
        <v>-0.95645520311630206</v>
      </c>
      <c r="J18" s="101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111"/>
      <c r="B19" s="111"/>
      <c r="C19" s="53" t="s">
        <v>27</v>
      </c>
      <c r="D19" s="53"/>
      <c r="E19" s="53"/>
      <c r="F19" s="54">
        <v>1988</v>
      </c>
      <c r="G19" s="55">
        <f t="shared" si="0"/>
        <v>0.44017553881648575</v>
      </c>
      <c r="H19" s="54">
        <v>4603</v>
      </c>
      <c r="I19" s="55">
        <f t="shared" si="1"/>
        <v>-56.810775581142735</v>
      </c>
      <c r="J19" s="101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111"/>
      <c r="B20" s="111"/>
      <c r="C20" s="53" t="s">
        <v>6</v>
      </c>
      <c r="D20" s="53"/>
      <c r="E20" s="53"/>
      <c r="F20" s="54">
        <v>25547</v>
      </c>
      <c r="G20" s="55">
        <f t="shared" si="0"/>
        <v>5.6565213733122546</v>
      </c>
      <c r="H20" s="54">
        <v>24033</v>
      </c>
      <c r="I20" s="55">
        <f t="shared" si="1"/>
        <v>6.299671285316033</v>
      </c>
      <c r="J20" s="101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111"/>
      <c r="B21" s="111"/>
      <c r="C21" s="53" t="s">
        <v>7</v>
      </c>
      <c r="D21" s="53"/>
      <c r="E21" s="53"/>
      <c r="F21" s="54">
        <v>60693</v>
      </c>
      <c r="G21" s="55">
        <f t="shared" si="0"/>
        <v>13.438417493656424</v>
      </c>
      <c r="H21" s="54">
        <v>68923</v>
      </c>
      <c r="I21" s="55">
        <f t="shared" si="1"/>
        <v>-11.940861541140112</v>
      </c>
      <c r="J21" s="101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111"/>
      <c r="B22" s="111"/>
      <c r="C22" s="53" t="s">
        <v>8</v>
      </c>
      <c r="D22" s="53"/>
      <c r="E22" s="53"/>
      <c r="F22" s="54">
        <f>SUM(F9,F14:F21)</f>
        <v>451638</v>
      </c>
      <c r="G22" s="55">
        <f t="shared" si="0"/>
        <v>100</v>
      </c>
      <c r="H22" s="54">
        <f>SUM(H9,H14:H21)</f>
        <v>462932</v>
      </c>
      <c r="I22" s="55">
        <f t="shared" si="1"/>
        <v>-2.4396671649399959</v>
      </c>
      <c r="J22" s="101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111"/>
      <c r="B23" s="111" t="s">
        <v>81</v>
      </c>
      <c r="C23" s="62" t="s">
        <v>9</v>
      </c>
      <c r="D23" s="29"/>
      <c r="E23" s="29"/>
      <c r="F23" s="54">
        <v>284253</v>
      </c>
      <c r="G23" s="55">
        <f t="shared" ref="G23:G40" si="2">F23/$F$40*100</f>
        <v>64.121605312844707</v>
      </c>
      <c r="H23" s="54">
        <f>SUM(H24:H26)</f>
        <v>276871</v>
      </c>
      <c r="I23" s="55">
        <f t="shared" si="1"/>
        <v>2.6662236203863987</v>
      </c>
      <c r="J23" s="101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111"/>
      <c r="B24" s="111"/>
      <c r="C24" s="61"/>
      <c r="D24" s="29" t="s">
        <v>10</v>
      </c>
      <c r="E24" s="29"/>
      <c r="F24" s="54">
        <v>86709</v>
      </c>
      <c r="G24" s="55">
        <f t="shared" si="2"/>
        <v>19.559759351955659</v>
      </c>
      <c r="H24" s="54">
        <v>87578</v>
      </c>
      <c r="I24" s="55">
        <f t="shared" si="1"/>
        <v>-0.99225832971751027</v>
      </c>
      <c r="J24" s="101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111"/>
      <c r="B25" s="111"/>
      <c r="C25" s="61"/>
      <c r="D25" s="29" t="s">
        <v>28</v>
      </c>
      <c r="E25" s="29"/>
      <c r="F25" s="54">
        <v>158998</v>
      </c>
      <c r="G25" s="55">
        <f t="shared" si="2"/>
        <v>35.866664561259455</v>
      </c>
      <c r="H25" s="54">
        <v>150597</v>
      </c>
      <c r="I25" s="55">
        <f t="shared" si="1"/>
        <v>5.578464378440473</v>
      </c>
      <c r="J25" s="101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111"/>
      <c r="B26" s="111"/>
      <c r="C26" s="60"/>
      <c r="D26" s="29" t="s">
        <v>11</v>
      </c>
      <c r="E26" s="29"/>
      <c r="F26" s="54">
        <v>38546</v>
      </c>
      <c r="G26" s="55">
        <f t="shared" si="2"/>
        <v>8.6951813996295986</v>
      </c>
      <c r="H26" s="54">
        <v>38696</v>
      </c>
      <c r="I26" s="55">
        <f t="shared" si="1"/>
        <v>-0.38763696506098899</v>
      </c>
      <c r="J26" s="101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111"/>
      <c r="B27" s="111"/>
      <c r="C27" s="62" t="s">
        <v>12</v>
      </c>
      <c r="D27" s="29"/>
      <c r="E27" s="29"/>
      <c r="F27" s="54">
        <v>131373</v>
      </c>
      <c r="G27" s="55">
        <f t="shared" si="2"/>
        <v>29.635035179098718</v>
      </c>
      <c r="H27" s="54">
        <f>SUM(H28:H33)</f>
        <v>145723</v>
      </c>
      <c r="I27" s="55">
        <f t="shared" si="1"/>
        <v>-9.8474502995409061</v>
      </c>
      <c r="J27" s="101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111"/>
      <c r="B28" s="111"/>
      <c r="C28" s="61"/>
      <c r="D28" s="29" t="s">
        <v>13</v>
      </c>
      <c r="E28" s="29"/>
      <c r="F28" s="54">
        <v>50912</v>
      </c>
      <c r="G28" s="55">
        <f t="shared" si="2"/>
        <v>11.484695569396102</v>
      </c>
      <c r="H28" s="54">
        <v>54914</v>
      </c>
      <c r="I28" s="55">
        <f t="shared" si="1"/>
        <v>-7.2877590414102027</v>
      </c>
      <c r="J28" s="101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111"/>
      <c r="B29" s="111"/>
      <c r="C29" s="61"/>
      <c r="D29" s="29" t="s">
        <v>29</v>
      </c>
      <c r="E29" s="29"/>
      <c r="F29" s="54">
        <v>5415</v>
      </c>
      <c r="G29" s="55">
        <f t="shared" si="2"/>
        <v>1.2215121485755791</v>
      </c>
      <c r="H29" s="54">
        <v>5089</v>
      </c>
      <c r="I29" s="55">
        <f t="shared" si="1"/>
        <v>6.4059736686971958</v>
      </c>
      <c r="J29" s="101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111"/>
      <c r="B30" s="111"/>
      <c r="C30" s="61"/>
      <c r="D30" s="29" t="s">
        <v>30</v>
      </c>
      <c r="E30" s="29"/>
      <c r="F30" s="54">
        <v>25498</v>
      </c>
      <c r="G30" s="55">
        <f t="shared" si="2"/>
        <v>5.7518221171523765</v>
      </c>
      <c r="H30" s="54">
        <v>32789</v>
      </c>
      <c r="I30" s="55">
        <f t="shared" si="1"/>
        <v>-22.236115770532805</v>
      </c>
      <c r="J30" s="101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111"/>
      <c r="B31" s="111"/>
      <c r="C31" s="61"/>
      <c r="D31" s="29" t="s">
        <v>31</v>
      </c>
      <c r="E31" s="29"/>
      <c r="F31" s="54">
        <v>37710</v>
      </c>
      <c r="G31" s="55">
        <f t="shared" si="2"/>
        <v>8.5065970679196834</v>
      </c>
      <c r="H31" s="54">
        <v>35553</v>
      </c>
      <c r="I31" s="55">
        <f t="shared" si="1"/>
        <v>6.0669985655218861</v>
      </c>
      <c r="J31" s="101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111"/>
      <c r="B32" s="111"/>
      <c r="C32" s="61"/>
      <c r="D32" s="29" t="s">
        <v>14</v>
      </c>
      <c r="E32" s="29"/>
      <c r="F32" s="54">
        <v>9808</v>
      </c>
      <c r="G32" s="55">
        <f t="shared" si="2"/>
        <v>2.2124822074292299</v>
      </c>
      <c r="H32" s="54">
        <v>16413</v>
      </c>
      <c r="I32" s="55">
        <f t="shared" si="1"/>
        <v>-40.242490708584654</v>
      </c>
      <c r="J32" s="101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111"/>
      <c r="B33" s="111"/>
      <c r="C33" s="60"/>
      <c r="D33" s="29" t="s">
        <v>32</v>
      </c>
      <c r="E33" s="29"/>
      <c r="F33" s="54">
        <v>2031</v>
      </c>
      <c r="G33" s="55">
        <f t="shared" si="2"/>
        <v>0.45815164796989871</v>
      </c>
      <c r="H33" s="54">
        <v>965</v>
      </c>
      <c r="I33" s="55">
        <f t="shared" si="1"/>
        <v>110.46632124352334</v>
      </c>
      <c r="J33" s="101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111"/>
      <c r="B34" s="111"/>
      <c r="C34" s="62" t="s">
        <v>15</v>
      </c>
      <c r="D34" s="29"/>
      <c r="E34" s="29"/>
      <c r="F34" s="54">
        <v>27677</v>
      </c>
      <c r="G34" s="55">
        <f t="shared" si="2"/>
        <v>6.2433595080565656</v>
      </c>
      <c r="H34" s="54">
        <v>31497</v>
      </c>
      <c r="I34" s="55">
        <f t="shared" si="1"/>
        <v>-12.128139187859166</v>
      </c>
      <c r="J34" s="101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111"/>
      <c r="B35" s="111"/>
      <c r="C35" s="61"/>
      <c r="D35" s="62" t="s">
        <v>16</v>
      </c>
      <c r="E35" s="29"/>
      <c r="F35" s="54">
        <v>27651</v>
      </c>
      <c r="G35" s="55">
        <f t="shared" si="2"/>
        <v>6.2374944451086503</v>
      </c>
      <c r="H35" s="54">
        <v>31459</v>
      </c>
      <c r="I35" s="55">
        <f t="shared" si="1"/>
        <v>-12.104644139991738</v>
      </c>
      <c r="J35" s="101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111"/>
      <c r="B36" s="111"/>
      <c r="C36" s="61"/>
      <c r="D36" s="61"/>
      <c r="E36" s="56" t="s">
        <v>102</v>
      </c>
      <c r="F36" s="54">
        <v>14027</v>
      </c>
      <c r="G36" s="55">
        <f t="shared" si="2"/>
        <v>3.1642014604006743</v>
      </c>
      <c r="H36" s="54">
        <v>18193</v>
      </c>
      <c r="I36" s="55">
        <f t="shared" si="1"/>
        <v>-22.898917165942944</v>
      </c>
      <c r="J36" s="101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111"/>
      <c r="B37" s="111"/>
      <c r="C37" s="61"/>
      <c r="D37" s="60"/>
      <c r="E37" s="29" t="s">
        <v>33</v>
      </c>
      <c r="F37" s="54">
        <v>13624</v>
      </c>
      <c r="G37" s="55">
        <f t="shared" si="2"/>
        <v>3.0732929847079764</v>
      </c>
      <c r="H37" s="54">
        <v>13267</v>
      </c>
      <c r="I37" s="55">
        <f t="shared" si="1"/>
        <v>2.6908871636390996</v>
      </c>
      <c r="J37" s="101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111"/>
      <c r="B38" s="111"/>
      <c r="C38" s="61"/>
      <c r="D38" s="53" t="s">
        <v>34</v>
      </c>
      <c r="E38" s="53"/>
      <c r="F38" s="54">
        <v>26194</v>
      </c>
      <c r="G38" s="55">
        <f t="shared" si="2"/>
        <v>5.9088253406812044</v>
      </c>
      <c r="H38" s="54">
        <v>38</v>
      </c>
      <c r="I38" s="55">
        <f t="shared" si="1"/>
        <v>68831.578947368413</v>
      </c>
      <c r="J38" s="101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111"/>
      <c r="B39" s="111"/>
      <c r="C39" s="60"/>
      <c r="D39" s="53" t="s">
        <v>35</v>
      </c>
      <c r="E39" s="53"/>
      <c r="F39" s="99">
        <v>0</v>
      </c>
      <c r="G39" s="55">
        <f t="shared" si="2"/>
        <v>0</v>
      </c>
      <c r="H39" s="54">
        <v>0</v>
      </c>
      <c r="I39" s="55" t="e">
        <f t="shared" si="1"/>
        <v>#DIV/0!</v>
      </c>
      <c r="J39" s="101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111"/>
      <c r="B40" s="111"/>
      <c r="C40" s="29" t="s">
        <v>17</v>
      </c>
      <c r="D40" s="29"/>
      <c r="E40" s="29"/>
      <c r="F40" s="54">
        <f>SUM(F23,F27,F34)</f>
        <v>443303</v>
      </c>
      <c r="G40" s="55">
        <f t="shared" si="2"/>
        <v>100</v>
      </c>
      <c r="H40" s="54">
        <v>454092</v>
      </c>
      <c r="I40" s="55">
        <f t="shared" si="1"/>
        <v>-2.3759502479673733</v>
      </c>
      <c r="J40" s="101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6"/>
  <sheetViews>
    <sheetView view="pageBreakPreview" zoomScale="90" zoomScaleNormal="100" zoomScaleSheetLayoutView="90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L24" sqref="L24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4" width="9" style="1"/>
    <col min="15" max="15" width="13.90625" style="1" bestFit="1" customWidth="1"/>
    <col min="16" max="16384" width="9" style="1"/>
  </cols>
  <sheetData>
    <row r="1" spans="1:10" ht="34" customHeight="1">
      <c r="A1" s="35" t="s">
        <v>0</v>
      </c>
      <c r="B1" s="35"/>
      <c r="C1" s="108" t="s">
        <v>240</v>
      </c>
      <c r="D1" s="36"/>
      <c r="E1" s="36"/>
    </row>
    <row r="4" spans="1:10">
      <c r="A4" s="9" t="s">
        <v>107</v>
      </c>
    </row>
    <row r="5" spans="1:10">
      <c r="I5" s="37" t="s">
        <v>108</v>
      </c>
    </row>
    <row r="6" spans="1:10" s="31" customFormat="1" ht="29.25" customHeight="1">
      <c r="A6" s="68" t="s">
        <v>109</v>
      </c>
      <c r="B6" s="49"/>
      <c r="C6" s="49"/>
      <c r="D6" s="49"/>
      <c r="E6" s="27" t="s">
        <v>211</v>
      </c>
      <c r="F6" s="27" t="s">
        <v>212</v>
      </c>
      <c r="G6" s="27" t="s">
        <v>215</v>
      </c>
      <c r="H6" s="27" t="s">
        <v>217</v>
      </c>
      <c r="I6" s="27" t="s">
        <v>224</v>
      </c>
    </row>
    <row r="7" spans="1:10" ht="27" customHeight="1">
      <c r="A7" s="111" t="s">
        <v>110</v>
      </c>
      <c r="B7" s="59" t="s">
        <v>111</v>
      </c>
      <c r="C7" s="53"/>
      <c r="D7" s="63" t="s">
        <v>112</v>
      </c>
      <c r="E7" s="87">
        <v>418506038</v>
      </c>
      <c r="F7" s="27">
        <v>509918</v>
      </c>
      <c r="G7" s="27">
        <v>469487</v>
      </c>
      <c r="H7" s="27">
        <v>462932</v>
      </c>
      <c r="I7" s="27">
        <v>451638</v>
      </c>
      <c r="J7" s="100"/>
    </row>
    <row r="8" spans="1:10" ht="27" customHeight="1">
      <c r="A8" s="111"/>
      <c r="B8" s="79"/>
      <c r="C8" s="53" t="s">
        <v>113</v>
      </c>
      <c r="D8" s="63" t="s">
        <v>37</v>
      </c>
      <c r="E8" s="88">
        <v>247593212</v>
      </c>
      <c r="F8" s="70">
        <v>257204</v>
      </c>
      <c r="G8" s="70">
        <v>284672</v>
      </c>
      <c r="H8" s="70">
        <v>280262</v>
      </c>
      <c r="I8" s="70">
        <v>283545</v>
      </c>
      <c r="J8" s="100"/>
    </row>
    <row r="9" spans="1:10" ht="27" customHeight="1">
      <c r="A9" s="111"/>
      <c r="B9" s="53" t="s">
        <v>114</v>
      </c>
      <c r="C9" s="53"/>
      <c r="D9" s="63"/>
      <c r="E9" s="89">
        <v>415724995</v>
      </c>
      <c r="F9" s="71">
        <v>507567</v>
      </c>
      <c r="G9" s="71">
        <v>461228</v>
      </c>
      <c r="H9" s="71">
        <v>454092</v>
      </c>
      <c r="I9" s="71">
        <v>443303</v>
      </c>
      <c r="J9" s="100"/>
    </row>
    <row r="10" spans="1:10" ht="27" customHeight="1">
      <c r="A10" s="111"/>
      <c r="B10" s="53" t="s">
        <v>115</v>
      </c>
      <c r="C10" s="53"/>
      <c r="D10" s="63"/>
      <c r="E10" s="89">
        <f>+E7-E9</f>
        <v>2781043</v>
      </c>
      <c r="F10" s="71">
        <v>2352</v>
      </c>
      <c r="G10" s="71">
        <v>8259</v>
      </c>
      <c r="H10" s="71">
        <v>8840</v>
      </c>
      <c r="I10" s="71">
        <v>8336</v>
      </c>
      <c r="J10" s="100"/>
    </row>
    <row r="11" spans="1:10" ht="27" customHeight="1">
      <c r="A11" s="111"/>
      <c r="B11" s="53" t="s">
        <v>116</v>
      </c>
      <c r="C11" s="53"/>
      <c r="D11" s="63"/>
      <c r="E11" s="89">
        <v>1340712</v>
      </c>
      <c r="F11" s="71">
        <v>922</v>
      </c>
      <c r="G11" s="71">
        <v>967</v>
      </c>
      <c r="H11" s="71">
        <v>992</v>
      </c>
      <c r="I11" s="71">
        <v>975</v>
      </c>
      <c r="J11" s="100"/>
    </row>
    <row r="12" spans="1:10" ht="27" customHeight="1">
      <c r="A12" s="111"/>
      <c r="B12" s="53" t="s">
        <v>117</v>
      </c>
      <c r="C12" s="53"/>
      <c r="D12" s="63"/>
      <c r="E12" s="89">
        <v>1440331</v>
      </c>
      <c r="F12" s="71">
        <v>1430</v>
      </c>
      <c r="G12" s="71">
        <v>7292</v>
      </c>
      <c r="H12" s="71">
        <v>7848</v>
      </c>
      <c r="I12" s="71">
        <v>7360</v>
      </c>
      <c r="J12" s="100"/>
    </row>
    <row r="13" spans="1:10" ht="27" customHeight="1">
      <c r="A13" s="111"/>
      <c r="B13" s="53" t="s">
        <v>118</v>
      </c>
      <c r="C13" s="53"/>
      <c r="D13" s="63"/>
      <c r="E13" s="90">
        <v>-310002</v>
      </c>
      <c r="F13" s="71">
        <v>-10</v>
      </c>
      <c r="G13" s="71">
        <v>5862</v>
      </c>
      <c r="H13" s="71">
        <v>555</v>
      </c>
      <c r="I13" s="71">
        <v>-487</v>
      </c>
      <c r="J13" s="100"/>
    </row>
    <row r="14" spans="1:10" ht="27" customHeight="1">
      <c r="A14" s="111"/>
      <c r="B14" s="53" t="s">
        <v>119</v>
      </c>
      <c r="C14" s="53"/>
      <c r="D14" s="63"/>
      <c r="E14" s="91">
        <v>0</v>
      </c>
      <c r="F14" s="91">
        <v>0</v>
      </c>
      <c r="G14" s="71">
        <v>0</v>
      </c>
      <c r="H14" s="71">
        <v>0</v>
      </c>
      <c r="I14" s="71">
        <v>0</v>
      </c>
    </row>
    <row r="15" spans="1:10" ht="27" customHeight="1">
      <c r="A15" s="111"/>
      <c r="B15" s="53" t="s">
        <v>120</v>
      </c>
      <c r="C15" s="53"/>
      <c r="D15" s="63"/>
      <c r="E15" s="89">
        <v>370275</v>
      </c>
      <c r="F15" s="71">
        <v>6054</v>
      </c>
      <c r="G15" s="71">
        <v>13470</v>
      </c>
      <c r="H15" s="71">
        <v>4215</v>
      </c>
      <c r="I15" s="71">
        <v>3372</v>
      </c>
      <c r="J15" s="100"/>
    </row>
    <row r="16" spans="1:10" ht="27" customHeight="1">
      <c r="A16" s="111"/>
      <c r="B16" s="53" t="s">
        <v>121</v>
      </c>
      <c r="C16" s="53"/>
      <c r="D16" s="63" t="s">
        <v>38</v>
      </c>
      <c r="E16" s="89">
        <v>41138493</v>
      </c>
      <c r="F16" s="71">
        <v>43397</v>
      </c>
      <c r="G16" s="71">
        <v>65474</v>
      </c>
      <c r="H16" s="71">
        <v>64152</v>
      </c>
      <c r="I16" s="71">
        <v>66057</v>
      </c>
      <c r="J16" s="100"/>
    </row>
    <row r="17" spans="1:16" ht="27" customHeight="1">
      <c r="A17" s="111"/>
      <c r="B17" s="53" t="s">
        <v>122</v>
      </c>
      <c r="C17" s="53"/>
      <c r="D17" s="63" t="s">
        <v>39</v>
      </c>
      <c r="E17" s="89">
        <v>75381030</v>
      </c>
      <c r="F17" s="71">
        <v>166900</v>
      </c>
      <c r="G17" s="71">
        <v>66333</v>
      </c>
      <c r="H17" s="71">
        <v>93087</v>
      </c>
      <c r="I17" s="71">
        <v>87562</v>
      </c>
      <c r="J17" s="100"/>
    </row>
    <row r="18" spans="1:16" ht="27" customHeight="1">
      <c r="A18" s="111"/>
      <c r="B18" s="53" t="s">
        <v>123</v>
      </c>
      <c r="C18" s="53"/>
      <c r="D18" s="63" t="s">
        <v>40</v>
      </c>
      <c r="E18" s="89">
        <v>464721516</v>
      </c>
      <c r="F18" s="71">
        <v>474550</v>
      </c>
      <c r="G18" s="71">
        <v>481398</v>
      </c>
      <c r="H18" s="71">
        <v>470127</v>
      </c>
      <c r="I18" s="71">
        <v>460450</v>
      </c>
      <c r="J18" s="100"/>
    </row>
    <row r="19" spans="1:16" ht="27" customHeight="1">
      <c r="A19" s="111"/>
      <c r="B19" s="53" t="s">
        <v>124</v>
      </c>
      <c r="C19" s="53"/>
      <c r="D19" s="63" t="s">
        <v>125</v>
      </c>
      <c r="E19" s="92">
        <f>E17+E18-E16</f>
        <v>498964053</v>
      </c>
      <c r="F19" s="69">
        <f>F17+F18-F16</f>
        <v>598053</v>
      </c>
      <c r="G19" s="69">
        <f>G17+G18-G16</f>
        <v>482257</v>
      </c>
      <c r="H19" s="69">
        <f>H17+H18-H16</f>
        <v>499062</v>
      </c>
      <c r="I19" s="69">
        <f>I17+I18-I16</f>
        <v>481955</v>
      </c>
    </row>
    <row r="20" spans="1:16" ht="27" customHeight="1">
      <c r="A20" s="111"/>
      <c r="B20" s="53" t="s">
        <v>126</v>
      </c>
      <c r="C20" s="53"/>
      <c r="D20" s="63" t="s">
        <v>127</v>
      </c>
      <c r="E20" s="72">
        <f>E18/E8</f>
        <v>1.876955802810943</v>
      </c>
      <c r="F20" s="72">
        <f>F18/F8</f>
        <v>1.8450335142532777</v>
      </c>
      <c r="G20" s="72">
        <f>G18/G8</f>
        <v>1.6910619941546763</v>
      </c>
      <c r="H20" s="72">
        <f>H18/H8</f>
        <v>1.677455381036316</v>
      </c>
      <c r="I20" s="72">
        <f>I18/I8</f>
        <v>1.6239044948773562</v>
      </c>
    </row>
    <row r="21" spans="1:16" ht="27" customHeight="1">
      <c r="A21" s="111"/>
      <c r="B21" s="53" t="s">
        <v>128</v>
      </c>
      <c r="C21" s="53"/>
      <c r="D21" s="63" t="s">
        <v>129</v>
      </c>
      <c r="E21" s="72">
        <f>E19/E8</f>
        <v>2.0152574013216484</v>
      </c>
      <c r="F21" s="72">
        <f>F19/F8</f>
        <v>2.3252087836892117</v>
      </c>
      <c r="G21" s="72">
        <f>G19/G8</f>
        <v>1.6940795020233812</v>
      </c>
      <c r="H21" s="72">
        <f>H19/H8</f>
        <v>1.7806980610999708</v>
      </c>
      <c r="I21" s="72">
        <f>I19/I8</f>
        <v>1.6997478354405826</v>
      </c>
    </row>
    <row r="22" spans="1:16" ht="27" customHeight="1">
      <c r="A22" s="111"/>
      <c r="B22" s="53" t="s">
        <v>130</v>
      </c>
      <c r="C22" s="53"/>
      <c r="D22" s="63" t="s">
        <v>131</v>
      </c>
      <c r="E22" s="52">
        <f>E18/E24*1000000</f>
        <v>553694720.66340208</v>
      </c>
      <c r="F22" s="69">
        <f>F18/F24*1000000</f>
        <v>574403.77844027977</v>
      </c>
      <c r="G22" s="69">
        <f>G18/G24*1000000</f>
        <v>582692.71969991317</v>
      </c>
      <c r="H22" s="69">
        <f>H18/H24*1000000</f>
        <v>569050.10040415847</v>
      </c>
      <c r="I22" s="69">
        <f>I18/I24*1000000</f>
        <v>557336.88712006505</v>
      </c>
    </row>
    <row r="23" spans="1:16" ht="27" customHeight="1">
      <c r="A23" s="111"/>
      <c r="B23" s="53" t="s">
        <v>132</v>
      </c>
      <c r="C23" s="53"/>
      <c r="D23" s="63" t="s">
        <v>133</v>
      </c>
      <c r="E23" s="93">
        <f>E19/E24*1000000</f>
        <v>594493158.6660471</v>
      </c>
      <c r="F23" s="69">
        <f>F19/F24*1000000</f>
        <v>723894.01097364805</v>
      </c>
      <c r="G23" s="69">
        <f>G19/G24*1000000</f>
        <v>583732.4686108398</v>
      </c>
      <c r="H23" s="69">
        <f>H19/H24*1000000</f>
        <v>604073.5401453228</v>
      </c>
      <c r="I23" s="69">
        <f>I19/I24*1000000</f>
        <v>583366.92242795287</v>
      </c>
    </row>
    <row r="24" spans="1:16" ht="27" customHeight="1">
      <c r="A24" s="111"/>
      <c r="B24" s="73" t="s">
        <v>134</v>
      </c>
      <c r="C24" s="74"/>
      <c r="D24" s="63" t="s">
        <v>135</v>
      </c>
      <c r="E24" s="94">
        <v>839310</v>
      </c>
      <c r="F24" s="71">
        <v>826161</v>
      </c>
      <c r="G24" s="71">
        <v>826161</v>
      </c>
      <c r="H24" s="71">
        <v>826161</v>
      </c>
      <c r="I24" s="71">
        <v>826161</v>
      </c>
      <c r="J24" s="100"/>
    </row>
    <row r="25" spans="1:16" ht="27" customHeight="1">
      <c r="A25" s="111"/>
      <c r="B25" s="29" t="s">
        <v>136</v>
      </c>
      <c r="C25" s="29"/>
      <c r="D25" s="29"/>
      <c r="E25" s="95">
        <v>221268938</v>
      </c>
      <c r="F25" s="64">
        <v>224924</v>
      </c>
      <c r="G25" s="64">
        <v>236014</v>
      </c>
      <c r="H25" s="64">
        <v>229937</v>
      </c>
      <c r="I25" s="64">
        <v>235367</v>
      </c>
      <c r="J25" s="100"/>
    </row>
    <row r="26" spans="1:16" ht="27" customHeight="1">
      <c r="A26" s="111"/>
      <c r="B26" s="29" t="s">
        <v>137</v>
      </c>
      <c r="C26" s="29"/>
      <c r="D26" s="29"/>
      <c r="E26" s="96">
        <v>0.81399999999999995</v>
      </c>
      <c r="F26" s="75">
        <v>0.81</v>
      </c>
      <c r="G26" s="75">
        <v>0.78700000000000003</v>
      </c>
      <c r="H26" s="75">
        <v>0.77700000000000002</v>
      </c>
      <c r="I26" s="104">
        <v>0.75900000000000001</v>
      </c>
      <c r="J26" s="100"/>
    </row>
    <row r="27" spans="1:16" ht="27" customHeight="1">
      <c r="A27" s="111"/>
      <c r="B27" s="29" t="s">
        <v>138</v>
      </c>
      <c r="C27" s="29"/>
      <c r="D27" s="29"/>
      <c r="E27" s="55">
        <v>0.65094134450991037</v>
      </c>
      <c r="F27" s="77">
        <v>0.6</v>
      </c>
      <c r="G27" s="77">
        <v>3.1</v>
      </c>
      <c r="H27" s="77">
        <v>3.4</v>
      </c>
      <c r="I27" s="77">
        <v>3.1</v>
      </c>
      <c r="J27" s="100"/>
    </row>
    <row r="28" spans="1:16" ht="27" customHeight="1">
      <c r="A28" s="111"/>
      <c r="B28" s="29" t="s">
        <v>139</v>
      </c>
      <c r="C28" s="29"/>
      <c r="D28" s="29"/>
      <c r="E28" s="55">
        <v>100.7</v>
      </c>
      <c r="F28" s="77">
        <v>100.8</v>
      </c>
      <c r="G28" s="77">
        <v>93.7</v>
      </c>
      <c r="H28" s="77">
        <v>102.4</v>
      </c>
      <c r="I28" s="77">
        <v>100.9</v>
      </c>
      <c r="J28" s="100"/>
    </row>
    <row r="29" spans="1:16" ht="27" customHeight="1">
      <c r="A29" s="111"/>
      <c r="B29" s="29" t="s">
        <v>140</v>
      </c>
      <c r="C29" s="29"/>
      <c r="D29" s="29"/>
      <c r="E29" s="76">
        <v>43.6</v>
      </c>
      <c r="F29" s="78">
        <v>34.9</v>
      </c>
      <c r="G29" s="77">
        <v>38.6</v>
      </c>
      <c r="H29" s="78">
        <v>44.2</v>
      </c>
      <c r="I29" s="78">
        <v>42.7</v>
      </c>
      <c r="J29" s="100"/>
    </row>
    <row r="30" spans="1:16" ht="27" customHeight="1">
      <c r="A30" s="111"/>
      <c r="B30" s="111" t="s">
        <v>141</v>
      </c>
      <c r="C30" s="29" t="s">
        <v>142</v>
      </c>
      <c r="D30" s="29"/>
      <c r="E30" s="55" t="s">
        <v>227</v>
      </c>
      <c r="F30" s="55" t="s">
        <v>227</v>
      </c>
      <c r="G30" s="55" t="s">
        <v>227</v>
      </c>
      <c r="H30" s="97" t="s">
        <v>228</v>
      </c>
      <c r="I30" s="97" t="s">
        <v>228</v>
      </c>
      <c r="P30" s="105"/>
    </row>
    <row r="31" spans="1:16" ht="27" customHeight="1">
      <c r="A31" s="111"/>
      <c r="B31" s="111"/>
      <c r="C31" s="29" t="s">
        <v>143</v>
      </c>
      <c r="D31" s="29"/>
      <c r="E31" s="55" t="s">
        <v>227</v>
      </c>
      <c r="F31" s="55" t="s">
        <v>227</v>
      </c>
      <c r="G31" s="55" t="s">
        <v>227</v>
      </c>
      <c r="H31" s="97" t="s">
        <v>228</v>
      </c>
      <c r="I31" s="97" t="s">
        <v>228</v>
      </c>
    </row>
    <row r="32" spans="1:16" ht="27" customHeight="1">
      <c r="A32" s="111"/>
      <c r="B32" s="111"/>
      <c r="C32" s="29" t="s">
        <v>144</v>
      </c>
      <c r="D32" s="29"/>
      <c r="E32" s="55">
        <v>5.3</v>
      </c>
      <c r="F32" s="77">
        <v>5.8</v>
      </c>
      <c r="G32" s="77">
        <v>6.1</v>
      </c>
      <c r="H32" s="77">
        <v>6</v>
      </c>
      <c r="I32" s="77">
        <v>5.4</v>
      </c>
      <c r="J32" s="100"/>
    </row>
    <row r="33" spans="1:9" ht="27" customHeight="1">
      <c r="A33" s="111"/>
      <c r="B33" s="111"/>
      <c r="C33" s="29" t="s">
        <v>145</v>
      </c>
      <c r="D33" s="29"/>
      <c r="E33" s="98">
        <v>9.4</v>
      </c>
      <c r="F33" s="78">
        <v>5</v>
      </c>
      <c r="G33" s="55" t="s">
        <v>227</v>
      </c>
      <c r="H33" s="78" t="s">
        <v>228</v>
      </c>
      <c r="I33" s="97" t="s">
        <v>228</v>
      </c>
    </row>
    <row r="34" spans="1:9" ht="27" customHeight="1">
      <c r="A34" s="1" t="s">
        <v>226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E9245-CF3C-4A53-AF7A-7505ADB80312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D1" sqref="D1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106" t="s">
        <v>229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234</v>
      </c>
      <c r="B5" s="12"/>
      <c r="C5" s="12"/>
      <c r="D5" s="12"/>
      <c r="K5" s="16"/>
      <c r="O5" s="16" t="s">
        <v>43</v>
      </c>
    </row>
    <row r="6" spans="1:25" ht="16" customHeight="1">
      <c r="A6" s="117" t="s">
        <v>44</v>
      </c>
      <c r="B6" s="118"/>
      <c r="C6" s="118"/>
      <c r="D6" s="118"/>
      <c r="E6" s="118"/>
      <c r="F6" s="114" t="s">
        <v>230</v>
      </c>
      <c r="G6" s="114"/>
      <c r="H6" s="120" t="s">
        <v>231</v>
      </c>
      <c r="I6" s="114"/>
      <c r="J6" s="114"/>
      <c r="K6" s="114"/>
      <c r="L6" s="114"/>
      <c r="M6" s="114"/>
      <c r="N6" s="114"/>
      <c r="O6" s="114"/>
    </row>
    <row r="7" spans="1:25" ht="16" customHeight="1">
      <c r="A7" s="118"/>
      <c r="B7" s="118"/>
      <c r="C7" s="118"/>
      <c r="D7" s="118"/>
      <c r="E7" s="118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6" customHeight="1">
      <c r="A8" s="124" t="s">
        <v>83</v>
      </c>
      <c r="B8" s="59" t="s">
        <v>45</v>
      </c>
      <c r="C8" s="53"/>
      <c r="D8" s="53"/>
      <c r="E8" s="63" t="s">
        <v>36</v>
      </c>
      <c r="F8" s="83">
        <v>15715</v>
      </c>
      <c r="G8" s="83">
        <v>15939</v>
      </c>
      <c r="H8" s="83">
        <v>27732</v>
      </c>
      <c r="I8" s="64">
        <v>27844</v>
      </c>
      <c r="J8" s="64"/>
      <c r="K8" s="64"/>
      <c r="L8" s="64"/>
      <c r="M8" s="64"/>
      <c r="N8" s="64"/>
      <c r="O8" s="64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124"/>
      <c r="B9" s="61"/>
      <c r="C9" s="53" t="s">
        <v>46</v>
      </c>
      <c r="D9" s="53"/>
      <c r="E9" s="63" t="s">
        <v>37</v>
      </c>
      <c r="F9" s="83">
        <v>15706</v>
      </c>
      <c r="G9" s="83">
        <v>14133</v>
      </c>
      <c r="H9" s="83">
        <v>27644</v>
      </c>
      <c r="I9" s="64">
        <v>27739</v>
      </c>
      <c r="J9" s="64"/>
      <c r="K9" s="64"/>
      <c r="L9" s="64"/>
      <c r="M9" s="64"/>
      <c r="N9" s="64"/>
      <c r="O9" s="64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124"/>
      <c r="B10" s="60"/>
      <c r="C10" s="53" t="s">
        <v>47</v>
      </c>
      <c r="D10" s="53"/>
      <c r="E10" s="63" t="s">
        <v>38</v>
      </c>
      <c r="F10" s="83">
        <v>9</v>
      </c>
      <c r="G10" s="83">
        <v>1806</v>
      </c>
      <c r="H10" s="83">
        <v>88</v>
      </c>
      <c r="I10" s="64">
        <v>105</v>
      </c>
      <c r="J10" s="65"/>
      <c r="K10" s="65"/>
      <c r="L10" s="64"/>
      <c r="M10" s="64"/>
      <c r="N10" s="64"/>
      <c r="O10" s="64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124"/>
      <c r="B11" s="59" t="s">
        <v>48</v>
      </c>
      <c r="C11" s="53"/>
      <c r="D11" s="53"/>
      <c r="E11" s="63" t="s">
        <v>39</v>
      </c>
      <c r="F11" s="83">
        <v>15581</v>
      </c>
      <c r="G11" s="83">
        <v>15153</v>
      </c>
      <c r="H11" s="83">
        <v>26348</v>
      </c>
      <c r="I11" s="64">
        <v>26168</v>
      </c>
      <c r="J11" s="64"/>
      <c r="K11" s="64"/>
      <c r="L11" s="64"/>
      <c r="M11" s="64"/>
      <c r="N11" s="64"/>
      <c r="O11" s="64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124"/>
      <c r="B12" s="61"/>
      <c r="C12" s="53" t="s">
        <v>49</v>
      </c>
      <c r="D12" s="53"/>
      <c r="E12" s="63" t="s">
        <v>40</v>
      </c>
      <c r="F12" s="83">
        <v>15577</v>
      </c>
      <c r="G12" s="83">
        <v>15147</v>
      </c>
      <c r="H12" s="83">
        <v>26308</v>
      </c>
      <c r="I12" s="64">
        <v>26159</v>
      </c>
      <c r="J12" s="64"/>
      <c r="K12" s="64"/>
      <c r="L12" s="64"/>
      <c r="M12" s="64"/>
      <c r="N12" s="64"/>
      <c r="O12" s="64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124"/>
      <c r="B13" s="60"/>
      <c r="C13" s="53" t="s">
        <v>50</v>
      </c>
      <c r="D13" s="53"/>
      <c r="E13" s="63" t="s">
        <v>41</v>
      </c>
      <c r="F13" s="83">
        <v>4</v>
      </c>
      <c r="G13" s="83">
        <v>6</v>
      </c>
      <c r="H13" s="65">
        <v>40</v>
      </c>
      <c r="I13" s="65">
        <v>9</v>
      </c>
      <c r="J13" s="65"/>
      <c r="K13" s="65"/>
      <c r="L13" s="64"/>
      <c r="M13" s="64"/>
      <c r="N13" s="64"/>
      <c r="O13" s="64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124"/>
      <c r="B14" s="53" t="s">
        <v>51</v>
      </c>
      <c r="C14" s="53"/>
      <c r="D14" s="53"/>
      <c r="E14" s="63" t="s">
        <v>87</v>
      </c>
      <c r="F14" s="83">
        <f>F9-F12</f>
        <v>129</v>
      </c>
      <c r="G14" s="83">
        <f>G9-G12</f>
        <v>-1014</v>
      </c>
      <c r="H14" s="83">
        <f t="shared" ref="F14:O15" si="0">H9-H12</f>
        <v>1336</v>
      </c>
      <c r="I14" s="64">
        <f t="shared" si="0"/>
        <v>1580</v>
      </c>
      <c r="J14" s="64">
        <f t="shared" si="0"/>
        <v>0</v>
      </c>
      <c r="K14" s="64">
        <f t="shared" si="0"/>
        <v>0</v>
      </c>
      <c r="L14" s="64">
        <f t="shared" si="0"/>
        <v>0</v>
      </c>
      <c r="M14" s="64">
        <f t="shared" si="0"/>
        <v>0</v>
      </c>
      <c r="N14" s="64">
        <f t="shared" si="0"/>
        <v>0</v>
      </c>
      <c r="O14" s="64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124"/>
      <c r="B15" s="53" t="s">
        <v>52</v>
      </c>
      <c r="C15" s="53"/>
      <c r="D15" s="53"/>
      <c r="E15" s="63" t="s">
        <v>88</v>
      </c>
      <c r="F15" s="83">
        <f t="shared" si="0"/>
        <v>5</v>
      </c>
      <c r="G15" s="83">
        <f t="shared" si="0"/>
        <v>1800</v>
      </c>
      <c r="H15" s="83">
        <f t="shared" si="0"/>
        <v>48</v>
      </c>
      <c r="I15" s="64">
        <f t="shared" si="0"/>
        <v>96</v>
      </c>
      <c r="J15" s="64">
        <f t="shared" si="0"/>
        <v>0</v>
      </c>
      <c r="K15" s="64">
        <f t="shared" si="0"/>
        <v>0</v>
      </c>
      <c r="L15" s="64">
        <f t="shared" si="0"/>
        <v>0</v>
      </c>
      <c r="M15" s="64">
        <f t="shared" si="0"/>
        <v>0</v>
      </c>
      <c r="N15" s="64">
        <f t="shared" si="0"/>
        <v>0</v>
      </c>
      <c r="O15" s="64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124"/>
      <c r="B16" s="53" t="s">
        <v>53</v>
      </c>
      <c r="C16" s="53"/>
      <c r="D16" s="53"/>
      <c r="E16" s="63" t="s">
        <v>89</v>
      </c>
      <c r="F16" s="83">
        <f t="shared" ref="F16:O16" si="1">F8-F11</f>
        <v>134</v>
      </c>
      <c r="G16" s="83">
        <f t="shared" si="1"/>
        <v>786</v>
      </c>
      <c r="H16" s="83">
        <f t="shared" si="1"/>
        <v>1384</v>
      </c>
      <c r="I16" s="64">
        <f t="shared" si="1"/>
        <v>1676</v>
      </c>
      <c r="J16" s="64">
        <f t="shared" si="1"/>
        <v>0</v>
      </c>
      <c r="K16" s="64">
        <f t="shared" si="1"/>
        <v>0</v>
      </c>
      <c r="L16" s="64">
        <f t="shared" si="1"/>
        <v>0</v>
      </c>
      <c r="M16" s="64">
        <f t="shared" si="1"/>
        <v>0</v>
      </c>
      <c r="N16" s="64">
        <f t="shared" si="1"/>
        <v>0</v>
      </c>
      <c r="O16" s="64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124"/>
      <c r="B17" s="53" t="s">
        <v>54</v>
      </c>
      <c r="C17" s="53"/>
      <c r="D17" s="53"/>
      <c r="E17" s="51"/>
      <c r="F17" s="65">
        <v>0</v>
      </c>
      <c r="G17" s="65">
        <v>0</v>
      </c>
      <c r="H17" s="65">
        <v>0</v>
      </c>
      <c r="I17" s="65">
        <v>0</v>
      </c>
      <c r="J17" s="64"/>
      <c r="K17" s="64"/>
      <c r="L17" s="64"/>
      <c r="M17" s="64"/>
      <c r="N17" s="65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124"/>
      <c r="B18" s="53" t="s">
        <v>55</v>
      </c>
      <c r="C18" s="53"/>
      <c r="D18" s="53"/>
      <c r="E18" s="51"/>
      <c r="F18" s="107">
        <v>0</v>
      </c>
      <c r="G18" s="107">
        <v>0</v>
      </c>
      <c r="H18" s="107">
        <v>0</v>
      </c>
      <c r="I18" s="66">
        <v>0</v>
      </c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124" t="s">
        <v>84</v>
      </c>
      <c r="B19" s="59" t="s">
        <v>56</v>
      </c>
      <c r="C19" s="53"/>
      <c r="D19" s="53"/>
      <c r="E19" s="63"/>
      <c r="F19" s="83">
        <v>6861</v>
      </c>
      <c r="G19" s="83">
        <v>7433</v>
      </c>
      <c r="H19" s="83">
        <v>17625</v>
      </c>
      <c r="I19" s="64">
        <v>15933</v>
      </c>
      <c r="J19" s="64"/>
      <c r="K19" s="64"/>
      <c r="L19" s="64"/>
      <c r="M19" s="64"/>
      <c r="N19" s="64"/>
      <c r="O19" s="64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124"/>
      <c r="B20" s="60"/>
      <c r="C20" s="53" t="s">
        <v>57</v>
      </c>
      <c r="D20" s="53"/>
      <c r="E20" s="63"/>
      <c r="F20" s="83">
        <v>6382</v>
      </c>
      <c r="G20" s="83">
        <v>6767</v>
      </c>
      <c r="H20" s="83">
        <v>11628</v>
      </c>
      <c r="I20" s="64">
        <v>11442</v>
      </c>
      <c r="J20" s="64"/>
      <c r="K20" s="65"/>
      <c r="L20" s="64"/>
      <c r="M20" s="64"/>
      <c r="N20" s="64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124"/>
      <c r="B21" s="53" t="s">
        <v>58</v>
      </c>
      <c r="C21" s="53"/>
      <c r="D21" s="53"/>
      <c r="E21" s="63" t="s">
        <v>90</v>
      </c>
      <c r="F21" s="83">
        <v>6861</v>
      </c>
      <c r="G21" s="83">
        <v>7433</v>
      </c>
      <c r="H21" s="83">
        <v>17625</v>
      </c>
      <c r="I21" s="64">
        <v>15933</v>
      </c>
      <c r="J21" s="64"/>
      <c r="K21" s="64"/>
      <c r="L21" s="64"/>
      <c r="M21" s="64"/>
      <c r="N21" s="64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124"/>
      <c r="B22" s="59" t="s">
        <v>59</v>
      </c>
      <c r="C22" s="53"/>
      <c r="D22" s="53"/>
      <c r="E22" s="63" t="s">
        <v>91</v>
      </c>
      <c r="F22" s="83">
        <v>9750</v>
      </c>
      <c r="G22" s="83">
        <v>9995</v>
      </c>
      <c r="H22" s="83">
        <v>29857</v>
      </c>
      <c r="I22" s="64">
        <v>28632</v>
      </c>
      <c r="J22" s="64"/>
      <c r="K22" s="64"/>
      <c r="L22" s="64"/>
      <c r="M22" s="64"/>
      <c r="N22" s="64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124"/>
      <c r="B23" s="60" t="s">
        <v>60</v>
      </c>
      <c r="C23" s="53" t="s">
        <v>61</v>
      </c>
      <c r="D23" s="53"/>
      <c r="E23" s="63"/>
      <c r="F23" s="83">
        <v>1532</v>
      </c>
      <c r="G23" s="83">
        <v>1640</v>
      </c>
      <c r="H23" s="83">
        <v>17567</v>
      </c>
      <c r="I23" s="64">
        <v>17550</v>
      </c>
      <c r="J23" s="64"/>
      <c r="K23" s="64"/>
      <c r="L23" s="64"/>
      <c r="M23" s="64"/>
      <c r="N23" s="64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124"/>
      <c r="B24" s="53" t="s">
        <v>92</v>
      </c>
      <c r="C24" s="53"/>
      <c r="D24" s="53"/>
      <c r="E24" s="63" t="s">
        <v>93</v>
      </c>
      <c r="F24" s="83">
        <f>F21-F22</f>
        <v>-2889</v>
      </c>
      <c r="G24" s="83">
        <f>G21-G22</f>
        <v>-2562</v>
      </c>
      <c r="H24" s="83">
        <f t="shared" ref="H24:O24" si="2">H21-H22</f>
        <v>-12232</v>
      </c>
      <c r="I24" s="64">
        <f>I21-I22</f>
        <v>-12699</v>
      </c>
      <c r="J24" s="64">
        <f t="shared" si="2"/>
        <v>0</v>
      </c>
      <c r="K24" s="64">
        <f t="shared" si="2"/>
        <v>0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124"/>
      <c r="B25" s="59" t="s">
        <v>62</v>
      </c>
      <c r="C25" s="59"/>
      <c r="D25" s="59"/>
      <c r="E25" s="122" t="s">
        <v>94</v>
      </c>
      <c r="F25" s="115">
        <v>2889</v>
      </c>
      <c r="G25" s="115">
        <v>2562</v>
      </c>
      <c r="H25" s="115">
        <v>12232</v>
      </c>
      <c r="I25" s="127">
        <v>12699</v>
      </c>
      <c r="J25" s="127"/>
      <c r="K25" s="127"/>
      <c r="L25" s="127"/>
      <c r="M25" s="127"/>
      <c r="N25" s="127"/>
      <c r="O25" s="12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124"/>
      <c r="B26" s="79" t="s">
        <v>63</v>
      </c>
      <c r="C26" s="79"/>
      <c r="D26" s="79"/>
      <c r="E26" s="123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124"/>
      <c r="B27" s="53" t="s">
        <v>95</v>
      </c>
      <c r="C27" s="53"/>
      <c r="D27" s="53"/>
      <c r="E27" s="63" t="s">
        <v>96</v>
      </c>
      <c r="F27" s="83">
        <f t="shared" ref="F27:O27" si="3">F24+F25</f>
        <v>0</v>
      </c>
      <c r="G27" s="83">
        <f t="shared" si="3"/>
        <v>0</v>
      </c>
      <c r="H27" s="83">
        <f t="shared" si="3"/>
        <v>0</v>
      </c>
      <c r="I27" s="64">
        <f t="shared" si="3"/>
        <v>0</v>
      </c>
      <c r="J27" s="64">
        <f t="shared" si="3"/>
        <v>0</v>
      </c>
      <c r="K27" s="64">
        <f t="shared" si="3"/>
        <v>0</v>
      </c>
      <c r="L27" s="64">
        <f t="shared" si="3"/>
        <v>0</v>
      </c>
      <c r="M27" s="64">
        <f t="shared" si="3"/>
        <v>0</v>
      </c>
      <c r="N27" s="64">
        <f t="shared" si="3"/>
        <v>0</v>
      </c>
      <c r="O27" s="64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18" t="s">
        <v>64</v>
      </c>
      <c r="B30" s="118"/>
      <c r="C30" s="118"/>
      <c r="D30" s="118"/>
      <c r="E30" s="11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18"/>
      <c r="B31" s="118"/>
      <c r="C31" s="118"/>
      <c r="D31" s="118"/>
      <c r="E31" s="118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124" t="s">
        <v>85</v>
      </c>
      <c r="B32" s="59" t="s">
        <v>45</v>
      </c>
      <c r="C32" s="53"/>
      <c r="D32" s="53"/>
      <c r="E32" s="63" t="s">
        <v>36</v>
      </c>
      <c r="F32" s="83"/>
      <c r="G32" s="83"/>
      <c r="H32" s="83"/>
      <c r="I32" s="64"/>
      <c r="J32" s="64"/>
      <c r="K32" s="64"/>
      <c r="L32" s="64"/>
      <c r="M32" s="64"/>
      <c r="N32" s="64"/>
      <c r="O32" s="64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25"/>
      <c r="B33" s="61"/>
      <c r="C33" s="59" t="s">
        <v>65</v>
      </c>
      <c r="D33" s="53"/>
      <c r="E33" s="63"/>
      <c r="F33" s="83"/>
      <c r="G33" s="83"/>
      <c r="H33" s="83"/>
      <c r="I33" s="64"/>
      <c r="J33" s="64"/>
      <c r="K33" s="64"/>
      <c r="L33" s="64"/>
      <c r="M33" s="64"/>
      <c r="N33" s="64"/>
      <c r="O33" s="64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25"/>
      <c r="B34" s="61"/>
      <c r="C34" s="60"/>
      <c r="D34" s="53" t="s">
        <v>66</v>
      </c>
      <c r="E34" s="63"/>
      <c r="F34" s="83"/>
      <c r="G34" s="83"/>
      <c r="H34" s="83"/>
      <c r="I34" s="64"/>
      <c r="J34" s="64"/>
      <c r="K34" s="64"/>
      <c r="L34" s="64"/>
      <c r="M34" s="64"/>
      <c r="N34" s="64"/>
      <c r="O34" s="64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25"/>
      <c r="B35" s="60"/>
      <c r="C35" s="53" t="s">
        <v>67</v>
      </c>
      <c r="D35" s="53"/>
      <c r="E35" s="63"/>
      <c r="F35" s="83"/>
      <c r="G35" s="83"/>
      <c r="H35" s="83"/>
      <c r="I35" s="64"/>
      <c r="J35" s="66"/>
      <c r="K35" s="66"/>
      <c r="L35" s="64"/>
      <c r="M35" s="64"/>
      <c r="N35" s="64"/>
      <c r="O35" s="64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25"/>
      <c r="B36" s="59" t="s">
        <v>48</v>
      </c>
      <c r="C36" s="53"/>
      <c r="D36" s="53"/>
      <c r="E36" s="63" t="s">
        <v>37</v>
      </c>
      <c r="F36" s="83"/>
      <c r="G36" s="83"/>
      <c r="H36" s="83"/>
      <c r="I36" s="64"/>
      <c r="J36" s="64"/>
      <c r="K36" s="64"/>
      <c r="L36" s="64"/>
      <c r="M36" s="64"/>
      <c r="N36" s="64"/>
      <c r="O36" s="64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25"/>
      <c r="B37" s="61"/>
      <c r="C37" s="53" t="s">
        <v>68</v>
      </c>
      <c r="D37" s="53"/>
      <c r="E37" s="63"/>
      <c r="F37" s="83"/>
      <c r="G37" s="83"/>
      <c r="H37" s="83"/>
      <c r="I37" s="64"/>
      <c r="J37" s="64"/>
      <c r="K37" s="64"/>
      <c r="L37" s="64"/>
      <c r="M37" s="64"/>
      <c r="N37" s="64"/>
      <c r="O37" s="64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25"/>
      <c r="B38" s="60"/>
      <c r="C38" s="53" t="s">
        <v>69</v>
      </c>
      <c r="D38" s="53"/>
      <c r="E38" s="63"/>
      <c r="F38" s="83"/>
      <c r="G38" s="83"/>
      <c r="H38" s="83"/>
      <c r="I38" s="64"/>
      <c r="J38" s="64"/>
      <c r="K38" s="66"/>
      <c r="L38" s="64"/>
      <c r="M38" s="64"/>
      <c r="N38" s="64"/>
      <c r="O38" s="64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25"/>
      <c r="B39" s="29" t="s">
        <v>70</v>
      </c>
      <c r="C39" s="29"/>
      <c r="D39" s="29"/>
      <c r="E39" s="63" t="s">
        <v>97</v>
      </c>
      <c r="F39" s="83">
        <f t="shared" ref="F39:O39" si="4">F32-F36</f>
        <v>0</v>
      </c>
      <c r="G39" s="83">
        <f t="shared" si="4"/>
        <v>0</v>
      </c>
      <c r="H39" s="83">
        <f t="shared" si="4"/>
        <v>0</v>
      </c>
      <c r="I39" s="64">
        <f t="shared" si="4"/>
        <v>0</v>
      </c>
      <c r="J39" s="64">
        <f t="shared" si="4"/>
        <v>0</v>
      </c>
      <c r="K39" s="64">
        <f t="shared" si="4"/>
        <v>0</v>
      </c>
      <c r="L39" s="64">
        <f t="shared" si="4"/>
        <v>0</v>
      </c>
      <c r="M39" s="64">
        <f t="shared" si="4"/>
        <v>0</v>
      </c>
      <c r="N39" s="64">
        <f t="shared" si="4"/>
        <v>0</v>
      </c>
      <c r="O39" s="64">
        <f t="shared" si="4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124" t="s">
        <v>86</v>
      </c>
      <c r="B40" s="59" t="s">
        <v>71</v>
      </c>
      <c r="C40" s="53"/>
      <c r="D40" s="53"/>
      <c r="E40" s="63" t="s">
        <v>39</v>
      </c>
      <c r="F40" s="83"/>
      <c r="G40" s="83"/>
      <c r="H40" s="83"/>
      <c r="I40" s="64"/>
      <c r="J40" s="64"/>
      <c r="K40" s="64"/>
      <c r="L40" s="64"/>
      <c r="M40" s="64"/>
      <c r="N40" s="64"/>
      <c r="O40" s="64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26"/>
      <c r="B41" s="60"/>
      <c r="C41" s="53" t="s">
        <v>72</v>
      </c>
      <c r="D41" s="53"/>
      <c r="E41" s="63"/>
      <c r="F41" s="107"/>
      <c r="G41" s="107"/>
      <c r="H41" s="107"/>
      <c r="I41" s="66"/>
      <c r="J41" s="64"/>
      <c r="K41" s="64"/>
      <c r="L41" s="64"/>
      <c r="M41" s="64"/>
      <c r="N41" s="64"/>
      <c r="O41" s="64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26"/>
      <c r="B42" s="59" t="s">
        <v>59</v>
      </c>
      <c r="C42" s="53"/>
      <c r="D42" s="53"/>
      <c r="E42" s="63" t="s">
        <v>40</v>
      </c>
      <c r="F42" s="83"/>
      <c r="G42" s="83"/>
      <c r="H42" s="83"/>
      <c r="I42" s="64"/>
      <c r="J42" s="64"/>
      <c r="K42" s="64"/>
      <c r="L42" s="64"/>
      <c r="M42" s="64"/>
      <c r="N42" s="64"/>
      <c r="O42" s="64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26"/>
      <c r="B43" s="60"/>
      <c r="C43" s="53" t="s">
        <v>73</v>
      </c>
      <c r="D43" s="53"/>
      <c r="E43" s="63"/>
      <c r="F43" s="83"/>
      <c r="G43" s="83"/>
      <c r="H43" s="83"/>
      <c r="I43" s="64"/>
      <c r="J43" s="66"/>
      <c r="K43" s="66"/>
      <c r="L43" s="64"/>
      <c r="M43" s="64"/>
      <c r="N43" s="64"/>
      <c r="O43" s="64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26"/>
      <c r="B44" s="53" t="s">
        <v>70</v>
      </c>
      <c r="C44" s="53"/>
      <c r="D44" s="53"/>
      <c r="E44" s="63" t="s">
        <v>98</v>
      </c>
      <c r="F44" s="107">
        <f t="shared" ref="F44:O44" si="5">F40-F42</f>
        <v>0</v>
      </c>
      <c r="G44" s="107">
        <f t="shared" si="5"/>
        <v>0</v>
      </c>
      <c r="H44" s="107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124" t="s">
        <v>78</v>
      </c>
      <c r="B45" s="29" t="s">
        <v>74</v>
      </c>
      <c r="C45" s="29"/>
      <c r="D45" s="29"/>
      <c r="E45" s="63" t="s">
        <v>99</v>
      </c>
      <c r="F45" s="83">
        <f t="shared" ref="F45:O45" si="6">F39+F44</f>
        <v>0</v>
      </c>
      <c r="G45" s="83">
        <f t="shared" si="6"/>
        <v>0</v>
      </c>
      <c r="H45" s="83">
        <f t="shared" si="6"/>
        <v>0</v>
      </c>
      <c r="I45" s="64">
        <f t="shared" si="6"/>
        <v>0</v>
      </c>
      <c r="J45" s="64">
        <f t="shared" si="6"/>
        <v>0</v>
      </c>
      <c r="K45" s="64">
        <f t="shared" si="6"/>
        <v>0</v>
      </c>
      <c r="L45" s="64">
        <f t="shared" si="6"/>
        <v>0</v>
      </c>
      <c r="M45" s="64">
        <f t="shared" si="6"/>
        <v>0</v>
      </c>
      <c r="N45" s="64">
        <f t="shared" si="6"/>
        <v>0</v>
      </c>
      <c r="O45" s="64">
        <f t="shared" si="6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26"/>
      <c r="B46" s="53" t="s">
        <v>75</v>
      </c>
      <c r="C46" s="53"/>
      <c r="D46" s="53"/>
      <c r="E46" s="53"/>
      <c r="F46" s="107"/>
      <c r="G46" s="107"/>
      <c r="H46" s="107"/>
      <c r="I46" s="66"/>
      <c r="J46" s="66"/>
      <c r="K46" s="66"/>
      <c r="L46" s="64"/>
      <c r="M46" s="64"/>
      <c r="N46" s="66"/>
      <c r="O46" s="66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26"/>
      <c r="B47" s="53" t="s">
        <v>76</v>
      </c>
      <c r="C47" s="53"/>
      <c r="D47" s="53"/>
      <c r="E47" s="53"/>
      <c r="F47" s="83"/>
      <c r="G47" s="83"/>
      <c r="H47" s="83"/>
      <c r="I47" s="64"/>
      <c r="J47" s="64"/>
      <c r="K47" s="64"/>
      <c r="L47" s="64"/>
      <c r="M47" s="64"/>
      <c r="N47" s="64"/>
      <c r="O47" s="64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26"/>
      <c r="B48" s="53" t="s">
        <v>77</v>
      </c>
      <c r="C48" s="53"/>
      <c r="D48" s="53"/>
      <c r="E48" s="53"/>
      <c r="F48" s="83"/>
      <c r="G48" s="83"/>
      <c r="H48" s="83"/>
      <c r="I48" s="64"/>
      <c r="J48" s="64"/>
      <c r="K48" s="64"/>
      <c r="L48" s="64"/>
      <c r="M48" s="64"/>
      <c r="N48" s="64"/>
      <c r="O48" s="64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82</v>
      </c>
      <c r="O49" s="4"/>
    </row>
    <row r="50" spans="1:15" ht="16" customHeight="1">
      <c r="A50" s="11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L6:M6"/>
    <mergeCell ref="N6:O6"/>
    <mergeCell ref="H25:H26"/>
    <mergeCell ref="A6:E7"/>
    <mergeCell ref="F6:G6"/>
    <mergeCell ref="H6:I6"/>
    <mergeCell ref="J6:K6"/>
    <mergeCell ref="A8:A18"/>
    <mergeCell ref="A19:A27"/>
    <mergeCell ref="E25:E26"/>
    <mergeCell ref="F25:F26"/>
    <mergeCell ref="G25:G26"/>
  </mergeCells>
  <phoneticPr fontId="20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62E2-7573-41C7-AF6E-CB997910EEBB}">
  <sheetPr>
    <pageSetUpPr fitToPage="1"/>
  </sheetPr>
  <dimension ref="A1:O47"/>
  <sheetViews>
    <sheetView view="pageBreakPreview" zoomScale="110" zoomScaleNormal="100" zoomScaleSheetLayoutView="110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C2" sqref="C2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5" t="s">
        <v>0</v>
      </c>
      <c r="B1" s="35"/>
      <c r="C1" s="109" t="s">
        <v>241</v>
      </c>
      <c r="D1" s="41"/>
    </row>
    <row r="3" spans="1:14" ht="15" customHeight="1">
      <c r="A3" s="15" t="s">
        <v>148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2"/>
      <c r="B5" s="42" t="s">
        <v>237</v>
      </c>
      <c r="C5" s="42"/>
      <c r="D5" s="42"/>
      <c r="H5" s="16"/>
      <c r="L5" s="16"/>
      <c r="N5" s="16" t="s">
        <v>149</v>
      </c>
    </row>
    <row r="6" spans="1:14" ht="15" customHeight="1">
      <c r="A6" s="43"/>
      <c r="B6" s="44"/>
      <c r="C6" s="44"/>
      <c r="D6" s="85"/>
      <c r="E6" s="129" t="s">
        <v>238</v>
      </c>
      <c r="F6" s="129"/>
      <c r="G6" s="129"/>
      <c r="H6" s="129"/>
      <c r="I6" s="129"/>
      <c r="J6" s="129"/>
      <c r="K6" s="129"/>
      <c r="L6" s="129"/>
      <c r="M6" s="129"/>
      <c r="N6" s="129"/>
    </row>
    <row r="7" spans="1:14" ht="15" customHeight="1">
      <c r="A7" s="45"/>
      <c r="B7" s="46"/>
      <c r="C7" s="46"/>
      <c r="D7" s="86"/>
      <c r="E7" s="27" t="s">
        <v>235</v>
      </c>
      <c r="F7" s="27" t="s">
        <v>236</v>
      </c>
      <c r="G7" s="27" t="s">
        <v>235</v>
      </c>
      <c r="H7" s="27" t="s">
        <v>236</v>
      </c>
      <c r="I7" s="27" t="s">
        <v>235</v>
      </c>
      <c r="J7" s="27" t="s">
        <v>236</v>
      </c>
      <c r="K7" s="27" t="s">
        <v>235</v>
      </c>
      <c r="L7" s="27" t="s">
        <v>236</v>
      </c>
      <c r="M7" s="27" t="s">
        <v>235</v>
      </c>
      <c r="N7" s="27" t="s">
        <v>236</v>
      </c>
    </row>
    <row r="8" spans="1:14" ht="18" customHeight="1">
      <c r="A8" s="111" t="s">
        <v>150</v>
      </c>
      <c r="B8" s="80" t="s">
        <v>151</v>
      </c>
      <c r="C8" s="81"/>
      <c r="D8" s="81"/>
      <c r="E8" s="82">
        <v>3</v>
      </c>
      <c r="F8" s="82">
        <v>3</v>
      </c>
      <c r="G8" s="82"/>
      <c r="H8" s="82"/>
      <c r="I8" s="82"/>
      <c r="J8" s="82"/>
      <c r="K8" s="82"/>
      <c r="L8" s="82"/>
      <c r="M8" s="82"/>
      <c r="N8" s="82"/>
    </row>
    <row r="9" spans="1:14" ht="18" customHeight="1">
      <c r="A9" s="111"/>
      <c r="B9" s="111" t="s">
        <v>152</v>
      </c>
      <c r="C9" s="53" t="s">
        <v>153</v>
      </c>
      <c r="D9" s="53"/>
      <c r="E9" s="82">
        <v>1704</v>
      </c>
      <c r="F9" s="82">
        <v>1704</v>
      </c>
      <c r="G9" s="82"/>
      <c r="H9" s="82"/>
      <c r="I9" s="82"/>
      <c r="J9" s="82"/>
      <c r="K9" s="82"/>
      <c r="L9" s="82"/>
      <c r="M9" s="82"/>
      <c r="N9" s="82"/>
    </row>
    <row r="10" spans="1:14" ht="18" customHeight="1">
      <c r="A10" s="111"/>
      <c r="B10" s="111"/>
      <c r="C10" s="53" t="s">
        <v>154</v>
      </c>
      <c r="D10" s="53"/>
      <c r="E10" s="82">
        <v>854</v>
      </c>
      <c r="F10" s="82">
        <v>854</v>
      </c>
      <c r="G10" s="82"/>
      <c r="H10" s="82"/>
      <c r="I10" s="82"/>
      <c r="J10" s="82"/>
      <c r="K10" s="82"/>
      <c r="L10" s="82"/>
      <c r="M10" s="82"/>
      <c r="N10" s="82"/>
    </row>
    <row r="11" spans="1:14" ht="18" customHeight="1">
      <c r="A11" s="111"/>
      <c r="B11" s="111"/>
      <c r="C11" s="53" t="s">
        <v>155</v>
      </c>
      <c r="D11" s="53"/>
      <c r="E11" s="82">
        <v>830</v>
      </c>
      <c r="F11" s="82">
        <v>830</v>
      </c>
      <c r="G11" s="82"/>
      <c r="H11" s="82"/>
      <c r="I11" s="82"/>
      <c r="J11" s="82"/>
      <c r="K11" s="82"/>
      <c r="L11" s="82"/>
      <c r="M11" s="82"/>
      <c r="N11" s="82"/>
    </row>
    <row r="12" spans="1:14" ht="18" customHeight="1">
      <c r="A12" s="111"/>
      <c r="B12" s="111"/>
      <c r="C12" s="53" t="s">
        <v>156</v>
      </c>
      <c r="D12" s="53"/>
      <c r="E12" s="82">
        <v>0</v>
      </c>
      <c r="F12" s="82">
        <v>0</v>
      </c>
      <c r="G12" s="82"/>
      <c r="H12" s="82"/>
      <c r="I12" s="82"/>
      <c r="J12" s="82"/>
      <c r="K12" s="82"/>
      <c r="L12" s="82"/>
      <c r="M12" s="82"/>
      <c r="N12" s="82"/>
    </row>
    <row r="13" spans="1:14" ht="18" customHeight="1">
      <c r="A13" s="111"/>
      <c r="B13" s="111"/>
      <c r="C13" s="53" t="s">
        <v>157</v>
      </c>
      <c r="D13" s="53"/>
      <c r="E13" s="82">
        <v>0</v>
      </c>
      <c r="F13" s="82">
        <v>0</v>
      </c>
      <c r="G13" s="82"/>
      <c r="H13" s="82"/>
      <c r="I13" s="82"/>
      <c r="J13" s="82"/>
      <c r="K13" s="82"/>
      <c r="L13" s="82"/>
      <c r="M13" s="82"/>
      <c r="N13" s="82"/>
    </row>
    <row r="14" spans="1:14" ht="18" customHeight="1">
      <c r="A14" s="111"/>
      <c r="B14" s="111"/>
      <c r="C14" s="53" t="s">
        <v>78</v>
      </c>
      <c r="D14" s="53"/>
      <c r="E14" s="82">
        <v>20</v>
      </c>
      <c r="F14" s="82">
        <v>20</v>
      </c>
      <c r="G14" s="82"/>
      <c r="H14" s="82"/>
      <c r="I14" s="82"/>
      <c r="J14" s="82"/>
      <c r="K14" s="82"/>
      <c r="L14" s="82"/>
      <c r="M14" s="82"/>
      <c r="N14" s="82"/>
    </row>
    <row r="15" spans="1:14" ht="18" customHeight="1">
      <c r="A15" s="111" t="s">
        <v>158</v>
      </c>
      <c r="B15" s="111" t="s">
        <v>159</v>
      </c>
      <c r="C15" s="53" t="s">
        <v>160</v>
      </c>
      <c r="D15" s="53"/>
      <c r="E15" s="64">
        <v>424.8</v>
      </c>
      <c r="F15" s="64">
        <v>402</v>
      </c>
      <c r="G15" s="64"/>
      <c r="H15" s="64"/>
      <c r="I15" s="64"/>
      <c r="J15" s="64"/>
      <c r="K15" s="64"/>
      <c r="L15" s="64"/>
      <c r="M15" s="64"/>
      <c r="N15" s="64"/>
    </row>
    <row r="16" spans="1:14" ht="18" customHeight="1">
      <c r="A16" s="111"/>
      <c r="B16" s="111"/>
      <c r="C16" s="53" t="s">
        <v>161</v>
      </c>
      <c r="D16" s="53"/>
      <c r="E16" s="64">
        <v>1426</v>
      </c>
      <c r="F16" s="64">
        <v>1446</v>
      </c>
      <c r="G16" s="64"/>
      <c r="H16" s="64"/>
      <c r="I16" s="64"/>
      <c r="J16" s="64"/>
      <c r="K16" s="64"/>
      <c r="L16" s="64"/>
      <c r="M16" s="64"/>
      <c r="N16" s="64"/>
    </row>
    <row r="17" spans="1:15" ht="18" customHeight="1">
      <c r="A17" s="111"/>
      <c r="B17" s="111"/>
      <c r="C17" s="53" t="s">
        <v>162</v>
      </c>
      <c r="D17" s="53"/>
      <c r="E17" s="64">
        <v>0</v>
      </c>
      <c r="F17" s="64">
        <v>0</v>
      </c>
      <c r="G17" s="64"/>
      <c r="H17" s="64"/>
      <c r="I17" s="64"/>
      <c r="J17" s="64"/>
      <c r="K17" s="64"/>
      <c r="L17" s="64"/>
      <c r="M17" s="64"/>
      <c r="N17" s="64"/>
    </row>
    <row r="18" spans="1:15" ht="18" customHeight="1">
      <c r="A18" s="111"/>
      <c r="B18" s="111"/>
      <c r="C18" s="53" t="s">
        <v>163</v>
      </c>
      <c r="D18" s="53"/>
      <c r="E18" s="64">
        <v>1850.8</v>
      </c>
      <c r="F18" s="64">
        <v>1849</v>
      </c>
      <c r="G18" s="64"/>
      <c r="H18" s="64"/>
      <c r="I18" s="64"/>
      <c r="J18" s="64"/>
      <c r="K18" s="64"/>
      <c r="L18" s="64"/>
      <c r="M18" s="64"/>
      <c r="N18" s="64"/>
    </row>
    <row r="19" spans="1:15" ht="18" customHeight="1">
      <c r="A19" s="111"/>
      <c r="B19" s="111" t="s">
        <v>164</v>
      </c>
      <c r="C19" s="53" t="s">
        <v>165</v>
      </c>
      <c r="D19" s="53"/>
      <c r="E19" s="64">
        <v>33.1</v>
      </c>
      <c r="F19" s="64">
        <v>32</v>
      </c>
      <c r="G19" s="64"/>
      <c r="H19" s="64"/>
      <c r="I19" s="64"/>
      <c r="J19" s="64"/>
      <c r="K19" s="64"/>
      <c r="L19" s="64"/>
      <c r="M19" s="64"/>
      <c r="N19" s="64"/>
    </row>
    <row r="20" spans="1:15" ht="18" customHeight="1">
      <c r="A20" s="111"/>
      <c r="B20" s="111"/>
      <c r="C20" s="53" t="s">
        <v>166</v>
      </c>
      <c r="D20" s="53"/>
      <c r="E20" s="64">
        <v>15.8</v>
      </c>
      <c r="F20" s="64">
        <v>15</v>
      </c>
      <c r="G20" s="64"/>
      <c r="H20" s="64"/>
      <c r="I20" s="64"/>
      <c r="J20" s="64"/>
      <c r="K20" s="64"/>
      <c r="L20" s="64"/>
      <c r="M20" s="64"/>
      <c r="N20" s="64"/>
    </row>
    <row r="21" spans="1:15" ht="18" customHeight="1">
      <c r="A21" s="111"/>
      <c r="B21" s="111"/>
      <c r="C21" s="53" t="s">
        <v>167</v>
      </c>
      <c r="D21" s="53"/>
      <c r="E21" s="83">
        <v>0</v>
      </c>
      <c r="F21" s="83">
        <v>0</v>
      </c>
      <c r="G21" s="83"/>
      <c r="H21" s="83"/>
      <c r="I21" s="83"/>
      <c r="J21" s="83"/>
      <c r="K21" s="83"/>
      <c r="L21" s="83"/>
      <c r="M21" s="83"/>
      <c r="N21" s="83"/>
    </row>
    <row r="22" spans="1:15" ht="18" customHeight="1">
      <c r="A22" s="111"/>
      <c r="B22" s="111"/>
      <c r="C22" s="29" t="s">
        <v>168</v>
      </c>
      <c r="D22" s="29"/>
      <c r="E22" s="64">
        <v>49</v>
      </c>
      <c r="F22" s="64">
        <v>47</v>
      </c>
      <c r="G22" s="64"/>
      <c r="H22" s="64"/>
      <c r="I22" s="64"/>
      <c r="J22" s="64"/>
      <c r="K22" s="64"/>
      <c r="L22" s="64"/>
      <c r="M22" s="64"/>
      <c r="N22" s="64"/>
    </row>
    <row r="23" spans="1:15" ht="18" customHeight="1">
      <c r="A23" s="111"/>
      <c r="B23" s="111" t="s">
        <v>169</v>
      </c>
      <c r="C23" s="53" t="s">
        <v>170</v>
      </c>
      <c r="D23" s="53"/>
      <c r="E23" s="64">
        <v>100</v>
      </c>
      <c r="F23" s="64">
        <v>100</v>
      </c>
      <c r="G23" s="64"/>
      <c r="H23" s="64"/>
      <c r="I23" s="64"/>
      <c r="J23" s="64"/>
      <c r="K23" s="64"/>
      <c r="L23" s="64"/>
      <c r="M23" s="64"/>
      <c r="N23" s="64"/>
    </row>
    <row r="24" spans="1:15" ht="18" customHeight="1">
      <c r="A24" s="111"/>
      <c r="B24" s="111"/>
      <c r="C24" s="53" t="s">
        <v>171</v>
      </c>
      <c r="D24" s="53"/>
      <c r="E24" s="64">
        <v>1701.9</v>
      </c>
      <c r="F24" s="64">
        <v>1701</v>
      </c>
      <c r="G24" s="64"/>
      <c r="H24" s="64"/>
      <c r="I24" s="64"/>
      <c r="J24" s="64"/>
      <c r="K24" s="64"/>
      <c r="L24" s="64"/>
      <c r="M24" s="64"/>
      <c r="N24" s="64"/>
    </row>
    <row r="25" spans="1:15" ht="18" customHeight="1">
      <c r="A25" s="111"/>
      <c r="B25" s="111"/>
      <c r="C25" s="53" t="s">
        <v>172</v>
      </c>
      <c r="D25" s="53"/>
      <c r="E25" s="64">
        <v>0</v>
      </c>
      <c r="F25" s="64">
        <v>0</v>
      </c>
      <c r="G25" s="64"/>
      <c r="H25" s="64"/>
      <c r="I25" s="64"/>
      <c r="J25" s="64"/>
      <c r="K25" s="64"/>
      <c r="L25" s="64"/>
      <c r="M25" s="64"/>
      <c r="N25" s="64"/>
    </row>
    <row r="26" spans="1:15" ht="18" customHeight="1">
      <c r="A26" s="111"/>
      <c r="B26" s="111"/>
      <c r="C26" s="53" t="s">
        <v>173</v>
      </c>
      <c r="D26" s="53"/>
      <c r="E26" s="64">
        <v>1802</v>
      </c>
      <c r="F26" s="64">
        <v>1801</v>
      </c>
      <c r="G26" s="64"/>
      <c r="H26" s="64"/>
      <c r="I26" s="64"/>
      <c r="J26" s="64"/>
      <c r="K26" s="64"/>
      <c r="L26" s="64"/>
      <c r="M26" s="64"/>
      <c r="N26" s="64"/>
    </row>
    <row r="27" spans="1:15" ht="18" customHeight="1">
      <c r="A27" s="111"/>
      <c r="B27" s="53" t="s">
        <v>174</v>
      </c>
      <c r="C27" s="53"/>
      <c r="D27" s="53"/>
      <c r="E27" s="64">
        <v>1851</v>
      </c>
      <c r="F27" s="64">
        <v>1849</v>
      </c>
      <c r="G27" s="64"/>
      <c r="H27" s="64"/>
      <c r="I27" s="64"/>
      <c r="J27" s="64"/>
      <c r="K27" s="64"/>
      <c r="L27" s="64"/>
      <c r="M27" s="64"/>
      <c r="N27" s="64"/>
    </row>
    <row r="28" spans="1:15" ht="18" customHeight="1">
      <c r="A28" s="111" t="s">
        <v>175</v>
      </c>
      <c r="B28" s="111" t="s">
        <v>176</v>
      </c>
      <c r="C28" s="53" t="s">
        <v>177</v>
      </c>
      <c r="D28" s="84" t="s">
        <v>36</v>
      </c>
      <c r="E28" s="64">
        <v>175.6</v>
      </c>
      <c r="F28" s="64">
        <v>168</v>
      </c>
      <c r="G28" s="64"/>
      <c r="H28" s="64"/>
      <c r="I28" s="64"/>
      <c r="J28" s="64"/>
      <c r="K28" s="64"/>
      <c r="L28" s="64"/>
      <c r="M28" s="64"/>
      <c r="N28" s="64"/>
    </row>
    <row r="29" spans="1:15" ht="18" customHeight="1">
      <c r="A29" s="111"/>
      <c r="B29" s="111"/>
      <c r="C29" s="53" t="s">
        <v>178</v>
      </c>
      <c r="D29" s="84" t="s">
        <v>37</v>
      </c>
      <c r="E29" s="64">
        <v>158</v>
      </c>
      <c r="F29" s="64">
        <v>135</v>
      </c>
      <c r="G29" s="64"/>
      <c r="H29" s="64"/>
      <c r="I29" s="64"/>
      <c r="J29" s="64"/>
      <c r="K29" s="64"/>
      <c r="L29" s="64"/>
      <c r="M29" s="64"/>
      <c r="N29" s="64"/>
    </row>
    <row r="30" spans="1:15" ht="18" customHeight="1">
      <c r="A30" s="111"/>
      <c r="B30" s="111"/>
      <c r="C30" s="53" t="s">
        <v>179</v>
      </c>
      <c r="D30" s="84" t="s">
        <v>180</v>
      </c>
      <c r="E30" s="64">
        <v>19.8</v>
      </c>
      <c r="F30" s="64">
        <v>19</v>
      </c>
      <c r="G30" s="64"/>
      <c r="H30" s="64"/>
      <c r="I30" s="64"/>
      <c r="J30" s="64"/>
      <c r="K30" s="64"/>
      <c r="L30" s="64"/>
      <c r="M30" s="64"/>
      <c r="N30" s="64"/>
    </row>
    <row r="31" spans="1:15" ht="18" customHeight="1">
      <c r="A31" s="111"/>
      <c r="B31" s="111"/>
      <c r="C31" s="29" t="s">
        <v>181</v>
      </c>
      <c r="D31" s="84" t="s">
        <v>182</v>
      </c>
      <c r="E31" s="64">
        <f t="shared" ref="E31:N31" si="0">E28-E29-E30</f>
        <v>-2.2000000000000064</v>
      </c>
      <c r="F31" s="64">
        <f t="shared" si="0"/>
        <v>14</v>
      </c>
      <c r="G31" s="64">
        <f t="shared" si="0"/>
        <v>0</v>
      </c>
      <c r="H31" s="64">
        <f t="shared" si="0"/>
        <v>0</v>
      </c>
      <c r="I31" s="64">
        <f t="shared" si="0"/>
        <v>0</v>
      </c>
      <c r="J31" s="64">
        <f t="shared" si="0"/>
        <v>0</v>
      </c>
      <c r="K31" s="64">
        <f t="shared" si="0"/>
        <v>0</v>
      </c>
      <c r="L31" s="64">
        <f t="shared" si="0"/>
        <v>0</v>
      </c>
      <c r="M31" s="64">
        <f t="shared" si="0"/>
        <v>0</v>
      </c>
      <c r="N31" s="64">
        <f t="shared" si="0"/>
        <v>0</v>
      </c>
      <c r="O31" s="7"/>
    </row>
    <row r="32" spans="1:15" ht="18" customHeight="1">
      <c r="A32" s="111"/>
      <c r="B32" s="111"/>
      <c r="C32" s="53" t="s">
        <v>183</v>
      </c>
      <c r="D32" s="84" t="s">
        <v>184</v>
      </c>
      <c r="E32" s="64">
        <v>30.6</v>
      </c>
      <c r="F32" s="64">
        <v>2</v>
      </c>
      <c r="G32" s="64"/>
      <c r="H32" s="64"/>
      <c r="I32" s="64"/>
      <c r="J32" s="64"/>
      <c r="K32" s="64"/>
      <c r="L32" s="64"/>
      <c r="M32" s="64"/>
      <c r="N32" s="64"/>
    </row>
    <row r="33" spans="1:14" ht="18" customHeight="1">
      <c r="A33" s="111"/>
      <c r="B33" s="111"/>
      <c r="C33" s="53" t="s">
        <v>185</v>
      </c>
      <c r="D33" s="84" t="s">
        <v>186</v>
      </c>
      <c r="E33" s="64">
        <v>26.2</v>
      </c>
      <c r="F33" s="64">
        <v>0</v>
      </c>
      <c r="G33" s="64"/>
      <c r="H33" s="64"/>
      <c r="I33" s="64"/>
      <c r="J33" s="64"/>
      <c r="K33" s="64"/>
      <c r="L33" s="64"/>
      <c r="M33" s="64"/>
      <c r="N33" s="64"/>
    </row>
    <row r="34" spans="1:14" ht="18" customHeight="1">
      <c r="A34" s="111"/>
      <c r="B34" s="111"/>
      <c r="C34" s="29" t="s">
        <v>187</v>
      </c>
      <c r="D34" s="84" t="s">
        <v>188</v>
      </c>
      <c r="E34" s="64">
        <f t="shared" ref="E34" si="1">E31+E32-E33</f>
        <v>2.1999999999999957</v>
      </c>
      <c r="F34" s="64">
        <v>15</v>
      </c>
      <c r="G34" s="64">
        <f t="shared" ref="G34:N34" si="2">G31+G32-G33</f>
        <v>0</v>
      </c>
      <c r="H34" s="64">
        <f t="shared" si="2"/>
        <v>0</v>
      </c>
      <c r="I34" s="64">
        <f t="shared" si="2"/>
        <v>0</v>
      </c>
      <c r="J34" s="64">
        <f t="shared" si="2"/>
        <v>0</v>
      </c>
      <c r="K34" s="64">
        <f t="shared" si="2"/>
        <v>0</v>
      </c>
      <c r="L34" s="64">
        <f t="shared" si="2"/>
        <v>0</v>
      </c>
      <c r="M34" s="64">
        <f t="shared" si="2"/>
        <v>0</v>
      </c>
      <c r="N34" s="64">
        <f t="shared" si="2"/>
        <v>0</v>
      </c>
    </row>
    <row r="35" spans="1:14" ht="18" customHeight="1">
      <c r="A35" s="111"/>
      <c r="B35" s="111" t="s">
        <v>189</v>
      </c>
      <c r="C35" s="53" t="s">
        <v>190</v>
      </c>
      <c r="D35" s="84" t="s">
        <v>191</v>
      </c>
      <c r="E35" s="64">
        <v>0</v>
      </c>
      <c r="F35" s="64">
        <v>0</v>
      </c>
      <c r="G35" s="64"/>
      <c r="H35" s="64"/>
      <c r="I35" s="64"/>
      <c r="J35" s="64"/>
      <c r="K35" s="64"/>
      <c r="L35" s="64"/>
      <c r="M35" s="64"/>
      <c r="N35" s="64"/>
    </row>
    <row r="36" spans="1:14" ht="18" customHeight="1">
      <c r="A36" s="111"/>
      <c r="B36" s="111"/>
      <c r="C36" s="53" t="s">
        <v>192</v>
      </c>
      <c r="D36" s="84" t="s">
        <v>193</v>
      </c>
      <c r="E36" s="64">
        <v>0.1</v>
      </c>
      <c r="F36" s="64">
        <v>0</v>
      </c>
      <c r="G36" s="64"/>
      <c r="H36" s="64"/>
      <c r="I36" s="64"/>
      <c r="J36" s="64"/>
      <c r="K36" s="64"/>
      <c r="L36" s="64"/>
      <c r="M36" s="64"/>
      <c r="N36" s="64"/>
    </row>
    <row r="37" spans="1:14" ht="18" customHeight="1">
      <c r="A37" s="111"/>
      <c r="B37" s="111"/>
      <c r="C37" s="53" t="s">
        <v>194</v>
      </c>
      <c r="D37" s="84" t="s">
        <v>195</v>
      </c>
      <c r="E37" s="64">
        <f t="shared" ref="E37:N37" si="3">E34+E35-E36</f>
        <v>2.0999999999999956</v>
      </c>
      <c r="F37" s="64">
        <f t="shared" si="3"/>
        <v>15</v>
      </c>
      <c r="G37" s="64">
        <f t="shared" si="3"/>
        <v>0</v>
      </c>
      <c r="H37" s="64">
        <f t="shared" si="3"/>
        <v>0</v>
      </c>
      <c r="I37" s="64">
        <f t="shared" si="3"/>
        <v>0</v>
      </c>
      <c r="J37" s="64">
        <f t="shared" si="3"/>
        <v>0</v>
      </c>
      <c r="K37" s="64">
        <f t="shared" si="3"/>
        <v>0</v>
      </c>
      <c r="L37" s="64">
        <f t="shared" si="3"/>
        <v>0</v>
      </c>
      <c r="M37" s="64">
        <f t="shared" si="3"/>
        <v>0</v>
      </c>
      <c r="N37" s="64">
        <f t="shared" si="3"/>
        <v>0</v>
      </c>
    </row>
    <row r="38" spans="1:14" ht="18" customHeight="1">
      <c r="A38" s="111"/>
      <c r="B38" s="111"/>
      <c r="C38" s="53" t="s">
        <v>196</v>
      </c>
      <c r="D38" s="84" t="s">
        <v>197</v>
      </c>
      <c r="E38" s="64">
        <v>0</v>
      </c>
      <c r="F38" s="64">
        <v>0</v>
      </c>
      <c r="G38" s="64"/>
      <c r="H38" s="64"/>
      <c r="I38" s="64"/>
      <c r="J38" s="64"/>
      <c r="K38" s="64"/>
      <c r="L38" s="64"/>
      <c r="M38" s="64"/>
      <c r="N38" s="64"/>
    </row>
    <row r="39" spans="1:14" ht="18" customHeight="1">
      <c r="A39" s="111"/>
      <c r="B39" s="111"/>
      <c r="C39" s="53" t="s">
        <v>198</v>
      </c>
      <c r="D39" s="84" t="s">
        <v>199</v>
      </c>
      <c r="E39" s="64">
        <v>0</v>
      </c>
      <c r="F39" s="64">
        <v>0</v>
      </c>
      <c r="G39" s="64"/>
      <c r="H39" s="64"/>
      <c r="I39" s="64"/>
      <c r="J39" s="64"/>
      <c r="K39" s="64"/>
      <c r="L39" s="64"/>
      <c r="M39" s="64"/>
      <c r="N39" s="64"/>
    </row>
    <row r="40" spans="1:14" ht="18" customHeight="1">
      <c r="A40" s="111"/>
      <c r="B40" s="111"/>
      <c r="C40" s="53" t="s">
        <v>200</v>
      </c>
      <c r="D40" s="84" t="s">
        <v>201</v>
      </c>
      <c r="E40" s="64">
        <v>1.3</v>
      </c>
      <c r="F40" s="64">
        <v>6</v>
      </c>
      <c r="G40" s="64"/>
      <c r="H40" s="64"/>
      <c r="I40" s="64"/>
      <c r="J40" s="64"/>
      <c r="K40" s="64"/>
      <c r="L40" s="64"/>
      <c r="M40" s="64"/>
      <c r="N40" s="64"/>
    </row>
    <row r="41" spans="1:14" ht="18" customHeight="1">
      <c r="A41" s="111"/>
      <c r="B41" s="111"/>
      <c r="C41" s="29" t="s">
        <v>202</v>
      </c>
      <c r="D41" s="84" t="s">
        <v>203</v>
      </c>
      <c r="E41" s="64">
        <f t="shared" ref="E41:N41" si="4">E34+E35-E36-E40</f>
        <v>0.7999999999999956</v>
      </c>
      <c r="F41" s="64">
        <f t="shared" si="4"/>
        <v>9</v>
      </c>
      <c r="G41" s="64">
        <f t="shared" si="4"/>
        <v>0</v>
      </c>
      <c r="H41" s="64">
        <f t="shared" si="4"/>
        <v>0</v>
      </c>
      <c r="I41" s="64">
        <f t="shared" si="4"/>
        <v>0</v>
      </c>
      <c r="J41" s="64">
        <f t="shared" si="4"/>
        <v>0</v>
      </c>
      <c r="K41" s="64">
        <f t="shared" si="4"/>
        <v>0</v>
      </c>
      <c r="L41" s="64">
        <f t="shared" si="4"/>
        <v>0</v>
      </c>
      <c r="M41" s="64">
        <f t="shared" si="4"/>
        <v>0</v>
      </c>
      <c r="N41" s="64">
        <f t="shared" si="4"/>
        <v>0</v>
      </c>
    </row>
    <row r="42" spans="1:14" ht="18" customHeight="1">
      <c r="A42" s="111"/>
      <c r="B42" s="111"/>
      <c r="C42" s="130" t="s">
        <v>204</v>
      </c>
      <c r="D42" s="130"/>
      <c r="E42" s="64">
        <f t="shared" ref="E42:N42" si="5">E37+E38-E39-E40</f>
        <v>0.7999999999999956</v>
      </c>
      <c r="F42" s="64">
        <f t="shared" si="5"/>
        <v>9</v>
      </c>
      <c r="G42" s="64">
        <f t="shared" si="5"/>
        <v>0</v>
      </c>
      <c r="H42" s="64">
        <f t="shared" si="5"/>
        <v>0</v>
      </c>
      <c r="I42" s="64">
        <f t="shared" si="5"/>
        <v>0</v>
      </c>
      <c r="J42" s="64">
        <f t="shared" si="5"/>
        <v>0</v>
      </c>
      <c r="K42" s="64">
        <f t="shared" si="5"/>
        <v>0</v>
      </c>
      <c r="L42" s="64">
        <f t="shared" si="5"/>
        <v>0</v>
      </c>
      <c r="M42" s="64">
        <f t="shared" si="5"/>
        <v>0</v>
      </c>
      <c r="N42" s="64">
        <f t="shared" si="5"/>
        <v>0</v>
      </c>
    </row>
    <row r="43" spans="1:14" ht="18" customHeight="1">
      <c r="A43" s="111"/>
      <c r="B43" s="111"/>
      <c r="C43" s="53" t="s">
        <v>205</v>
      </c>
      <c r="D43" s="84" t="s">
        <v>206</v>
      </c>
      <c r="E43" s="64"/>
      <c r="F43" s="64">
        <v>0</v>
      </c>
      <c r="G43" s="64"/>
      <c r="H43" s="64"/>
      <c r="I43" s="64"/>
      <c r="J43" s="64"/>
      <c r="K43" s="64"/>
      <c r="L43" s="64"/>
      <c r="M43" s="64"/>
      <c r="N43" s="64"/>
    </row>
    <row r="44" spans="1:14" ht="18" customHeight="1">
      <c r="A44" s="111"/>
      <c r="B44" s="111"/>
      <c r="C44" s="29" t="s">
        <v>207</v>
      </c>
      <c r="D44" s="63" t="s">
        <v>208</v>
      </c>
      <c r="E44" s="64">
        <f t="shared" ref="E44:N44" si="6">E41+E43</f>
        <v>0.7999999999999956</v>
      </c>
      <c r="F44" s="64">
        <f t="shared" si="6"/>
        <v>9</v>
      </c>
      <c r="G44" s="64">
        <f t="shared" si="6"/>
        <v>0</v>
      </c>
      <c r="H44" s="64">
        <f t="shared" si="6"/>
        <v>0</v>
      </c>
      <c r="I44" s="64">
        <f t="shared" si="6"/>
        <v>0</v>
      </c>
      <c r="J44" s="64">
        <f t="shared" si="6"/>
        <v>0</v>
      </c>
      <c r="K44" s="64">
        <f t="shared" si="6"/>
        <v>0</v>
      </c>
      <c r="L44" s="64">
        <f t="shared" si="6"/>
        <v>0</v>
      </c>
      <c r="M44" s="64">
        <f t="shared" si="6"/>
        <v>0</v>
      </c>
      <c r="N44" s="64">
        <f t="shared" si="6"/>
        <v>0</v>
      </c>
    </row>
    <row r="45" spans="1:14" ht="14.15" customHeight="1">
      <c r="A45" s="11" t="s">
        <v>209</v>
      </c>
    </row>
    <row r="46" spans="1:14" ht="14.15" customHeight="1">
      <c r="A46" s="11" t="s">
        <v>210</v>
      </c>
    </row>
    <row r="47" spans="1:14">
      <c r="A47" s="47"/>
    </row>
  </sheetData>
  <mergeCells count="15">
    <mergeCell ref="K6:L6"/>
    <mergeCell ref="M6:N6"/>
    <mergeCell ref="C42:D42"/>
    <mergeCell ref="A15:A27"/>
    <mergeCell ref="B15:B18"/>
    <mergeCell ref="B19:B22"/>
    <mergeCell ref="B23:B26"/>
    <mergeCell ref="A28:A44"/>
    <mergeCell ref="B28:B34"/>
    <mergeCell ref="B35:B44"/>
    <mergeCell ref="A8:A14"/>
    <mergeCell ref="B9:B14"/>
    <mergeCell ref="E6:F6"/>
    <mergeCell ref="G6:H6"/>
    <mergeCell ref="I6:J6"/>
  </mergeCells>
  <phoneticPr fontId="20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 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 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2025-07-07T01:40:40Z</cp:lastPrinted>
  <dcterms:created xsi:type="dcterms:W3CDTF">1999-07-06T05:17:05Z</dcterms:created>
  <dcterms:modified xsi:type="dcterms:W3CDTF">2025-09-18T01:51:06Z</dcterms:modified>
</cp:coreProperties>
</file>