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ilesv\k040070\R7年度\01_調査Ⅰ\09_地方債協会調査\04_協会への回答\"/>
    </mc:Choice>
  </mc:AlternateContent>
  <xr:revisionPtr revIDLastSave="0" documentId="13_ncr:1_{3F3EA277-C8FB-4E8F-ABDF-D303BE231ADA}" xr6:coauthVersionLast="47" xr6:coauthVersionMax="47" xr10:uidLastSave="{00000000-0000-0000-0000-000000000000}"/>
  <bookViews>
    <workbookView xWindow="-110" yWindow="-110" windowWidth="19420" windowHeight="11500" tabRatio="663" xr2:uid="{00000000-000D-0000-FFFF-FFFF00000000}"/>
  </bookViews>
  <sheets>
    <sheet name="1.普通会計予算(R6-7年度)" sheetId="2" r:id="rId1"/>
    <sheet name="2.公営企業会計予算(R6-7年度)" sheetId="4" r:id="rId2"/>
    <sheet name="3.(1)普通会計決算（R4-5年度)" sheetId="5" r:id="rId3"/>
    <sheet name="3.(2)財政指標等（R元‐R5年度）" sheetId="6" r:id="rId4"/>
    <sheet name="4.公営企業会計決算（R4-5年度）" sheetId="7" r:id="rId5"/>
    <sheet name="5.三セク決算（R4-5年度）" sheetId="8" r:id="rId6"/>
  </sheets>
  <definedNames>
    <definedName name="_xlnm.Print_Area" localSheetId="0">'1.普通会計予算(R6-7年度)'!$A$1:$I$47</definedName>
    <definedName name="_xlnm.Print_Area" localSheetId="1">'2.公営企業会計予算(R6-7年度)'!$A$1:$O$49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F44" i="4"/>
  <c r="N14" i="7" l="1"/>
  <c r="N15" i="7"/>
  <c r="N16" i="7"/>
  <c r="H27" i="2" l="1"/>
  <c r="I9" i="2" l="1"/>
  <c r="G45" i="2"/>
  <c r="F27" i="2"/>
  <c r="G27" i="2" s="1"/>
  <c r="G24" i="6"/>
  <c r="H24" i="6" s="1"/>
  <c r="F22" i="6"/>
  <c r="E22" i="6"/>
  <c r="E19" i="6"/>
  <c r="E23" i="6" s="1"/>
  <c r="H45" i="5"/>
  <c r="F45" i="5"/>
  <c r="G44" i="5" s="1"/>
  <c r="H27" i="5"/>
  <c r="F27" i="5"/>
  <c r="G19" i="5" s="1"/>
  <c r="F39" i="4"/>
  <c r="F45" i="4" s="1"/>
  <c r="H45" i="2"/>
  <c r="N31" i="8"/>
  <c r="N34" i="8" s="1"/>
  <c r="M31" i="8"/>
  <c r="M34" i="8" s="1"/>
  <c r="L31" i="8"/>
  <c r="L34" i="8"/>
  <c r="L37" i="8" s="1"/>
  <c r="L42" i="8" s="1"/>
  <c r="K31" i="8"/>
  <c r="K34" i="8" s="1"/>
  <c r="J31" i="8"/>
  <c r="J34" i="8"/>
  <c r="J41" i="8" s="1"/>
  <c r="J44" i="8" s="1"/>
  <c r="I31" i="8"/>
  <c r="I34" i="8" s="1"/>
  <c r="I37" i="8" s="1"/>
  <c r="I42" i="8" s="1"/>
  <c r="H31" i="8"/>
  <c r="H34" i="8" s="1"/>
  <c r="G31" i="8"/>
  <c r="G34" i="8" s="1"/>
  <c r="G41" i="8" s="1"/>
  <c r="G44" i="8" s="1"/>
  <c r="F31" i="8"/>
  <c r="F34" i="8" s="1"/>
  <c r="E31" i="8"/>
  <c r="E34" i="8" s="1"/>
  <c r="O44" i="7"/>
  <c r="N44" i="7"/>
  <c r="M44" i="7"/>
  <c r="L44" i="7"/>
  <c r="K44" i="7"/>
  <c r="J44" i="7"/>
  <c r="I44" i="7"/>
  <c r="H44" i="7"/>
  <c r="G44" i="7"/>
  <c r="F44" i="7"/>
  <c r="O39" i="7"/>
  <c r="N39" i="7"/>
  <c r="M39" i="7"/>
  <c r="L39" i="7"/>
  <c r="K39" i="7"/>
  <c r="J39" i="7"/>
  <c r="I39" i="7"/>
  <c r="H39" i="7"/>
  <c r="G39" i="7"/>
  <c r="F39" i="7"/>
  <c r="O24" i="7"/>
  <c r="O27" i="7" s="1"/>
  <c r="N24" i="7"/>
  <c r="N27" i="7" s="1"/>
  <c r="M24" i="7"/>
  <c r="M27" i="7" s="1"/>
  <c r="L24" i="7"/>
  <c r="L27" i="7" s="1"/>
  <c r="K24" i="7"/>
  <c r="K27" i="7" s="1"/>
  <c r="I24" i="7"/>
  <c r="I27" i="7" s="1"/>
  <c r="H24" i="7"/>
  <c r="H27" i="7" s="1"/>
  <c r="G24" i="7"/>
  <c r="G27" i="7" s="1"/>
  <c r="F24" i="7"/>
  <c r="F27" i="7" s="1"/>
  <c r="O16" i="7"/>
  <c r="M16" i="7"/>
  <c r="L16" i="7"/>
  <c r="K16" i="7"/>
  <c r="I16" i="7"/>
  <c r="H16" i="7"/>
  <c r="G16" i="7"/>
  <c r="F16" i="7"/>
  <c r="O15" i="7"/>
  <c r="M15" i="7"/>
  <c r="L15" i="7"/>
  <c r="K15" i="7"/>
  <c r="I15" i="7"/>
  <c r="H15" i="7"/>
  <c r="G15" i="7"/>
  <c r="F15" i="7"/>
  <c r="O14" i="7"/>
  <c r="M14" i="7"/>
  <c r="L14" i="7"/>
  <c r="K14" i="7"/>
  <c r="I14" i="7"/>
  <c r="H14" i="7"/>
  <c r="G14" i="7"/>
  <c r="F14" i="7"/>
  <c r="I20" i="6"/>
  <c r="H20" i="6"/>
  <c r="G20" i="6"/>
  <c r="F20" i="6"/>
  <c r="E20" i="6"/>
  <c r="I19" i="6"/>
  <c r="I21" i="6" s="1"/>
  <c r="H19" i="6"/>
  <c r="H21" i="6" s="1"/>
  <c r="G19" i="6"/>
  <c r="F19" i="6"/>
  <c r="F21" i="6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5" i="4" s="1"/>
  <c r="N44" i="4"/>
  <c r="M39" i="4"/>
  <c r="M44" i="4"/>
  <c r="M45" i="4" s="1"/>
  <c r="L39" i="4"/>
  <c r="L44" i="4"/>
  <c r="L45" i="4"/>
  <c r="K39" i="4"/>
  <c r="K45" i="4" s="1"/>
  <c r="K44" i="4"/>
  <c r="J39" i="4"/>
  <c r="J44" i="4"/>
  <c r="I39" i="4"/>
  <c r="I44" i="4"/>
  <c r="H39" i="4"/>
  <c r="H44" i="4"/>
  <c r="G39" i="4"/>
  <c r="G44" i="4"/>
  <c r="O24" i="4"/>
  <c r="O27" i="4" s="1"/>
  <c r="N24" i="4"/>
  <c r="N27" i="4" s="1"/>
  <c r="M24" i="4"/>
  <c r="M27" i="4" s="1"/>
  <c r="L24" i="4"/>
  <c r="L27" i="4" s="1"/>
  <c r="I24" i="4"/>
  <c r="I27" i="4" s="1"/>
  <c r="H24" i="4"/>
  <c r="H27" i="4" s="1"/>
  <c r="M16" i="4"/>
  <c r="L16" i="4"/>
  <c r="M15" i="4"/>
  <c r="L15" i="4"/>
  <c r="M14" i="4"/>
  <c r="L14" i="4"/>
  <c r="O16" i="4"/>
  <c r="N16" i="4"/>
  <c r="O15" i="4"/>
  <c r="N15" i="4"/>
  <c r="O14" i="4"/>
  <c r="N14" i="4"/>
  <c r="I16" i="4"/>
  <c r="H16" i="4"/>
  <c r="I15" i="4"/>
  <c r="H15" i="4"/>
  <c r="I14" i="4"/>
  <c r="H14" i="4"/>
  <c r="G24" i="4"/>
  <c r="G27" i="4" s="1"/>
  <c r="G16" i="4"/>
  <c r="G15" i="4"/>
  <c r="G14" i="4"/>
  <c r="F24" i="4"/>
  <c r="F27" i="4" s="1"/>
  <c r="F16" i="4"/>
  <c r="F15" i="4"/>
  <c r="F14" i="4"/>
  <c r="G28" i="5" l="1"/>
  <c r="G30" i="5"/>
  <c r="G37" i="5"/>
  <c r="G34" i="5"/>
  <c r="G33" i="5"/>
  <c r="G35" i="5"/>
  <c r="G42" i="5"/>
  <c r="G40" i="5"/>
  <c r="G29" i="2"/>
  <c r="G41" i="2"/>
  <c r="G14" i="2"/>
  <c r="G45" i="4"/>
  <c r="E21" i="6"/>
  <c r="G41" i="5"/>
  <c r="M45" i="7"/>
  <c r="G38" i="5"/>
  <c r="I45" i="4"/>
  <c r="O45" i="7"/>
  <c r="G39" i="5"/>
  <c r="I45" i="5"/>
  <c r="G45" i="5"/>
  <c r="G29" i="5"/>
  <c r="G28" i="2"/>
  <c r="J37" i="8"/>
  <c r="J42" i="8" s="1"/>
  <c r="H45" i="4"/>
  <c r="G21" i="2"/>
  <c r="G43" i="5"/>
  <c r="G16" i="2"/>
  <c r="G45" i="7"/>
  <c r="G18" i="2"/>
  <c r="J45" i="7"/>
  <c r="G36" i="5"/>
  <c r="G31" i="5"/>
  <c r="K45" i="7"/>
  <c r="G32" i="5"/>
  <c r="G9" i="2"/>
  <c r="J45" i="4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F45" i="7"/>
  <c r="G23" i="2"/>
  <c r="G30" i="2"/>
  <c r="F23" i="6"/>
  <c r="H45" i="7"/>
  <c r="G26" i="2"/>
  <c r="G32" i="2"/>
  <c r="G13" i="2"/>
  <c r="G40" i="2"/>
  <c r="I45" i="7"/>
  <c r="G20" i="2"/>
  <c r="G17" i="2"/>
  <c r="G10" i="2"/>
  <c r="G31" i="2"/>
  <c r="N45" i="7"/>
  <c r="I23" i="6"/>
  <c r="H22" i="6"/>
  <c r="H23" i="6"/>
  <c r="G23" i="6"/>
  <c r="G22" i="6"/>
  <c r="E41" i="8"/>
  <c r="E44" i="8" s="1"/>
  <c r="E37" i="8"/>
  <c r="E42" i="8" s="1"/>
  <c r="F41" i="8"/>
  <c r="F44" i="8" s="1"/>
  <c r="F37" i="8"/>
  <c r="F42" i="8" s="1"/>
  <c r="K37" i="8"/>
  <c r="K42" i="8" s="1"/>
  <c r="K41" i="8"/>
  <c r="K44" i="8" s="1"/>
  <c r="H37" i="8"/>
  <c r="H42" i="8" s="1"/>
  <c r="H41" i="8"/>
  <c r="H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21" i="6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<sst xmlns="http://schemas.openxmlformats.org/spreadsheetml/2006/main" count="443" uniqueCount="265">
  <si>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</si>
  <si>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</si>
  <si>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</si>
  <si>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</si>
  <si>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</si>
  <si>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</si>
  <si>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</si>
  <si>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</si>
  <si>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</si>
  <si>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</si>
  <si>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</si>
  <si>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</si>
  <si>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</si>
  <si>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</si>
  <si>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</si>
  <si>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</si>
  <si>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</si>
  <si>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</si>
  <si>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</si>
  <si>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</si>
  <si>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</si>
  <si>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</si>
  <si>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</si>
  <si>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</si>
  <si>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</si>
  <si>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</si>
  <si>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</si>
  <si>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</si>
  <si>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</si>
  <si>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</si>
  <si>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</si>
  <si>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</si>
  <si>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</si>
  <si>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</si>
  <si>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</si>
  <si>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</si>
  <si>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</si>
  <si>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</si>
  <si>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</si>
  <si>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</si>
  <si>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</si>
  <si>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</si>
  <si>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</si>
  <si>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</si>
  <si>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</si>
  <si>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</si>
  <si>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</si>
  <si>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</si>
  <si>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</si>
  <si>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</si>
  <si>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</si>
  <si>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</si>
  <si>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</si>
  <si>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</si>
  <si>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</si>
  <si>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</si>
  <si>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</si>
  <si>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</si>
  <si>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</si>
  <si>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</si>
  <si>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</si>
  <si>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</si>
  <si>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</si>
  <si>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</si>
  <si>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</si>
  <si>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</si>
  <si>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</si>
  <si>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</si>
  <si>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</si>
  <si>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</si>
  <si>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</si>
  <si>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</si>
  <si>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</si>
  <si>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</si>
  <si>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</si>
  <si>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</si>
  <si>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</si>
  <si>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</si>
  <si>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</si>
  <si>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</si>
  <si>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</si>
  <si>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</si>
  <si>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</si>
  <si>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</si>
  <si>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</si>
  <si>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</si>
  <si>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</si>
  <si>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</si>
  <si>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</si>
  <si>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</si>
  <si>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</si>
  <si>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</si>
  <si>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</si>
  <si>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</si>
  <si>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</si>
  <si>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</si>
  <si>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</si>
  <si>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</si>
  <si>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</si>
  <si>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</si>
  <si>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</si>
  <si>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</si>
  <si>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</si>
  <si>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</si>
  <si>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</si>
  <si>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</si>
  <si>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</si>
  <si>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</si>
  <si>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</si>
  <si>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</si>
  <si>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</si>
  <si>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</si>
  <si>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</si>
  <si>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</si>
  <si>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</si>
  <si>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</si>
  <si>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</si>
  <si>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</si>
  <si>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</si>
  <si>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</si>
  <si>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</si>
  <si>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</si>
  <si>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</si>
  <si>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</si>
  <si>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</si>
  <si>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</si>
  <si>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</si>
  <si>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</si>
  <si>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</si>
  <si>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</si>
  <si>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</si>
  <si>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</si>
  <si>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</si>
  <si>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</si>
  <si>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</si>
  <si>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</si>
  <si>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</si>
  <si>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</si>
  <si>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</si>
  <si>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</si>
  <si>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</si>
  <si>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</si>
  <si>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</si>
  <si>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</si>
  <si>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</si>
  <si>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</si>
  <si>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</si>
  <si>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</si>
  <si>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</si>
  <si>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</si>
  <si>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</si>
  <si>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</si>
  <si>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</si>
  <si>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</si>
  <si>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</si>
  <si>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</si>
  <si>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</si>
  <si>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</si>
  <si>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</si>
  <si>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</si>
  <si>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</si>
  <si>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</si>
  <si>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</si>
  <si>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</si>
  <si>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</si>
  <si>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</si>
  <si>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</si>
  <si>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</si>
  <si>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</si>
  <si>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</si>
  <si>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</si>
  <si>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</si>
  <si>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</si>
  <si>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</si>
  <si>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</si>
  <si>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</si>
  <si>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</si>
  <si>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</si>
  <si>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</si>
  <si>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</si>
  <si>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</si>
  <si>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</si>
  <si>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</si>
  <si>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</si>
  <si>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</si>
  <si>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</si>
  <si>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</si>
  <si>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</si>
  <si>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</si>
  <si>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</si>
  <si>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</si>
  <si>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</si>
  <si>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</si>
  <si>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</si>
  <si>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</si>
  <si>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</si>
  <si>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</si>
  <si>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</si>
  <si>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</si>
  <si>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</si>
  <si>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</si>
  <si>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</si>
  <si>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</si>
  <si>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</si>
  <si>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</si>
  <si>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</si>
  <si>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</si>
  <si>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</si>
  <si>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</si>
  <si>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</si>
  <si>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</si>
  <si>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</si>
  <si>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</si>
  <si>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</si>
  <si>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</si>
  <si>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</si>
  <si>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</si>
  <si>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</si>
  <si>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</si>
  <si>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</si>
  <si>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</si>
  <si>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</si>
  <si>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</si>
  <si>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</si>
  <si>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</si>
  <si>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</si>
  <si>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</si>
  <si>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</si>
  <si>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</si>
  <si>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</si>
  <si>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</si>
  <si>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</si>
  <si>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</si>
  <si>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</si>
  <si>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</si>
  <si>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</si>
  <si>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</si>
  <si>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</si>
  <si>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</si>
  <si>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</si>
  <si>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</si>
  <si>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</si>
  <si>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</si>
  <si>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</si>
  <si>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</si>
  <si>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</si>
  <si>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t>(令和５年度決算ﾍﾞｰｽ）</t>
    <phoneticPr fontId="16"/>
  </si>
  <si>
    <t>(令和５年度決算額）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</si>
  <si>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</si>
  <si>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</si>
  <si>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三重県</t>
    <rPh sb="0" eb="3">
      <t>ミエケン</t>
    </rPh>
    <phoneticPr fontId="9"/>
  </si>
  <si>
    <t>三重県土地開発公社</t>
    <rPh sb="0" eb="3">
      <t>ミエケン</t>
    </rPh>
    <rPh sb="3" eb="5">
      <t>トチ</t>
    </rPh>
    <rPh sb="5" eb="7">
      <t>カイハツ</t>
    </rPh>
    <rPh sb="7" eb="9">
      <t>コウシャ</t>
    </rPh>
    <phoneticPr fontId="14"/>
  </si>
  <si>
    <t>水道事業会計</t>
    <rPh sb="0" eb="2">
      <t>スイドウ</t>
    </rPh>
    <rPh sb="2" eb="4">
      <t>ジギョウ</t>
    </rPh>
    <rPh sb="4" eb="6">
      <t>カイケイ</t>
    </rPh>
    <phoneticPr fontId="9"/>
  </si>
  <si>
    <t>電気事業会計</t>
    <rPh sb="0" eb="2">
      <t>デンキ</t>
    </rPh>
    <rPh sb="2" eb="4">
      <t>ジギョウ</t>
    </rPh>
    <rPh sb="4" eb="6">
      <t>カイケイ</t>
    </rPh>
    <phoneticPr fontId="9"/>
  </si>
  <si>
    <t>水道事業</t>
    <rPh sb="0" eb="2">
      <t>スイドウ</t>
    </rPh>
    <rPh sb="2" eb="4">
      <t>ジギョウ</t>
    </rPh>
    <phoneticPr fontId="9"/>
  </si>
  <si>
    <t>工業用水道事業</t>
    <rPh sb="0" eb="5">
      <t>コウギョウヨウスイドウ</t>
    </rPh>
    <rPh sb="5" eb="7">
      <t>ジギョウ</t>
    </rPh>
    <phoneticPr fontId="9"/>
  </si>
  <si>
    <t>電気事業</t>
    <rPh sb="0" eb="2">
      <t>デンキ</t>
    </rPh>
    <rPh sb="2" eb="4">
      <t>ジギョウ</t>
    </rPh>
    <phoneticPr fontId="9"/>
  </si>
  <si>
    <t>病院事業</t>
    <rPh sb="0" eb="4">
      <t>ビョウインジギョウ</t>
    </rPh>
    <phoneticPr fontId="9"/>
  </si>
  <si>
    <t>流域下水道事業</t>
    <rPh sb="0" eb="2">
      <t>リュウイキ</t>
    </rPh>
    <rPh sb="2" eb="5">
      <t>ゲスイドウ</t>
    </rPh>
    <rPh sb="5" eb="7">
      <t>ジギョウ</t>
    </rPh>
    <phoneticPr fontId="9"/>
  </si>
  <si>
    <t>地方卸売市場事業</t>
    <rPh sb="0" eb="2">
      <t>チホウ</t>
    </rPh>
    <rPh sb="2" eb="6">
      <t>オロシウリシジョウ</t>
    </rPh>
    <rPh sb="6" eb="8">
      <t>ジギョウ</t>
    </rPh>
    <phoneticPr fontId="9"/>
  </si>
  <si>
    <t>港湾整備事業</t>
    <rPh sb="0" eb="2">
      <t>コウワン</t>
    </rPh>
    <rPh sb="2" eb="4">
      <t>セイビ</t>
    </rPh>
    <rPh sb="4" eb="6">
      <t>ジギョウ</t>
    </rPh>
    <phoneticPr fontId="9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</si>
  <si>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9"/>
  </si>
  <si>
    <t>病院事業会計</t>
    <rPh sb="0" eb="2">
      <t>ビョウイン</t>
    </rPh>
    <rPh sb="2" eb="4">
      <t>ジギョウ</t>
    </rPh>
    <rPh sb="4" eb="6">
      <t>カイケイ</t>
    </rPh>
    <phoneticPr fontId="9"/>
  </si>
  <si>
    <t>三重県</t>
    <rPh sb="0" eb="3">
      <t>ミエケン</t>
    </rPh>
    <phoneticPr fontId="16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</si>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</sst>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4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b/>
      <sz val="12"/>
      <name val="ＭＳ Ｐゴシック"/>
      <family val="1"/>
      <charset val="128"/>
    </font>
    <font>
      <sz val="11"/>
      <name val="ＭＳ Ｐゴシック"/>
      <family val="1"/>
      <charset val="128"/>
    </font>
    <font>
      <sz val="11"/>
      <name val="游ゴシック"/>
      <family val="1"/>
      <charset val="128"/>
    </font>
    <font>
      <b/>
      <sz val="11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35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20" fillId="0" borderId="5" xfId="0" applyFont="1" applyBorder="1" applyAlignment="1">
      <alignment horizontal="distributed" vertical="center" justifyLastLine="1"/>
    </xf>
    <xf numFmtId="177" fontId="2" fillId="0" borderId="14" xfId="1" applyNumberFormat="1" applyBorder="1" applyAlignment="1">
      <alignment vertical="center"/>
    </xf>
    <xf numFmtId="177" fontId="0" fillId="0" borderId="14" xfId="0" quotePrefix="1" applyNumberFormat="1" applyBorder="1" applyAlignment="1">
      <alignment horizontal="right" vertical="center"/>
    </xf>
    <xf numFmtId="177" fontId="2" fillId="0" borderId="14" xfId="1" quotePrefix="1" applyNumberFormat="1" applyFont="1" applyBorder="1" applyAlignment="1">
      <alignment horizontal="right" vertical="center"/>
    </xf>
    <xf numFmtId="177" fontId="22" fillId="0" borderId="10" xfId="1" applyNumberFormat="1" applyFont="1" applyBorder="1" applyAlignment="1">
      <alignment horizontal="right" vertical="center"/>
    </xf>
    <xf numFmtId="41" fontId="20" fillId="0" borderId="5" xfId="0" applyNumberFormat="1" applyFont="1" applyBorder="1" applyAlignment="1">
      <alignment horizontal="distributed" vertical="center" justifyLastLine="1"/>
    </xf>
    <xf numFmtId="0" fontId="23" fillId="0" borderId="5" xfId="0" applyFont="1" applyBorder="1" applyAlignment="1">
      <alignment horizontal="distributed" vertical="center" justifyLastLine="1"/>
    </xf>
    <xf numFmtId="0" fontId="0" fillId="0" borderId="10" xfId="0" applyFill="1" applyBorder="1" applyAlignment="1">
      <alignment horizontal="center" vertical="center"/>
    </xf>
    <xf numFmtId="177" fontId="0" fillId="0" borderId="10" xfId="0" quotePrefix="1" applyNumberFormat="1" applyFill="1" applyBorder="1" applyAlignment="1">
      <alignment horizontal="right"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2" fillId="0" borderId="10" xfId="1" applyNumberFormat="1" applyFill="1" applyBorder="1" applyAlignment="1">
      <alignment vertical="center"/>
    </xf>
    <xf numFmtId="177" fontId="2" fillId="0" borderId="14" xfId="1" applyNumberFormat="1" applyFill="1" applyBorder="1" applyAlignment="1">
      <alignment vertical="center"/>
    </xf>
    <xf numFmtId="177" fontId="0" fillId="0" borderId="14" xfId="0" quotePrefix="1" applyNumberFormat="1" applyFill="1" applyBorder="1" applyAlignment="1">
      <alignment horizontal="right" vertical="center"/>
    </xf>
    <xf numFmtId="177" fontId="2" fillId="0" borderId="14" xfId="1" quotePrefix="1" applyNumberFormat="1" applyFont="1" applyFill="1" applyBorder="1" applyAlignment="1">
      <alignment horizontal="right" vertical="center"/>
    </xf>
    <xf numFmtId="177" fontId="2" fillId="0" borderId="10" xfId="1" applyNumberFormat="1" applyFill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21" fillId="0" borderId="10" xfId="1" applyNumberFormat="1" applyFont="1" applyFill="1" applyBorder="1" applyAlignment="1">
      <alignment horizontal="right" vertical="center"/>
    </xf>
    <xf numFmtId="177" fontId="2" fillId="0" borderId="10" xfId="1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14" xfId="1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2" fillId="0" borderId="14" xfId="1" applyNumberForma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46" sqref="F46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" customHeight="1">
      <c r="A1" s="16" t="s">
        <v>0</v>
      </c>
      <c r="B1" s="16"/>
      <c r="C1" s="16"/>
      <c r="D1" s="16"/>
      <c r="E1" s="87" t="s">
        <v>250</v>
      </c>
      <c r="F1" s="1"/>
    </row>
    <row r="3" spans="1:11" ht="1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7"/>
      <c r="F7" s="46" t="s">
        <v>241</v>
      </c>
      <c r="G7" s="46"/>
      <c r="H7" s="46" t="s">
        <v>238</v>
      </c>
      <c r="I7" s="47" t="s">
        <v>21</v>
      </c>
    </row>
    <row r="8" spans="1:11" ht="17.149999999999999" customHeight="1">
      <c r="A8" s="18"/>
      <c r="B8" s="19"/>
      <c r="C8" s="19"/>
      <c r="D8" s="19"/>
      <c r="E8" s="58"/>
      <c r="F8" s="49" t="s">
        <v>90</v>
      </c>
      <c r="G8" s="49" t="s">
        <v>2</v>
      </c>
      <c r="H8" s="49" t="s">
        <v>233</v>
      </c>
      <c r="I8" s="50"/>
    </row>
    <row r="9" spans="1:11" ht="18" customHeight="1">
      <c r="A9" s="106" t="s">
        <v>87</v>
      </c>
      <c r="B9" s="106" t="s">
        <v>89</v>
      </c>
      <c r="C9" s="59" t="s">
        <v>3</v>
      </c>
      <c r="D9" s="51"/>
      <c r="E9" s="51"/>
      <c r="F9" s="52">
        <v>308873</v>
      </c>
      <c r="G9" s="53">
        <f>F9/$F$27*100</f>
        <v>40.951173819716885</v>
      </c>
      <c r="H9" s="52">
        <v>297158</v>
      </c>
      <c r="I9" s="53">
        <f>(F9/H9-1)*100</f>
        <v>3.9423471688462053</v>
      </c>
      <c r="K9" s="24"/>
    </row>
    <row r="10" spans="1:11" ht="18" customHeight="1">
      <c r="A10" s="106"/>
      <c r="B10" s="106"/>
      <c r="C10" s="61"/>
      <c r="D10" s="63" t="s">
        <v>22</v>
      </c>
      <c r="E10" s="51"/>
      <c r="F10" s="52">
        <v>83502</v>
      </c>
      <c r="G10" s="53">
        <f t="shared" ref="G10:G26" si="0">F10/$F$27*100</f>
        <v>11.070909131889156</v>
      </c>
      <c r="H10" s="52">
        <v>75429</v>
      </c>
      <c r="I10" s="53">
        <f t="shared" ref="I10:I27" si="1">(F10/H10-1)*100</f>
        <v>10.702780097840359</v>
      </c>
    </row>
    <row r="11" spans="1:11" ht="18" customHeight="1">
      <c r="A11" s="106"/>
      <c r="B11" s="106"/>
      <c r="C11" s="61"/>
      <c r="D11" s="61"/>
      <c r="E11" s="45" t="s">
        <v>23</v>
      </c>
      <c r="F11" s="52">
        <v>67353</v>
      </c>
      <c r="G11" s="53">
        <f t="shared" si="0"/>
        <v>8.9298333304607116</v>
      </c>
      <c r="H11" s="52">
        <v>61731</v>
      </c>
      <c r="I11" s="53">
        <f t="shared" si="1"/>
        <v>9.1072556738105668</v>
      </c>
    </row>
    <row r="12" spans="1:11" ht="18" customHeight="1">
      <c r="A12" s="106"/>
      <c r="B12" s="106"/>
      <c r="C12" s="61"/>
      <c r="D12" s="61"/>
      <c r="E12" s="45" t="s">
        <v>24</v>
      </c>
      <c r="F12" s="52">
        <v>4053</v>
      </c>
      <c r="G12" s="53">
        <f t="shared" si="0"/>
        <v>0.53735712571611161</v>
      </c>
      <c r="H12" s="52">
        <v>3710</v>
      </c>
      <c r="I12" s="53">
        <f t="shared" si="1"/>
        <v>9.2452830188679336</v>
      </c>
    </row>
    <row r="13" spans="1:11" ht="18" customHeight="1">
      <c r="A13" s="106"/>
      <c r="B13" s="106"/>
      <c r="C13" s="61"/>
      <c r="D13" s="62"/>
      <c r="E13" s="45" t="s">
        <v>25</v>
      </c>
      <c r="F13" s="52">
        <v>220</v>
      </c>
      <c r="G13" s="53">
        <f t="shared" si="0"/>
        <v>2.9168163744767963E-2</v>
      </c>
      <c r="H13" s="52">
        <v>161</v>
      </c>
      <c r="I13" s="53">
        <f t="shared" si="1"/>
        <v>36.645962732919244</v>
      </c>
    </row>
    <row r="14" spans="1:11" ht="18" customHeight="1">
      <c r="A14" s="106"/>
      <c r="B14" s="106"/>
      <c r="C14" s="61"/>
      <c r="D14" s="59" t="s">
        <v>26</v>
      </c>
      <c r="E14" s="51"/>
      <c r="F14" s="52">
        <v>73967</v>
      </c>
      <c r="G14" s="53">
        <f t="shared" si="0"/>
        <v>9.806734398678417</v>
      </c>
      <c r="H14" s="52">
        <v>70703</v>
      </c>
      <c r="I14" s="53">
        <f t="shared" si="1"/>
        <v>4.6164943496032729</v>
      </c>
    </row>
    <row r="15" spans="1:11" ht="18" customHeight="1">
      <c r="A15" s="106"/>
      <c r="B15" s="106"/>
      <c r="C15" s="61"/>
      <c r="D15" s="61"/>
      <c r="E15" s="45" t="s">
        <v>27</v>
      </c>
      <c r="F15" s="52">
        <v>2841</v>
      </c>
      <c r="G15" s="53">
        <f t="shared" si="0"/>
        <v>0.37666705999493533</v>
      </c>
      <c r="H15" s="52">
        <v>2850</v>
      </c>
      <c r="I15" s="53">
        <f t="shared" si="1"/>
        <v>-0.31578947368421373</v>
      </c>
    </row>
    <row r="16" spans="1:11" ht="18" customHeight="1">
      <c r="A16" s="106"/>
      <c r="B16" s="106"/>
      <c r="C16" s="61"/>
      <c r="D16" s="62"/>
      <c r="E16" s="45" t="s">
        <v>28</v>
      </c>
      <c r="F16" s="52">
        <v>71126</v>
      </c>
      <c r="G16" s="53">
        <f t="shared" si="0"/>
        <v>9.4300673386834823</v>
      </c>
      <c r="H16" s="52">
        <v>67853</v>
      </c>
      <c r="I16" s="53">
        <f t="shared" si="1"/>
        <v>4.8236629183676438</v>
      </c>
      <c r="K16" s="25"/>
    </row>
    <row r="17" spans="1:26" ht="18" customHeight="1">
      <c r="A17" s="106"/>
      <c r="B17" s="106"/>
      <c r="C17" s="61"/>
      <c r="D17" s="107" t="s">
        <v>29</v>
      </c>
      <c r="E17" s="108"/>
      <c r="F17" s="52">
        <v>93725</v>
      </c>
      <c r="G17" s="53">
        <f t="shared" si="0"/>
        <v>12.426300668083533</v>
      </c>
      <c r="H17" s="52">
        <v>92254</v>
      </c>
      <c r="I17" s="53">
        <f t="shared" si="1"/>
        <v>1.5945108071194758</v>
      </c>
    </row>
    <row r="18" spans="1:26" ht="18" customHeight="1">
      <c r="A18" s="106"/>
      <c r="B18" s="106"/>
      <c r="C18" s="61"/>
      <c r="D18" s="107" t="s">
        <v>93</v>
      </c>
      <c r="E18" s="109"/>
      <c r="F18" s="52">
        <v>3989</v>
      </c>
      <c r="G18" s="53">
        <f t="shared" si="0"/>
        <v>0.52887184171763368</v>
      </c>
      <c r="H18" s="52">
        <v>4375</v>
      </c>
      <c r="I18" s="53">
        <f t="shared" si="1"/>
        <v>-8.8228571428571438</v>
      </c>
    </row>
    <row r="19" spans="1:26" ht="18" customHeight="1">
      <c r="A19" s="106"/>
      <c r="B19" s="106"/>
      <c r="C19" s="60"/>
      <c r="D19" s="107" t="s">
        <v>94</v>
      </c>
      <c r="E19" s="109"/>
      <c r="F19" s="54"/>
      <c r="G19" s="53">
        <f t="shared" si="0"/>
        <v>0</v>
      </c>
      <c r="H19" s="52">
        <v>0</v>
      </c>
      <c r="I19" s="53" t="e">
        <f t="shared" si="1"/>
        <v>#DIV/0!</v>
      </c>
      <c r="Z19" s="2" t="s">
        <v>95</v>
      </c>
    </row>
    <row r="20" spans="1:26" ht="18" customHeight="1">
      <c r="A20" s="106"/>
      <c r="B20" s="106"/>
      <c r="C20" s="51" t="s">
        <v>4</v>
      </c>
      <c r="D20" s="51"/>
      <c r="E20" s="51"/>
      <c r="F20" s="52">
        <v>38069</v>
      </c>
      <c r="G20" s="53">
        <f t="shared" si="0"/>
        <v>5.0472855709071434</v>
      </c>
      <c r="H20" s="52">
        <v>35514</v>
      </c>
      <c r="I20" s="53">
        <f t="shared" si="1"/>
        <v>7.1943458917610004</v>
      </c>
    </row>
    <row r="21" spans="1:26" ht="18" customHeight="1">
      <c r="A21" s="106"/>
      <c r="B21" s="106"/>
      <c r="C21" s="51" t="s">
        <v>5</v>
      </c>
      <c r="D21" s="51"/>
      <c r="E21" s="51"/>
      <c r="F21" s="52">
        <v>162421</v>
      </c>
      <c r="G21" s="53">
        <f t="shared" si="0"/>
        <v>21.534192379949804</v>
      </c>
      <c r="H21" s="52">
        <v>161033</v>
      </c>
      <c r="I21" s="53">
        <f t="shared" si="1"/>
        <v>0.86193513130849997</v>
      </c>
    </row>
    <row r="22" spans="1:26" ht="18" customHeight="1">
      <c r="A22" s="106"/>
      <c r="B22" s="106"/>
      <c r="C22" s="51" t="s">
        <v>30</v>
      </c>
      <c r="D22" s="51"/>
      <c r="E22" s="51"/>
      <c r="F22" s="52">
        <v>9061</v>
      </c>
      <c r="G22" s="53">
        <f t="shared" si="0"/>
        <v>1.2013305985970113</v>
      </c>
      <c r="H22" s="52">
        <v>9040</v>
      </c>
      <c r="I22" s="53">
        <f t="shared" si="1"/>
        <v>0.23230088495576062</v>
      </c>
    </row>
    <row r="23" spans="1:26" ht="18" customHeight="1">
      <c r="A23" s="106"/>
      <c r="B23" s="106"/>
      <c r="C23" s="51" t="s">
        <v>6</v>
      </c>
      <c r="D23" s="51"/>
      <c r="E23" s="51"/>
      <c r="F23" s="52">
        <v>88890</v>
      </c>
      <c r="G23" s="53">
        <f t="shared" si="0"/>
        <v>11.785263978511018</v>
      </c>
      <c r="H23" s="52">
        <v>83359</v>
      </c>
      <c r="I23" s="53">
        <f t="shared" si="1"/>
        <v>6.6351563718374695</v>
      </c>
    </row>
    <row r="24" spans="1:26" ht="18" customHeight="1">
      <c r="A24" s="106"/>
      <c r="B24" s="106"/>
      <c r="C24" s="51" t="s">
        <v>31</v>
      </c>
      <c r="D24" s="51"/>
      <c r="E24" s="51"/>
      <c r="F24" s="52">
        <v>1299</v>
      </c>
      <c r="G24" s="53">
        <f t="shared" si="0"/>
        <v>0.1722247486566072</v>
      </c>
      <c r="H24" s="52">
        <v>1098</v>
      </c>
      <c r="I24" s="53">
        <f t="shared" si="1"/>
        <v>18.306010928961758</v>
      </c>
    </row>
    <row r="25" spans="1:26" ht="18" customHeight="1">
      <c r="A25" s="106"/>
      <c r="B25" s="106"/>
      <c r="C25" s="51" t="s">
        <v>7</v>
      </c>
      <c r="D25" s="51"/>
      <c r="E25" s="51"/>
      <c r="F25" s="52">
        <v>78954</v>
      </c>
      <c r="G25" s="53">
        <f t="shared" si="0"/>
        <v>10.467923637747315</v>
      </c>
      <c r="H25" s="52">
        <v>77792</v>
      </c>
      <c r="I25" s="53">
        <f t="shared" si="1"/>
        <v>1.493726861373923</v>
      </c>
    </row>
    <row r="26" spans="1:26" ht="18" customHeight="1">
      <c r="A26" s="106"/>
      <c r="B26" s="106"/>
      <c r="C26" s="51" t="s">
        <v>8</v>
      </c>
      <c r="D26" s="51"/>
      <c r="E26" s="51"/>
      <c r="F26" s="52">
        <v>66680</v>
      </c>
      <c r="G26" s="53">
        <f t="shared" si="0"/>
        <v>8.8406052659142169</v>
      </c>
      <c r="H26" s="52">
        <v>66713</v>
      </c>
      <c r="I26" s="53">
        <f t="shared" si="1"/>
        <v>-4.9465621393129933E-2</v>
      </c>
    </row>
    <row r="27" spans="1:26" ht="18" customHeight="1">
      <c r="A27" s="106"/>
      <c r="B27" s="106"/>
      <c r="C27" s="51" t="s">
        <v>9</v>
      </c>
      <c r="D27" s="51"/>
      <c r="E27" s="51"/>
      <c r="F27" s="52">
        <f>SUM(F9,F20:F26)</f>
        <v>754247</v>
      </c>
      <c r="G27" s="53">
        <f>F27/$F$27*100</f>
        <v>100</v>
      </c>
      <c r="H27" s="52">
        <f>SUM(H9,H20:H26)</f>
        <v>731707</v>
      </c>
      <c r="I27" s="53">
        <f t="shared" si="1"/>
        <v>3.0804680015361408</v>
      </c>
    </row>
    <row r="28" spans="1:26" ht="18" customHeight="1">
      <c r="A28" s="106"/>
      <c r="B28" s="106" t="s">
        <v>88</v>
      </c>
      <c r="C28" s="59" t="s">
        <v>10</v>
      </c>
      <c r="D28" s="51"/>
      <c r="E28" s="51"/>
      <c r="F28" s="52">
        <v>334592</v>
      </c>
      <c r="G28" s="53">
        <f>F28/$F$45*100</f>
        <v>44.361123559157093</v>
      </c>
      <c r="H28" s="52">
        <v>337479</v>
      </c>
      <c r="I28" s="53">
        <f>(F28/H28-1)*100</f>
        <v>-0.85546063606920519</v>
      </c>
    </row>
    <row r="29" spans="1:26" ht="18" customHeight="1">
      <c r="A29" s="106"/>
      <c r="B29" s="106"/>
      <c r="C29" s="61"/>
      <c r="D29" s="51" t="s">
        <v>11</v>
      </c>
      <c r="E29" s="51"/>
      <c r="F29" s="52">
        <v>211744</v>
      </c>
      <c r="G29" s="53">
        <f t="shared" ref="G29:G44" si="2">F29/$F$45*100</f>
        <v>28.073599329661675</v>
      </c>
      <c r="H29" s="52">
        <v>214759</v>
      </c>
      <c r="I29" s="53">
        <f t="shared" ref="I29:I45" si="3">(F29/H29-1)*100</f>
        <v>-1.4038992545131967</v>
      </c>
    </row>
    <row r="30" spans="1:26" ht="18" customHeight="1">
      <c r="A30" s="106"/>
      <c r="B30" s="106"/>
      <c r="C30" s="61"/>
      <c r="D30" s="51" t="s">
        <v>32</v>
      </c>
      <c r="E30" s="51"/>
      <c r="F30" s="52">
        <v>14316</v>
      </c>
      <c r="G30" s="53">
        <f t="shared" si="2"/>
        <v>1.8980544808988049</v>
      </c>
      <c r="H30" s="52">
        <v>12993</v>
      </c>
      <c r="I30" s="53">
        <f t="shared" si="3"/>
        <v>10.182405910875092</v>
      </c>
    </row>
    <row r="31" spans="1:26" ht="18" customHeight="1">
      <c r="A31" s="106"/>
      <c r="B31" s="106"/>
      <c r="C31" s="60"/>
      <c r="D31" s="51" t="s">
        <v>12</v>
      </c>
      <c r="E31" s="51"/>
      <c r="F31" s="52">
        <v>108532</v>
      </c>
      <c r="G31" s="53">
        <f t="shared" si="2"/>
        <v>14.389469748596612</v>
      </c>
      <c r="H31" s="52">
        <v>109727</v>
      </c>
      <c r="I31" s="53">
        <f t="shared" si="3"/>
        <v>-1.0890665014080425</v>
      </c>
    </row>
    <row r="32" spans="1:26" ht="18" customHeight="1">
      <c r="A32" s="106"/>
      <c r="B32" s="106"/>
      <c r="C32" s="59" t="s">
        <v>13</v>
      </c>
      <c r="D32" s="51"/>
      <c r="E32" s="51"/>
      <c r="F32" s="52">
        <v>301340</v>
      </c>
      <c r="G32" s="53">
        <f t="shared" si="2"/>
        <v>39.952482346608406</v>
      </c>
      <c r="H32" s="52">
        <v>278546</v>
      </c>
      <c r="I32" s="53">
        <f t="shared" si="3"/>
        <v>8.1832085185211678</v>
      </c>
    </row>
    <row r="33" spans="1:9" ht="18" customHeight="1">
      <c r="A33" s="106"/>
      <c r="B33" s="106"/>
      <c r="C33" s="61"/>
      <c r="D33" s="51" t="s">
        <v>14</v>
      </c>
      <c r="E33" s="51"/>
      <c r="F33" s="52">
        <v>36148</v>
      </c>
      <c r="G33" s="53">
        <f t="shared" si="2"/>
        <v>4.7926008225433083</v>
      </c>
      <c r="H33" s="52">
        <v>33520</v>
      </c>
      <c r="I33" s="53">
        <f t="shared" si="3"/>
        <v>7.8400954653937927</v>
      </c>
    </row>
    <row r="34" spans="1:9" ht="18" customHeight="1">
      <c r="A34" s="106"/>
      <c r="B34" s="106"/>
      <c r="C34" s="61"/>
      <c r="D34" s="51" t="s">
        <v>33</v>
      </c>
      <c r="E34" s="51"/>
      <c r="F34" s="52">
        <v>3534</v>
      </c>
      <c r="G34" s="53">
        <f t="shared" si="2"/>
        <v>0.46854739700309983</v>
      </c>
      <c r="H34" s="52">
        <v>3598</v>
      </c>
      <c r="I34" s="53">
        <f t="shared" si="3"/>
        <v>-1.7787659811006162</v>
      </c>
    </row>
    <row r="35" spans="1:9" ht="18" customHeight="1">
      <c r="A35" s="106"/>
      <c r="B35" s="106"/>
      <c r="C35" s="61"/>
      <c r="D35" s="51" t="s">
        <v>34</v>
      </c>
      <c r="E35" s="51"/>
      <c r="F35" s="52">
        <v>228203</v>
      </c>
      <c r="G35" s="53">
        <f t="shared" si="2"/>
        <v>30.255778618646968</v>
      </c>
      <c r="H35" s="52">
        <v>209936</v>
      </c>
      <c r="I35" s="53">
        <f t="shared" si="3"/>
        <v>8.7012232299367387</v>
      </c>
    </row>
    <row r="36" spans="1:9" ht="18" customHeight="1">
      <c r="A36" s="106"/>
      <c r="B36" s="106"/>
      <c r="C36" s="61"/>
      <c r="D36" s="51" t="s">
        <v>35</v>
      </c>
      <c r="E36" s="51"/>
      <c r="F36" s="52">
        <v>9442</v>
      </c>
      <c r="G36" s="53">
        <f t="shared" si="2"/>
        <v>1.25184621463024</v>
      </c>
      <c r="H36" s="52">
        <v>9634</v>
      </c>
      <c r="I36" s="53">
        <f t="shared" si="3"/>
        <v>-1.9929416649366871</v>
      </c>
    </row>
    <row r="37" spans="1:9" ht="18" customHeight="1">
      <c r="A37" s="106"/>
      <c r="B37" s="106"/>
      <c r="C37" s="61"/>
      <c r="D37" s="51" t="s">
        <v>15</v>
      </c>
      <c r="E37" s="51"/>
      <c r="F37" s="52">
        <v>14082</v>
      </c>
      <c r="G37" s="53">
        <f t="shared" si="2"/>
        <v>1.8670301201464776</v>
      </c>
      <c r="H37" s="52">
        <v>13483</v>
      </c>
      <c r="I37" s="53">
        <f t="shared" si="3"/>
        <v>4.4426314618408291</v>
      </c>
    </row>
    <row r="38" spans="1:9" ht="18" customHeight="1">
      <c r="A38" s="106"/>
      <c r="B38" s="106"/>
      <c r="C38" s="60"/>
      <c r="D38" s="51" t="s">
        <v>36</v>
      </c>
      <c r="E38" s="51"/>
      <c r="F38" s="52">
        <v>9611</v>
      </c>
      <c r="G38" s="53">
        <f t="shared" si="2"/>
        <v>1.2742526973958099</v>
      </c>
      <c r="H38" s="52">
        <v>7978</v>
      </c>
      <c r="I38" s="53">
        <f t="shared" si="3"/>
        <v>20.468789170218106</v>
      </c>
    </row>
    <row r="39" spans="1:9" ht="18" customHeight="1">
      <c r="A39" s="106"/>
      <c r="B39" s="106"/>
      <c r="C39" s="59" t="s">
        <v>16</v>
      </c>
      <c r="D39" s="51"/>
      <c r="E39" s="51"/>
      <c r="F39" s="52">
        <v>118314</v>
      </c>
      <c r="G39" s="53">
        <f t="shared" si="2"/>
        <v>15.686394094234506</v>
      </c>
      <c r="H39" s="52">
        <v>115682</v>
      </c>
      <c r="I39" s="53">
        <f t="shared" si="3"/>
        <v>2.2752027108798201</v>
      </c>
    </row>
    <row r="40" spans="1:9" ht="18" customHeight="1">
      <c r="A40" s="106"/>
      <c r="B40" s="106"/>
      <c r="C40" s="61"/>
      <c r="D40" s="59" t="s">
        <v>17</v>
      </c>
      <c r="E40" s="51"/>
      <c r="F40" s="52">
        <v>109531</v>
      </c>
      <c r="G40" s="53">
        <f t="shared" si="2"/>
        <v>14.521919904116166</v>
      </c>
      <c r="H40" s="52">
        <v>106663</v>
      </c>
      <c r="I40" s="53">
        <f t="shared" si="3"/>
        <v>2.6888424289585044</v>
      </c>
    </row>
    <row r="41" spans="1:9" ht="18" customHeight="1">
      <c r="A41" s="106"/>
      <c r="B41" s="106"/>
      <c r="C41" s="61"/>
      <c r="D41" s="61"/>
      <c r="E41" s="55" t="s">
        <v>91</v>
      </c>
      <c r="F41" s="52">
        <v>58421</v>
      </c>
      <c r="G41" s="53">
        <f t="shared" si="2"/>
        <v>7.7456161517595064</v>
      </c>
      <c r="H41" s="52">
        <v>61589</v>
      </c>
      <c r="I41" s="56">
        <f t="shared" si="3"/>
        <v>-5.1437756742275358</v>
      </c>
    </row>
    <row r="42" spans="1:9" ht="18" customHeight="1">
      <c r="A42" s="106"/>
      <c r="B42" s="106"/>
      <c r="C42" s="61"/>
      <c r="D42" s="60"/>
      <c r="E42" s="45" t="s">
        <v>37</v>
      </c>
      <c r="F42" s="52">
        <v>49330</v>
      </c>
      <c r="G42" s="53">
        <f t="shared" si="2"/>
        <v>6.5403064782577571</v>
      </c>
      <c r="H42" s="52">
        <v>45074</v>
      </c>
      <c r="I42" s="56">
        <f t="shared" si="3"/>
        <v>9.4422505213648691</v>
      </c>
    </row>
    <row r="43" spans="1:9" ht="18" customHeight="1">
      <c r="A43" s="106"/>
      <c r="B43" s="106"/>
      <c r="C43" s="61"/>
      <c r="D43" s="51" t="s">
        <v>38</v>
      </c>
      <c r="E43" s="51"/>
      <c r="F43" s="52">
        <v>8783</v>
      </c>
      <c r="G43" s="53">
        <f t="shared" si="2"/>
        <v>1.1644741901183433</v>
      </c>
      <c r="H43" s="52">
        <v>9019</v>
      </c>
      <c r="I43" s="56">
        <f t="shared" si="3"/>
        <v>-2.6166980818272512</v>
      </c>
    </row>
    <row r="44" spans="1:9" ht="18" customHeight="1">
      <c r="A44" s="106"/>
      <c r="B44" s="106"/>
      <c r="C44" s="60"/>
      <c r="D44" s="51" t="s">
        <v>39</v>
      </c>
      <c r="E44" s="51"/>
      <c r="F44" s="52"/>
      <c r="G44" s="53">
        <f t="shared" si="2"/>
        <v>0</v>
      </c>
      <c r="H44" s="52"/>
      <c r="I44" s="53" t="e">
        <f t="shared" si="3"/>
        <v>#DIV/0!</v>
      </c>
    </row>
    <row r="45" spans="1:9" ht="18" customHeight="1">
      <c r="A45" s="106"/>
      <c r="B45" s="106"/>
      <c r="C45" s="45" t="s">
        <v>18</v>
      </c>
      <c r="D45" s="45"/>
      <c r="E45" s="45"/>
      <c r="F45" s="52">
        <f>SUM(F28,F32,F39)</f>
        <v>754246</v>
      </c>
      <c r="G45" s="53">
        <f>F45/$F$45*100</f>
        <v>100</v>
      </c>
      <c r="H45" s="52">
        <f>SUM(H28,H32,H39)</f>
        <v>731707</v>
      </c>
      <c r="I45" s="53">
        <f t="shared" si="3"/>
        <v>3.080331334810249</v>
      </c>
    </row>
    <row r="46" spans="1:9">
      <c r="A46" s="22" t="s">
        <v>19</v>
      </c>
    </row>
    <row r="47" spans="1:9">
      <c r="A47" s="23" t="s">
        <v>20</v>
      </c>
    </row>
    <row r="48" spans="1:9">
      <c r="A48" s="23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I8" activePane="bottomRight" state="frozen"/>
      <selection activeCell="L8" sqref="L8"/>
      <selection pane="topRight" activeCell="L8" sqref="L8"/>
      <selection pane="bottomLeft" activeCell="L8" sqref="L8"/>
      <selection pane="bottomRight" activeCell="N11" sqref="N11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93" t="s">
        <v>250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242</v>
      </c>
      <c r="B5" s="12"/>
      <c r="C5" s="12"/>
      <c r="D5" s="12"/>
      <c r="K5" s="15"/>
      <c r="O5" s="15" t="s">
        <v>47</v>
      </c>
    </row>
    <row r="6" spans="1:25" ht="16" customHeight="1">
      <c r="A6" s="112" t="s">
        <v>48</v>
      </c>
      <c r="B6" s="113"/>
      <c r="C6" s="113"/>
      <c r="D6" s="113"/>
      <c r="E6" s="113"/>
      <c r="F6" s="117" t="s">
        <v>254</v>
      </c>
      <c r="G6" s="118"/>
      <c r="H6" s="117" t="s">
        <v>255</v>
      </c>
      <c r="I6" s="118"/>
      <c r="J6" s="117" t="s">
        <v>256</v>
      </c>
      <c r="K6" s="118"/>
      <c r="L6" s="117" t="s">
        <v>257</v>
      </c>
      <c r="M6" s="118"/>
      <c r="N6" s="117" t="s">
        <v>258</v>
      </c>
      <c r="O6" s="118"/>
    </row>
    <row r="7" spans="1:25" ht="16" customHeight="1">
      <c r="A7" s="113"/>
      <c r="B7" s="113"/>
      <c r="C7" s="113"/>
      <c r="D7" s="113"/>
      <c r="E7" s="113"/>
      <c r="F7" s="94" t="s">
        <v>243</v>
      </c>
      <c r="G7" s="94" t="s">
        <v>238</v>
      </c>
      <c r="H7" s="94" t="s">
        <v>243</v>
      </c>
      <c r="I7" s="49" t="s">
        <v>238</v>
      </c>
      <c r="J7" s="49" t="s">
        <v>243</v>
      </c>
      <c r="K7" s="49" t="s">
        <v>238</v>
      </c>
      <c r="L7" s="94" t="s">
        <v>243</v>
      </c>
      <c r="M7" s="49" t="s">
        <v>238</v>
      </c>
      <c r="N7" s="94" t="s">
        <v>243</v>
      </c>
      <c r="O7" s="49" t="s">
        <v>238</v>
      </c>
    </row>
    <row r="8" spans="1:25" ht="16" customHeight="1">
      <c r="A8" s="110" t="s">
        <v>82</v>
      </c>
      <c r="B8" s="59" t="s">
        <v>49</v>
      </c>
      <c r="C8" s="51"/>
      <c r="D8" s="51"/>
      <c r="E8" s="64" t="s">
        <v>40</v>
      </c>
      <c r="F8" s="82">
        <v>9821</v>
      </c>
      <c r="G8" s="82">
        <v>9909</v>
      </c>
      <c r="H8" s="82">
        <v>6140</v>
      </c>
      <c r="I8" s="52">
        <v>6342</v>
      </c>
      <c r="J8" s="88"/>
      <c r="K8" s="88"/>
      <c r="L8" s="101">
        <v>5639</v>
      </c>
      <c r="M8" s="52">
        <v>5280</v>
      </c>
      <c r="N8" s="97">
        <v>15433</v>
      </c>
      <c r="O8" s="52">
        <v>14135</v>
      </c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6" customHeight="1">
      <c r="A9" s="110"/>
      <c r="B9" s="61"/>
      <c r="C9" s="51" t="s">
        <v>50</v>
      </c>
      <c r="D9" s="51"/>
      <c r="E9" s="64" t="s">
        <v>41</v>
      </c>
      <c r="F9" s="82">
        <v>9821</v>
      </c>
      <c r="G9" s="82">
        <v>9909</v>
      </c>
      <c r="H9" s="82">
        <v>6140</v>
      </c>
      <c r="I9" s="52">
        <v>6342</v>
      </c>
      <c r="J9" s="88"/>
      <c r="K9" s="88"/>
      <c r="L9" s="101">
        <v>5639</v>
      </c>
      <c r="M9" s="52">
        <v>5280</v>
      </c>
      <c r="N9" s="97">
        <v>15433</v>
      </c>
      <c r="O9" s="52">
        <v>14135</v>
      </c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6" customHeight="1">
      <c r="A10" s="110"/>
      <c r="B10" s="60"/>
      <c r="C10" s="51" t="s">
        <v>51</v>
      </c>
      <c r="D10" s="51"/>
      <c r="E10" s="64" t="s">
        <v>42</v>
      </c>
      <c r="F10" s="82">
        <v>0</v>
      </c>
      <c r="G10" s="82">
        <v>0</v>
      </c>
      <c r="H10" s="82">
        <v>0</v>
      </c>
      <c r="I10" s="52">
        <v>0</v>
      </c>
      <c r="J10" s="89"/>
      <c r="K10" s="89"/>
      <c r="L10" s="101">
        <v>0</v>
      </c>
      <c r="M10" s="52">
        <v>0</v>
      </c>
      <c r="N10" s="97">
        <v>0</v>
      </c>
      <c r="O10" s="52">
        <v>0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6" customHeight="1">
      <c r="A11" s="110"/>
      <c r="B11" s="59" t="s">
        <v>52</v>
      </c>
      <c r="C11" s="51"/>
      <c r="D11" s="51"/>
      <c r="E11" s="64" t="s">
        <v>43</v>
      </c>
      <c r="F11" s="82">
        <v>10316</v>
      </c>
      <c r="G11" s="82">
        <v>9893</v>
      </c>
      <c r="H11" s="82">
        <v>6652</v>
      </c>
      <c r="I11" s="52">
        <v>6562</v>
      </c>
      <c r="J11" s="88"/>
      <c r="K11" s="88"/>
      <c r="L11" s="101">
        <v>5827</v>
      </c>
      <c r="M11" s="52">
        <v>5490</v>
      </c>
      <c r="N11" s="97">
        <v>14464</v>
      </c>
      <c r="O11" s="52">
        <v>13974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6" customHeight="1">
      <c r="A12" s="110"/>
      <c r="B12" s="61"/>
      <c r="C12" s="51" t="s">
        <v>53</v>
      </c>
      <c r="D12" s="51"/>
      <c r="E12" s="64" t="s">
        <v>44</v>
      </c>
      <c r="F12" s="82">
        <v>10316</v>
      </c>
      <c r="G12" s="82">
        <v>9893</v>
      </c>
      <c r="H12" s="82">
        <v>6652</v>
      </c>
      <c r="I12" s="52">
        <v>6562</v>
      </c>
      <c r="J12" s="88"/>
      <c r="K12" s="88"/>
      <c r="L12" s="101">
        <v>5827</v>
      </c>
      <c r="M12" s="52">
        <v>5490</v>
      </c>
      <c r="N12" s="97">
        <v>14464</v>
      </c>
      <c r="O12" s="52">
        <v>13974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6" customHeight="1">
      <c r="A13" s="110"/>
      <c r="B13" s="60"/>
      <c r="C13" s="51" t="s">
        <v>54</v>
      </c>
      <c r="D13" s="51"/>
      <c r="E13" s="64" t="s">
        <v>45</v>
      </c>
      <c r="F13" s="82">
        <v>0</v>
      </c>
      <c r="G13" s="82">
        <v>0</v>
      </c>
      <c r="H13" s="95">
        <v>0</v>
      </c>
      <c r="I13" s="65">
        <v>0</v>
      </c>
      <c r="J13" s="89"/>
      <c r="K13" s="89"/>
      <c r="L13" s="101">
        <v>0</v>
      </c>
      <c r="M13" s="52">
        <v>0</v>
      </c>
      <c r="N13" s="97">
        <v>0</v>
      </c>
      <c r="O13" s="52">
        <v>0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6" customHeight="1">
      <c r="A14" s="110"/>
      <c r="B14" s="51" t="s">
        <v>55</v>
      </c>
      <c r="C14" s="51"/>
      <c r="D14" s="51"/>
      <c r="E14" s="64" t="s">
        <v>96</v>
      </c>
      <c r="F14" s="82">
        <f t="shared" ref="F14:O14" si="0">F9-F12</f>
        <v>-495</v>
      </c>
      <c r="G14" s="82">
        <f t="shared" si="0"/>
        <v>16</v>
      </c>
      <c r="H14" s="82">
        <f t="shared" si="0"/>
        <v>-512</v>
      </c>
      <c r="I14" s="52">
        <f t="shared" si="0"/>
        <v>-220</v>
      </c>
      <c r="J14" s="88"/>
      <c r="K14" s="88"/>
      <c r="L14" s="101">
        <f t="shared" si="0"/>
        <v>-188</v>
      </c>
      <c r="M14" s="52">
        <f t="shared" si="0"/>
        <v>-210</v>
      </c>
      <c r="N14" s="97">
        <f t="shared" si="0"/>
        <v>969</v>
      </c>
      <c r="O14" s="52">
        <f t="shared" si="0"/>
        <v>161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6" customHeight="1">
      <c r="A15" s="110"/>
      <c r="B15" s="51" t="s">
        <v>56</v>
      </c>
      <c r="C15" s="51"/>
      <c r="D15" s="51"/>
      <c r="E15" s="64" t="s">
        <v>97</v>
      </c>
      <c r="F15" s="82">
        <f t="shared" ref="F15:O15" si="1">F10-F13</f>
        <v>0</v>
      </c>
      <c r="G15" s="82">
        <f t="shared" si="1"/>
        <v>0</v>
      </c>
      <c r="H15" s="82">
        <f t="shared" si="1"/>
        <v>0</v>
      </c>
      <c r="I15" s="52">
        <f t="shared" si="1"/>
        <v>0</v>
      </c>
      <c r="J15" s="88"/>
      <c r="K15" s="88"/>
      <c r="L15" s="101">
        <f t="shared" si="1"/>
        <v>0</v>
      </c>
      <c r="M15" s="52">
        <f t="shared" si="1"/>
        <v>0</v>
      </c>
      <c r="N15" s="97">
        <f t="shared" si="1"/>
        <v>0</v>
      </c>
      <c r="O15" s="52">
        <f t="shared" si="1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6" customHeight="1">
      <c r="A16" s="110"/>
      <c r="B16" s="51" t="s">
        <v>57</v>
      </c>
      <c r="C16" s="51"/>
      <c r="D16" s="51"/>
      <c r="E16" s="64" t="s">
        <v>98</v>
      </c>
      <c r="F16" s="82">
        <f t="shared" ref="F16:O16" si="2">F8-F11</f>
        <v>-495</v>
      </c>
      <c r="G16" s="82">
        <f t="shared" si="2"/>
        <v>16</v>
      </c>
      <c r="H16" s="82">
        <f t="shared" si="2"/>
        <v>-512</v>
      </c>
      <c r="I16" s="52">
        <f t="shared" si="2"/>
        <v>-220</v>
      </c>
      <c r="J16" s="88"/>
      <c r="K16" s="88"/>
      <c r="L16" s="101">
        <f t="shared" si="2"/>
        <v>-188</v>
      </c>
      <c r="M16" s="52">
        <f t="shared" si="2"/>
        <v>-210</v>
      </c>
      <c r="N16" s="97">
        <f t="shared" si="2"/>
        <v>969</v>
      </c>
      <c r="O16" s="52">
        <f t="shared" si="2"/>
        <v>161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6" customHeight="1">
      <c r="A17" s="110"/>
      <c r="B17" s="51" t="s">
        <v>58</v>
      </c>
      <c r="C17" s="51"/>
      <c r="D17" s="51"/>
      <c r="E17" s="49"/>
      <c r="F17" s="82">
        <v>137</v>
      </c>
      <c r="G17" s="82">
        <v>0</v>
      </c>
      <c r="H17" s="95">
        <v>6</v>
      </c>
      <c r="I17" s="65">
        <v>0</v>
      </c>
      <c r="J17" s="88"/>
      <c r="K17" s="88"/>
      <c r="L17" s="101">
        <v>4993</v>
      </c>
      <c r="M17" s="52">
        <v>7662</v>
      </c>
      <c r="N17" s="95">
        <v>0</v>
      </c>
      <c r="O17" s="66">
        <v>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6" customHeight="1">
      <c r="A18" s="110"/>
      <c r="B18" s="51" t="s">
        <v>59</v>
      </c>
      <c r="C18" s="51"/>
      <c r="D18" s="51"/>
      <c r="E18" s="49"/>
      <c r="F18" s="96">
        <v>0</v>
      </c>
      <c r="G18" s="96">
        <v>0</v>
      </c>
      <c r="H18" s="96">
        <v>0</v>
      </c>
      <c r="I18" s="66">
        <v>0</v>
      </c>
      <c r="J18" s="90"/>
      <c r="K18" s="90"/>
      <c r="L18" s="96">
        <v>0</v>
      </c>
      <c r="M18" s="66">
        <v>0</v>
      </c>
      <c r="N18" s="96">
        <v>0</v>
      </c>
      <c r="O18" s="66">
        <v>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" customHeight="1">
      <c r="A19" s="110" t="s">
        <v>83</v>
      </c>
      <c r="B19" s="59" t="s">
        <v>60</v>
      </c>
      <c r="C19" s="51"/>
      <c r="D19" s="51"/>
      <c r="E19" s="64"/>
      <c r="F19" s="82">
        <v>3265</v>
      </c>
      <c r="G19" s="82">
        <v>2929</v>
      </c>
      <c r="H19" s="82">
        <v>2770</v>
      </c>
      <c r="I19" s="52">
        <v>2412</v>
      </c>
      <c r="J19" s="88"/>
      <c r="K19" s="88"/>
      <c r="L19" s="101">
        <v>1247</v>
      </c>
      <c r="M19" s="52">
        <v>1311</v>
      </c>
      <c r="N19" s="97">
        <v>11309</v>
      </c>
      <c r="O19" s="52">
        <v>9542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" customHeight="1">
      <c r="A20" s="110"/>
      <c r="B20" s="60"/>
      <c r="C20" s="51" t="s">
        <v>61</v>
      </c>
      <c r="D20" s="51"/>
      <c r="E20" s="64"/>
      <c r="F20" s="82">
        <v>900</v>
      </c>
      <c r="G20" s="82">
        <v>2500</v>
      </c>
      <c r="H20" s="82">
        <v>2340</v>
      </c>
      <c r="I20" s="52">
        <v>2000</v>
      </c>
      <c r="J20" s="88"/>
      <c r="K20" s="89"/>
      <c r="L20" s="101">
        <v>408</v>
      </c>
      <c r="M20" s="52">
        <v>487</v>
      </c>
      <c r="N20" s="97">
        <v>2422</v>
      </c>
      <c r="O20" s="52">
        <v>1990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6" customHeight="1">
      <c r="A21" s="110"/>
      <c r="B21" s="51" t="s">
        <v>62</v>
      </c>
      <c r="C21" s="51"/>
      <c r="D21" s="51"/>
      <c r="E21" s="64" t="s">
        <v>99</v>
      </c>
      <c r="F21" s="82">
        <v>3265</v>
      </c>
      <c r="G21" s="82">
        <v>2929</v>
      </c>
      <c r="H21" s="82">
        <v>2770</v>
      </c>
      <c r="I21" s="52">
        <v>2412</v>
      </c>
      <c r="J21" s="88"/>
      <c r="K21" s="88"/>
      <c r="L21" s="101">
        <v>1247</v>
      </c>
      <c r="M21" s="52">
        <v>1311</v>
      </c>
      <c r="N21" s="97">
        <v>11309</v>
      </c>
      <c r="O21" s="52">
        <v>9542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" customHeight="1">
      <c r="A22" s="110"/>
      <c r="B22" s="59" t="s">
        <v>63</v>
      </c>
      <c r="C22" s="51"/>
      <c r="D22" s="51"/>
      <c r="E22" s="64" t="s">
        <v>100</v>
      </c>
      <c r="F22" s="82">
        <v>10366</v>
      </c>
      <c r="G22" s="82">
        <v>9184</v>
      </c>
      <c r="H22" s="82">
        <v>7816</v>
      </c>
      <c r="I22" s="52">
        <v>6053</v>
      </c>
      <c r="J22" s="88"/>
      <c r="K22" s="88"/>
      <c r="L22" s="101">
        <v>1694</v>
      </c>
      <c r="M22" s="52">
        <v>1719</v>
      </c>
      <c r="N22" s="97">
        <v>11893</v>
      </c>
      <c r="O22" s="52">
        <v>10175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" customHeight="1">
      <c r="A23" s="110"/>
      <c r="B23" s="60" t="s">
        <v>64</v>
      </c>
      <c r="C23" s="51" t="s">
        <v>65</v>
      </c>
      <c r="D23" s="51"/>
      <c r="E23" s="64"/>
      <c r="F23" s="82">
        <v>1121</v>
      </c>
      <c r="G23" s="82">
        <v>1490</v>
      </c>
      <c r="H23" s="82">
        <v>1196</v>
      </c>
      <c r="I23" s="52">
        <v>1205</v>
      </c>
      <c r="J23" s="88"/>
      <c r="K23" s="88"/>
      <c r="L23" s="101">
        <v>737</v>
      </c>
      <c r="M23" s="52">
        <v>737</v>
      </c>
      <c r="N23" s="97">
        <v>2995</v>
      </c>
      <c r="O23" s="52">
        <v>3018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6" customHeight="1">
      <c r="A24" s="110"/>
      <c r="B24" s="51" t="s">
        <v>101</v>
      </c>
      <c r="C24" s="51"/>
      <c r="D24" s="51"/>
      <c r="E24" s="64" t="s">
        <v>102</v>
      </c>
      <c r="F24" s="82">
        <f t="shared" ref="F24:O24" si="3">F21-F22</f>
        <v>-7101</v>
      </c>
      <c r="G24" s="82">
        <f t="shared" si="3"/>
        <v>-6255</v>
      </c>
      <c r="H24" s="82">
        <f t="shared" si="3"/>
        <v>-5046</v>
      </c>
      <c r="I24" s="52">
        <f t="shared" si="3"/>
        <v>-3641</v>
      </c>
      <c r="J24" s="88"/>
      <c r="K24" s="88"/>
      <c r="L24" s="101">
        <f t="shared" si="3"/>
        <v>-447</v>
      </c>
      <c r="M24" s="52">
        <f t="shared" si="3"/>
        <v>-408</v>
      </c>
      <c r="N24" s="97">
        <f t="shared" si="3"/>
        <v>-584</v>
      </c>
      <c r="O24" s="52">
        <f t="shared" si="3"/>
        <v>-633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6" customHeight="1">
      <c r="A25" s="110"/>
      <c r="B25" s="59" t="s">
        <v>66</v>
      </c>
      <c r="C25" s="59"/>
      <c r="D25" s="59"/>
      <c r="E25" s="114" t="s">
        <v>103</v>
      </c>
      <c r="F25" s="121">
        <v>7101</v>
      </c>
      <c r="G25" s="121">
        <v>6255</v>
      </c>
      <c r="H25" s="121">
        <v>5046</v>
      </c>
      <c r="I25" s="121">
        <v>3641</v>
      </c>
      <c r="J25" s="119"/>
      <c r="K25" s="119"/>
      <c r="L25" s="121">
        <v>447</v>
      </c>
      <c r="M25" s="127">
        <v>408</v>
      </c>
      <c r="N25" s="121">
        <v>584</v>
      </c>
      <c r="O25" s="127">
        <v>633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6" customHeight="1">
      <c r="A26" s="110"/>
      <c r="B26" s="78" t="s">
        <v>67</v>
      </c>
      <c r="C26" s="78"/>
      <c r="D26" s="78"/>
      <c r="E26" s="115"/>
      <c r="F26" s="122"/>
      <c r="G26" s="122"/>
      <c r="H26" s="122"/>
      <c r="I26" s="122"/>
      <c r="J26" s="120"/>
      <c r="K26" s="120"/>
      <c r="L26" s="122"/>
      <c r="M26" s="128"/>
      <c r="N26" s="122"/>
      <c r="O26" s="128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6" customHeight="1">
      <c r="A27" s="110"/>
      <c r="B27" s="51" t="s">
        <v>104</v>
      </c>
      <c r="C27" s="51"/>
      <c r="D27" s="51"/>
      <c r="E27" s="64" t="s">
        <v>105</v>
      </c>
      <c r="F27" s="82">
        <f>F24+F25</f>
        <v>0</v>
      </c>
      <c r="G27" s="82">
        <f t="shared" ref="G27:O27" si="4">G24+G25</f>
        <v>0</v>
      </c>
      <c r="H27" s="104">
        <f t="shared" si="4"/>
        <v>0</v>
      </c>
      <c r="I27" s="104">
        <f t="shared" si="4"/>
        <v>0</v>
      </c>
      <c r="J27" s="88"/>
      <c r="K27" s="88"/>
      <c r="L27" s="101">
        <f t="shared" si="4"/>
        <v>0</v>
      </c>
      <c r="M27" s="52">
        <f t="shared" si="4"/>
        <v>0</v>
      </c>
      <c r="N27" s="97">
        <f t="shared" si="4"/>
        <v>0</v>
      </c>
      <c r="O27" s="52">
        <f t="shared" si="4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6" customHeight="1">
      <c r="A28" s="8"/>
      <c r="F28" s="26"/>
      <c r="G28" s="26"/>
      <c r="H28" s="105"/>
      <c r="I28" s="10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" customHeight="1">
      <c r="A29" s="12"/>
      <c r="F29" s="26"/>
      <c r="G29" s="26"/>
      <c r="H29" s="105"/>
      <c r="I29" s="105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6" customHeight="1">
      <c r="A30" s="113" t="s">
        <v>68</v>
      </c>
      <c r="B30" s="113"/>
      <c r="C30" s="113"/>
      <c r="D30" s="113"/>
      <c r="E30" s="113"/>
      <c r="F30" s="124" t="s">
        <v>259</v>
      </c>
      <c r="G30" s="123"/>
      <c r="H30" s="125" t="s">
        <v>260</v>
      </c>
      <c r="I30" s="126"/>
      <c r="J30" s="123"/>
      <c r="K30" s="123"/>
      <c r="L30" s="123"/>
      <c r="M30" s="123"/>
      <c r="N30" s="123"/>
      <c r="O30" s="123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6" customHeight="1">
      <c r="A31" s="113"/>
      <c r="B31" s="113"/>
      <c r="C31" s="113"/>
      <c r="D31" s="113"/>
      <c r="E31" s="113"/>
      <c r="F31" s="94" t="s">
        <v>243</v>
      </c>
      <c r="G31" s="49" t="s">
        <v>238</v>
      </c>
      <c r="H31" s="94" t="s">
        <v>243</v>
      </c>
      <c r="I31" s="94" t="s">
        <v>238</v>
      </c>
      <c r="J31" s="49" t="s">
        <v>243</v>
      </c>
      <c r="K31" s="49" t="s">
        <v>238</v>
      </c>
      <c r="L31" s="49" t="s">
        <v>243</v>
      </c>
      <c r="M31" s="49" t="s">
        <v>238</v>
      </c>
      <c r="N31" s="49" t="s">
        <v>243</v>
      </c>
      <c r="O31" s="49" t="s">
        <v>238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6" customHeight="1">
      <c r="A32" s="110" t="s">
        <v>84</v>
      </c>
      <c r="B32" s="59" t="s">
        <v>49</v>
      </c>
      <c r="C32" s="51"/>
      <c r="D32" s="51"/>
      <c r="E32" s="64" t="s">
        <v>40</v>
      </c>
      <c r="F32" s="102">
        <v>93.721000000000004</v>
      </c>
      <c r="G32" s="52">
        <v>95</v>
      </c>
      <c r="H32" s="104">
        <v>85</v>
      </c>
      <c r="I32" s="104">
        <v>88</v>
      </c>
      <c r="J32" s="52"/>
      <c r="K32" s="52"/>
      <c r="L32" s="52"/>
      <c r="M32" s="52"/>
      <c r="N32" s="52"/>
      <c r="O32" s="52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" customHeight="1">
      <c r="A33" s="116"/>
      <c r="B33" s="61"/>
      <c r="C33" s="59" t="s">
        <v>69</v>
      </c>
      <c r="D33" s="51"/>
      <c r="E33" s="64"/>
      <c r="F33" s="103" t="s">
        <v>264</v>
      </c>
      <c r="G33" s="52">
        <v>0</v>
      </c>
      <c r="H33" s="104">
        <v>67</v>
      </c>
      <c r="I33" s="104">
        <v>67</v>
      </c>
      <c r="J33" s="52"/>
      <c r="K33" s="52"/>
      <c r="L33" s="52"/>
      <c r="M33" s="52"/>
      <c r="N33" s="52"/>
      <c r="O33" s="52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" customHeight="1">
      <c r="A34" s="116"/>
      <c r="B34" s="61"/>
      <c r="C34" s="60"/>
      <c r="D34" s="51" t="s">
        <v>70</v>
      </c>
      <c r="E34" s="64"/>
      <c r="F34" s="103" t="s">
        <v>264</v>
      </c>
      <c r="G34" s="52">
        <v>0</v>
      </c>
      <c r="H34" s="104">
        <v>67</v>
      </c>
      <c r="I34" s="104">
        <v>67</v>
      </c>
      <c r="J34" s="52"/>
      <c r="K34" s="52"/>
      <c r="L34" s="52"/>
      <c r="M34" s="52"/>
      <c r="N34" s="52"/>
      <c r="O34" s="52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" customHeight="1">
      <c r="A35" s="116"/>
      <c r="B35" s="60"/>
      <c r="C35" s="51" t="s">
        <v>71</v>
      </c>
      <c r="D35" s="51"/>
      <c r="E35" s="64"/>
      <c r="F35" s="102">
        <v>93.721000000000004</v>
      </c>
      <c r="G35" s="52">
        <v>95</v>
      </c>
      <c r="H35" s="104">
        <v>18</v>
      </c>
      <c r="I35" s="104">
        <v>21</v>
      </c>
      <c r="J35" s="66"/>
      <c r="K35" s="66"/>
      <c r="L35" s="52"/>
      <c r="M35" s="52"/>
      <c r="N35" s="52"/>
      <c r="O35" s="52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" customHeight="1">
      <c r="A36" s="116"/>
      <c r="B36" s="59" t="s">
        <v>52</v>
      </c>
      <c r="C36" s="51"/>
      <c r="D36" s="51"/>
      <c r="E36" s="64" t="s">
        <v>41</v>
      </c>
      <c r="F36" s="102">
        <v>29.469000000000001</v>
      </c>
      <c r="G36" s="52">
        <v>32</v>
      </c>
      <c r="H36" s="104">
        <v>19</v>
      </c>
      <c r="I36" s="104">
        <v>21</v>
      </c>
      <c r="J36" s="52"/>
      <c r="K36" s="52"/>
      <c r="L36" s="52"/>
      <c r="M36" s="52"/>
      <c r="N36" s="52"/>
      <c r="O36" s="52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" customHeight="1">
      <c r="A37" s="116"/>
      <c r="B37" s="61"/>
      <c r="C37" s="51" t="s">
        <v>72</v>
      </c>
      <c r="D37" s="51"/>
      <c r="E37" s="64"/>
      <c r="F37" s="102">
        <v>18.736000000000001</v>
      </c>
      <c r="G37" s="52">
        <v>20</v>
      </c>
      <c r="H37" s="104">
        <v>15</v>
      </c>
      <c r="I37" s="104">
        <v>15</v>
      </c>
      <c r="J37" s="52"/>
      <c r="K37" s="52"/>
      <c r="L37" s="52"/>
      <c r="M37" s="52"/>
      <c r="N37" s="52"/>
      <c r="O37" s="52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" customHeight="1">
      <c r="A38" s="116"/>
      <c r="B38" s="60"/>
      <c r="C38" s="51" t="s">
        <v>73</v>
      </c>
      <c r="D38" s="51"/>
      <c r="E38" s="64"/>
      <c r="F38" s="102">
        <v>10.733000000000001</v>
      </c>
      <c r="G38" s="52">
        <v>11</v>
      </c>
      <c r="H38" s="104">
        <v>4</v>
      </c>
      <c r="I38" s="104">
        <v>6</v>
      </c>
      <c r="J38" s="52"/>
      <c r="K38" s="66"/>
      <c r="L38" s="52"/>
      <c r="M38" s="52"/>
      <c r="N38" s="52"/>
      <c r="O38" s="52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" customHeight="1">
      <c r="A39" s="116"/>
      <c r="B39" s="45" t="s">
        <v>74</v>
      </c>
      <c r="C39" s="45"/>
      <c r="D39" s="45"/>
      <c r="E39" s="64" t="s">
        <v>107</v>
      </c>
      <c r="F39" s="102">
        <f>F32-F36</f>
        <v>64.25200000000001</v>
      </c>
      <c r="G39" s="52">
        <f t="shared" ref="G39:O39" si="5">G32-G36</f>
        <v>63</v>
      </c>
      <c r="H39" s="104">
        <f t="shared" si="5"/>
        <v>66</v>
      </c>
      <c r="I39" s="104">
        <f t="shared" si="5"/>
        <v>67</v>
      </c>
      <c r="J39" s="52">
        <f t="shared" si="5"/>
        <v>0</v>
      </c>
      <c r="K39" s="52">
        <f t="shared" si="5"/>
        <v>0</v>
      </c>
      <c r="L39" s="52">
        <f t="shared" si="5"/>
        <v>0</v>
      </c>
      <c r="M39" s="52">
        <f t="shared" si="5"/>
        <v>0</v>
      </c>
      <c r="N39" s="52">
        <f t="shared" si="5"/>
        <v>0</v>
      </c>
      <c r="O39" s="52">
        <f t="shared" si="5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" customHeight="1">
      <c r="A40" s="110" t="s">
        <v>85</v>
      </c>
      <c r="B40" s="59" t="s">
        <v>75</v>
      </c>
      <c r="C40" s="51"/>
      <c r="D40" s="51"/>
      <c r="E40" s="64" t="s">
        <v>43</v>
      </c>
      <c r="F40" s="102">
        <v>282.25400000000002</v>
      </c>
      <c r="G40" s="52">
        <v>171</v>
      </c>
      <c r="H40" s="104">
        <v>19</v>
      </c>
      <c r="I40" s="104">
        <v>40</v>
      </c>
      <c r="J40" s="52"/>
      <c r="K40" s="52"/>
      <c r="L40" s="52"/>
      <c r="M40" s="52"/>
      <c r="N40" s="52"/>
      <c r="O40" s="52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" customHeight="1">
      <c r="A41" s="111"/>
      <c r="B41" s="60"/>
      <c r="C41" s="51" t="s">
        <v>76</v>
      </c>
      <c r="D41" s="51"/>
      <c r="E41" s="64"/>
      <c r="F41" s="96">
        <v>219</v>
      </c>
      <c r="G41" s="66">
        <v>108</v>
      </c>
      <c r="H41" s="96">
        <v>0</v>
      </c>
      <c r="I41" s="96">
        <v>0</v>
      </c>
      <c r="J41" s="52"/>
      <c r="K41" s="52"/>
      <c r="L41" s="52"/>
      <c r="M41" s="52"/>
      <c r="N41" s="52"/>
      <c r="O41" s="52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" customHeight="1">
      <c r="A42" s="111"/>
      <c r="B42" s="59" t="s">
        <v>63</v>
      </c>
      <c r="C42" s="51"/>
      <c r="D42" s="51"/>
      <c r="E42" s="64" t="s">
        <v>44</v>
      </c>
      <c r="F42" s="102">
        <v>346.50700000000001</v>
      </c>
      <c r="G42" s="52">
        <v>234</v>
      </c>
      <c r="H42" s="104">
        <v>85</v>
      </c>
      <c r="I42" s="104">
        <v>107</v>
      </c>
      <c r="J42" s="52"/>
      <c r="K42" s="52"/>
      <c r="L42" s="52"/>
      <c r="M42" s="52"/>
      <c r="N42" s="52"/>
      <c r="O42" s="52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" customHeight="1">
      <c r="A43" s="111"/>
      <c r="B43" s="60"/>
      <c r="C43" s="51" t="s">
        <v>77</v>
      </c>
      <c r="D43" s="51"/>
      <c r="E43" s="64"/>
      <c r="F43" s="102">
        <v>126.50700000000001</v>
      </c>
      <c r="G43" s="52">
        <v>126</v>
      </c>
      <c r="H43" s="104">
        <v>85</v>
      </c>
      <c r="I43" s="104">
        <v>107</v>
      </c>
      <c r="J43" s="66"/>
      <c r="K43" s="66"/>
      <c r="L43" s="52"/>
      <c r="M43" s="52"/>
      <c r="N43" s="52"/>
      <c r="O43" s="52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" customHeight="1">
      <c r="A44" s="111"/>
      <c r="B44" s="51" t="s">
        <v>74</v>
      </c>
      <c r="C44" s="51"/>
      <c r="D44" s="51"/>
      <c r="E44" s="64" t="s">
        <v>108</v>
      </c>
      <c r="F44" s="96">
        <f>F40-F42</f>
        <v>-64.252999999999986</v>
      </c>
      <c r="G44" s="66">
        <f t="shared" ref="G44:O44" si="6">G40-G42</f>
        <v>-63</v>
      </c>
      <c r="H44" s="96">
        <f t="shared" si="6"/>
        <v>-66</v>
      </c>
      <c r="I44" s="96">
        <f t="shared" si="6"/>
        <v>-67</v>
      </c>
      <c r="J44" s="66">
        <f t="shared" si="6"/>
        <v>0</v>
      </c>
      <c r="K44" s="66">
        <f t="shared" si="6"/>
        <v>0</v>
      </c>
      <c r="L44" s="66">
        <f t="shared" si="6"/>
        <v>0</v>
      </c>
      <c r="M44" s="66">
        <f t="shared" si="6"/>
        <v>0</v>
      </c>
      <c r="N44" s="66">
        <f t="shared" si="6"/>
        <v>0</v>
      </c>
      <c r="O44" s="66">
        <f t="shared" si="6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" customHeight="1">
      <c r="A45" s="110" t="s">
        <v>86</v>
      </c>
      <c r="B45" s="45" t="s">
        <v>78</v>
      </c>
      <c r="C45" s="45"/>
      <c r="D45" s="45"/>
      <c r="E45" s="64" t="s">
        <v>109</v>
      </c>
      <c r="F45" s="102">
        <f>F39+F44</f>
        <v>-9.9999999997635314E-4</v>
      </c>
      <c r="G45" s="52">
        <f t="shared" ref="G45:O45" si="7">G39+G44</f>
        <v>0</v>
      </c>
      <c r="H45" s="104">
        <f t="shared" si="7"/>
        <v>0</v>
      </c>
      <c r="I45" s="104">
        <f t="shared" si="7"/>
        <v>0</v>
      </c>
      <c r="J45" s="52">
        <f t="shared" si="7"/>
        <v>0</v>
      </c>
      <c r="K45" s="52">
        <f t="shared" si="7"/>
        <v>0</v>
      </c>
      <c r="L45" s="52">
        <f t="shared" si="7"/>
        <v>0</v>
      </c>
      <c r="M45" s="52">
        <f t="shared" si="7"/>
        <v>0</v>
      </c>
      <c r="N45" s="52">
        <f t="shared" si="7"/>
        <v>0</v>
      </c>
      <c r="O45" s="52">
        <f t="shared" si="7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" customHeight="1">
      <c r="A46" s="111"/>
      <c r="B46" s="51" t="s">
        <v>79</v>
      </c>
      <c r="C46" s="51"/>
      <c r="D46" s="51"/>
      <c r="E46" s="51"/>
      <c r="F46" s="96"/>
      <c r="G46" s="66"/>
      <c r="H46" s="96"/>
      <c r="I46" s="96"/>
      <c r="J46" s="66"/>
      <c r="K46" s="66"/>
      <c r="L46" s="52"/>
      <c r="M46" s="52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" customHeight="1">
      <c r="A47" s="111"/>
      <c r="B47" s="51" t="s">
        <v>80</v>
      </c>
      <c r="C47" s="51"/>
      <c r="D47" s="51"/>
      <c r="E47" s="51"/>
      <c r="F47" s="102"/>
      <c r="G47" s="52"/>
      <c r="H47" s="104"/>
      <c r="I47" s="104"/>
      <c r="J47" s="52"/>
      <c r="K47" s="52"/>
      <c r="L47" s="52"/>
      <c r="M47" s="52"/>
      <c r="N47" s="52"/>
      <c r="O47" s="52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" customHeight="1">
      <c r="A48" s="111"/>
      <c r="B48" s="51" t="s">
        <v>81</v>
      </c>
      <c r="C48" s="51"/>
      <c r="D48" s="51"/>
      <c r="E48" s="51"/>
      <c r="F48" s="102"/>
      <c r="G48" s="52"/>
      <c r="H48" s="104"/>
      <c r="I48" s="104"/>
      <c r="J48" s="52"/>
      <c r="K48" s="52"/>
      <c r="L48" s="52"/>
      <c r="M48" s="52"/>
      <c r="N48" s="52"/>
      <c r="O48" s="52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" ht="16" customHeight="1">
      <c r="A49" s="8" t="s">
        <v>110</v>
      </c>
    </row>
    <row r="50" spans="1:1" ht="16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1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E2" sqref="E2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9" ht="34" customHeight="1">
      <c r="A1" s="16" t="s">
        <v>0</v>
      </c>
      <c r="B1" s="16"/>
      <c r="C1" s="16"/>
      <c r="D1" s="16"/>
      <c r="E1" s="21" t="s">
        <v>263</v>
      </c>
      <c r="F1" s="1"/>
    </row>
    <row r="3" spans="1:9" ht="14">
      <c r="A3" s="10" t="s">
        <v>111</v>
      </c>
    </row>
    <row r="5" spans="1:9">
      <c r="A5" s="17" t="s">
        <v>244</v>
      </c>
      <c r="B5" s="17"/>
      <c r="C5" s="17"/>
      <c r="D5" s="17"/>
      <c r="E5" s="17"/>
    </row>
    <row r="6" spans="1:9" ht="1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7"/>
      <c r="F7" s="46" t="s">
        <v>235</v>
      </c>
      <c r="G7" s="46"/>
      <c r="H7" s="46" t="s">
        <v>245</v>
      </c>
      <c r="I7" s="67" t="s">
        <v>21</v>
      </c>
    </row>
    <row r="8" spans="1:9" ht="17.149999999999999" customHeight="1">
      <c r="A8" s="18"/>
      <c r="B8" s="19"/>
      <c r="C8" s="19"/>
      <c r="D8" s="19"/>
      <c r="E8" s="58"/>
      <c r="F8" s="49" t="s">
        <v>234</v>
      </c>
      <c r="G8" s="49" t="s">
        <v>2</v>
      </c>
      <c r="H8" s="49" t="s">
        <v>234</v>
      </c>
      <c r="I8" s="50"/>
    </row>
    <row r="9" spans="1:9" ht="18" customHeight="1">
      <c r="A9" s="106" t="s">
        <v>87</v>
      </c>
      <c r="B9" s="106" t="s">
        <v>89</v>
      </c>
      <c r="C9" s="59" t="s">
        <v>3</v>
      </c>
      <c r="D9" s="51"/>
      <c r="E9" s="51"/>
      <c r="F9" s="52">
        <v>303126</v>
      </c>
      <c r="G9" s="53">
        <f>F9/$F$27*100</f>
        <v>37.535476712912285</v>
      </c>
      <c r="H9" s="52">
        <v>298854</v>
      </c>
      <c r="I9" s="53">
        <f t="shared" ref="I9:I45" si="0">(F9/H9-1)*100</f>
        <v>1.4294605392599635</v>
      </c>
    </row>
    <row r="10" spans="1:9" ht="18" customHeight="1">
      <c r="A10" s="106"/>
      <c r="B10" s="106"/>
      <c r="C10" s="61"/>
      <c r="D10" s="59" t="s">
        <v>22</v>
      </c>
      <c r="E10" s="51"/>
      <c r="F10" s="52">
        <v>81252</v>
      </c>
      <c r="G10" s="53">
        <f t="shared" ref="G10:G27" si="1">F10/$F$27*100</f>
        <v>10.061270078705057</v>
      </c>
      <c r="H10" s="52">
        <v>77929</v>
      </c>
      <c r="I10" s="53">
        <f t="shared" si="0"/>
        <v>4.264137869085971</v>
      </c>
    </row>
    <row r="11" spans="1:9" ht="18" customHeight="1">
      <c r="A11" s="106"/>
      <c r="B11" s="106"/>
      <c r="C11" s="61"/>
      <c r="D11" s="61"/>
      <c r="E11" s="45" t="s">
        <v>23</v>
      </c>
      <c r="F11" s="52">
        <v>66001</v>
      </c>
      <c r="G11" s="53">
        <f t="shared" si="1"/>
        <v>8.172769734463305</v>
      </c>
      <c r="H11" s="52">
        <v>64763</v>
      </c>
      <c r="I11" s="53">
        <f t="shared" si="0"/>
        <v>1.9115853187776866</v>
      </c>
    </row>
    <row r="12" spans="1:9" ht="18" customHeight="1">
      <c r="A12" s="106"/>
      <c r="B12" s="106"/>
      <c r="C12" s="61"/>
      <c r="D12" s="61"/>
      <c r="E12" s="45" t="s">
        <v>24</v>
      </c>
      <c r="F12" s="52">
        <v>3552</v>
      </c>
      <c r="G12" s="53">
        <f t="shared" si="1"/>
        <v>0.43983694333136863</v>
      </c>
      <c r="H12" s="52">
        <v>3493</v>
      </c>
      <c r="I12" s="53">
        <f t="shared" si="0"/>
        <v>1.6890924706556065</v>
      </c>
    </row>
    <row r="13" spans="1:9" ht="18" customHeight="1">
      <c r="A13" s="106"/>
      <c r="B13" s="106"/>
      <c r="C13" s="61"/>
      <c r="D13" s="60"/>
      <c r="E13" s="45" t="s">
        <v>25</v>
      </c>
      <c r="F13" s="52">
        <v>168</v>
      </c>
      <c r="G13" s="53">
        <f t="shared" si="1"/>
        <v>2.0803098671078244E-2</v>
      </c>
      <c r="H13" s="52">
        <v>183</v>
      </c>
      <c r="I13" s="53">
        <f t="shared" si="0"/>
        <v>-8.1967213114754074</v>
      </c>
    </row>
    <row r="14" spans="1:9" ht="18" customHeight="1">
      <c r="A14" s="106"/>
      <c r="B14" s="106"/>
      <c r="C14" s="61"/>
      <c r="D14" s="59" t="s">
        <v>26</v>
      </c>
      <c r="E14" s="51"/>
      <c r="F14" s="52">
        <v>70570</v>
      </c>
      <c r="G14" s="53">
        <f t="shared" si="1"/>
        <v>8.7385397215356662</v>
      </c>
      <c r="H14" s="52">
        <v>68708</v>
      </c>
      <c r="I14" s="53">
        <f t="shared" si="0"/>
        <v>2.710019211736614</v>
      </c>
    </row>
    <row r="15" spans="1:9" ht="18" customHeight="1">
      <c r="A15" s="106"/>
      <c r="B15" s="106"/>
      <c r="C15" s="61"/>
      <c r="D15" s="61"/>
      <c r="E15" s="45" t="s">
        <v>27</v>
      </c>
      <c r="F15" s="52">
        <v>2742</v>
      </c>
      <c r="G15" s="53">
        <f t="shared" si="1"/>
        <v>0.33953628902438421</v>
      </c>
      <c r="H15" s="52">
        <v>2648</v>
      </c>
      <c r="I15" s="53">
        <f t="shared" si="0"/>
        <v>3.5498489425981772</v>
      </c>
    </row>
    <row r="16" spans="1:9" ht="18" customHeight="1">
      <c r="A16" s="106"/>
      <c r="B16" s="106"/>
      <c r="C16" s="61"/>
      <c r="D16" s="60"/>
      <c r="E16" s="45" t="s">
        <v>28</v>
      </c>
      <c r="F16" s="52">
        <v>67828</v>
      </c>
      <c r="G16" s="53">
        <f t="shared" si="1"/>
        <v>8.3990034325112806</v>
      </c>
      <c r="H16" s="52">
        <v>66059</v>
      </c>
      <c r="I16" s="53">
        <f t="shared" si="0"/>
        <v>2.6779091418277501</v>
      </c>
    </row>
    <row r="17" spans="1:9" ht="18" customHeight="1">
      <c r="A17" s="106"/>
      <c r="B17" s="106"/>
      <c r="C17" s="61"/>
      <c r="D17" s="107" t="s">
        <v>29</v>
      </c>
      <c r="E17" s="108"/>
      <c r="F17" s="52">
        <v>90605</v>
      </c>
      <c r="G17" s="53">
        <f t="shared" si="1"/>
        <v>11.219433066030025</v>
      </c>
      <c r="H17" s="52">
        <v>93663</v>
      </c>
      <c r="I17" s="53">
        <f t="shared" si="0"/>
        <v>-3.2648964906099476</v>
      </c>
    </row>
    <row r="18" spans="1:9" ht="18" customHeight="1">
      <c r="A18" s="106"/>
      <c r="B18" s="106"/>
      <c r="C18" s="61"/>
      <c r="D18" s="107" t="s">
        <v>93</v>
      </c>
      <c r="E18" s="109"/>
      <c r="F18" s="52">
        <v>6297</v>
      </c>
      <c r="G18" s="53">
        <f t="shared" si="1"/>
        <v>0.7797447162605935</v>
      </c>
      <c r="H18" s="52">
        <v>3905</v>
      </c>
      <c r="I18" s="53">
        <f t="shared" si="0"/>
        <v>61.254801536491676</v>
      </c>
    </row>
    <row r="19" spans="1:9" ht="18" customHeight="1">
      <c r="A19" s="106"/>
      <c r="B19" s="106"/>
      <c r="C19" s="60"/>
      <c r="D19" s="107" t="s">
        <v>94</v>
      </c>
      <c r="E19" s="109"/>
      <c r="F19" s="52"/>
      <c r="G19" s="53">
        <f t="shared" si="1"/>
        <v>0</v>
      </c>
      <c r="H19" s="52">
        <v>0</v>
      </c>
      <c r="I19" s="53" t="e">
        <f t="shared" si="0"/>
        <v>#DIV/0!</v>
      </c>
    </row>
    <row r="20" spans="1:9" ht="18" customHeight="1">
      <c r="A20" s="106"/>
      <c r="B20" s="106"/>
      <c r="C20" s="51" t="s">
        <v>4</v>
      </c>
      <c r="D20" s="51"/>
      <c r="E20" s="51"/>
      <c r="F20" s="52">
        <v>36359</v>
      </c>
      <c r="G20" s="53">
        <f t="shared" si="1"/>
        <v>4.5022610987007976</v>
      </c>
      <c r="H20" s="52">
        <v>36233</v>
      </c>
      <c r="I20" s="53">
        <f t="shared" si="0"/>
        <v>0.34774928932188587</v>
      </c>
    </row>
    <row r="21" spans="1:9" ht="18" customHeight="1">
      <c r="A21" s="106"/>
      <c r="B21" s="106"/>
      <c r="C21" s="51" t="s">
        <v>5</v>
      </c>
      <c r="D21" s="51"/>
      <c r="E21" s="51"/>
      <c r="F21" s="52">
        <v>166884</v>
      </c>
      <c r="G21" s="53">
        <f t="shared" si="1"/>
        <v>20.664906658477513</v>
      </c>
      <c r="H21" s="52">
        <v>163147</v>
      </c>
      <c r="I21" s="53">
        <f t="shared" si="0"/>
        <v>2.2905723059571947</v>
      </c>
    </row>
    <row r="22" spans="1:9" ht="18" customHeight="1">
      <c r="A22" s="106"/>
      <c r="B22" s="106"/>
      <c r="C22" s="51" t="s">
        <v>30</v>
      </c>
      <c r="D22" s="51"/>
      <c r="E22" s="51"/>
      <c r="F22" s="52">
        <v>8905</v>
      </c>
      <c r="G22" s="53">
        <f t="shared" si="1"/>
        <v>1.1026880575354272</v>
      </c>
      <c r="H22" s="52">
        <v>9054</v>
      </c>
      <c r="I22" s="53">
        <f t="shared" si="0"/>
        <v>-1.6456814667550224</v>
      </c>
    </row>
    <row r="23" spans="1:9" ht="18" customHeight="1">
      <c r="A23" s="106"/>
      <c r="B23" s="106"/>
      <c r="C23" s="51" t="s">
        <v>6</v>
      </c>
      <c r="D23" s="51"/>
      <c r="E23" s="51"/>
      <c r="F23" s="52">
        <v>115908</v>
      </c>
      <c r="G23" s="53">
        <f t="shared" si="1"/>
        <v>14.352652147424628</v>
      </c>
      <c r="H23" s="52">
        <v>191284</v>
      </c>
      <c r="I23" s="53">
        <f t="shared" si="0"/>
        <v>-39.405282198197447</v>
      </c>
    </row>
    <row r="24" spans="1:9" ht="18" customHeight="1">
      <c r="A24" s="106"/>
      <c r="B24" s="106"/>
      <c r="C24" s="51" t="s">
        <v>31</v>
      </c>
      <c r="D24" s="51"/>
      <c r="E24" s="51"/>
      <c r="F24" s="52">
        <v>2569</v>
      </c>
      <c r="G24" s="53">
        <f t="shared" si="1"/>
        <v>0.31811405051190483</v>
      </c>
      <c r="H24" s="52">
        <v>2220</v>
      </c>
      <c r="I24" s="53">
        <f t="shared" si="0"/>
        <v>15.720720720720728</v>
      </c>
    </row>
    <row r="25" spans="1:9" ht="18" customHeight="1">
      <c r="A25" s="106"/>
      <c r="B25" s="106"/>
      <c r="C25" s="51" t="s">
        <v>7</v>
      </c>
      <c r="D25" s="51"/>
      <c r="E25" s="51"/>
      <c r="F25" s="52">
        <v>92519</v>
      </c>
      <c r="G25" s="53">
        <f t="shared" si="1"/>
        <v>11.456439797318382</v>
      </c>
      <c r="H25" s="52">
        <v>94812</v>
      </c>
      <c r="I25" s="53">
        <f t="shared" si="0"/>
        <v>-2.418470235835124</v>
      </c>
    </row>
    <row r="26" spans="1:9" ht="18" customHeight="1">
      <c r="A26" s="106"/>
      <c r="B26" s="106"/>
      <c r="C26" s="51" t="s">
        <v>8</v>
      </c>
      <c r="D26" s="51"/>
      <c r="E26" s="51"/>
      <c r="F26" s="52">
        <v>81302</v>
      </c>
      <c r="G26" s="53">
        <f t="shared" si="1"/>
        <v>10.067461477119068</v>
      </c>
      <c r="H26" s="52">
        <v>72225</v>
      </c>
      <c r="I26" s="53">
        <f t="shared" si="0"/>
        <v>12.567670474212523</v>
      </c>
    </row>
    <row r="27" spans="1:9" ht="18" customHeight="1">
      <c r="A27" s="106"/>
      <c r="B27" s="106"/>
      <c r="C27" s="51" t="s">
        <v>9</v>
      </c>
      <c r="D27" s="51"/>
      <c r="E27" s="51"/>
      <c r="F27" s="52">
        <f>SUM(F9,F20:F26)</f>
        <v>807572</v>
      </c>
      <c r="G27" s="53">
        <f t="shared" si="1"/>
        <v>100</v>
      </c>
      <c r="H27" s="52">
        <f>SUM(H9,H20:H26)</f>
        <v>867829</v>
      </c>
      <c r="I27" s="53">
        <f t="shared" si="0"/>
        <v>-6.9434185767011662</v>
      </c>
    </row>
    <row r="28" spans="1:9" ht="18" customHeight="1">
      <c r="A28" s="106"/>
      <c r="B28" s="106" t="s">
        <v>88</v>
      </c>
      <c r="C28" s="59" t="s">
        <v>10</v>
      </c>
      <c r="D28" s="51"/>
      <c r="E28" s="51"/>
      <c r="F28" s="52">
        <v>330411</v>
      </c>
      <c r="G28" s="53">
        <f t="shared" ref="G28:G45" si="2">F28/$F$45*100</f>
        <v>43.219171721161906</v>
      </c>
      <c r="H28" s="52">
        <v>343146</v>
      </c>
      <c r="I28" s="53">
        <f t="shared" si="0"/>
        <v>-3.7112482733297147</v>
      </c>
    </row>
    <row r="29" spans="1:9" ht="18" customHeight="1">
      <c r="A29" s="106"/>
      <c r="B29" s="106"/>
      <c r="C29" s="61"/>
      <c r="D29" s="51" t="s">
        <v>11</v>
      </c>
      <c r="E29" s="51"/>
      <c r="F29" s="52">
        <v>202911</v>
      </c>
      <c r="G29" s="53">
        <f t="shared" si="2"/>
        <v>26.5416264988535</v>
      </c>
      <c r="H29" s="52">
        <v>211626</v>
      </c>
      <c r="I29" s="53">
        <f t="shared" si="0"/>
        <v>-4.1181140313572007</v>
      </c>
    </row>
    <row r="30" spans="1:9" ht="18" customHeight="1">
      <c r="A30" s="106"/>
      <c r="B30" s="106"/>
      <c r="C30" s="61"/>
      <c r="D30" s="51" t="s">
        <v>32</v>
      </c>
      <c r="E30" s="51"/>
      <c r="F30" s="52">
        <v>13772</v>
      </c>
      <c r="G30" s="53">
        <f t="shared" si="2"/>
        <v>1.8014364925618149</v>
      </c>
      <c r="H30" s="52">
        <v>14194</v>
      </c>
      <c r="I30" s="53">
        <f t="shared" si="0"/>
        <v>-2.9730872199520975</v>
      </c>
    </row>
    <row r="31" spans="1:9" ht="18" customHeight="1">
      <c r="A31" s="106"/>
      <c r="B31" s="106"/>
      <c r="C31" s="60"/>
      <c r="D31" s="51" t="s">
        <v>12</v>
      </c>
      <c r="E31" s="51"/>
      <c r="F31" s="52">
        <v>113728</v>
      </c>
      <c r="G31" s="53">
        <f t="shared" si="2"/>
        <v>14.876108729746592</v>
      </c>
      <c r="H31" s="52">
        <v>117325</v>
      </c>
      <c r="I31" s="53">
        <f t="shared" si="0"/>
        <v>-3.0658427445131031</v>
      </c>
    </row>
    <row r="32" spans="1:9" ht="18" customHeight="1">
      <c r="A32" s="106"/>
      <c r="B32" s="106"/>
      <c r="C32" s="59" t="s">
        <v>13</v>
      </c>
      <c r="D32" s="51"/>
      <c r="E32" s="51"/>
      <c r="F32" s="52">
        <v>305174</v>
      </c>
      <c r="G32" s="53">
        <f t="shared" si="2"/>
        <v>39.918064201354866</v>
      </c>
      <c r="H32" s="52">
        <v>359228</v>
      </c>
      <c r="I32" s="53">
        <f t="shared" si="0"/>
        <v>-15.047268030331706</v>
      </c>
    </row>
    <row r="33" spans="1:9" ht="18" customHeight="1">
      <c r="A33" s="106"/>
      <c r="B33" s="106"/>
      <c r="C33" s="61"/>
      <c r="D33" s="51" t="s">
        <v>14</v>
      </c>
      <c r="E33" s="51"/>
      <c r="F33" s="52">
        <v>27781</v>
      </c>
      <c r="G33" s="53">
        <f t="shared" si="2"/>
        <v>3.6338735985956854</v>
      </c>
      <c r="H33" s="52">
        <v>40699</v>
      </c>
      <c r="I33" s="53">
        <f t="shared" si="0"/>
        <v>-31.740337600432444</v>
      </c>
    </row>
    <row r="34" spans="1:9" ht="18" customHeight="1">
      <c r="A34" s="106"/>
      <c r="B34" s="106"/>
      <c r="C34" s="61"/>
      <c r="D34" s="51" t="s">
        <v>33</v>
      </c>
      <c r="E34" s="51"/>
      <c r="F34" s="52">
        <v>6097</v>
      </c>
      <c r="G34" s="53">
        <f t="shared" si="2"/>
        <v>0.79751367231697534</v>
      </c>
      <c r="H34" s="52">
        <v>5535</v>
      </c>
      <c r="I34" s="53">
        <f t="shared" si="0"/>
        <v>10.153568202348694</v>
      </c>
    </row>
    <row r="35" spans="1:9" ht="18" customHeight="1">
      <c r="A35" s="106"/>
      <c r="B35" s="106"/>
      <c r="C35" s="61"/>
      <c r="D35" s="51" t="s">
        <v>34</v>
      </c>
      <c r="E35" s="51"/>
      <c r="F35" s="52">
        <v>223206</v>
      </c>
      <c r="G35" s="53">
        <f t="shared" si="2"/>
        <v>29.196299285416238</v>
      </c>
      <c r="H35" s="52">
        <v>273240</v>
      </c>
      <c r="I35" s="53">
        <f t="shared" si="0"/>
        <v>-18.311374615722443</v>
      </c>
    </row>
    <row r="36" spans="1:9" ht="18" customHeight="1">
      <c r="A36" s="106"/>
      <c r="B36" s="106"/>
      <c r="C36" s="61"/>
      <c r="D36" s="51" t="s">
        <v>35</v>
      </c>
      <c r="E36" s="51"/>
      <c r="F36" s="52">
        <v>9513</v>
      </c>
      <c r="G36" s="53">
        <f t="shared" si="2"/>
        <v>1.2443410799985872</v>
      </c>
      <c r="H36" s="52">
        <v>9263</v>
      </c>
      <c r="I36" s="53">
        <f t="shared" si="0"/>
        <v>2.6989096405052315</v>
      </c>
    </row>
    <row r="37" spans="1:9" ht="18" customHeight="1">
      <c r="A37" s="106"/>
      <c r="B37" s="106"/>
      <c r="C37" s="61"/>
      <c r="D37" s="51" t="s">
        <v>15</v>
      </c>
      <c r="E37" s="51"/>
      <c r="F37" s="52">
        <v>29597</v>
      </c>
      <c r="G37" s="53">
        <f t="shared" si="2"/>
        <v>3.8714141642718589</v>
      </c>
      <c r="H37" s="52">
        <v>23289</v>
      </c>
      <c r="I37" s="53">
        <f t="shared" si="0"/>
        <v>27.085748636695438</v>
      </c>
    </row>
    <row r="38" spans="1:9" ht="18" customHeight="1">
      <c r="A38" s="106"/>
      <c r="B38" s="106"/>
      <c r="C38" s="60"/>
      <c r="D38" s="51" t="s">
        <v>36</v>
      </c>
      <c r="E38" s="51"/>
      <c r="F38" s="52">
        <v>8980</v>
      </c>
      <c r="G38" s="53">
        <f t="shared" si="2"/>
        <v>1.1746224007555255</v>
      </c>
      <c r="H38" s="52">
        <v>7201</v>
      </c>
      <c r="I38" s="53">
        <f t="shared" si="0"/>
        <v>24.704902096930994</v>
      </c>
    </row>
    <row r="39" spans="1:9" ht="18" customHeight="1">
      <c r="A39" s="106"/>
      <c r="B39" s="106"/>
      <c r="C39" s="59" t="s">
        <v>16</v>
      </c>
      <c r="D39" s="51"/>
      <c r="E39" s="51"/>
      <c r="F39" s="52">
        <v>128916</v>
      </c>
      <c r="G39" s="53">
        <f t="shared" si="2"/>
        <v>16.862764077483224</v>
      </c>
      <c r="H39" s="52">
        <v>127473</v>
      </c>
      <c r="I39" s="53">
        <f t="shared" si="0"/>
        <v>1.1320044244663485</v>
      </c>
    </row>
    <row r="40" spans="1:9" ht="18" customHeight="1">
      <c r="A40" s="106"/>
      <c r="B40" s="106"/>
      <c r="C40" s="61"/>
      <c r="D40" s="59" t="s">
        <v>17</v>
      </c>
      <c r="E40" s="51"/>
      <c r="F40" s="52">
        <v>122994</v>
      </c>
      <c r="G40" s="53">
        <f t="shared" si="2"/>
        <v>16.088141153510591</v>
      </c>
      <c r="H40" s="52">
        <v>122498</v>
      </c>
      <c r="I40" s="53">
        <f t="shared" si="0"/>
        <v>0.40490456987052337</v>
      </c>
    </row>
    <row r="41" spans="1:9" ht="18" customHeight="1">
      <c r="A41" s="106"/>
      <c r="B41" s="106"/>
      <c r="C41" s="61"/>
      <c r="D41" s="61"/>
      <c r="E41" s="55" t="s">
        <v>91</v>
      </c>
      <c r="F41" s="52">
        <v>83135</v>
      </c>
      <c r="G41" s="53">
        <f t="shared" si="2"/>
        <v>10.874413506326349</v>
      </c>
      <c r="H41" s="52">
        <v>85405</v>
      </c>
      <c r="I41" s="56">
        <f t="shared" si="0"/>
        <v>-2.6579240091329503</v>
      </c>
    </row>
    <row r="42" spans="1:9" ht="18" customHeight="1">
      <c r="A42" s="106"/>
      <c r="B42" s="106"/>
      <c r="C42" s="61"/>
      <c r="D42" s="60"/>
      <c r="E42" s="45" t="s">
        <v>37</v>
      </c>
      <c r="F42" s="52">
        <v>39859</v>
      </c>
      <c r="G42" s="53">
        <f t="shared" si="2"/>
        <v>5.2137276471842418</v>
      </c>
      <c r="H42" s="52">
        <v>37092</v>
      </c>
      <c r="I42" s="56">
        <f t="shared" si="0"/>
        <v>7.4598296128545183</v>
      </c>
    </row>
    <row r="43" spans="1:9" ht="18" customHeight="1">
      <c r="A43" s="106"/>
      <c r="B43" s="106"/>
      <c r="C43" s="61"/>
      <c r="D43" s="51" t="s">
        <v>38</v>
      </c>
      <c r="E43" s="51"/>
      <c r="F43" s="52">
        <v>5922</v>
      </c>
      <c r="G43" s="53">
        <f t="shared" si="2"/>
        <v>0.77462292397263055</v>
      </c>
      <c r="H43" s="52">
        <v>4975</v>
      </c>
      <c r="I43" s="56">
        <f t="shared" si="0"/>
        <v>19.035175879396981</v>
      </c>
    </row>
    <row r="44" spans="1:9" ht="18" customHeight="1">
      <c r="A44" s="106"/>
      <c r="B44" s="106"/>
      <c r="C44" s="60"/>
      <c r="D44" s="51" t="s">
        <v>39</v>
      </c>
      <c r="E44" s="51"/>
      <c r="F44" s="52"/>
      <c r="G44" s="53">
        <f t="shared" si="2"/>
        <v>0</v>
      </c>
      <c r="H44" s="52">
        <v>0</v>
      </c>
      <c r="I44" s="53" t="e">
        <f t="shared" si="0"/>
        <v>#DIV/0!</v>
      </c>
    </row>
    <row r="45" spans="1:9" ht="18" customHeight="1">
      <c r="A45" s="106"/>
      <c r="B45" s="106"/>
      <c r="C45" s="45" t="s">
        <v>18</v>
      </c>
      <c r="D45" s="45"/>
      <c r="E45" s="45"/>
      <c r="F45" s="52">
        <f>SUM(F28,F32,F39)</f>
        <v>764501</v>
      </c>
      <c r="G45" s="53">
        <f t="shared" si="2"/>
        <v>100</v>
      </c>
      <c r="H45" s="52">
        <f>SUM(H28,H32,H39)</f>
        <v>829847</v>
      </c>
      <c r="I45" s="53">
        <f t="shared" si="0"/>
        <v>-7.8744636059418172</v>
      </c>
    </row>
    <row r="46" spans="1:9">
      <c r="A46" s="22" t="s">
        <v>19</v>
      </c>
    </row>
    <row r="47" spans="1:9">
      <c r="A47" s="23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32" activePane="bottomRight" state="frozen"/>
      <selection activeCell="L8" sqref="L8"/>
      <selection pane="topRight" activeCell="L8" sqref="L8"/>
      <selection pane="bottomLeft" activeCell="L8" sqref="L8"/>
      <selection pane="bottomRight" activeCell="C2" sqref="C2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7265625" style="2" customWidth="1"/>
    <col min="4" max="9" width="11.90625" style="2" customWidth="1"/>
    <col min="10" max="16384" width="9" style="2"/>
  </cols>
  <sheetData>
    <row r="1" spans="1:9" ht="34" customHeight="1">
      <c r="A1" s="32" t="s">
        <v>0</v>
      </c>
      <c r="B1" s="32"/>
      <c r="C1" s="21" t="s">
        <v>263</v>
      </c>
      <c r="D1" s="33"/>
      <c r="E1" s="33"/>
    </row>
    <row r="4" spans="1:9">
      <c r="A4" s="34" t="s">
        <v>112</v>
      </c>
    </row>
    <row r="5" spans="1:9">
      <c r="I5" s="9" t="s">
        <v>113</v>
      </c>
    </row>
    <row r="6" spans="1:9" s="36" customFormat="1" ht="29.25" customHeight="1">
      <c r="A6" s="48" t="s">
        <v>114</v>
      </c>
      <c r="B6" s="46"/>
      <c r="C6" s="46"/>
      <c r="D6" s="46"/>
      <c r="E6" s="35" t="s">
        <v>231</v>
      </c>
      <c r="F6" s="35" t="s">
        <v>232</v>
      </c>
      <c r="G6" s="35" t="s">
        <v>237</v>
      </c>
      <c r="H6" s="35" t="s">
        <v>239</v>
      </c>
      <c r="I6" s="35" t="s">
        <v>249</v>
      </c>
    </row>
    <row r="7" spans="1:9" ht="27" customHeight="1">
      <c r="A7" s="106" t="s">
        <v>115</v>
      </c>
      <c r="B7" s="59" t="s">
        <v>116</v>
      </c>
      <c r="C7" s="51"/>
      <c r="D7" s="64" t="s">
        <v>117</v>
      </c>
      <c r="E7" s="68">
        <v>685337.67099999997</v>
      </c>
      <c r="F7" s="35">
        <v>804731.59</v>
      </c>
      <c r="G7" s="35">
        <v>893809</v>
      </c>
      <c r="H7" s="35">
        <v>867829</v>
      </c>
      <c r="I7" s="35">
        <v>807572</v>
      </c>
    </row>
    <row r="8" spans="1:9" ht="27" customHeight="1">
      <c r="A8" s="106"/>
      <c r="B8" s="78"/>
      <c r="C8" s="51" t="s">
        <v>118</v>
      </c>
      <c r="D8" s="64" t="s">
        <v>41</v>
      </c>
      <c r="E8" s="69">
        <v>432242.14</v>
      </c>
      <c r="F8" s="69">
        <v>441579.46899999998</v>
      </c>
      <c r="G8" s="69">
        <v>489899</v>
      </c>
      <c r="H8" s="69">
        <v>499500</v>
      </c>
      <c r="I8" s="70">
        <v>507569</v>
      </c>
    </row>
    <row r="9" spans="1:9" ht="27" customHeight="1">
      <c r="A9" s="106"/>
      <c r="B9" s="51" t="s">
        <v>119</v>
      </c>
      <c r="C9" s="51"/>
      <c r="D9" s="64"/>
      <c r="E9" s="69">
        <v>661375.08100000001</v>
      </c>
      <c r="F9" s="69">
        <v>761959.47400000005</v>
      </c>
      <c r="G9" s="69">
        <v>853902</v>
      </c>
      <c r="H9" s="69">
        <v>829847</v>
      </c>
      <c r="I9" s="71">
        <v>764501</v>
      </c>
    </row>
    <row r="10" spans="1:9" ht="27" customHeight="1">
      <c r="A10" s="106"/>
      <c r="B10" s="51" t="s">
        <v>120</v>
      </c>
      <c r="C10" s="51"/>
      <c r="D10" s="64"/>
      <c r="E10" s="69">
        <v>23962.59</v>
      </c>
      <c r="F10" s="69">
        <v>42772.116000000002</v>
      </c>
      <c r="G10" s="69">
        <v>39907</v>
      </c>
      <c r="H10" s="69">
        <v>37983</v>
      </c>
      <c r="I10" s="71">
        <v>43071</v>
      </c>
    </row>
    <row r="11" spans="1:9" ht="27" customHeight="1">
      <c r="A11" s="106"/>
      <c r="B11" s="51" t="s">
        <v>121</v>
      </c>
      <c r="C11" s="51"/>
      <c r="D11" s="64"/>
      <c r="E11" s="69">
        <v>14918.576999999999</v>
      </c>
      <c r="F11" s="69">
        <v>24884.991000000002</v>
      </c>
      <c r="G11" s="69">
        <v>19808</v>
      </c>
      <c r="H11" s="69">
        <v>19206</v>
      </c>
      <c r="I11" s="71">
        <v>31892</v>
      </c>
    </row>
    <row r="12" spans="1:9" ht="27" customHeight="1">
      <c r="A12" s="106"/>
      <c r="B12" s="51" t="s">
        <v>122</v>
      </c>
      <c r="C12" s="51"/>
      <c r="D12" s="64"/>
      <c r="E12" s="69">
        <v>9044.0130000000008</v>
      </c>
      <c r="F12" s="69">
        <v>17887.125</v>
      </c>
      <c r="G12" s="69">
        <v>20099</v>
      </c>
      <c r="H12" s="69">
        <v>18776</v>
      </c>
      <c r="I12" s="71">
        <v>11179</v>
      </c>
    </row>
    <row r="13" spans="1:9" ht="27" customHeight="1">
      <c r="A13" s="106"/>
      <c r="B13" s="51" t="s">
        <v>123</v>
      </c>
      <c r="C13" s="51"/>
      <c r="D13" s="64"/>
      <c r="E13" s="69">
        <v>2692.404</v>
      </c>
      <c r="F13" s="69">
        <v>8843.1119999999992</v>
      </c>
      <c r="G13" s="69">
        <v>2212</v>
      </c>
      <c r="H13" s="69">
        <v>-1322</v>
      </c>
      <c r="I13" s="71">
        <v>-7598</v>
      </c>
    </row>
    <row r="14" spans="1:9" ht="27" customHeight="1">
      <c r="A14" s="106"/>
      <c r="B14" s="51" t="s">
        <v>124</v>
      </c>
      <c r="C14" s="51"/>
      <c r="D14" s="64"/>
      <c r="E14" s="69">
        <v>0</v>
      </c>
      <c r="F14" s="69">
        <v>0</v>
      </c>
      <c r="G14" s="69">
        <v>0</v>
      </c>
      <c r="H14" s="69">
        <v>0</v>
      </c>
      <c r="I14" s="91">
        <v>0</v>
      </c>
    </row>
    <row r="15" spans="1:9" ht="27" customHeight="1">
      <c r="A15" s="106"/>
      <c r="B15" s="51" t="s">
        <v>125</v>
      </c>
      <c r="C15" s="51"/>
      <c r="D15" s="64"/>
      <c r="E15" s="69">
        <v>1363.242</v>
      </c>
      <c r="F15" s="69">
        <v>-289.64699999999999</v>
      </c>
      <c r="G15" s="69">
        <v>23990</v>
      </c>
      <c r="H15" s="69">
        <v>3844</v>
      </c>
      <c r="I15" s="71">
        <v>-18909</v>
      </c>
    </row>
    <row r="16" spans="1:9" ht="27" customHeight="1">
      <c r="A16" s="106"/>
      <c r="B16" s="51" t="s">
        <v>126</v>
      </c>
      <c r="C16" s="51"/>
      <c r="D16" s="64" t="s">
        <v>42</v>
      </c>
      <c r="E16" s="69">
        <v>28228.29</v>
      </c>
      <c r="F16" s="69">
        <v>34672.6</v>
      </c>
      <c r="G16" s="69">
        <v>77544</v>
      </c>
      <c r="H16" s="69">
        <v>95353</v>
      </c>
      <c r="I16" s="71">
        <v>107532</v>
      </c>
    </row>
    <row r="17" spans="1:9" ht="27" customHeight="1">
      <c r="A17" s="106"/>
      <c r="B17" s="51" t="s">
        <v>127</v>
      </c>
      <c r="C17" s="51"/>
      <c r="D17" s="64" t="s">
        <v>43</v>
      </c>
      <c r="E17" s="69">
        <v>62423.92</v>
      </c>
      <c r="F17" s="69">
        <v>71090.191000000006</v>
      </c>
      <c r="G17" s="69">
        <v>72266</v>
      </c>
      <c r="H17" s="69">
        <v>80514</v>
      </c>
      <c r="I17" s="71">
        <v>85573</v>
      </c>
    </row>
    <row r="18" spans="1:9" ht="27" customHeight="1">
      <c r="A18" s="106"/>
      <c r="B18" s="51" t="s">
        <v>128</v>
      </c>
      <c r="C18" s="51"/>
      <c r="D18" s="64" t="s">
        <v>44</v>
      </c>
      <c r="E18" s="69">
        <v>1417465.02</v>
      </c>
      <c r="F18" s="69">
        <v>1447906.304</v>
      </c>
      <c r="G18" s="69">
        <v>1475484</v>
      </c>
      <c r="H18" s="69">
        <v>1458418</v>
      </c>
      <c r="I18" s="71">
        <v>1443003</v>
      </c>
    </row>
    <row r="19" spans="1:9" ht="27" customHeight="1">
      <c r="A19" s="106"/>
      <c r="B19" s="51" t="s">
        <v>129</v>
      </c>
      <c r="C19" s="51"/>
      <c r="D19" s="64" t="s">
        <v>130</v>
      </c>
      <c r="E19" s="69">
        <f>E17+E18-E16</f>
        <v>1451660.65</v>
      </c>
      <c r="F19" s="69">
        <f>F17+F18-F16</f>
        <v>1484323.895</v>
      </c>
      <c r="G19" s="69">
        <f>G17+G18-G16</f>
        <v>1470206</v>
      </c>
      <c r="H19" s="69">
        <f>H17+H18-H16</f>
        <v>1443579</v>
      </c>
      <c r="I19" s="69">
        <f>I17+I18-I16</f>
        <v>1421044</v>
      </c>
    </row>
    <row r="20" spans="1:9" ht="27" customHeight="1">
      <c r="A20" s="106"/>
      <c r="B20" s="51" t="s">
        <v>131</v>
      </c>
      <c r="C20" s="51"/>
      <c r="D20" s="64" t="s">
        <v>132</v>
      </c>
      <c r="E20" s="72">
        <f>E18/E8</f>
        <v>3.2793309324259776</v>
      </c>
      <c r="F20" s="72">
        <f>F18/F8</f>
        <v>3.2789257781366645</v>
      </c>
      <c r="G20" s="72">
        <f>G18/G8</f>
        <v>3.0118126389316981</v>
      </c>
      <c r="H20" s="72">
        <f>H18/H8</f>
        <v>2.9197557557557556</v>
      </c>
      <c r="I20" s="72">
        <f>I18/I8</f>
        <v>2.8429691332606994</v>
      </c>
    </row>
    <row r="21" spans="1:9" ht="27" customHeight="1">
      <c r="A21" s="106"/>
      <c r="B21" s="51" t="s">
        <v>133</v>
      </c>
      <c r="C21" s="51"/>
      <c r="D21" s="64" t="s">
        <v>134</v>
      </c>
      <c r="E21" s="72">
        <f>E19/E8</f>
        <v>3.3584431402269104</v>
      </c>
      <c r="F21" s="72">
        <f>F19/F8</f>
        <v>3.3613969833366508</v>
      </c>
      <c r="G21" s="72">
        <f>G19/G8</f>
        <v>3.0010389896692993</v>
      </c>
      <c r="H21" s="72">
        <f>H19/H8</f>
        <v>2.8900480480480479</v>
      </c>
      <c r="I21" s="72">
        <f>I19/I8</f>
        <v>2.7997060498178574</v>
      </c>
    </row>
    <row r="22" spans="1:9" ht="27" customHeight="1">
      <c r="A22" s="106"/>
      <c r="B22" s="51" t="s">
        <v>135</v>
      </c>
      <c r="C22" s="51"/>
      <c r="D22" s="64" t="s">
        <v>136</v>
      </c>
      <c r="E22" s="69">
        <f>E18/E24*1000000</f>
        <v>780600.44111208699</v>
      </c>
      <c r="F22" s="69">
        <f>F18/F24*1000000</f>
        <v>817908.78823038959</v>
      </c>
      <c r="G22" s="69">
        <f>G18/G24*1000000</f>
        <v>833487.17189736606</v>
      </c>
      <c r="H22" s="69">
        <f>H18/H24*1000000</f>
        <v>823846.74741590756</v>
      </c>
      <c r="I22" s="69">
        <f>I18/I24*1000000</f>
        <v>815138.95746034186</v>
      </c>
    </row>
    <row r="23" spans="1:9" ht="27" customHeight="1">
      <c r="A23" s="106"/>
      <c r="B23" s="51" t="s">
        <v>137</v>
      </c>
      <c r="C23" s="51"/>
      <c r="D23" s="64" t="s">
        <v>138</v>
      </c>
      <c r="E23" s="69">
        <f>E19/E24*1000000</f>
        <v>799432.03376903012</v>
      </c>
      <c r="F23" s="69">
        <f>F19/F24*1000000</f>
        <v>838480.74626579019</v>
      </c>
      <c r="G23" s="69">
        <f>G19/G24*1000000</f>
        <v>830505.67884608649</v>
      </c>
      <c r="H23" s="69">
        <f>H19/H24*1000000</f>
        <v>815464.33449663164</v>
      </c>
      <c r="I23" s="69">
        <f>I19/I24*1000000</f>
        <v>802734.52284248464</v>
      </c>
    </row>
    <row r="24" spans="1:9" ht="27" customHeight="1">
      <c r="A24" s="106"/>
      <c r="B24" s="73" t="s">
        <v>139</v>
      </c>
      <c r="C24" s="74"/>
      <c r="D24" s="64" t="s">
        <v>140</v>
      </c>
      <c r="E24" s="69">
        <v>1815865</v>
      </c>
      <c r="F24" s="69">
        <v>1770254</v>
      </c>
      <c r="G24" s="69">
        <f>F24</f>
        <v>1770254</v>
      </c>
      <c r="H24" s="71">
        <f>G24</f>
        <v>1770254</v>
      </c>
      <c r="I24" s="71">
        <v>1770254</v>
      </c>
    </row>
    <row r="25" spans="1:9" ht="27" customHeight="1">
      <c r="A25" s="106"/>
      <c r="B25" s="45" t="s">
        <v>141</v>
      </c>
      <c r="C25" s="45"/>
      <c r="D25" s="45"/>
      <c r="E25" s="86">
        <v>438199.522</v>
      </c>
      <c r="F25" s="86">
        <v>438548.14899999998</v>
      </c>
      <c r="G25" s="85">
        <v>460021</v>
      </c>
      <c r="H25" s="85">
        <v>445219</v>
      </c>
      <c r="I25" s="52">
        <v>450754</v>
      </c>
    </row>
    <row r="26" spans="1:9" ht="27" customHeight="1">
      <c r="A26" s="106"/>
      <c r="B26" s="45" t="s">
        <v>142</v>
      </c>
      <c r="C26" s="45"/>
      <c r="D26" s="45"/>
      <c r="E26" s="75">
        <v>0.60792999999999997</v>
      </c>
      <c r="F26" s="75">
        <v>0.60941000000000001</v>
      </c>
      <c r="G26" s="76">
        <v>0.58572999999999997</v>
      </c>
      <c r="H26" s="76">
        <v>0.56594</v>
      </c>
      <c r="I26" s="76">
        <v>0.55803999999999998</v>
      </c>
    </row>
    <row r="27" spans="1:9" ht="27" customHeight="1">
      <c r="A27" s="106"/>
      <c r="B27" s="45" t="s">
        <v>143</v>
      </c>
      <c r="C27" s="45"/>
      <c r="D27" s="45"/>
      <c r="E27" s="56">
        <v>2.1</v>
      </c>
      <c r="F27" s="56">
        <v>4.0999999999999996</v>
      </c>
      <c r="G27" s="53">
        <v>4.4000000000000004</v>
      </c>
      <c r="H27" s="53">
        <v>4.2</v>
      </c>
      <c r="I27" s="53">
        <v>2.5</v>
      </c>
    </row>
    <row r="28" spans="1:9" ht="27" customHeight="1">
      <c r="A28" s="106"/>
      <c r="B28" s="45" t="s">
        <v>144</v>
      </c>
      <c r="C28" s="45"/>
      <c r="D28" s="45"/>
      <c r="E28" s="56">
        <v>95.8</v>
      </c>
      <c r="F28" s="56">
        <v>96.3</v>
      </c>
      <c r="G28" s="53">
        <v>87.4</v>
      </c>
      <c r="H28" s="53">
        <v>94.3</v>
      </c>
      <c r="I28" s="53">
        <v>93.4</v>
      </c>
    </row>
    <row r="29" spans="1:9" ht="27" customHeight="1">
      <c r="A29" s="106"/>
      <c r="B29" s="45" t="s">
        <v>145</v>
      </c>
      <c r="C29" s="45"/>
      <c r="D29" s="45"/>
      <c r="E29" s="56">
        <v>47.3</v>
      </c>
      <c r="F29" s="56">
        <v>43</v>
      </c>
      <c r="G29" s="53">
        <v>41.6</v>
      </c>
      <c r="H29" s="53">
        <v>43.9</v>
      </c>
      <c r="I29" s="53">
        <v>48.8</v>
      </c>
    </row>
    <row r="30" spans="1:9" ht="27" customHeight="1">
      <c r="A30" s="106"/>
      <c r="B30" s="106" t="s">
        <v>146</v>
      </c>
      <c r="C30" s="45" t="s">
        <v>147</v>
      </c>
      <c r="D30" s="45"/>
      <c r="E30" s="56">
        <v>0</v>
      </c>
      <c r="F30" s="56">
        <v>0</v>
      </c>
      <c r="G30" s="53">
        <v>0</v>
      </c>
      <c r="H30" s="53">
        <v>0</v>
      </c>
      <c r="I30" s="53">
        <v>0</v>
      </c>
    </row>
    <row r="31" spans="1:9" ht="27" customHeight="1">
      <c r="A31" s="106"/>
      <c r="B31" s="106"/>
      <c r="C31" s="45" t="s">
        <v>148</v>
      </c>
      <c r="D31" s="45"/>
      <c r="E31" s="56">
        <v>0</v>
      </c>
      <c r="F31" s="56">
        <v>0</v>
      </c>
      <c r="G31" s="53">
        <v>0</v>
      </c>
      <c r="H31" s="53">
        <v>0</v>
      </c>
      <c r="I31" s="53">
        <v>0</v>
      </c>
    </row>
    <row r="32" spans="1:9" ht="27" customHeight="1">
      <c r="A32" s="106"/>
      <c r="B32" s="106"/>
      <c r="C32" s="45" t="s">
        <v>149</v>
      </c>
      <c r="D32" s="45"/>
      <c r="E32" s="56">
        <v>13.4</v>
      </c>
      <c r="F32" s="56">
        <v>12.7</v>
      </c>
      <c r="G32" s="53">
        <v>12</v>
      </c>
      <c r="H32" s="53">
        <v>12.1</v>
      </c>
      <c r="I32" s="53">
        <v>11.6</v>
      </c>
    </row>
    <row r="33" spans="1:9" ht="27" customHeight="1">
      <c r="A33" s="106"/>
      <c r="B33" s="106"/>
      <c r="C33" s="45" t="s">
        <v>150</v>
      </c>
      <c r="D33" s="45"/>
      <c r="E33" s="56">
        <v>184.7</v>
      </c>
      <c r="F33" s="56">
        <v>187.6</v>
      </c>
      <c r="G33" s="77">
        <v>168.3</v>
      </c>
      <c r="H33" s="77">
        <v>169.4</v>
      </c>
      <c r="I33" s="77">
        <v>164.5</v>
      </c>
    </row>
    <row r="34" spans="1:9" ht="27" customHeight="1">
      <c r="A34" s="2" t="s">
        <v>248</v>
      </c>
      <c r="E34" s="37"/>
      <c r="F34" s="37"/>
      <c r="G34" s="37"/>
      <c r="H34" s="37"/>
      <c r="I34" s="38"/>
    </row>
    <row r="35" spans="1:9" ht="27" customHeight="1">
      <c r="A35" s="8" t="s">
        <v>110</v>
      </c>
    </row>
    <row r="36" spans="1:9">
      <c r="A36" s="39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37" activePane="bottomRight" state="frozen"/>
      <selection activeCell="L8" sqref="L8"/>
      <selection pane="topRight" activeCell="L8" sqref="L8"/>
      <selection pane="bottomLeft" activeCell="L8" sqref="L8"/>
      <selection pane="bottomRight" activeCell="J48" sqref="J48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93" t="s">
        <v>263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246</v>
      </c>
      <c r="B5" s="12"/>
      <c r="C5" s="12"/>
      <c r="D5" s="12"/>
      <c r="K5" s="15"/>
      <c r="O5" s="15" t="s">
        <v>47</v>
      </c>
    </row>
    <row r="6" spans="1:25" ht="16" customHeight="1">
      <c r="A6" s="112" t="s">
        <v>48</v>
      </c>
      <c r="B6" s="113"/>
      <c r="C6" s="113"/>
      <c r="D6" s="113"/>
      <c r="E6" s="113"/>
      <c r="F6" s="118" t="s">
        <v>252</v>
      </c>
      <c r="G6" s="118"/>
      <c r="H6" s="118" t="s">
        <v>261</v>
      </c>
      <c r="I6" s="118"/>
      <c r="J6" s="118" t="s">
        <v>253</v>
      </c>
      <c r="K6" s="118"/>
      <c r="L6" s="118" t="s">
        <v>262</v>
      </c>
      <c r="M6" s="118"/>
      <c r="N6" s="118" t="s">
        <v>258</v>
      </c>
      <c r="O6" s="118"/>
    </row>
    <row r="7" spans="1:25" ht="16" customHeight="1">
      <c r="A7" s="113"/>
      <c r="B7" s="113"/>
      <c r="C7" s="113"/>
      <c r="D7" s="113"/>
      <c r="E7" s="113"/>
      <c r="F7" s="94" t="s">
        <v>235</v>
      </c>
      <c r="G7" s="94" t="s">
        <v>236</v>
      </c>
      <c r="H7" s="94" t="s">
        <v>235</v>
      </c>
      <c r="I7" s="49" t="s">
        <v>236</v>
      </c>
      <c r="J7" s="94" t="s">
        <v>235</v>
      </c>
      <c r="K7" s="49" t="s">
        <v>236</v>
      </c>
      <c r="L7" s="94" t="s">
        <v>235</v>
      </c>
      <c r="M7" s="49" t="s">
        <v>236</v>
      </c>
      <c r="N7" s="94" t="s">
        <v>235</v>
      </c>
      <c r="O7" s="49" t="s">
        <v>236</v>
      </c>
    </row>
    <row r="8" spans="1:25" ht="16" customHeight="1">
      <c r="A8" s="110" t="s">
        <v>82</v>
      </c>
      <c r="B8" s="59" t="s">
        <v>49</v>
      </c>
      <c r="C8" s="51"/>
      <c r="D8" s="51"/>
      <c r="E8" s="64" t="s">
        <v>40</v>
      </c>
      <c r="F8" s="82">
        <v>9171</v>
      </c>
      <c r="G8" s="82">
        <v>8999</v>
      </c>
      <c r="H8" s="82">
        <v>5834</v>
      </c>
      <c r="I8" s="52">
        <v>5800.6</v>
      </c>
      <c r="J8" s="98"/>
      <c r="K8" s="52">
        <v>8</v>
      </c>
      <c r="L8" s="101">
        <v>8204</v>
      </c>
      <c r="M8" s="52">
        <v>5777</v>
      </c>
      <c r="N8" s="97">
        <v>13104</v>
      </c>
      <c r="O8" s="52">
        <v>13064</v>
      </c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6" customHeight="1">
      <c r="A9" s="110"/>
      <c r="B9" s="61"/>
      <c r="C9" s="51" t="s">
        <v>50</v>
      </c>
      <c r="D9" s="51"/>
      <c r="E9" s="64" t="s">
        <v>41</v>
      </c>
      <c r="F9" s="82">
        <v>9160</v>
      </c>
      <c r="G9" s="82">
        <v>8999</v>
      </c>
      <c r="H9" s="82">
        <v>5823</v>
      </c>
      <c r="I9" s="52">
        <v>5800.6</v>
      </c>
      <c r="J9" s="98"/>
      <c r="K9" s="52">
        <v>8</v>
      </c>
      <c r="L9" s="101">
        <v>5266</v>
      </c>
      <c r="M9" s="52">
        <v>5777</v>
      </c>
      <c r="N9" s="97">
        <v>13104</v>
      </c>
      <c r="O9" s="52">
        <v>13064</v>
      </c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6" customHeight="1">
      <c r="A10" s="110"/>
      <c r="B10" s="60"/>
      <c r="C10" s="51" t="s">
        <v>51</v>
      </c>
      <c r="D10" s="51"/>
      <c r="E10" s="64" t="s">
        <v>42</v>
      </c>
      <c r="F10" s="82">
        <v>10</v>
      </c>
      <c r="G10" s="82">
        <v>0</v>
      </c>
      <c r="H10" s="82">
        <v>10</v>
      </c>
      <c r="I10" s="52">
        <v>0</v>
      </c>
      <c r="J10" s="99"/>
      <c r="K10" s="65">
        <v>0</v>
      </c>
      <c r="L10" s="101">
        <v>2938</v>
      </c>
      <c r="M10" s="52">
        <v>0</v>
      </c>
      <c r="N10" s="97"/>
      <c r="O10" s="52">
        <v>0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6" customHeight="1">
      <c r="A11" s="110"/>
      <c r="B11" s="59" t="s">
        <v>52</v>
      </c>
      <c r="C11" s="51"/>
      <c r="D11" s="51"/>
      <c r="E11" s="64" t="s">
        <v>43</v>
      </c>
      <c r="F11" s="82">
        <v>9170</v>
      </c>
      <c r="G11" s="82">
        <v>8928</v>
      </c>
      <c r="H11" s="82">
        <v>5757</v>
      </c>
      <c r="I11" s="52">
        <v>5710.2</v>
      </c>
      <c r="J11" s="98"/>
      <c r="K11" s="52">
        <v>1265</v>
      </c>
      <c r="L11" s="101">
        <v>5314</v>
      </c>
      <c r="M11" s="52">
        <v>5254</v>
      </c>
      <c r="N11" s="97">
        <v>13009</v>
      </c>
      <c r="O11" s="52">
        <v>12955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6" customHeight="1">
      <c r="A12" s="110"/>
      <c r="B12" s="61"/>
      <c r="C12" s="51" t="s">
        <v>53</v>
      </c>
      <c r="D12" s="51"/>
      <c r="E12" s="64" t="s">
        <v>44</v>
      </c>
      <c r="F12" s="82">
        <v>9170</v>
      </c>
      <c r="G12" s="82">
        <v>8928</v>
      </c>
      <c r="H12" s="82">
        <v>5757</v>
      </c>
      <c r="I12" s="52">
        <v>5710.2</v>
      </c>
      <c r="J12" s="98"/>
      <c r="K12" s="52">
        <v>1265</v>
      </c>
      <c r="L12" s="101">
        <v>5314</v>
      </c>
      <c r="M12" s="52">
        <v>5254</v>
      </c>
      <c r="N12" s="97">
        <v>12939</v>
      </c>
      <c r="O12" s="52">
        <v>12829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6" customHeight="1">
      <c r="A13" s="110"/>
      <c r="B13" s="60"/>
      <c r="C13" s="51" t="s">
        <v>54</v>
      </c>
      <c r="D13" s="51"/>
      <c r="E13" s="64" t="s">
        <v>45</v>
      </c>
      <c r="F13" s="82">
        <v>0</v>
      </c>
      <c r="G13" s="82">
        <v>0</v>
      </c>
      <c r="H13" s="95">
        <v>0</v>
      </c>
      <c r="I13" s="65">
        <v>0</v>
      </c>
      <c r="J13" s="99"/>
      <c r="K13" s="65">
        <v>0</v>
      </c>
      <c r="L13" s="101">
        <v>0</v>
      </c>
      <c r="M13" s="52">
        <v>0</v>
      </c>
      <c r="N13" s="97">
        <v>70</v>
      </c>
      <c r="O13" s="52">
        <v>126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6" customHeight="1">
      <c r="A14" s="110"/>
      <c r="B14" s="51" t="s">
        <v>55</v>
      </c>
      <c r="C14" s="51"/>
      <c r="D14" s="51"/>
      <c r="E14" s="64" t="s">
        <v>152</v>
      </c>
      <c r="F14" s="82">
        <f t="shared" ref="F14:O15" si="0">F9-F12</f>
        <v>-10</v>
      </c>
      <c r="G14" s="82">
        <f t="shared" si="0"/>
        <v>71</v>
      </c>
      <c r="H14" s="82">
        <f t="shared" si="0"/>
        <v>66</v>
      </c>
      <c r="I14" s="52">
        <f t="shared" si="0"/>
        <v>90.400000000000546</v>
      </c>
      <c r="J14" s="98"/>
      <c r="K14" s="52">
        <f t="shared" si="0"/>
        <v>-1257</v>
      </c>
      <c r="L14" s="101">
        <f t="shared" si="0"/>
        <v>-48</v>
      </c>
      <c r="M14" s="52">
        <f t="shared" si="0"/>
        <v>523</v>
      </c>
      <c r="N14" s="97">
        <f t="shared" si="0"/>
        <v>165</v>
      </c>
      <c r="O14" s="52">
        <f t="shared" si="0"/>
        <v>235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6" customHeight="1">
      <c r="A15" s="110"/>
      <c r="B15" s="51" t="s">
        <v>56</v>
      </c>
      <c r="C15" s="51"/>
      <c r="D15" s="51"/>
      <c r="E15" s="64" t="s">
        <v>153</v>
      </c>
      <c r="F15" s="82">
        <f t="shared" si="0"/>
        <v>10</v>
      </c>
      <c r="G15" s="82">
        <f t="shared" si="0"/>
        <v>0</v>
      </c>
      <c r="H15" s="82">
        <f t="shared" si="0"/>
        <v>10</v>
      </c>
      <c r="I15" s="52">
        <f t="shared" si="0"/>
        <v>0</v>
      </c>
      <c r="J15" s="98"/>
      <c r="K15" s="52">
        <f t="shared" si="0"/>
        <v>0</v>
      </c>
      <c r="L15" s="101">
        <f t="shared" si="0"/>
        <v>2938</v>
      </c>
      <c r="M15" s="52">
        <f t="shared" si="0"/>
        <v>0</v>
      </c>
      <c r="N15" s="97">
        <f t="shared" si="0"/>
        <v>-70</v>
      </c>
      <c r="O15" s="52">
        <f t="shared" si="0"/>
        <v>-126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6" customHeight="1">
      <c r="A16" s="110"/>
      <c r="B16" s="51" t="s">
        <v>57</v>
      </c>
      <c r="C16" s="51"/>
      <c r="D16" s="51"/>
      <c r="E16" s="64" t="s">
        <v>154</v>
      </c>
      <c r="F16" s="82">
        <f t="shared" ref="F16:O16" si="1">F8-F11</f>
        <v>1</v>
      </c>
      <c r="G16" s="82">
        <f t="shared" si="1"/>
        <v>71</v>
      </c>
      <c r="H16" s="82">
        <f t="shared" si="1"/>
        <v>77</v>
      </c>
      <c r="I16" s="52">
        <f t="shared" si="1"/>
        <v>90.400000000000546</v>
      </c>
      <c r="J16" s="98"/>
      <c r="K16" s="52">
        <f t="shared" si="1"/>
        <v>-1257</v>
      </c>
      <c r="L16" s="101">
        <f t="shared" si="1"/>
        <v>2890</v>
      </c>
      <c r="M16" s="52">
        <f t="shared" si="1"/>
        <v>523</v>
      </c>
      <c r="N16" s="97">
        <f t="shared" si="1"/>
        <v>95</v>
      </c>
      <c r="O16" s="52">
        <f t="shared" si="1"/>
        <v>109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6" customHeight="1">
      <c r="A17" s="110"/>
      <c r="B17" s="51" t="s">
        <v>58</v>
      </c>
      <c r="C17" s="51"/>
      <c r="D17" s="51"/>
      <c r="E17" s="49"/>
      <c r="F17" s="95">
        <v>0</v>
      </c>
      <c r="G17" s="95">
        <v>0</v>
      </c>
      <c r="H17" s="95">
        <v>0</v>
      </c>
      <c r="I17" s="65">
        <v>0</v>
      </c>
      <c r="J17" s="98"/>
      <c r="K17" s="52">
        <v>3052</v>
      </c>
      <c r="L17" s="101">
        <v>4400</v>
      </c>
      <c r="M17" s="52">
        <v>7289</v>
      </c>
      <c r="N17" s="95">
        <v>0</v>
      </c>
      <c r="O17" s="66">
        <v>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6" customHeight="1">
      <c r="A18" s="110"/>
      <c r="B18" s="51" t="s">
        <v>59</v>
      </c>
      <c r="C18" s="51"/>
      <c r="D18" s="51"/>
      <c r="E18" s="49"/>
      <c r="F18" s="96">
        <v>0</v>
      </c>
      <c r="G18" s="96">
        <v>0</v>
      </c>
      <c r="H18" s="96">
        <v>0</v>
      </c>
      <c r="I18" s="66">
        <v>0</v>
      </c>
      <c r="J18" s="100"/>
      <c r="K18" s="66">
        <v>0</v>
      </c>
      <c r="L18" s="96"/>
      <c r="M18" s="66"/>
      <c r="N18" s="96">
        <v>0</v>
      </c>
      <c r="O18" s="66">
        <v>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" customHeight="1">
      <c r="A19" s="110" t="s">
        <v>83</v>
      </c>
      <c r="B19" s="59" t="s">
        <v>60</v>
      </c>
      <c r="C19" s="51"/>
      <c r="D19" s="51"/>
      <c r="E19" s="64"/>
      <c r="F19" s="82">
        <v>431</v>
      </c>
      <c r="G19" s="82">
        <v>489</v>
      </c>
      <c r="H19" s="82">
        <v>1965</v>
      </c>
      <c r="I19" s="52">
        <v>2079</v>
      </c>
      <c r="J19" s="98"/>
      <c r="K19" s="52">
        <v>0</v>
      </c>
      <c r="L19" s="101">
        <v>801</v>
      </c>
      <c r="M19" s="52">
        <v>1078</v>
      </c>
      <c r="N19" s="97">
        <v>11198</v>
      </c>
      <c r="O19" s="52">
        <v>9951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" customHeight="1">
      <c r="A20" s="110"/>
      <c r="B20" s="60"/>
      <c r="C20" s="51" t="s">
        <v>61</v>
      </c>
      <c r="D20" s="51"/>
      <c r="E20" s="64"/>
      <c r="F20" s="82">
        <v>0</v>
      </c>
      <c r="G20" s="82">
        <v>0</v>
      </c>
      <c r="H20" s="82">
        <v>1500</v>
      </c>
      <c r="I20" s="52">
        <v>1483</v>
      </c>
      <c r="J20" s="98"/>
      <c r="K20" s="65">
        <v>0</v>
      </c>
      <c r="L20" s="101">
        <v>370</v>
      </c>
      <c r="M20" s="52">
        <v>663</v>
      </c>
      <c r="N20" s="97">
        <v>2242</v>
      </c>
      <c r="O20" s="52">
        <v>1889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6" customHeight="1">
      <c r="A21" s="110"/>
      <c r="B21" s="78" t="s">
        <v>62</v>
      </c>
      <c r="C21" s="51"/>
      <c r="D21" s="51"/>
      <c r="E21" s="64" t="s">
        <v>155</v>
      </c>
      <c r="F21" s="82">
        <v>431</v>
      </c>
      <c r="G21" s="82">
        <v>489</v>
      </c>
      <c r="H21" s="82">
        <v>1965</v>
      </c>
      <c r="I21" s="52">
        <v>2079</v>
      </c>
      <c r="J21" s="98"/>
      <c r="K21" s="52">
        <v>0</v>
      </c>
      <c r="L21" s="101">
        <v>801</v>
      </c>
      <c r="M21" s="52">
        <v>1078</v>
      </c>
      <c r="N21" s="97">
        <v>10829</v>
      </c>
      <c r="O21" s="52">
        <v>9428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" customHeight="1">
      <c r="A22" s="110"/>
      <c r="B22" s="59" t="s">
        <v>63</v>
      </c>
      <c r="C22" s="51"/>
      <c r="D22" s="51"/>
      <c r="E22" s="64" t="s">
        <v>156</v>
      </c>
      <c r="F22" s="82">
        <v>5631</v>
      </c>
      <c r="G22" s="82">
        <v>5543</v>
      </c>
      <c r="H22" s="82">
        <v>4730</v>
      </c>
      <c r="I22" s="52">
        <v>5689</v>
      </c>
      <c r="J22" s="98"/>
      <c r="K22" s="52">
        <v>0</v>
      </c>
      <c r="L22" s="101">
        <v>1174</v>
      </c>
      <c r="M22" s="52">
        <v>1691</v>
      </c>
      <c r="N22" s="97">
        <v>12084</v>
      </c>
      <c r="O22" s="52">
        <v>10635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" customHeight="1">
      <c r="A23" s="110"/>
      <c r="B23" s="60" t="s">
        <v>64</v>
      </c>
      <c r="C23" s="51" t="s">
        <v>65</v>
      </c>
      <c r="D23" s="51"/>
      <c r="E23" s="64"/>
      <c r="F23" s="82">
        <v>1663</v>
      </c>
      <c r="G23" s="82">
        <v>1813</v>
      </c>
      <c r="H23" s="82">
        <v>1147</v>
      </c>
      <c r="I23" s="52">
        <v>1027.9000000000001</v>
      </c>
      <c r="J23" s="98"/>
      <c r="K23" s="52">
        <v>0</v>
      </c>
      <c r="L23" s="101">
        <v>708</v>
      </c>
      <c r="M23" s="52">
        <v>720</v>
      </c>
      <c r="N23" s="97">
        <v>3014</v>
      </c>
      <c r="O23" s="52">
        <v>3074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6" customHeight="1">
      <c r="A24" s="110"/>
      <c r="B24" s="51" t="s">
        <v>157</v>
      </c>
      <c r="C24" s="51"/>
      <c r="D24" s="51"/>
      <c r="E24" s="64" t="s">
        <v>158</v>
      </c>
      <c r="F24" s="82">
        <f t="shared" ref="F24:O24" si="2">F21-F22</f>
        <v>-5200</v>
      </c>
      <c r="G24" s="82">
        <f t="shared" si="2"/>
        <v>-5054</v>
      </c>
      <c r="H24" s="82">
        <f t="shared" si="2"/>
        <v>-2765</v>
      </c>
      <c r="I24" s="52">
        <f t="shared" si="2"/>
        <v>-3610</v>
      </c>
      <c r="J24" s="98"/>
      <c r="K24" s="52">
        <f t="shared" si="2"/>
        <v>0</v>
      </c>
      <c r="L24" s="101">
        <f t="shared" si="2"/>
        <v>-373</v>
      </c>
      <c r="M24" s="52">
        <f t="shared" si="2"/>
        <v>-613</v>
      </c>
      <c r="N24" s="97">
        <f t="shared" si="2"/>
        <v>-1255</v>
      </c>
      <c r="O24" s="52">
        <f t="shared" si="2"/>
        <v>-1207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6" customHeight="1">
      <c r="A25" s="110"/>
      <c r="B25" s="59" t="s">
        <v>66</v>
      </c>
      <c r="C25" s="59"/>
      <c r="D25" s="59"/>
      <c r="E25" s="114" t="s">
        <v>159</v>
      </c>
      <c r="F25" s="121">
        <v>5200</v>
      </c>
      <c r="G25" s="121">
        <v>5054</v>
      </c>
      <c r="H25" s="121">
        <v>2765</v>
      </c>
      <c r="I25" s="127">
        <v>3610</v>
      </c>
      <c r="J25" s="129"/>
      <c r="K25" s="127">
        <v>0</v>
      </c>
      <c r="L25" s="121">
        <v>373</v>
      </c>
      <c r="M25" s="127">
        <v>613</v>
      </c>
      <c r="N25" s="121">
        <v>1255</v>
      </c>
      <c r="O25" s="127">
        <v>1207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6" customHeight="1">
      <c r="A26" s="110"/>
      <c r="B26" s="78" t="s">
        <v>67</v>
      </c>
      <c r="C26" s="78"/>
      <c r="D26" s="78"/>
      <c r="E26" s="115"/>
      <c r="F26" s="122"/>
      <c r="G26" s="122"/>
      <c r="H26" s="122"/>
      <c r="I26" s="128"/>
      <c r="J26" s="130"/>
      <c r="K26" s="128"/>
      <c r="L26" s="122"/>
      <c r="M26" s="128"/>
      <c r="N26" s="122"/>
      <c r="O26" s="128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6" customHeight="1">
      <c r="A27" s="110"/>
      <c r="B27" s="51" t="s">
        <v>160</v>
      </c>
      <c r="C27" s="51"/>
      <c r="D27" s="51"/>
      <c r="E27" s="64" t="s">
        <v>161</v>
      </c>
      <c r="F27" s="82">
        <f t="shared" ref="F27:O27" si="3">F24+F25</f>
        <v>0</v>
      </c>
      <c r="G27" s="82">
        <f t="shared" si="3"/>
        <v>0</v>
      </c>
      <c r="H27" s="82">
        <f t="shared" si="3"/>
        <v>0</v>
      </c>
      <c r="I27" s="52">
        <f t="shared" si="3"/>
        <v>0</v>
      </c>
      <c r="J27" s="98"/>
      <c r="K27" s="52">
        <f t="shared" si="3"/>
        <v>0</v>
      </c>
      <c r="L27" s="101">
        <f t="shared" si="3"/>
        <v>0</v>
      </c>
      <c r="M27" s="52">
        <f t="shared" si="3"/>
        <v>0</v>
      </c>
      <c r="N27" s="97">
        <f t="shared" si="3"/>
        <v>0</v>
      </c>
      <c r="O27" s="52">
        <f t="shared" si="3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6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162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6" customHeight="1">
      <c r="A30" s="113" t="s">
        <v>68</v>
      </c>
      <c r="B30" s="113"/>
      <c r="C30" s="113"/>
      <c r="D30" s="113"/>
      <c r="E30" s="113"/>
      <c r="F30" s="123" t="s">
        <v>259</v>
      </c>
      <c r="G30" s="123"/>
      <c r="H30" s="123" t="s">
        <v>260</v>
      </c>
      <c r="I30" s="123"/>
      <c r="J30" s="123"/>
      <c r="K30" s="123"/>
      <c r="L30" s="123"/>
      <c r="M30" s="123"/>
      <c r="N30" s="123"/>
      <c r="O30" s="123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6" customHeight="1">
      <c r="A31" s="113"/>
      <c r="B31" s="113"/>
      <c r="C31" s="113"/>
      <c r="D31" s="113"/>
      <c r="E31" s="113"/>
      <c r="F31" s="94" t="s">
        <v>235</v>
      </c>
      <c r="G31" s="49" t="s">
        <v>236</v>
      </c>
      <c r="H31" s="94" t="s">
        <v>235</v>
      </c>
      <c r="I31" s="49" t="s">
        <v>236</v>
      </c>
      <c r="J31" s="49" t="s">
        <v>235</v>
      </c>
      <c r="K31" s="49" t="s">
        <v>236</v>
      </c>
      <c r="L31" s="49" t="s">
        <v>235</v>
      </c>
      <c r="M31" s="49" t="s">
        <v>236</v>
      </c>
      <c r="N31" s="49" t="s">
        <v>235</v>
      </c>
      <c r="O31" s="49" t="s">
        <v>236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6" customHeight="1">
      <c r="A32" s="110" t="s">
        <v>84</v>
      </c>
      <c r="B32" s="59" t="s">
        <v>49</v>
      </c>
      <c r="C32" s="51"/>
      <c r="D32" s="51"/>
      <c r="E32" s="64" t="s">
        <v>40</v>
      </c>
      <c r="F32" s="102">
        <v>114.67</v>
      </c>
      <c r="G32" s="85">
        <v>83.2</v>
      </c>
      <c r="H32" s="104">
        <v>73</v>
      </c>
      <c r="I32" s="52">
        <v>72</v>
      </c>
      <c r="J32" s="52"/>
      <c r="K32" s="52"/>
      <c r="L32" s="52"/>
      <c r="M32" s="52"/>
      <c r="N32" s="52"/>
      <c r="O32" s="52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" customHeight="1">
      <c r="A33" s="116"/>
      <c r="B33" s="61"/>
      <c r="C33" s="59" t="s">
        <v>69</v>
      </c>
      <c r="D33" s="51"/>
      <c r="E33" s="64"/>
      <c r="F33" s="103" t="s">
        <v>264</v>
      </c>
      <c r="G33" s="85">
        <v>0</v>
      </c>
      <c r="H33" s="104">
        <v>69</v>
      </c>
      <c r="I33" s="52">
        <v>70</v>
      </c>
      <c r="J33" s="52"/>
      <c r="K33" s="52"/>
      <c r="L33" s="52"/>
      <c r="M33" s="52"/>
      <c r="N33" s="52"/>
      <c r="O33" s="52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" customHeight="1">
      <c r="A34" s="116"/>
      <c r="B34" s="61"/>
      <c r="C34" s="60"/>
      <c r="D34" s="51" t="s">
        <v>70</v>
      </c>
      <c r="E34" s="64"/>
      <c r="F34" s="103" t="s">
        <v>264</v>
      </c>
      <c r="G34" s="85">
        <v>0</v>
      </c>
      <c r="H34" s="104">
        <v>69</v>
      </c>
      <c r="I34" s="52">
        <v>70</v>
      </c>
      <c r="J34" s="52"/>
      <c r="K34" s="52"/>
      <c r="L34" s="52"/>
      <c r="M34" s="52"/>
      <c r="N34" s="52"/>
      <c r="O34" s="52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" customHeight="1">
      <c r="A35" s="116"/>
      <c r="B35" s="60"/>
      <c r="C35" s="78" t="s">
        <v>71</v>
      </c>
      <c r="D35" s="51"/>
      <c r="E35" s="64"/>
      <c r="F35" s="102">
        <v>114.67</v>
      </c>
      <c r="G35" s="85">
        <v>83.2</v>
      </c>
      <c r="H35" s="104">
        <v>5</v>
      </c>
      <c r="I35" s="52">
        <v>2</v>
      </c>
      <c r="J35" s="66"/>
      <c r="K35" s="66"/>
      <c r="L35" s="52"/>
      <c r="M35" s="52"/>
      <c r="N35" s="52"/>
      <c r="O35" s="52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" customHeight="1">
      <c r="A36" s="116"/>
      <c r="B36" s="59" t="s">
        <v>52</v>
      </c>
      <c r="C36" s="51"/>
      <c r="D36" s="51"/>
      <c r="E36" s="64" t="s">
        <v>41</v>
      </c>
      <c r="F36" s="102">
        <v>27.611000000000001</v>
      </c>
      <c r="G36" s="85">
        <v>73.7</v>
      </c>
      <c r="H36" s="104">
        <v>26</v>
      </c>
      <c r="I36" s="52">
        <v>32</v>
      </c>
      <c r="J36" s="52"/>
      <c r="K36" s="52"/>
      <c r="L36" s="52"/>
      <c r="M36" s="52"/>
      <c r="N36" s="52"/>
      <c r="O36" s="52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" customHeight="1">
      <c r="A37" s="116"/>
      <c r="B37" s="61"/>
      <c r="C37" s="51" t="s">
        <v>72</v>
      </c>
      <c r="D37" s="51"/>
      <c r="E37" s="64"/>
      <c r="F37" s="102">
        <v>18.887</v>
      </c>
      <c r="G37" s="85">
        <v>64.3</v>
      </c>
      <c r="H37" s="104">
        <v>13</v>
      </c>
      <c r="I37" s="52">
        <v>15</v>
      </c>
      <c r="J37" s="52"/>
      <c r="K37" s="52"/>
      <c r="L37" s="52"/>
      <c r="M37" s="52"/>
      <c r="N37" s="52"/>
      <c r="O37" s="52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" customHeight="1">
      <c r="A38" s="116"/>
      <c r="B38" s="60"/>
      <c r="C38" s="51" t="s">
        <v>73</v>
      </c>
      <c r="D38" s="51"/>
      <c r="E38" s="64"/>
      <c r="F38" s="102">
        <v>8.7240000000000002</v>
      </c>
      <c r="G38" s="85">
        <v>9.4</v>
      </c>
      <c r="H38" s="104">
        <v>13</v>
      </c>
      <c r="I38" s="52">
        <v>17</v>
      </c>
      <c r="J38" s="52"/>
      <c r="K38" s="66"/>
      <c r="L38" s="52"/>
      <c r="M38" s="52"/>
      <c r="N38" s="52"/>
      <c r="O38" s="52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" customHeight="1">
      <c r="A39" s="116"/>
      <c r="B39" s="45" t="s">
        <v>74</v>
      </c>
      <c r="C39" s="45"/>
      <c r="D39" s="45"/>
      <c r="E39" s="64" t="s">
        <v>163</v>
      </c>
      <c r="F39" s="102">
        <f t="shared" ref="F39:O39" si="4">F32-F36</f>
        <v>87.058999999999997</v>
      </c>
      <c r="G39" s="52">
        <f t="shared" si="4"/>
        <v>9.5</v>
      </c>
      <c r="H39" s="104">
        <f t="shared" si="4"/>
        <v>47</v>
      </c>
      <c r="I39" s="52">
        <f t="shared" si="4"/>
        <v>40</v>
      </c>
      <c r="J39" s="52">
        <f t="shared" si="4"/>
        <v>0</v>
      </c>
      <c r="K39" s="52">
        <f t="shared" si="4"/>
        <v>0</v>
      </c>
      <c r="L39" s="52">
        <f t="shared" si="4"/>
        <v>0</v>
      </c>
      <c r="M39" s="52">
        <f t="shared" si="4"/>
        <v>0</v>
      </c>
      <c r="N39" s="52">
        <f t="shared" si="4"/>
        <v>0</v>
      </c>
      <c r="O39" s="52">
        <f t="shared" si="4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" customHeight="1">
      <c r="A40" s="110" t="s">
        <v>85</v>
      </c>
      <c r="B40" s="59" t="s">
        <v>75</v>
      </c>
      <c r="C40" s="51"/>
      <c r="D40" s="51"/>
      <c r="E40" s="64" t="s">
        <v>43</v>
      </c>
      <c r="F40" s="102">
        <v>148.36699999999999</v>
      </c>
      <c r="G40" s="52">
        <v>130.9</v>
      </c>
      <c r="H40" s="104">
        <v>83</v>
      </c>
      <c r="I40" s="52">
        <v>85</v>
      </c>
      <c r="J40" s="52"/>
      <c r="K40" s="52"/>
      <c r="L40" s="52"/>
      <c r="M40" s="52"/>
      <c r="N40" s="52"/>
      <c r="O40" s="52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" customHeight="1">
      <c r="A41" s="111"/>
      <c r="B41" s="60"/>
      <c r="C41" s="51" t="s">
        <v>76</v>
      </c>
      <c r="D41" s="51"/>
      <c r="E41" s="64"/>
      <c r="F41" s="96">
        <v>90</v>
      </c>
      <c r="G41" s="66">
        <v>77</v>
      </c>
      <c r="H41" s="96">
        <v>0</v>
      </c>
      <c r="I41" s="66">
        <v>0</v>
      </c>
      <c r="J41" s="52"/>
      <c r="K41" s="52"/>
      <c r="L41" s="52"/>
      <c r="M41" s="52"/>
      <c r="N41" s="52"/>
      <c r="O41" s="52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" customHeight="1">
      <c r="A42" s="111"/>
      <c r="B42" s="59" t="s">
        <v>63</v>
      </c>
      <c r="C42" s="51"/>
      <c r="D42" s="51"/>
      <c r="E42" s="64" t="s">
        <v>44</v>
      </c>
      <c r="F42" s="102">
        <v>207.851</v>
      </c>
      <c r="G42" s="52">
        <v>185.5</v>
      </c>
      <c r="H42" s="104">
        <v>131</v>
      </c>
      <c r="I42" s="52">
        <v>132</v>
      </c>
      <c r="J42" s="52"/>
      <c r="K42" s="52"/>
      <c r="L42" s="52"/>
      <c r="M42" s="52"/>
      <c r="N42" s="52"/>
      <c r="O42" s="52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" customHeight="1">
      <c r="A43" s="111"/>
      <c r="B43" s="60"/>
      <c r="C43" s="51" t="s">
        <v>77</v>
      </c>
      <c r="D43" s="51"/>
      <c r="E43" s="64"/>
      <c r="F43" s="102">
        <v>116.733</v>
      </c>
      <c r="G43" s="52">
        <v>107.9</v>
      </c>
      <c r="H43" s="104">
        <v>131</v>
      </c>
      <c r="I43" s="52">
        <v>132</v>
      </c>
      <c r="J43" s="66"/>
      <c r="K43" s="66"/>
      <c r="L43" s="52"/>
      <c r="M43" s="52"/>
      <c r="N43" s="52"/>
      <c r="O43" s="52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" customHeight="1">
      <c r="A44" s="111"/>
      <c r="B44" s="51" t="s">
        <v>74</v>
      </c>
      <c r="C44" s="51"/>
      <c r="D44" s="51"/>
      <c r="E44" s="64" t="s">
        <v>164</v>
      </c>
      <c r="F44" s="96">
        <f t="shared" ref="F44:O44" si="5">F40-F42</f>
        <v>-59.484000000000009</v>
      </c>
      <c r="G44" s="66">
        <f t="shared" si="5"/>
        <v>-54.599999999999994</v>
      </c>
      <c r="H44" s="96">
        <f t="shared" si="5"/>
        <v>-48</v>
      </c>
      <c r="I44" s="66">
        <f t="shared" si="5"/>
        <v>-47</v>
      </c>
      <c r="J44" s="66">
        <f t="shared" si="5"/>
        <v>0</v>
      </c>
      <c r="K44" s="66">
        <f t="shared" si="5"/>
        <v>0</v>
      </c>
      <c r="L44" s="66">
        <f t="shared" si="5"/>
        <v>0</v>
      </c>
      <c r="M44" s="66">
        <f t="shared" si="5"/>
        <v>0</v>
      </c>
      <c r="N44" s="66">
        <f t="shared" si="5"/>
        <v>0</v>
      </c>
      <c r="O44" s="66">
        <f t="shared" si="5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" customHeight="1">
      <c r="A45" s="110" t="s">
        <v>86</v>
      </c>
      <c r="B45" s="45" t="s">
        <v>78</v>
      </c>
      <c r="C45" s="45"/>
      <c r="D45" s="45"/>
      <c r="E45" s="64" t="s">
        <v>165</v>
      </c>
      <c r="F45" s="102">
        <f t="shared" ref="F45:O45" si="6">F39+F44</f>
        <v>27.574999999999989</v>
      </c>
      <c r="G45" s="52">
        <f t="shared" si="6"/>
        <v>-45.099999999999994</v>
      </c>
      <c r="H45" s="104">
        <f t="shared" si="6"/>
        <v>-1</v>
      </c>
      <c r="I45" s="52">
        <f t="shared" si="6"/>
        <v>-7</v>
      </c>
      <c r="J45" s="52">
        <f t="shared" si="6"/>
        <v>0</v>
      </c>
      <c r="K45" s="52">
        <f t="shared" si="6"/>
        <v>0</v>
      </c>
      <c r="L45" s="52">
        <f t="shared" si="6"/>
        <v>0</v>
      </c>
      <c r="M45" s="52">
        <f t="shared" si="6"/>
        <v>0</v>
      </c>
      <c r="N45" s="52">
        <f t="shared" si="6"/>
        <v>0</v>
      </c>
      <c r="O45" s="52">
        <f t="shared" si="6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" customHeight="1">
      <c r="A46" s="111"/>
      <c r="B46" s="51" t="s">
        <v>79</v>
      </c>
      <c r="C46" s="51"/>
      <c r="D46" s="51"/>
      <c r="E46" s="51"/>
      <c r="F46" s="96"/>
      <c r="G46" s="66"/>
      <c r="H46" s="96"/>
      <c r="I46" s="66"/>
      <c r="J46" s="66"/>
      <c r="K46" s="66"/>
      <c r="L46" s="52"/>
      <c r="M46" s="52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" customHeight="1">
      <c r="A47" s="111"/>
      <c r="B47" s="51" t="s">
        <v>80</v>
      </c>
      <c r="C47" s="51"/>
      <c r="D47" s="51"/>
      <c r="E47" s="51"/>
      <c r="F47" s="102">
        <v>28.722000000000001</v>
      </c>
      <c r="G47" s="52">
        <v>18.100000000000001</v>
      </c>
      <c r="H47" s="104">
        <v>3</v>
      </c>
      <c r="I47" s="52">
        <v>4</v>
      </c>
      <c r="J47" s="52"/>
      <c r="K47" s="52"/>
      <c r="L47" s="52"/>
      <c r="M47" s="52"/>
      <c r="N47" s="52"/>
      <c r="O47" s="52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" customHeight="1">
      <c r="A48" s="111"/>
      <c r="B48" s="51" t="s">
        <v>81</v>
      </c>
      <c r="C48" s="51"/>
      <c r="D48" s="51"/>
      <c r="E48" s="51"/>
      <c r="F48" s="102">
        <v>28.722000000000001</v>
      </c>
      <c r="G48" s="52">
        <v>18.100000000000001</v>
      </c>
      <c r="H48" s="104">
        <v>3</v>
      </c>
      <c r="I48" s="52">
        <v>4</v>
      </c>
      <c r="J48" s="52"/>
      <c r="K48" s="52"/>
      <c r="L48" s="52"/>
      <c r="M48" s="52"/>
      <c r="N48" s="52"/>
      <c r="O48" s="52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5" ht="16" customHeight="1">
      <c r="A49" s="8" t="s">
        <v>166</v>
      </c>
      <c r="O49" s="6"/>
    </row>
    <row r="50" spans="1:15" ht="16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1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topLeftCell="A16" zoomScaleNormal="100" zoomScaleSheetLayoutView="100" workbookViewId="0">
      <selection activeCell="J29" sqref="J29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14" width="12.6328125" style="2" customWidth="1"/>
    <col min="15" max="16384" width="9" style="2"/>
  </cols>
  <sheetData>
    <row r="1" spans="1:14" ht="34" customHeight="1">
      <c r="A1" s="32" t="s">
        <v>0</v>
      </c>
      <c r="B1" s="32"/>
      <c r="C1" s="92" t="s">
        <v>263</v>
      </c>
      <c r="D1" s="40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1"/>
      <c r="B5" s="41" t="s">
        <v>247</v>
      </c>
      <c r="C5" s="41"/>
      <c r="D5" s="41"/>
      <c r="H5" s="15"/>
      <c r="L5" s="15"/>
      <c r="N5" s="15" t="s">
        <v>168</v>
      </c>
    </row>
    <row r="6" spans="1:14" ht="15" customHeight="1">
      <c r="A6" s="42"/>
      <c r="B6" s="43"/>
      <c r="C6" s="43"/>
      <c r="D6" s="84"/>
      <c r="E6" s="131" t="s">
        <v>251</v>
      </c>
      <c r="F6" s="131"/>
      <c r="G6" s="131"/>
      <c r="H6" s="131"/>
      <c r="I6" s="132"/>
      <c r="J6" s="133"/>
      <c r="K6" s="131"/>
      <c r="L6" s="131"/>
      <c r="M6" s="131"/>
      <c r="N6" s="131"/>
    </row>
    <row r="7" spans="1:14" ht="15" customHeight="1">
      <c r="A7" s="18"/>
      <c r="B7" s="19"/>
      <c r="C7" s="19"/>
      <c r="D7" s="58"/>
      <c r="E7" s="35" t="s">
        <v>235</v>
      </c>
      <c r="F7" s="35" t="s">
        <v>236</v>
      </c>
      <c r="G7" s="35" t="s">
        <v>235</v>
      </c>
      <c r="H7" s="35" t="s">
        <v>236</v>
      </c>
      <c r="I7" s="35" t="s">
        <v>235</v>
      </c>
      <c r="J7" s="35" t="s">
        <v>236</v>
      </c>
      <c r="K7" s="35" t="s">
        <v>235</v>
      </c>
      <c r="L7" s="35" t="s">
        <v>236</v>
      </c>
      <c r="M7" s="35" t="s">
        <v>235</v>
      </c>
      <c r="N7" s="35" t="s">
        <v>236</v>
      </c>
    </row>
    <row r="8" spans="1:14" ht="18" customHeight="1">
      <c r="A8" s="106" t="s">
        <v>169</v>
      </c>
      <c r="B8" s="79" t="s">
        <v>170</v>
      </c>
      <c r="C8" s="80"/>
      <c r="D8" s="80"/>
      <c r="E8" s="81">
        <v>1</v>
      </c>
      <c r="F8" s="81">
        <v>1</v>
      </c>
      <c r="G8" s="81"/>
      <c r="H8" s="81"/>
      <c r="I8" s="81"/>
      <c r="J8" s="81"/>
      <c r="K8" s="81"/>
      <c r="L8" s="81"/>
      <c r="M8" s="81"/>
      <c r="N8" s="81"/>
    </row>
    <row r="9" spans="1:14" ht="18" customHeight="1">
      <c r="A9" s="106"/>
      <c r="B9" s="106" t="s">
        <v>171</v>
      </c>
      <c r="C9" s="51" t="s">
        <v>172</v>
      </c>
      <c r="D9" s="51"/>
      <c r="E9" s="81">
        <v>5</v>
      </c>
      <c r="F9" s="81">
        <v>5.2</v>
      </c>
      <c r="G9" s="81"/>
      <c r="H9" s="81"/>
      <c r="I9" s="81"/>
      <c r="J9" s="81"/>
      <c r="K9" s="81"/>
      <c r="L9" s="81"/>
      <c r="M9" s="81"/>
      <c r="N9" s="81"/>
    </row>
    <row r="10" spans="1:14" ht="18" customHeight="1">
      <c r="A10" s="106"/>
      <c r="B10" s="106"/>
      <c r="C10" s="51" t="s">
        <v>173</v>
      </c>
      <c r="D10" s="51"/>
      <c r="E10" s="81">
        <v>5</v>
      </c>
      <c r="F10" s="81">
        <v>5.2</v>
      </c>
      <c r="G10" s="81"/>
      <c r="H10" s="81"/>
      <c r="I10" s="81"/>
      <c r="J10" s="81"/>
      <c r="K10" s="81"/>
      <c r="L10" s="81"/>
      <c r="M10" s="81"/>
      <c r="N10" s="81"/>
    </row>
    <row r="11" spans="1:14" ht="18" customHeight="1">
      <c r="A11" s="106"/>
      <c r="B11" s="106"/>
      <c r="C11" s="51" t="s">
        <v>174</v>
      </c>
      <c r="D11" s="5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18" customHeight="1">
      <c r="A12" s="106"/>
      <c r="B12" s="106"/>
      <c r="C12" s="51" t="s">
        <v>175</v>
      </c>
      <c r="D12" s="5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ht="18" customHeight="1">
      <c r="A13" s="106"/>
      <c r="B13" s="106"/>
      <c r="C13" s="51" t="s">
        <v>176</v>
      </c>
      <c r="D13" s="5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 ht="18" customHeight="1">
      <c r="A14" s="106"/>
      <c r="B14" s="106"/>
      <c r="C14" s="51" t="s">
        <v>177</v>
      </c>
      <c r="D14" s="51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ht="18" customHeight="1">
      <c r="A15" s="106" t="s">
        <v>178</v>
      </c>
      <c r="B15" s="106" t="s">
        <v>179</v>
      </c>
      <c r="C15" s="51" t="s">
        <v>180</v>
      </c>
      <c r="D15" s="51"/>
      <c r="E15" s="52">
        <v>6840</v>
      </c>
      <c r="F15" s="52">
        <v>6855.2223860000004</v>
      </c>
      <c r="G15" s="52"/>
      <c r="H15" s="52"/>
      <c r="I15" s="52"/>
      <c r="J15" s="52"/>
      <c r="K15" s="52"/>
      <c r="L15" s="52"/>
      <c r="M15" s="52"/>
      <c r="N15" s="52"/>
    </row>
    <row r="16" spans="1:14" ht="18" customHeight="1">
      <c r="A16" s="106"/>
      <c r="B16" s="106"/>
      <c r="C16" s="51" t="s">
        <v>181</v>
      </c>
      <c r="D16" s="51"/>
      <c r="E16" s="52">
        <v>4394</v>
      </c>
      <c r="F16" s="52">
        <v>4398.5845769999996</v>
      </c>
      <c r="G16" s="52"/>
      <c r="H16" s="52"/>
      <c r="I16" s="52"/>
      <c r="J16" s="52"/>
      <c r="K16" s="52"/>
      <c r="L16" s="52"/>
      <c r="M16" s="52"/>
      <c r="N16" s="52"/>
    </row>
    <row r="17" spans="1:15" ht="18" customHeight="1">
      <c r="A17" s="106"/>
      <c r="B17" s="106"/>
      <c r="C17" s="51" t="s">
        <v>182</v>
      </c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5" ht="18" customHeight="1">
      <c r="A18" s="106"/>
      <c r="B18" s="106"/>
      <c r="C18" s="51" t="s">
        <v>183</v>
      </c>
      <c r="D18" s="51"/>
      <c r="E18" s="52">
        <v>11233</v>
      </c>
      <c r="F18" s="52">
        <v>11253.806963000001</v>
      </c>
      <c r="G18" s="52"/>
      <c r="H18" s="52"/>
      <c r="I18" s="52"/>
      <c r="J18" s="52"/>
      <c r="K18" s="52"/>
      <c r="L18" s="52"/>
      <c r="M18" s="52"/>
      <c r="N18" s="52"/>
    </row>
    <row r="19" spans="1:15" ht="18" customHeight="1">
      <c r="A19" s="106"/>
      <c r="B19" s="106" t="s">
        <v>184</v>
      </c>
      <c r="C19" s="51" t="s">
        <v>185</v>
      </c>
      <c r="D19" s="51"/>
      <c r="E19" s="52">
        <v>3300</v>
      </c>
      <c r="F19" s="52">
        <v>3374.3916199999999</v>
      </c>
      <c r="G19" s="52"/>
      <c r="H19" s="52"/>
      <c r="I19" s="52"/>
      <c r="J19" s="52"/>
      <c r="K19" s="52"/>
      <c r="L19" s="52"/>
      <c r="M19" s="52"/>
      <c r="N19" s="52"/>
    </row>
    <row r="20" spans="1:15" ht="18" customHeight="1">
      <c r="A20" s="106"/>
      <c r="B20" s="106"/>
      <c r="C20" s="51" t="s">
        <v>186</v>
      </c>
      <c r="D20" s="51"/>
      <c r="E20" s="52">
        <v>322</v>
      </c>
      <c r="F20" s="52">
        <v>312.32476100000002</v>
      </c>
      <c r="G20" s="52"/>
      <c r="H20" s="52"/>
      <c r="I20" s="52"/>
      <c r="J20" s="52"/>
      <c r="K20" s="52"/>
      <c r="L20" s="52"/>
      <c r="M20" s="52"/>
      <c r="N20" s="52"/>
    </row>
    <row r="21" spans="1:15" ht="18" customHeight="1">
      <c r="A21" s="106"/>
      <c r="B21" s="106"/>
      <c r="C21" s="51" t="s">
        <v>187</v>
      </c>
      <c r="D21" s="51"/>
      <c r="E21" s="82">
        <v>0</v>
      </c>
      <c r="F21" s="82">
        <v>0</v>
      </c>
      <c r="G21" s="82"/>
      <c r="H21" s="82"/>
      <c r="I21" s="82"/>
      <c r="J21" s="82"/>
      <c r="K21" s="82"/>
      <c r="L21" s="82"/>
      <c r="M21" s="82"/>
      <c r="N21" s="82"/>
    </row>
    <row r="22" spans="1:15" ht="18" customHeight="1">
      <c r="A22" s="106"/>
      <c r="B22" s="106"/>
      <c r="C22" s="45" t="s">
        <v>188</v>
      </c>
      <c r="D22" s="45"/>
      <c r="E22" s="52">
        <v>3622</v>
      </c>
      <c r="F22" s="52">
        <v>3686.7163810000002</v>
      </c>
      <c r="G22" s="52"/>
      <c r="H22" s="52"/>
      <c r="I22" s="52"/>
      <c r="J22" s="52"/>
      <c r="K22" s="52"/>
      <c r="L22" s="52"/>
      <c r="M22" s="52"/>
      <c r="N22" s="52"/>
    </row>
    <row r="23" spans="1:15" ht="18" customHeight="1">
      <c r="A23" s="106"/>
      <c r="B23" s="106" t="s">
        <v>189</v>
      </c>
      <c r="C23" s="51" t="s">
        <v>190</v>
      </c>
      <c r="D23" s="51"/>
      <c r="E23" s="52">
        <v>5</v>
      </c>
      <c r="F23" s="52">
        <v>5.2</v>
      </c>
      <c r="G23" s="52"/>
      <c r="H23" s="52"/>
      <c r="I23" s="52"/>
      <c r="J23" s="52"/>
      <c r="K23" s="52"/>
      <c r="L23" s="52"/>
      <c r="M23" s="52"/>
      <c r="N23" s="52"/>
    </row>
    <row r="24" spans="1:15" ht="18" customHeight="1">
      <c r="A24" s="106"/>
      <c r="B24" s="106"/>
      <c r="C24" s="51" t="s">
        <v>191</v>
      </c>
      <c r="D24" s="51"/>
      <c r="E24" s="52">
        <v>0</v>
      </c>
      <c r="F24" s="52">
        <v>0</v>
      </c>
      <c r="G24" s="52"/>
      <c r="H24" s="52"/>
      <c r="I24" s="52"/>
      <c r="J24" s="52"/>
      <c r="K24" s="52"/>
      <c r="L24" s="52"/>
      <c r="M24" s="52"/>
      <c r="N24" s="52"/>
    </row>
    <row r="25" spans="1:15" ht="18" customHeight="1">
      <c r="A25" s="106"/>
      <c r="B25" s="106"/>
      <c r="C25" s="51" t="s">
        <v>192</v>
      </c>
      <c r="D25" s="51"/>
      <c r="E25" s="52">
        <v>7606</v>
      </c>
      <c r="F25" s="52">
        <v>7561.890582</v>
      </c>
      <c r="G25" s="52"/>
      <c r="H25" s="52"/>
      <c r="I25" s="52"/>
      <c r="J25" s="52"/>
      <c r="K25" s="52"/>
      <c r="L25" s="52"/>
      <c r="M25" s="52"/>
      <c r="N25" s="52"/>
    </row>
    <row r="26" spans="1:15" ht="18" customHeight="1">
      <c r="A26" s="106"/>
      <c r="B26" s="106"/>
      <c r="C26" s="51" t="s">
        <v>193</v>
      </c>
      <c r="D26" s="51"/>
      <c r="E26" s="52">
        <v>7612</v>
      </c>
      <c r="F26" s="52">
        <v>7567.0905819999998</v>
      </c>
      <c r="G26" s="52"/>
      <c r="H26" s="52"/>
      <c r="I26" s="52"/>
      <c r="J26" s="52"/>
      <c r="K26" s="52"/>
      <c r="L26" s="52"/>
      <c r="M26" s="52"/>
      <c r="N26" s="52"/>
    </row>
    <row r="27" spans="1:15" ht="18" customHeight="1">
      <c r="A27" s="106"/>
      <c r="B27" s="51" t="s">
        <v>194</v>
      </c>
      <c r="C27" s="51"/>
      <c r="D27" s="51"/>
      <c r="E27" s="52">
        <v>11233</v>
      </c>
      <c r="F27" s="52">
        <v>11253.806963000001</v>
      </c>
      <c r="G27" s="52"/>
      <c r="H27" s="52"/>
      <c r="I27" s="52"/>
      <c r="J27" s="52"/>
      <c r="K27" s="52"/>
      <c r="L27" s="52"/>
      <c r="M27" s="52"/>
      <c r="N27" s="52"/>
    </row>
    <row r="28" spans="1:15" ht="18" customHeight="1">
      <c r="A28" s="106" t="s">
        <v>195</v>
      </c>
      <c r="B28" s="106" t="s">
        <v>196</v>
      </c>
      <c r="C28" s="51" t="s">
        <v>197</v>
      </c>
      <c r="D28" s="83" t="s">
        <v>40</v>
      </c>
      <c r="E28" s="52">
        <v>3256</v>
      </c>
      <c r="F28" s="52">
        <v>3579.841469</v>
      </c>
      <c r="G28" s="52"/>
      <c r="H28" s="52"/>
      <c r="I28" s="52"/>
      <c r="J28" s="52"/>
      <c r="K28" s="52"/>
      <c r="L28" s="52"/>
      <c r="M28" s="52"/>
      <c r="N28" s="52"/>
    </row>
    <row r="29" spans="1:15" ht="18" customHeight="1">
      <c r="A29" s="106"/>
      <c r="B29" s="106"/>
      <c r="C29" s="51" t="s">
        <v>198</v>
      </c>
      <c r="D29" s="83" t="s">
        <v>41</v>
      </c>
      <c r="E29" s="52">
        <v>3159</v>
      </c>
      <c r="F29" s="52">
        <v>3480.236609</v>
      </c>
      <c r="G29" s="52"/>
      <c r="H29" s="52"/>
      <c r="I29" s="52"/>
      <c r="J29" s="52"/>
      <c r="K29" s="52"/>
      <c r="L29" s="52"/>
      <c r="M29" s="52"/>
      <c r="N29" s="52"/>
    </row>
    <row r="30" spans="1:15" ht="18" customHeight="1">
      <c r="A30" s="106"/>
      <c r="B30" s="106"/>
      <c r="C30" s="51" t="s">
        <v>199</v>
      </c>
      <c r="D30" s="83" t="s">
        <v>200</v>
      </c>
      <c r="E30" s="52">
        <v>83</v>
      </c>
      <c r="F30" s="52">
        <v>82.546394000000006</v>
      </c>
      <c r="G30" s="52"/>
      <c r="H30" s="52"/>
      <c r="I30" s="52"/>
      <c r="J30" s="52"/>
      <c r="K30" s="52"/>
      <c r="L30" s="52"/>
      <c r="M30" s="52"/>
      <c r="N30" s="52"/>
    </row>
    <row r="31" spans="1:15" ht="18" customHeight="1">
      <c r="A31" s="106"/>
      <c r="B31" s="106"/>
      <c r="C31" s="45" t="s">
        <v>201</v>
      </c>
      <c r="D31" s="83" t="s">
        <v>202</v>
      </c>
      <c r="E31" s="52">
        <f t="shared" ref="E31:N31" si="0">E28-E29-E30</f>
        <v>14</v>
      </c>
      <c r="F31" s="52">
        <f t="shared" si="0"/>
        <v>17.05846599999991</v>
      </c>
      <c r="G31" s="52">
        <f t="shared" si="0"/>
        <v>0</v>
      </c>
      <c r="H31" s="52">
        <f t="shared" si="0"/>
        <v>0</v>
      </c>
      <c r="I31" s="52">
        <f t="shared" si="0"/>
        <v>0</v>
      </c>
      <c r="J31" s="52">
        <f t="shared" si="0"/>
        <v>0</v>
      </c>
      <c r="K31" s="52">
        <f t="shared" si="0"/>
        <v>0</v>
      </c>
      <c r="L31" s="52">
        <f t="shared" si="0"/>
        <v>0</v>
      </c>
      <c r="M31" s="52">
        <f t="shared" si="0"/>
        <v>0</v>
      </c>
      <c r="N31" s="52">
        <f t="shared" si="0"/>
        <v>0</v>
      </c>
      <c r="O31" s="7"/>
    </row>
    <row r="32" spans="1:15" ht="18" customHeight="1">
      <c r="A32" s="106"/>
      <c r="B32" s="106"/>
      <c r="C32" s="51" t="s">
        <v>203</v>
      </c>
      <c r="D32" s="83" t="s">
        <v>204</v>
      </c>
      <c r="E32" s="52">
        <v>30</v>
      </c>
      <c r="F32" s="52">
        <v>30.771567000000001</v>
      </c>
      <c r="G32" s="52"/>
      <c r="H32" s="52"/>
      <c r="I32" s="52"/>
      <c r="J32" s="52"/>
      <c r="K32" s="52"/>
      <c r="L32" s="52"/>
      <c r="M32" s="52"/>
      <c r="N32" s="52"/>
    </row>
    <row r="33" spans="1:14" ht="18" customHeight="1">
      <c r="A33" s="106"/>
      <c r="B33" s="106"/>
      <c r="C33" s="51" t="s">
        <v>205</v>
      </c>
      <c r="D33" s="83" t="s">
        <v>206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ht="18" customHeight="1">
      <c r="A34" s="106"/>
      <c r="B34" s="106"/>
      <c r="C34" s="45" t="s">
        <v>207</v>
      </c>
      <c r="D34" s="83" t="s">
        <v>208</v>
      </c>
      <c r="E34" s="52">
        <f t="shared" ref="E34:N34" si="1">E31+E32-E33</f>
        <v>44</v>
      </c>
      <c r="F34" s="52">
        <f t="shared" si="1"/>
        <v>47.830032999999915</v>
      </c>
      <c r="G34" s="52">
        <f t="shared" si="1"/>
        <v>0</v>
      </c>
      <c r="H34" s="52">
        <f t="shared" si="1"/>
        <v>0</v>
      </c>
      <c r="I34" s="52">
        <f t="shared" si="1"/>
        <v>0</v>
      </c>
      <c r="J34" s="52">
        <f t="shared" si="1"/>
        <v>0</v>
      </c>
      <c r="K34" s="52">
        <f t="shared" si="1"/>
        <v>0</v>
      </c>
      <c r="L34" s="52">
        <f t="shared" si="1"/>
        <v>0</v>
      </c>
      <c r="M34" s="52">
        <f t="shared" si="1"/>
        <v>0</v>
      </c>
      <c r="N34" s="52">
        <f t="shared" si="1"/>
        <v>0</v>
      </c>
    </row>
    <row r="35" spans="1:14" ht="18" customHeight="1">
      <c r="A35" s="106"/>
      <c r="B35" s="106" t="s">
        <v>209</v>
      </c>
      <c r="C35" s="51" t="s">
        <v>210</v>
      </c>
      <c r="D35" s="83" t="s">
        <v>211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ht="18" customHeight="1">
      <c r="A36" s="106"/>
      <c r="B36" s="106"/>
      <c r="C36" s="51" t="s">
        <v>212</v>
      </c>
      <c r="D36" s="83" t="s">
        <v>213</v>
      </c>
      <c r="E36" s="52"/>
      <c r="F36" s="52">
        <v>1.377643</v>
      </c>
      <c r="G36" s="52"/>
      <c r="H36" s="52"/>
      <c r="I36" s="52"/>
      <c r="J36" s="52"/>
      <c r="K36" s="52"/>
      <c r="L36" s="52"/>
      <c r="M36" s="52"/>
      <c r="N36" s="52"/>
    </row>
    <row r="37" spans="1:14" ht="18" customHeight="1">
      <c r="A37" s="106"/>
      <c r="B37" s="106"/>
      <c r="C37" s="51" t="s">
        <v>214</v>
      </c>
      <c r="D37" s="83" t="s">
        <v>215</v>
      </c>
      <c r="E37" s="52">
        <f t="shared" ref="E37:N37" si="2">E34+E35-E36</f>
        <v>44</v>
      </c>
      <c r="F37" s="52">
        <f t="shared" si="2"/>
        <v>46.452389999999916</v>
      </c>
      <c r="G37" s="52">
        <f t="shared" si="2"/>
        <v>0</v>
      </c>
      <c r="H37" s="52">
        <f t="shared" si="2"/>
        <v>0</v>
      </c>
      <c r="I37" s="52">
        <f t="shared" si="2"/>
        <v>0</v>
      </c>
      <c r="J37" s="52">
        <f t="shared" si="2"/>
        <v>0</v>
      </c>
      <c r="K37" s="52">
        <f t="shared" si="2"/>
        <v>0</v>
      </c>
      <c r="L37" s="52">
        <f t="shared" si="2"/>
        <v>0</v>
      </c>
      <c r="M37" s="52">
        <f t="shared" si="2"/>
        <v>0</v>
      </c>
      <c r="N37" s="52">
        <f t="shared" si="2"/>
        <v>0</v>
      </c>
    </row>
    <row r="38" spans="1:14" ht="18" customHeight="1">
      <c r="A38" s="106"/>
      <c r="B38" s="106"/>
      <c r="C38" s="51" t="s">
        <v>216</v>
      </c>
      <c r="D38" s="83" t="s">
        <v>217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18" customHeight="1">
      <c r="A39" s="106"/>
      <c r="B39" s="106"/>
      <c r="C39" s="51" t="s">
        <v>218</v>
      </c>
      <c r="D39" s="83" t="s">
        <v>219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ht="18" customHeight="1">
      <c r="A40" s="106"/>
      <c r="B40" s="106"/>
      <c r="C40" s="51" t="s">
        <v>220</v>
      </c>
      <c r="D40" s="83" t="s">
        <v>221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 ht="18" customHeight="1">
      <c r="A41" s="106"/>
      <c r="B41" s="106"/>
      <c r="C41" s="45" t="s">
        <v>222</v>
      </c>
      <c r="D41" s="83" t="s">
        <v>223</v>
      </c>
      <c r="E41" s="52">
        <f t="shared" ref="E41:N41" si="3">E34+E35-E36-E40</f>
        <v>44</v>
      </c>
      <c r="F41" s="52">
        <f t="shared" si="3"/>
        <v>46.452389999999916</v>
      </c>
      <c r="G41" s="52">
        <f t="shared" si="3"/>
        <v>0</v>
      </c>
      <c r="H41" s="52">
        <f t="shared" si="3"/>
        <v>0</v>
      </c>
      <c r="I41" s="52">
        <f t="shared" si="3"/>
        <v>0</v>
      </c>
      <c r="J41" s="52">
        <f t="shared" si="3"/>
        <v>0</v>
      </c>
      <c r="K41" s="52">
        <f t="shared" si="3"/>
        <v>0</v>
      </c>
      <c r="L41" s="52">
        <f t="shared" si="3"/>
        <v>0</v>
      </c>
      <c r="M41" s="52">
        <f t="shared" si="3"/>
        <v>0</v>
      </c>
      <c r="N41" s="52">
        <f t="shared" si="3"/>
        <v>0</v>
      </c>
    </row>
    <row r="42" spans="1:14" ht="18" customHeight="1">
      <c r="A42" s="106"/>
      <c r="B42" s="106"/>
      <c r="C42" s="134" t="s">
        <v>224</v>
      </c>
      <c r="D42" s="134"/>
      <c r="E42" s="52">
        <f t="shared" ref="E42:N42" si="4">E37+E38-E39-E40</f>
        <v>44</v>
      </c>
      <c r="F42" s="52">
        <f t="shared" si="4"/>
        <v>46.452389999999916</v>
      </c>
      <c r="G42" s="52">
        <f t="shared" si="4"/>
        <v>0</v>
      </c>
      <c r="H42" s="52">
        <f t="shared" si="4"/>
        <v>0</v>
      </c>
      <c r="I42" s="52">
        <f t="shared" si="4"/>
        <v>0</v>
      </c>
      <c r="J42" s="52">
        <f t="shared" si="4"/>
        <v>0</v>
      </c>
      <c r="K42" s="52">
        <f t="shared" si="4"/>
        <v>0</v>
      </c>
      <c r="L42" s="52">
        <f t="shared" si="4"/>
        <v>0</v>
      </c>
      <c r="M42" s="52">
        <f t="shared" si="4"/>
        <v>0</v>
      </c>
      <c r="N42" s="52">
        <f t="shared" si="4"/>
        <v>0</v>
      </c>
    </row>
    <row r="43" spans="1:14" ht="18" customHeight="1">
      <c r="A43" s="106"/>
      <c r="B43" s="106"/>
      <c r="C43" s="51" t="s">
        <v>225</v>
      </c>
      <c r="D43" s="83" t="s">
        <v>226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1:14" ht="18" customHeight="1">
      <c r="A44" s="106"/>
      <c r="B44" s="106"/>
      <c r="C44" s="45" t="s">
        <v>227</v>
      </c>
      <c r="D44" s="64" t="s">
        <v>228</v>
      </c>
      <c r="E44" s="52">
        <f t="shared" ref="E44:N44" si="5">E41+E43</f>
        <v>44</v>
      </c>
      <c r="F44" s="52">
        <f t="shared" si="5"/>
        <v>46.452389999999916</v>
      </c>
      <c r="G44" s="52">
        <f t="shared" si="5"/>
        <v>0</v>
      </c>
      <c r="H44" s="52">
        <f t="shared" si="5"/>
        <v>0</v>
      </c>
      <c r="I44" s="52">
        <f t="shared" si="5"/>
        <v>0</v>
      </c>
      <c r="J44" s="52">
        <f t="shared" si="5"/>
        <v>0</v>
      </c>
      <c r="K44" s="52">
        <f t="shared" si="5"/>
        <v>0</v>
      </c>
      <c r="L44" s="52">
        <f t="shared" si="5"/>
        <v>0</v>
      </c>
      <c r="M44" s="52">
        <f t="shared" si="5"/>
        <v>0</v>
      </c>
      <c r="N44" s="52">
        <f t="shared" si="5"/>
        <v>0</v>
      </c>
    </row>
    <row r="45" spans="1:14" ht="14.15" customHeight="1">
      <c r="A45" s="8" t="s">
        <v>229</v>
      </c>
    </row>
    <row r="46" spans="1:14" ht="14.15" customHeight="1">
      <c r="A46" s="8" t="s">
        <v>230</v>
      </c>
    </row>
    <row r="47" spans="1:14">
      <c r="A47" s="44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3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櫻井 準大</cp:lastModifiedBy>
  <cp:lastPrinted>2025-08-06T07:23:16Z</cp:lastPrinted>
  <dcterms:created xsi:type="dcterms:W3CDTF">1999-07-06T05:17:05Z</dcterms:created>
  <dcterms:modified xsi:type="dcterms:W3CDTF">2025-08-06T07:25:17Z</dcterms:modified>
</cp:coreProperties>
</file>