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192.168.0.241\共有\【財政状況】\令和7年度\03 HP更新\01都道府県（Excel）\"/>
    </mc:Choice>
  </mc:AlternateContent>
  <xr:revisionPtr revIDLastSave="0" documentId="13_ncr:1_{04D0DCE9-FDF7-4481-8001-C3A71E65F241}" xr6:coauthVersionLast="47" xr6:coauthVersionMax="47" xr10:uidLastSave="{00000000-0000-0000-0000-000000000000}"/>
  <bookViews>
    <workbookView xWindow="-120" yWindow="-16320" windowWidth="29040" windowHeight="15720" tabRatio="783" xr2:uid="{00000000-000D-0000-FFFF-FFFF00000000}"/>
  </bookViews>
  <sheets>
    <sheet name="1.普通会計予算(R6-7年度)" sheetId="9" r:id="rId1"/>
    <sheet name="2.公営企業会計予算(R6-7年度)" sheetId="4" r:id="rId2"/>
    <sheet name="3.(1)普通会計決算（R4-5年度)" sheetId="10" r:id="rId3"/>
    <sheet name="3.(2)財政指標等（R元‐R5年度）" sheetId="11" r:id="rId4"/>
    <sheet name="4.公営企業会計決算（R4-5年度）" sheetId="7" r:id="rId5"/>
    <sheet name="5.三セク決算（R4-5年度）" sheetId="12" r:id="rId6"/>
  </sheets>
  <definedNames>
    <definedName name="_xlnm.Print_Area" localSheetId="0">'1.普通会計予算(R6-7年度)'!$A$1:$I$47</definedName>
    <definedName name="_xlnm.Print_Area" localSheetId="1">'2.公営企業会計予算(R6-7年度)'!$A$1:$O$49</definedName>
    <definedName name="_xlnm.Print_Area" localSheetId="2">'3.(1)普通会計決算（R4-5年度)'!$A$1:$I$47</definedName>
    <definedName name="_xlnm.Print_Area" localSheetId="3">'3.(2)財政指標等（R元‐R5年度）'!$A$1:$I$35</definedName>
    <definedName name="_xlnm.Print_Area" localSheetId="4">'4.公営企業会計決算（R4-5年度）'!$A$1:$O$49</definedName>
    <definedName name="_xlnm.Print_Area" localSheetId="5">'5.三セク決算（R4-5年度）'!$A$1:$N$46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7" l="1"/>
  <c r="G36" i="4"/>
  <c r="N41" i="12"/>
  <c r="N44" i="12" s="1"/>
  <c r="N37" i="12"/>
  <c r="F37" i="12"/>
  <c r="N34" i="12"/>
  <c r="M34" i="12"/>
  <c r="M41" i="12" s="1"/>
  <c r="M44" i="12" s="1"/>
  <c r="I34" i="12"/>
  <c r="I41" i="12" s="1"/>
  <c r="I44" i="12" s="1"/>
  <c r="H34" i="12"/>
  <c r="H37" i="12" s="1"/>
  <c r="H42" i="12" s="1"/>
  <c r="H44" i="12" s="1"/>
  <c r="F34" i="12"/>
  <c r="F41" i="12" s="1"/>
  <c r="F44" i="12" s="1"/>
  <c r="E34" i="12"/>
  <c r="E41" i="12" s="1"/>
  <c r="E44" i="12" s="1"/>
  <c r="N31" i="12"/>
  <c r="M31" i="12"/>
  <c r="L31" i="12"/>
  <c r="L34" i="12" s="1"/>
  <c r="K31" i="12"/>
  <c r="K34" i="12" s="1"/>
  <c r="J31" i="12"/>
  <c r="J34" i="12" s="1"/>
  <c r="I31" i="12"/>
  <c r="H31" i="12"/>
  <c r="G31" i="12"/>
  <c r="G34" i="12" s="1"/>
  <c r="G37" i="12" s="1"/>
  <c r="G42" i="12" s="1"/>
  <c r="G44" i="12" s="1"/>
  <c r="F31" i="12"/>
  <c r="E31" i="12"/>
  <c r="N27" i="12"/>
  <c r="M24" i="12"/>
  <c r="N22" i="12"/>
  <c r="M22" i="12"/>
  <c r="M27" i="12" s="1"/>
  <c r="N18" i="12"/>
  <c r="M18" i="12"/>
  <c r="L41" i="12" l="1"/>
  <c r="L44" i="12" s="1"/>
  <c r="L37" i="12"/>
  <c r="J41" i="12"/>
  <c r="J44" i="12" s="1"/>
  <c r="J37" i="12"/>
  <c r="K41" i="12"/>
  <c r="K44" i="12" s="1"/>
  <c r="K37" i="12"/>
  <c r="E37" i="12"/>
  <c r="M37" i="12"/>
  <c r="I37" i="12"/>
  <c r="G23" i="11" l="1"/>
  <c r="F23" i="11"/>
  <c r="E23" i="11"/>
  <c r="I22" i="11"/>
  <c r="H22" i="11"/>
  <c r="G22" i="11"/>
  <c r="F22" i="11"/>
  <c r="E22" i="11"/>
  <c r="G21" i="11"/>
  <c r="F21" i="11"/>
  <c r="E21" i="11"/>
  <c r="I20" i="11"/>
  <c r="H20" i="11"/>
  <c r="G20" i="11"/>
  <c r="F20" i="11"/>
  <c r="E20" i="11"/>
  <c r="I19" i="11"/>
  <c r="I23" i="11" s="1"/>
  <c r="H19" i="11"/>
  <c r="H23" i="11" s="1"/>
  <c r="I12" i="11"/>
  <c r="H12" i="11"/>
  <c r="I10" i="11"/>
  <c r="H10" i="11"/>
  <c r="H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F32" i="10"/>
  <c r="I31" i="10"/>
  <c r="I30" i="10"/>
  <c r="I29" i="10"/>
  <c r="F28" i="10"/>
  <c r="F45" i="10" s="1"/>
  <c r="I27" i="10"/>
  <c r="H27" i="10"/>
  <c r="G27" i="10"/>
  <c r="F27" i="10"/>
  <c r="I26" i="10"/>
  <c r="G26" i="10"/>
  <c r="I25" i="10"/>
  <c r="G25" i="10"/>
  <c r="I24" i="10"/>
  <c r="G24" i="10"/>
  <c r="I23" i="10"/>
  <c r="G23" i="10"/>
  <c r="I22" i="10"/>
  <c r="G22" i="10"/>
  <c r="I21" i="10"/>
  <c r="G21" i="10"/>
  <c r="I20" i="10"/>
  <c r="G20" i="10"/>
  <c r="I19" i="10"/>
  <c r="G19" i="10"/>
  <c r="I18" i="10"/>
  <c r="G18" i="10"/>
  <c r="I17" i="10"/>
  <c r="G17" i="10"/>
  <c r="I16" i="10"/>
  <c r="G16" i="10"/>
  <c r="I15" i="10"/>
  <c r="G15" i="10"/>
  <c r="I14" i="10"/>
  <c r="G14" i="10"/>
  <c r="I13" i="10"/>
  <c r="G13" i="10"/>
  <c r="I12" i="10"/>
  <c r="G12" i="10"/>
  <c r="I11" i="10"/>
  <c r="G11" i="10"/>
  <c r="I10" i="10"/>
  <c r="G10" i="10"/>
  <c r="I9" i="10"/>
  <c r="G9" i="10"/>
  <c r="H45" i="9"/>
  <c r="I44" i="9"/>
  <c r="I43" i="9"/>
  <c r="I42" i="9"/>
  <c r="I41" i="9"/>
  <c r="I40" i="9"/>
  <c r="I39" i="9"/>
  <c r="I38" i="9"/>
  <c r="I37" i="9"/>
  <c r="I36" i="9"/>
  <c r="I35" i="9"/>
  <c r="I34" i="9"/>
  <c r="I33" i="9"/>
  <c r="F32" i="9"/>
  <c r="I32" i="9" s="1"/>
  <c r="I31" i="9"/>
  <c r="I30" i="9"/>
  <c r="I29" i="9"/>
  <c r="F28" i="9"/>
  <c r="F45" i="9" s="1"/>
  <c r="H27" i="9"/>
  <c r="I27" i="9" s="1"/>
  <c r="G27" i="9"/>
  <c r="F27" i="9"/>
  <c r="G26" i="9" s="1"/>
  <c r="I26" i="9"/>
  <c r="I25" i="9"/>
  <c r="G25" i="9"/>
  <c r="I24" i="9"/>
  <c r="G24" i="9"/>
  <c r="I23" i="9"/>
  <c r="G23" i="9"/>
  <c r="I22" i="9"/>
  <c r="I21" i="9"/>
  <c r="G21" i="9"/>
  <c r="I20" i="9"/>
  <c r="G20" i="9"/>
  <c r="I19" i="9"/>
  <c r="G19" i="9"/>
  <c r="I18" i="9"/>
  <c r="I17" i="9"/>
  <c r="G17" i="9"/>
  <c r="I16" i="9"/>
  <c r="G16" i="9"/>
  <c r="I15" i="9"/>
  <c r="G15" i="9"/>
  <c r="I14" i="9"/>
  <c r="I13" i="9"/>
  <c r="G13" i="9"/>
  <c r="I12" i="9"/>
  <c r="G12" i="9"/>
  <c r="I11" i="9"/>
  <c r="G11" i="9"/>
  <c r="I10" i="9"/>
  <c r="I9" i="9"/>
  <c r="G9" i="9"/>
  <c r="H21" i="11" l="1"/>
  <c r="I21" i="11"/>
  <c r="G42" i="10"/>
  <c r="G38" i="10"/>
  <c r="G34" i="10"/>
  <c r="G45" i="10"/>
  <c r="G30" i="10"/>
  <c r="G41" i="10"/>
  <c r="G37" i="10"/>
  <c r="G33" i="10"/>
  <c r="G44" i="10"/>
  <c r="G36" i="10"/>
  <c r="G32" i="10"/>
  <c r="G29" i="10"/>
  <c r="G40" i="10"/>
  <c r="G43" i="10"/>
  <c r="G39" i="10"/>
  <c r="G35" i="10"/>
  <c r="I45" i="10"/>
  <c r="G31" i="10"/>
  <c r="G28" i="10"/>
  <c r="I28" i="10"/>
  <c r="I45" i="9"/>
  <c r="G31" i="9"/>
  <c r="G42" i="9"/>
  <c r="G38" i="9"/>
  <c r="G34" i="9"/>
  <c r="G45" i="9"/>
  <c r="G30" i="9"/>
  <c r="G41" i="9"/>
  <c r="G37" i="9"/>
  <c r="G33" i="9"/>
  <c r="G29" i="9"/>
  <c r="G44" i="9"/>
  <c r="G40" i="9"/>
  <c r="G36" i="9"/>
  <c r="G39" i="9"/>
  <c r="G35" i="9"/>
  <c r="G43" i="9"/>
  <c r="G28" i="9"/>
  <c r="G10" i="9"/>
  <c r="G14" i="9"/>
  <c r="G18" i="9"/>
  <c r="G22" i="9"/>
  <c r="I28" i="9"/>
  <c r="G32" i="9"/>
  <c r="N16" i="7" l="1"/>
  <c r="N24" i="4"/>
  <c r="L16" i="7"/>
  <c r="J24" i="7"/>
  <c r="J24" i="4"/>
  <c r="J27" i="4" s="1"/>
  <c r="G44" i="7"/>
  <c r="G39" i="7"/>
  <c r="G45" i="7" s="1"/>
  <c r="K39" i="7"/>
  <c r="K45" i="7" s="1"/>
  <c r="K44" i="7"/>
  <c r="O24" i="7"/>
  <c r="O27" i="7" s="1"/>
  <c r="O16" i="7"/>
  <c r="O15" i="7"/>
  <c r="O14" i="7"/>
  <c r="M24" i="7"/>
  <c r="M27" i="7" s="1"/>
  <c r="M16" i="7"/>
  <c r="M15" i="7"/>
  <c r="M14" i="7"/>
  <c r="K24" i="7"/>
  <c r="K27" i="7" s="1"/>
  <c r="K16" i="7"/>
  <c r="K15" i="7"/>
  <c r="K14" i="7"/>
  <c r="I24" i="7"/>
  <c r="I27" i="7" s="1"/>
  <c r="I16" i="7"/>
  <c r="I15" i="7"/>
  <c r="I14" i="7"/>
  <c r="G24" i="7"/>
  <c r="G27" i="7" s="1"/>
  <c r="G16" i="7"/>
  <c r="G15" i="7"/>
  <c r="G14" i="7"/>
  <c r="O24" i="4"/>
  <c r="O27" i="4" s="1"/>
  <c r="O16" i="4"/>
  <c r="O15" i="4"/>
  <c r="O14" i="4"/>
  <c r="M24" i="4"/>
  <c r="M27" i="4" s="1"/>
  <c r="M16" i="4"/>
  <c r="M15" i="4"/>
  <c r="M14" i="4"/>
  <c r="K24" i="4"/>
  <c r="K27" i="4" s="1"/>
  <c r="K16" i="4"/>
  <c r="K15" i="4"/>
  <c r="K14" i="4"/>
  <c r="I24" i="4"/>
  <c r="I27" i="4" s="1"/>
  <c r="I16" i="4"/>
  <c r="I15" i="4"/>
  <c r="I14" i="4"/>
  <c r="G24" i="4"/>
  <c r="G27" i="4" s="1"/>
  <c r="G16" i="4"/>
  <c r="G15" i="4"/>
  <c r="G14" i="4"/>
  <c r="H14" i="4"/>
  <c r="J14" i="4"/>
  <c r="H15" i="4"/>
  <c r="J15" i="4"/>
  <c r="H16" i="4"/>
  <c r="J16" i="4"/>
  <c r="H24" i="4"/>
  <c r="H27" i="4" s="1"/>
  <c r="F24" i="7" l="1"/>
  <c r="F16" i="7" l="1"/>
  <c r="F14" i="7"/>
  <c r="F36" i="4" l="1"/>
  <c r="F32" i="4"/>
  <c r="F39" i="4" s="1"/>
  <c r="G44" i="4"/>
  <c r="G32" i="4"/>
  <c r="G39" i="4" s="1"/>
  <c r="G45" i="4" s="1"/>
  <c r="F44" i="4"/>
  <c r="O44" i="7"/>
  <c r="N44" i="7"/>
  <c r="M44" i="7"/>
  <c r="L44" i="7"/>
  <c r="J44" i="7"/>
  <c r="I44" i="7"/>
  <c r="H44" i="7"/>
  <c r="F44" i="7"/>
  <c r="O39" i="7"/>
  <c r="N39" i="7"/>
  <c r="M39" i="7"/>
  <c r="L39" i="7"/>
  <c r="J39" i="7"/>
  <c r="I39" i="7"/>
  <c r="H39" i="7"/>
  <c r="F39" i="7"/>
  <c r="N24" i="7"/>
  <c r="N27" i="7" s="1"/>
  <c r="L24" i="7"/>
  <c r="L27" i="7" s="1"/>
  <c r="J27" i="7"/>
  <c r="H24" i="7"/>
  <c r="H27" i="7" s="1"/>
  <c r="F27" i="7"/>
  <c r="J16" i="7"/>
  <c r="H16" i="7"/>
  <c r="N15" i="7"/>
  <c r="L15" i="7"/>
  <c r="J15" i="7"/>
  <c r="H15" i="7"/>
  <c r="F15" i="7"/>
  <c r="N14" i="7"/>
  <c r="L14" i="7"/>
  <c r="H14" i="7"/>
  <c r="O39" i="4"/>
  <c r="O44" i="4"/>
  <c r="N39" i="4"/>
  <c r="N45" i="4" s="1"/>
  <c r="N44" i="4"/>
  <c r="M39" i="4"/>
  <c r="M44" i="4"/>
  <c r="M45" i="4" s="1"/>
  <c r="L39" i="4"/>
  <c r="L44" i="4"/>
  <c r="L45" i="4"/>
  <c r="K39" i="4"/>
  <c r="K45" i="4" s="1"/>
  <c r="K44" i="4"/>
  <c r="J39" i="4"/>
  <c r="J44" i="4"/>
  <c r="I39" i="4"/>
  <c r="I44" i="4"/>
  <c r="H39" i="4"/>
  <c r="H44" i="4"/>
  <c r="N27" i="4"/>
  <c r="L24" i="4"/>
  <c r="L27" i="4" s="1"/>
  <c r="L16" i="4"/>
  <c r="L15" i="4"/>
  <c r="L14" i="4"/>
  <c r="N16" i="4"/>
  <c r="N15" i="4"/>
  <c r="N14" i="4"/>
  <c r="F24" i="4"/>
  <c r="F27" i="4" s="1"/>
  <c r="F16" i="4"/>
  <c r="F15" i="4"/>
  <c r="F14" i="4"/>
  <c r="F45" i="4" l="1"/>
  <c r="M45" i="7"/>
  <c r="I45" i="4"/>
  <c r="O45" i="7"/>
  <c r="H45" i="4"/>
  <c r="J45" i="7"/>
  <c r="J45" i="4"/>
  <c r="O45" i="4"/>
  <c r="L45" i="7"/>
  <c r="F45" i="7"/>
  <c r="H45" i="7"/>
  <c r="I45" i="7"/>
  <c r="N45" i="7"/>
</calcChain>
</file>

<file path=xl/sharedStrings.xml><?xml version="1.0" encoding="utf-8"?>
<sst xmlns="http://schemas.openxmlformats.org/spreadsheetml/2006/main" count="443" uniqueCount="275">
  <si>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</si>
  <si>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</si>
  <si>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</si>
  <si>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</si>
  <si>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</si>
  <si>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</si>
  <si>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</si>
  <si>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</si>
  <si>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</si>
  <si>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</si>
  <si>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</si>
  <si>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</si>
  <si>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</si>
  <si>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</si>
  <si>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</si>
  <si>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</si>
  <si>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</si>
  <si>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</si>
  <si>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</si>
  <si>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</si>
  <si>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</si>
  <si>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</si>
  <si>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</si>
  <si>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</si>
  <si>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</si>
  <si>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</si>
  <si>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</si>
  <si>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</si>
  <si>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</si>
  <si>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</si>
  <si>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</si>
  <si>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</si>
  <si>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</si>
  <si>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</si>
  <si>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</si>
  <si>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</si>
  <si>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</si>
  <si>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</si>
  <si>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</si>
  <si>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</si>
  <si>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</si>
  <si>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</si>
  <si>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</si>
  <si>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</si>
  <si>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</si>
  <si>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</si>
  <si>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</si>
  <si>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</si>
  <si>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</si>
  <si>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</si>
  <si>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</si>
  <si>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</si>
  <si>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</si>
  <si>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</si>
  <si>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</si>
  <si>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</si>
  <si>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</si>
  <si>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</si>
  <si>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</si>
  <si>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</si>
  <si>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</si>
  <si>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</si>
  <si>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</si>
  <si>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</si>
  <si>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</si>
  <si>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</si>
  <si>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</si>
  <si>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</si>
  <si>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</si>
  <si>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</si>
  <si>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</si>
  <si>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</si>
  <si>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</si>
  <si>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</si>
  <si>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</si>
  <si>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</si>
  <si>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</si>
  <si>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</si>
  <si>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</si>
  <si>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</si>
  <si>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</si>
  <si>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</si>
  <si>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損益収支</t>
    <rPh sb="0" eb="2">
      <t>ソンエキ</t>
    </rPh>
    <rPh sb="2" eb="4">
      <t>シュウシ</t>
    </rPh>
    <phoneticPr fontId="9"/>
  </si>
  <si>
    <t>資本収支</t>
    <rPh sb="0" eb="2">
      <t>シホン</t>
    </rPh>
    <rPh sb="2" eb="4">
      <t>シュウシ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</si>
  <si>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</si>
  <si>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2">
      <t>シホン</t>
    </rPh>
    <rPh sb="2" eb="3">
      <t>テキ</t>
    </rPh>
    <rPh sb="3" eb="5">
      <t>シュウシ</t>
    </rPh>
    <phoneticPr fontId="9"/>
  </si>
  <si>
    <t>その他</t>
    <rPh sb="2" eb="3">
      <t>タ</t>
    </rPh>
    <phoneticPr fontId="9"/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</si>
  <si>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9"/>
  </si>
  <si>
    <t>歳　　　出</t>
    <rPh sb="0" eb="1">
      <t>トシ</t>
    </rPh>
    <rPh sb="4" eb="5">
      <t>デ</t>
    </rPh>
    <phoneticPr fontId="9"/>
  </si>
  <si>
    <t>歳　　　入</t>
    <rPh sb="0" eb="1">
      <t>トシ</t>
    </rPh>
    <rPh sb="4" eb="5">
      <t>イ</t>
    </rPh>
    <phoneticPr fontId="9"/>
  </si>
  <si>
    <t>予算額</t>
    <rPh sb="0" eb="2">
      <t>ヨサン</t>
    </rPh>
    <rPh sb="2" eb="3">
      <t>ガク</t>
    </rPh>
    <phoneticPr fontId="9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</si>
  <si>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9"/>
  </si>
  <si>
    <t>1.普通会計の状況</t>
    <rPh sb="2" eb="4">
      <t>フツウ</t>
    </rPh>
    <rPh sb="4" eb="6">
      <t>カイケイ</t>
    </rPh>
    <phoneticPr fontId="9"/>
  </si>
  <si>
    <t>うち不動産取得税</t>
    <phoneticPr fontId="9"/>
  </si>
  <si>
    <t>うち固定資産税</t>
    <phoneticPr fontId="9"/>
  </si>
  <si>
    <t xml:space="preserve"> </t>
    <phoneticPr fontId="9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</si>
  <si>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</si>
  <si>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</si>
  <si>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</si>
  <si>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</si>
  <si>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</si>
  <si>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</si>
  <si>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</si>
  <si>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</si>
  <si>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</si>
  <si>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</si>
  <si>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</si>
  <si>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</si>
  <si>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</si>
  <si>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</si>
  <si>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</si>
  <si>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３.普通会計の状況</t>
    <phoneticPr fontId="9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</si>
  <si>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</si>
  <si>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</si>
  <si>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</si>
  <si>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9"/>
  </si>
  <si>
    <t xml:space="preserve">歳入総額    </t>
  </si>
  <si>
    <t>(a)</t>
    <phoneticPr fontId="9"/>
  </si>
  <si>
    <t>うち一般財源総額</t>
  </si>
  <si>
    <t>歳出総額</t>
  </si>
  <si>
    <t>歳入歳出差引</t>
  </si>
  <si>
    <t>翌年度への繰越財源</t>
  </si>
  <si>
    <t>実質収支</t>
    <phoneticPr fontId="14"/>
  </si>
  <si>
    <t>単年度収支</t>
    <rPh sb="0" eb="3">
      <t>タンネンド</t>
    </rPh>
    <rPh sb="3" eb="5">
      <t>シュウシ</t>
    </rPh>
    <phoneticPr fontId="14"/>
  </si>
  <si>
    <t>繰上償還金</t>
    <rPh sb="0" eb="2">
      <t>クリア</t>
    </rPh>
    <rPh sb="2" eb="5">
      <t>ショウカンキン</t>
    </rPh>
    <phoneticPr fontId="14"/>
  </si>
  <si>
    <t>実質単年度収支</t>
    <rPh sb="0" eb="2">
      <t>ジッシツ</t>
    </rPh>
    <phoneticPr fontId="14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</si>
  <si>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</si>
  <si>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</si>
  <si>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</si>
  <si>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</si>
  <si>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9"/>
  </si>
  <si>
    <t>地方債現在高の一般財源総額比</t>
  </si>
  <si>
    <t>(e/b)</t>
    <phoneticPr fontId="9"/>
  </si>
  <si>
    <t>後年度財政負担の一般財源総額比</t>
  </si>
  <si>
    <t>(f/b)</t>
    <phoneticPr fontId="9"/>
  </si>
  <si>
    <t>一人あたり地方債現在高</t>
  </si>
  <si>
    <t>(e/g、円)</t>
    <rPh sb="5" eb="6">
      <t>エン</t>
    </rPh>
    <phoneticPr fontId="14"/>
  </si>
  <si>
    <t>一人あたり後年度財政負担</t>
  </si>
  <si>
    <t>(f/g、円)</t>
    <rPh sb="5" eb="6">
      <t>エン</t>
    </rPh>
    <phoneticPr fontId="14"/>
  </si>
  <si>
    <t>人口　（注 1）</t>
    <rPh sb="4" eb="5">
      <t>チュウ</t>
    </rPh>
    <phoneticPr fontId="9"/>
  </si>
  <si>
    <t>(g、人)</t>
    <rPh sb="3" eb="4">
      <t>ニン</t>
    </rPh>
    <phoneticPr fontId="14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</si>
  <si>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</si>
  <si>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</si>
  <si>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</si>
  <si>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</si>
  <si>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</si>
  <si>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</si>
  <si>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1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</si>
  <si>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</si>
  <si>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4"/>
  </si>
  <si>
    <t>将来負担比率</t>
    <rPh sb="0" eb="2">
      <t>ショウライ</t>
    </rPh>
    <rPh sb="2" eb="4">
      <t>フタン</t>
    </rPh>
    <rPh sb="4" eb="6">
      <t>ヒリツ</t>
    </rPh>
    <phoneticPr fontId="14"/>
  </si>
  <si>
    <t>４.公営企業会計の状況</t>
    <phoneticPr fontId="14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</si>
  <si>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</si>
  <si>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</si>
  <si>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</si>
  <si>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</si>
  <si>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</si>
  <si>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</si>
  <si>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</si>
  <si>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</si>
  <si>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</si>
  <si>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</si>
  <si>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</si>
  <si>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</si>
  <si>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</si>
  <si>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</si>
  <si>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</si>
  <si>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５.第三セクター(公社・株式会社形態の三セク)の状況</t>
    <phoneticPr fontId="14"/>
  </si>
  <si>
    <t>　（単位：百万円）</t>
  </si>
  <si>
    <t>出資状況</t>
    <rPh sb="0" eb="2">
      <t>シュッシ</t>
    </rPh>
    <rPh sb="2" eb="4">
      <t>ジョウキョウ</t>
    </rPh>
    <phoneticPr fontId="14"/>
  </si>
  <si>
    <t>出資団体数</t>
  </si>
  <si>
    <t>出資金額</t>
    <rPh sb="0" eb="2">
      <t>シュッシ</t>
    </rPh>
    <rPh sb="2" eb="4">
      <t>キンガク</t>
    </rPh>
    <phoneticPr fontId="9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</si>
  <si>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</si>
  <si>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</si>
  <si>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</si>
  <si>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</si>
  <si>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</si>
  <si>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</si>
  <si>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</si>
  <si>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9"/>
  </si>
  <si>
    <t>流動資産</t>
  </si>
  <si>
    <t>固定資産</t>
  </si>
  <si>
    <t>繰延資産</t>
  </si>
  <si>
    <t>資産合計</t>
  </si>
  <si>
    <t>負債</t>
    <rPh sb="0" eb="2">
      <t>フサイ</t>
    </rPh>
    <phoneticPr fontId="9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</si>
  <si>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</si>
  <si>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</si>
  <si>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</si>
  <si>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</si>
  <si>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9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</si>
  <si>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</si>
  <si>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</si>
  <si>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</si>
  <si>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</si>
  <si>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</si>
  <si>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4"/>
  </si>
  <si>
    <t>事業・経常損益</t>
    <rPh sb="0" eb="2">
      <t>ジギョウ</t>
    </rPh>
    <rPh sb="3" eb="5">
      <t>ケイジョウ</t>
    </rPh>
    <rPh sb="5" eb="7">
      <t>ソンエキ</t>
    </rPh>
    <phoneticPr fontId="9"/>
  </si>
  <si>
    <t>営業収益</t>
  </si>
  <si>
    <t>営業費用</t>
  </si>
  <si>
    <t>一般管理費</t>
    <rPh sb="0" eb="2">
      <t>イッパン</t>
    </rPh>
    <rPh sb="2" eb="5">
      <t>カンリヒ</t>
    </rPh>
    <phoneticPr fontId="14"/>
  </si>
  <si>
    <t>(c)</t>
    <phoneticPr fontId="14"/>
  </si>
  <si>
    <t xml:space="preserve">営業利益          </t>
  </si>
  <si>
    <t>(d=a-b-c)</t>
    <phoneticPr fontId="14"/>
  </si>
  <si>
    <t>営業外収益</t>
  </si>
  <si>
    <t>(e)</t>
    <phoneticPr fontId="14"/>
  </si>
  <si>
    <t>営業外費用</t>
  </si>
  <si>
    <t>(f)</t>
    <phoneticPr fontId="14"/>
  </si>
  <si>
    <t xml:space="preserve">経常利益      </t>
  </si>
  <si>
    <t>(g=d+e-f)</t>
    <phoneticPr fontId="14"/>
  </si>
  <si>
    <t>特別損失</t>
    <rPh sb="0" eb="2">
      <t>トクベツ</t>
    </rPh>
    <rPh sb="2" eb="4">
      <t>ソンシツ</t>
    </rPh>
    <phoneticPr fontId="9"/>
  </si>
  <si>
    <t>特別利益</t>
  </si>
  <si>
    <t>(h)</t>
    <phoneticPr fontId="14"/>
  </si>
  <si>
    <t>特別損失</t>
  </si>
  <si>
    <t>(i)</t>
    <phoneticPr fontId="14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</si>
  <si>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4"/>
  </si>
  <si>
    <t>(j=g+h-i)</t>
    <phoneticPr fontId="14"/>
  </si>
  <si>
    <t>特定準備金取崩</t>
    <rPh sb="0" eb="2">
      <t>トクテイ</t>
    </rPh>
    <rPh sb="2" eb="5">
      <t>ジュンビキン</t>
    </rPh>
    <rPh sb="5" eb="7">
      <t>トリクズシ</t>
    </rPh>
    <phoneticPr fontId="14"/>
  </si>
  <si>
    <t>(k)</t>
    <phoneticPr fontId="14"/>
  </si>
  <si>
    <t>特定準備金繰入</t>
    <rPh sb="0" eb="2">
      <t>トクテイ</t>
    </rPh>
    <rPh sb="2" eb="5">
      <t>ジュンビキン</t>
    </rPh>
    <rPh sb="5" eb="7">
      <t>クリイレ</t>
    </rPh>
    <phoneticPr fontId="14"/>
  </si>
  <si>
    <t>(l)</t>
    <phoneticPr fontId="14"/>
  </si>
  <si>
    <t>法人税等</t>
  </si>
  <si>
    <t>(m)</t>
    <phoneticPr fontId="14"/>
  </si>
  <si>
    <t xml:space="preserve">当期利益  </t>
  </si>
  <si>
    <t>(ｎ=g+h-i-m)</t>
    <phoneticPr fontId="14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</si>
  <si>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4"/>
  </si>
  <si>
    <t>前期繰越利益</t>
  </si>
  <si>
    <t>(o)</t>
    <phoneticPr fontId="14"/>
  </si>
  <si>
    <t xml:space="preserve">当期未処分利益    </t>
  </si>
  <si>
    <t>(p=n+o)</t>
    <phoneticPr fontId="14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</si>
  <si>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4"/>
  </si>
  <si>
    <t>（注２）原則として表示単位未満を四捨五入して端数調整していないため、合計等と一致しない場合がある。</t>
    <phoneticPr fontId="14"/>
  </si>
  <si>
    <t>元年度</t>
    <rPh sb="0" eb="1">
      <t>ガン</t>
    </rPh>
    <rPh sb="1" eb="3">
      <t>ネンド</t>
    </rPh>
    <phoneticPr fontId="18"/>
  </si>
  <si>
    <t>２年度</t>
    <rPh sb="1" eb="3">
      <t>ネンド</t>
    </rPh>
    <phoneticPr fontId="18"/>
  </si>
  <si>
    <t>予算額</t>
    <phoneticPr fontId="9"/>
  </si>
  <si>
    <t>令和５年度</t>
    <rPh sb="3" eb="5">
      <t>ネンド</t>
    </rPh>
    <phoneticPr fontId="18"/>
  </si>
  <si>
    <t>令和４年度</t>
    <rPh sb="3" eb="5">
      <t>ネンド</t>
    </rPh>
    <phoneticPr fontId="18"/>
  </si>
  <si>
    <t>３年度</t>
    <rPh sb="1" eb="3">
      <t>ネンド</t>
    </rPh>
    <phoneticPr fontId="18"/>
  </si>
  <si>
    <t>令和６年度</t>
    <rPh sb="3" eb="5">
      <t>ネンド</t>
    </rPh>
    <phoneticPr fontId="18"/>
  </si>
  <si>
    <t>４年度</t>
    <rPh sb="1" eb="3">
      <t>ネンド</t>
    </rPh>
    <phoneticPr fontId="18"/>
  </si>
  <si>
    <t>（1）令和７年度普通会計予算の状況</t>
    <rPh sb="8" eb="10">
      <t>フツウ</t>
    </rPh>
    <rPh sb="10" eb="12">
      <t>カイケイ</t>
    </rPh>
    <rPh sb="12" eb="14">
      <t>ヨサン</t>
    </rPh>
    <phoneticPr fontId="9"/>
  </si>
  <si>
    <t>令和７年度</t>
    <rPh sb="3" eb="5">
      <t>ネンド</t>
    </rPh>
    <phoneticPr fontId="18"/>
  </si>
  <si>
    <t>(令和７年度予算ﾍﾞｰｽ）</t>
    <rPh sb="6" eb="8">
      <t>ヨサン</t>
    </rPh>
    <phoneticPr fontId="14"/>
  </si>
  <si>
    <t>令和７年度</t>
    <phoneticPr fontId="18"/>
  </si>
  <si>
    <t>令和４年度</t>
    <phoneticPr fontId="18"/>
  </si>
  <si>
    <t>(令和５年度決算ﾍﾞｰｽ）</t>
    <phoneticPr fontId="16"/>
  </si>
  <si>
    <r>
      <t>（注1）令和元年度は平成27年度国勢調査、令和</t>
    </r>
    <r>
      <rPr>
        <sz val="11"/>
        <rFont val="Meiryo UI"/>
        <family val="1"/>
        <charset val="128"/>
      </rPr>
      <t>2年度～令和5年度は令和2年度国勢調査</t>
    </r>
    <r>
      <rPr>
        <sz val="11"/>
        <rFont val="明朝"/>
        <family val="1"/>
        <charset val="128"/>
      </rPr>
      <t>を基に計上している。</t>
    </r>
    <rPh sb="4" eb="6">
      <t>レイワ</t>
    </rPh>
    <rPh sb="6" eb="8">
      <t>ガンネン</t>
    </rPh>
    <rPh sb="8" eb="9">
      <t>ド</t>
    </rPh>
    <rPh sb="9" eb="11">
      <t>ヘイネンド</t>
    </rPh>
    <rPh sb="10" eb="12">
      <t>ヘイセイ</t>
    </rPh>
    <rPh sb="14" eb="16">
      <t>ネンド</t>
    </rPh>
    <rPh sb="16" eb="18">
      <t>コクセイ</t>
    </rPh>
    <rPh sb="18" eb="20">
      <t>チョウサ</t>
    </rPh>
    <rPh sb="21" eb="23">
      <t>レイワ</t>
    </rPh>
    <rPh sb="24" eb="26">
      <t>ネンド</t>
    </rPh>
    <rPh sb="27" eb="29">
      <t>レイワ</t>
    </rPh>
    <rPh sb="30" eb="32">
      <t>ネンド</t>
    </rPh>
    <rPh sb="33" eb="35">
      <t>レイワ</t>
    </rPh>
    <rPh sb="36" eb="38">
      <t>ネンド</t>
    </rPh>
    <rPh sb="38" eb="42">
      <t>コクセイチョウサ</t>
    </rPh>
    <rPh sb="43" eb="44">
      <t>モト</t>
    </rPh>
    <rPh sb="45" eb="47">
      <t>ケイジョウ</t>
    </rPh>
    <phoneticPr fontId="9"/>
  </si>
  <si>
    <t>５年度</t>
    <rPh sb="1" eb="3">
      <t>ネンド</t>
    </rPh>
    <phoneticPr fontId="18"/>
  </si>
  <si>
    <t>港湾整備事業</t>
    <rPh sb="0" eb="6">
      <t>コウワンセイビジギョウ</t>
    </rPh>
    <phoneticPr fontId="9"/>
  </si>
  <si>
    <t>水道事業</t>
    <rPh sb="0" eb="4">
      <t>スイドウジギョウ</t>
    </rPh>
    <phoneticPr fontId="9"/>
  </si>
  <si>
    <t>工業用水道事業</t>
    <rPh sb="0" eb="7">
      <t>コウギョウヨウスイドウジギョウ</t>
    </rPh>
    <phoneticPr fontId="9"/>
  </si>
  <si>
    <t>用地造成事業</t>
    <rPh sb="0" eb="6">
      <t>ヨウチゾウセイジギョウ</t>
    </rPh>
    <phoneticPr fontId="9"/>
  </si>
  <si>
    <t>県立病院事業</t>
    <rPh sb="0" eb="6">
      <t>ケンリツビョウインジギョウ</t>
    </rPh>
    <phoneticPr fontId="9"/>
  </si>
  <si>
    <t>流域下水道事業</t>
    <rPh sb="0" eb="7">
      <t>リュウイキゲスイドウジギョウ</t>
    </rPh>
    <phoneticPr fontId="9"/>
  </si>
  <si>
    <t>令和６年度</t>
    <phoneticPr fontId="18"/>
  </si>
  <si>
    <t>令和６年度</t>
  </si>
  <si>
    <t>港湾整備事業</t>
    <rPh sb="0" eb="6">
      <t>コウワンセイビジギョウ</t>
    </rPh>
    <phoneticPr fontId="14"/>
  </si>
  <si>
    <t>水道事業</t>
    <rPh sb="0" eb="4">
      <t>スイドウジギョウ</t>
    </rPh>
    <phoneticPr fontId="14"/>
  </si>
  <si>
    <t>工業用水道事業</t>
    <rPh sb="0" eb="5">
      <t>コウギョウヨウスイドウ</t>
    </rPh>
    <rPh sb="5" eb="7">
      <t>ジギョウ</t>
    </rPh>
    <phoneticPr fontId="14"/>
  </si>
  <si>
    <t>用地造成事業</t>
    <rPh sb="0" eb="4">
      <t>ヨウチゾウセイ</t>
    </rPh>
    <rPh sb="4" eb="6">
      <t>ジギョウ</t>
    </rPh>
    <phoneticPr fontId="14"/>
  </si>
  <si>
    <t>県立病院事業</t>
    <rPh sb="0" eb="4">
      <t>ケンリツビョウイン</t>
    </rPh>
    <rPh sb="4" eb="6">
      <t>ジギョウ</t>
    </rPh>
    <phoneticPr fontId="14"/>
  </si>
  <si>
    <t>流域下水道</t>
    <rPh sb="0" eb="5">
      <t>リュウイキゲスイドウ</t>
    </rPh>
    <phoneticPr fontId="14"/>
  </si>
  <si>
    <t>愛知県</t>
    <rPh sb="0" eb="3">
      <t>アイチケン</t>
    </rPh>
    <phoneticPr fontId="9"/>
  </si>
  <si>
    <t>愛知県</t>
    <rPh sb="0" eb="3">
      <t>アイチケン</t>
    </rPh>
    <phoneticPr fontId="9"/>
  </si>
  <si>
    <t>愛知県</t>
    <rPh sb="0" eb="3">
      <t>アイチケン</t>
    </rPh>
    <phoneticPr fontId="14"/>
  </si>
  <si>
    <t>（1）令和５年度普通会計決算の状況</t>
    <phoneticPr fontId="14"/>
  </si>
  <si>
    <t>決算額</t>
    <phoneticPr fontId="14"/>
  </si>
  <si>
    <t>愛知県</t>
    <rPh sb="0" eb="3">
      <t>アイチケン</t>
    </rPh>
    <phoneticPr fontId="16"/>
  </si>
  <si>
    <t>-</t>
    <phoneticPr fontId="14"/>
  </si>
  <si>
    <t>愛知県</t>
    <phoneticPr fontId="14"/>
  </si>
  <si>
    <t>(令和５年度決算額）</t>
    <phoneticPr fontId="14"/>
  </si>
  <si>
    <t>愛知県土地開発公社</t>
    <rPh sb="0" eb="3">
      <t>アイチケン</t>
    </rPh>
    <rPh sb="3" eb="7">
      <t>トチカイハツ</t>
    </rPh>
    <rPh sb="7" eb="9">
      <t>コウシャ</t>
    </rPh>
    <phoneticPr fontId="14"/>
  </si>
  <si>
    <t>愛知県住宅供給公社</t>
    <rPh sb="0" eb="3">
      <t>アイチケン</t>
    </rPh>
    <rPh sb="3" eb="5">
      <t>ジュウタク</t>
    </rPh>
    <rPh sb="5" eb="7">
      <t>キョウキュウ</t>
    </rPh>
    <rPh sb="7" eb="9">
      <t>コウシャ</t>
    </rPh>
    <phoneticPr fontId="14"/>
  </si>
  <si>
    <t>愛知県道路公社</t>
    <rPh sb="0" eb="3">
      <t>アイチケン</t>
    </rPh>
    <rPh sb="3" eb="7">
      <t>ドウロコウシャ</t>
    </rPh>
    <phoneticPr fontId="14"/>
  </si>
  <si>
    <t>名古屋高速道路公社</t>
    <rPh sb="0" eb="9">
      <t>ナゴヤコウソクドウロコウシャ</t>
    </rPh>
    <phoneticPr fontId="14"/>
  </si>
  <si>
    <t>愛知高速交通株式会社</t>
    <rPh sb="0" eb="2">
      <t>アイチ</t>
    </rPh>
    <rPh sb="2" eb="4">
      <t>コウソク</t>
    </rPh>
    <rPh sb="4" eb="6">
      <t>コウツウ</t>
    </rPh>
    <rPh sb="6" eb="10">
      <t>カブシキガイシャ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</si>
</sst>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.0;&quot;▲ &quot;#,##0.0"/>
    <numFmt numFmtId="180" formatCode="#,##0;[Red]&quot;△&quot;#,##0"/>
    <numFmt numFmtId="181" formatCode="_ * #,##0.00_ ;_ * &quot;▲ &quot;#,##0.00_ ;_ * &quot;－&quot;_ ;_ @_ "/>
    <numFmt numFmtId="182" formatCode="_ * #,##0.000_ ;_ * &quot;▲ &quot;#,##0.000_ ;_ * &quot;－&quot;_ ;_ @_ "/>
  </numFmts>
  <fonts count="24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Meiryo UI"/>
      <family val="1"/>
      <charset val="128"/>
    </font>
    <font>
      <sz val="11"/>
      <name val="ＭＳ Ｐゴシック"/>
      <family val="1"/>
      <charset val="128"/>
    </font>
    <font>
      <sz val="11"/>
      <name val="游ゴシック"/>
      <family val="1"/>
      <charset val="128"/>
    </font>
    <font>
      <b/>
      <sz val="11"/>
      <name val="ＭＳ Ｐゴシック"/>
      <family val="1"/>
      <charset val="128"/>
    </font>
    <font>
      <b/>
      <sz val="12"/>
      <name val="ＭＳ Ｐゴシック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3" fillId="0" borderId="0"/>
  </cellStyleXfs>
  <cellXfs count="115">
    <xf numFmtId="0" fontId="0" fillId="0" borderId="0" xfId="0"/>
    <xf numFmtId="41" fontId="4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distributed" vertical="center"/>
    </xf>
    <xf numFmtId="41" fontId="0" fillId="0" borderId="5" xfId="0" applyNumberFormat="1" applyBorder="1" applyAlignment="1">
      <alignment horizontal="left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3" fillId="0" borderId="5" xfId="0" applyNumberFormat="1" applyFont="1" applyBorder="1" applyAlignment="1">
      <alignment horizontal="centerContinuous" vertical="center"/>
    </xf>
    <xf numFmtId="41" fontId="5" fillId="0" borderId="0" xfId="0" applyNumberFormat="1" applyFont="1" applyAlignment="1">
      <alignment horizontal="left" vertical="center"/>
    </xf>
    <xf numFmtId="41" fontId="0" fillId="0" borderId="4" xfId="0" applyNumberFormat="1" applyBorder="1" applyAlignment="1">
      <alignment horizontal="centerContinuous" vertical="center"/>
    </xf>
    <xf numFmtId="41" fontId="0" fillId="0" borderId="5" xfId="0" applyNumberForma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justifyLastLine="1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vertical="center"/>
    </xf>
    <xf numFmtId="41" fontId="1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Border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41" fontId="3" fillId="0" borderId="5" xfId="0" applyNumberFormat="1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41" fontId="5" fillId="0" borderId="5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 wrapText="1"/>
    </xf>
    <xf numFmtId="41" fontId="0" fillId="0" borderId="10" xfId="0" applyNumberFormat="1" applyBorder="1" applyAlignment="1">
      <alignment horizontal="centerContinuous" vertical="center"/>
    </xf>
    <xf numFmtId="0" fontId="0" fillId="0" borderId="10" xfId="0" applyBorder="1" applyAlignment="1">
      <alignment horizontal="center" vertical="center"/>
    </xf>
    <xf numFmtId="41" fontId="0" fillId="0" borderId="10" xfId="0" applyNumberFormat="1" applyBorder="1" applyAlignment="1">
      <alignment horizontal="left" vertical="center"/>
    </xf>
    <xf numFmtId="177" fontId="2" fillId="0" borderId="10" xfId="1" applyNumberFormat="1" applyBorder="1" applyAlignment="1">
      <alignment vertical="center"/>
    </xf>
    <xf numFmtId="178" fontId="2" fillId="0" borderId="10" xfId="1" applyNumberFormat="1" applyBorder="1" applyAlignment="1">
      <alignment vertical="center"/>
    </xf>
    <xf numFmtId="177" fontId="2" fillId="0" borderId="10" xfId="1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horizontal="centerContinuous" vertical="center"/>
    </xf>
    <xf numFmtId="41" fontId="0" fillId="0" borderId="11" xfId="0" applyNumberFormat="1" applyBorder="1" applyAlignment="1">
      <alignment horizontal="left" vertical="center"/>
    </xf>
    <xf numFmtId="41" fontId="0" fillId="0" borderId="13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7" xfId="0" applyNumberFormat="1" applyBorder="1" applyAlignment="1">
      <alignment horizontal="left" vertical="center"/>
    </xf>
    <xf numFmtId="41" fontId="0" fillId="0" borderId="10" xfId="0" applyNumberFormat="1" applyBorder="1" applyAlignment="1">
      <alignment horizontal="right" vertical="center"/>
    </xf>
    <xf numFmtId="177" fontId="0" fillId="0" borderId="10" xfId="0" quotePrefix="1" applyNumberFormat="1" applyBorder="1" applyAlignment="1">
      <alignment horizontal="right" vertical="center"/>
    </xf>
    <xf numFmtId="177" fontId="2" fillId="0" borderId="10" xfId="1" quotePrefix="1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177" fontId="2" fillId="0" borderId="10" xfId="1" applyNumberFormat="1" applyFill="1" applyBorder="1" applyAlignment="1">
      <alignment horizontal="right" vertical="center"/>
    </xf>
    <xf numFmtId="177" fontId="2" fillId="0" borderId="10" xfId="1" applyNumberFormat="1" applyBorder="1" applyAlignment="1">
      <alignment horizontal="right" vertical="center"/>
    </xf>
    <xf numFmtId="181" fontId="0" fillId="0" borderId="10" xfId="0" applyNumberFormat="1" applyBorder="1" applyAlignment="1">
      <alignment vertical="center"/>
    </xf>
    <xf numFmtId="41" fontId="2" fillId="0" borderId="10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82" fontId="0" fillId="0" borderId="10" xfId="0" applyNumberFormat="1" applyBorder="1" applyAlignment="1">
      <alignment vertical="center"/>
    </xf>
    <xf numFmtId="182" fontId="2" fillId="0" borderId="10" xfId="1" applyNumberFormat="1" applyBorder="1" applyAlignment="1">
      <alignment vertical="center"/>
    </xf>
    <xf numFmtId="178" fontId="2" fillId="0" borderId="10" xfId="1" applyNumberFormat="1" applyFill="1" applyBorder="1" applyAlignment="1">
      <alignment vertical="center"/>
    </xf>
    <xf numFmtId="41" fontId="0" fillId="0" borderId="13" xfId="0" applyNumberFormat="1" applyBorder="1" applyAlignment="1">
      <alignment horizontal="left" vertical="center"/>
    </xf>
    <xf numFmtId="41" fontId="2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distributed" vertical="center"/>
    </xf>
    <xf numFmtId="177" fontId="2" fillId="0" borderId="10" xfId="1" applyNumberFormat="1" applyFill="1" applyBorder="1" applyAlignment="1">
      <alignment vertical="center"/>
    </xf>
    <xf numFmtId="41" fontId="0" fillId="0" borderId="10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177" fontId="2" fillId="0" borderId="10" xfId="1" quotePrefix="1" applyNumberFormat="1" applyFont="1" applyFill="1" applyBorder="1" applyAlignment="1">
      <alignment horizontal="right" vertical="center"/>
    </xf>
    <xf numFmtId="177" fontId="21" fillId="0" borderId="10" xfId="1" applyNumberFormat="1" applyFont="1" applyBorder="1" applyAlignment="1">
      <alignment vertical="center"/>
    </xf>
    <xf numFmtId="0" fontId="0" fillId="0" borderId="10" xfId="0" applyBorder="1" applyAlignment="1">
      <alignment vertical="center"/>
    </xf>
    <xf numFmtId="177" fontId="0" fillId="0" borderId="10" xfId="0" applyNumberFormat="1" applyBorder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0" fontId="22" fillId="0" borderId="5" xfId="0" applyFont="1" applyBorder="1" applyAlignment="1">
      <alignment horizontal="distributed" vertical="center" justifyLastLine="1"/>
    </xf>
    <xf numFmtId="0" fontId="23" fillId="0" borderId="5" xfId="0" applyFont="1" applyBorder="1" applyAlignment="1">
      <alignment horizontal="distributed" vertical="center" justifyLastLine="1"/>
    </xf>
    <xf numFmtId="177" fontId="21" fillId="0" borderId="10" xfId="1" applyNumberFormat="1" applyFont="1" applyBorder="1" applyAlignment="1">
      <alignment horizontal="right" vertical="center"/>
    </xf>
    <xf numFmtId="177" fontId="2" fillId="0" borderId="10" xfId="1" applyNumberFormat="1" applyFont="1" applyBorder="1" applyAlignment="1">
      <alignment horizontal="right" vertical="center"/>
    </xf>
    <xf numFmtId="177" fontId="2" fillId="0" borderId="10" xfId="1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/>
    </xf>
    <xf numFmtId="4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177" fontId="21" fillId="0" borderId="10" xfId="1" applyNumberFormat="1" applyFon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176" fontId="20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80" fontId="15" fillId="0" borderId="10" xfId="1" applyNumberFormat="1" applyFont="1" applyBorder="1" applyAlignment="1">
      <alignment vertical="center" textRotation="255"/>
    </xf>
    <xf numFmtId="0" fontId="13" fillId="0" borderId="10" xfId="3" applyBorder="1" applyAlignment="1">
      <alignment vertical="center"/>
    </xf>
    <xf numFmtId="0" fontId="12" fillId="0" borderId="10" xfId="2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41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3" fillId="0" borderId="10" xfId="3" applyBorder="1" applyAlignment="1">
      <alignment vertical="center" textRotation="255"/>
    </xf>
    <xf numFmtId="176" fontId="0" fillId="0" borderId="10" xfId="0" applyNumberFormat="1" applyBorder="1" applyAlignment="1">
      <alignment horizontal="center" vertical="center"/>
    </xf>
    <xf numFmtId="41" fontId="0" fillId="0" borderId="10" xfId="0" applyNumberFormat="1" applyBorder="1" applyAlignment="1">
      <alignment horizontal="center" vertical="center"/>
    </xf>
    <xf numFmtId="41" fontId="17" fillId="0" borderId="10" xfId="0" applyNumberFormat="1" applyFont="1" applyBorder="1" applyAlignment="1">
      <alignment horizontal="right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DEC465A-181D-4E12-9ABF-2D8B04C358CC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E8DFB85-EC5A-4E2C-8FC4-8E77AA310030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ACF51-BF9E-4C29-A15B-9152C64F7467}">
  <dimension ref="A1:Z48"/>
  <sheetViews>
    <sheetView tabSelected="1" view="pageBreakPreview" zoomScaleNormal="100" zoomScaleSheetLayoutView="100" workbookViewId="0">
      <pane xSplit="5" ySplit="8" topLeftCell="F9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ColWidth="9" defaultRowHeight="13"/>
  <cols>
    <col min="1" max="2" width="3.6328125" style="2" customWidth="1"/>
    <col min="3" max="4" width="1.6328125" style="2" customWidth="1"/>
    <col min="5" max="5" width="32.6328125" style="2" customWidth="1"/>
    <col min="6" max="6" width="15.6328125" style="2" customWidth="1"/>
    <col min="7" max="7" width="10.6328125" style="2" customWidth="1"/>
    <col min="8" max="8" width="15.6328125" style="2" customWidth="1"/>
    <col min="9" max="9" width="10.6328125" style="2" customWidth="1"/>
    <col min="10" max="11" width="9" style="2"/>
    <col min="12" max="12" width="9.90625" style="2" customWidth="1"/>
    <col min="13" max="16384" width="9" style="2"/>
  </cols>
  <sheetData>
    <row r="1" spans="1:11" ht="34" customHeight="1">
      <c r="A1" s="16" t="s">
        <v>0</v>
      </c>
      <c r="B1" s="16"/>
      <c r="C1" s="16"/>
      <c r="D1" s="16"/>
      <c r="E1" s="21" t="s">
        <v>261</v>
      </c>
      <c r="F1" s="1"/>
    </row>
    <row r="3" spans="1:11" ht="14">
      <c r="A3" s="10" t="s">
        <v>92</v>
      </c>
    </row>
    <row r="5" spans="1:11">
      <c r="A5" s="17" t="s">
        <v>239</v>
      </c>
      <c r="B5" s="17"/>
      <c r="C5" s="17"/>
      <c r="D5" s="17"/>
      <c r="E5" s="17"/>
    </row>
    <row r="6" spans="1:11" ht="14">
      <c r="A6" s="3"/>
      <c r="H6" s="4"/>
      <c r="I6" s="9" t="s">
        <v>1</v>
      </c>
    </row>
    <row r="7" spans="1:11" ht="27" customHeight="1">
      <c r="A7" s="5"/>
      <c r="B7" s="6"/>
      <c r="C7" s="6"/>
      <c r="D7" s="6"/>
      <c r="E7" s="56"/>
      <c r="F7" s="46" t="s">
        <v>240</v>
      </c>
      <c r="G7" s="46"/>
      <c r="H7" s="46" t="s">
        <v>237</v>
      </c>
      <c r="I7" s="47" t="s">
        <v>21</v>
      </c>
    </row>
    <row r="8" spans="1:11" ht="17.149999999999999" customHeight="1">
      <c r="A8" s="18"/>
      <c r="B8" s="19"/>
      <c r="C8" s="19"/>
      <c r="D8" s="19"/>
      <c r="E8" s="57"/>
      <c r="F8" s="49" t="s">
        <v>90</v>
      </c>
      <c r="G8" s="49" t="s">
        <v>2</v>
      </c>
      <c r="H8" s="49" t="s">
        <v>233</v>
      </c>
      <c r="I8" s="83"/>
    </row>
    <row r="9" spans="1:11" ht="18" customHeight="1">
      <c r="A9" s="91" t="s">
        <v>87</v>
      </c>
      <c r="B9" s="91" t="s">
        <v>89</v>
      </c>
      <c r="C9" s="58" t="s">
        <v>3</v>
      </c>
      <c r="D9" s="50"/>
      <c r="E9" s="50"/>
      <c r="F9" s="51">
        <v>1415608</v>
      </c>
      <c r="G9" s="52">
        <f>F9/$F$27*100</f>
        <v>52.962354514289387</v>
      </c>
      <c r="H9" s="51">
        <v>1368236</v>
      </c>
      <c r="I9" s="52">
        <f>(F9/H9-1)*100</f>
        <v>3.4622682051926645</v>
      </c>
      <c r="K9" s="24"/>
    </row>
    <row r="10" spans="1:11" ht="18" customHeight="1">
      <c r="A10" s="91"/>
      <c r="B10" s="91"/>
      <c r="C10" s="60"/>
      <c r="D10" s="62" t="s">
        <v>22</v>
      </c>
      <c r="E10" s="50"/>
      <c r="F10" s="51">
        <v>384226</v>
      </c>
      <c r="G10" s="52">
        <f t="shared" ref="G10:G26" si="0">F10/$F$27*100</f>
        <v>14.375104990652323</v>
      </c>
      <c r="H10" s="51">
        <v>345733</v>
      </c>
      <c r="I10" s="52">
        <f t="shared" ref="I10:I27" si="1">(F10/H10-1)*100</f>
        <v>11.133736148993577</v>
      </c>
    </row>
    <row r="11" spans="1:11" ht="18" customHeight="1">
      <c r="A11" s="91"/>
      <c r="B11" s="91"/>
      <c r="C11" s="60"/>
      <c r="D11" s="60"/>
      <c r="E11" s="45" t="s">
        <v>23</v>
      </c>
      <c r="F11" s="51">
        <v>300015</v>
      </c>
      <c r="G11" s="52">
        <f t="shared" si="0"/>
        <v>11.224506211892368</v>
      </c>
      <c r="H11" s="51">
        <v>267874</v>
      </c>
      <c r="I11" s="52">
        <f t="shared" si="1"/>
        <v>11.998551557821969</v>
      </c>
    </row>
    <row r="12" spans="1:11" ht="18" customHeight="1">
      <c r="A12" s="91"/>
      <c r="B12" s="91"/>
      <c r="C12" s="60"/>
      <c r="D12" s="60"/>
      <c r="E12" s="45" t="s">
        <v>24</v>
      </c>
      <c r="F12" s="51">
        <v>28469</v>
      </c>
      <c r="G12" s="52">
        <f t="shared" si="0"/>
        <v>1.0651149687394426</v>
      </c>
      <c r="H12" s="51">
        <v>29069</v>
      </c>
      <c r="I12" s="52">
        <f t="shared" si="1"/>
        <v>-2.0640544910385583</v>
      </c>
    </row>
    <row r="13" spans="1:11" ht="18" customHeight="1">
      <c r="A13" s="91"/>
      <c r="B13" s="91"/>
      <c r="C13" s="60"/>
      <c r="D13" s="61"/>
      <c r="E13" s="45" t="s">
        <v>25</v>
      </c>
      <c r="F13" s="51">
        <v>1510</v>
      </c>
      <c r="G13" s="52">
        <f t="shared" si="0"/>
        <v>5.6493856573696231E-2</v>
      </c>
      <c r="H13" s="51">
        <v>986</v>
      </c>
      <c r="I13" s="52">
        <f t="shared" si="1"/>
        <v>53.144016227180522</v>
      </c>
    </row>
    <row r="14" spans="1:11" ht="18" customHeight="1">
      <c r="A14" s="91"/>
      <c r="B14" s="91"/>
      <c r="C14" s="60"/>
      <c r="D14" s="58" t="s">
        <v>26</v>
      </c>
      <c r="E14" s="50"/>
      <c r="F14" s="51">
        <v>399006</v>
      </c>
      <c r="G14" s="52">
        <f t="shared" si="0"/>
        <v>14.92807134837367</v>
      </c>
      <c r="H14" s="51">
        <v>415763</v>
      </c>
      <c r="I14" s="52">
        <f t="shared" si="1"/>
        <v>-4.0304211774496501</v>
      </c>
    </row>
    <row r="15" spans="1:11" ht="18" customHeight="1">
      <c r="A15" s="91"/>
      <c r="B15" s="91"/>
      <c r="C15" s="60"/>
      <c r="D15" s="60"/>
      <c r="E15" s="45" t="s">
        <v>27</v>
      </c>
      <c r="F15" s="51">
        <v>15206</v>
      </c>
      <c r="G15" s="52">
        <f t="shared" si="0"/>
        <v>0.5689043596421357</v>
      </c>
      <c r="H15" s="51">
        <v>15063</v>
      </c>
      <c r="I15" s="52">
        <f t="shared" si="1"/>
        <v>0.94934607979817454</v>
      </c>
    </row>
    <row r="16" spans="1:11" ht="18" customHeight="1">
      <c r="A16" s="91"/>
      <c r="B16" s="91"/>
      <c r="C16" s="60"/>
      <c r="D16" s="61"/>
      <c r="E16" s="45" t="s">
        <v>28</v>
      </c>
      <c r="F16" s="51">
        <v>383800</v>
      </c>
      <c r="G16" s="52">
        <f t="shared" si="0"/>
        <v>14.359166988731534</v>
      </c>
      <c r="H16" s="51">
        <v>400700</v>
      </c>
      <c r="I16" s="52">
        <f t="shared" si="1"/>
        <v>-4.2176191664586966</v>
      </c>
      <c r="K16" s="25"/>
    </row>
    <row r="17" spans="1:26" ht="18" customHeight="1">
      <c r="A17" s="91"/>
      <c r="B17" s="91"/>
      <c r="C17" s="60"/>
      <c r="D17" s="92" t="s">
        <v>29</v>
      </c>
      <c r="E17" s="93"/>
      <c r="F17" s="51">
        <v>409039</v>
      </c>
      <c r="G17" s="52">
        <f t="shared" si="0"/>
        <v>15.303437482813335</v>
      </c>
      <c r="H17" s="51">
        <v>378913</v>
      </c>
      <c r="I17" s="52">
        <f t="shared" si="1"/>
        <v>7.9506377453399502</v>
      </c>
    </row>
    <row r="18" spans="1:26" ht="18" customHeight="1">
      <c r="A18" s="91"/>
      <c r="B18" s="91"/>
      <c r="C18" s="60"/>
      <c r="D18" s="92" t="s">
        <v>93</v>
      </c>
      <c r="E18" s="94"/>
      <c r="F18" s="51">
        <v>27378</v>
      </c>
      <c r="G18" s="52">
        <f t="shared" si="0"/>
        <v>1.0242972220361957</v>
      </c>
      <c r="H18" s="51">
        <v>27058</v>
      </c>
      <c r="I18" s="52">
        <f t="shared" si="1"/>
        <v>1.1826446891861853</v>
      </c>
    </row>
    <row r="19" spans="1:26" ht="18" customHeight="1">
      <c r="A19" s="91"/>
      <c r="B19" s="91"/>
      <c r="C19" s="59"/>
      <c r="D19" s="92" t="s">
        <v>94</v>
      </c>
      <c r="E19" s="94"/>
      <c r="F19" s="53">
        <v>1142</v>
      </c>
      <c r="G19" s="52">
        <f t="shared" si="0"/>
        <v>4.2725817355735829E-2</v>
      </c>
      <c r="H19" s="51">
        <v>1451</v>
      </c>
      <c r="I19" s="52">
        <f t="shared" si="1"/>
        <v>-21.295658166781529</v>
      </c>
      <c r="Z19" s="2" t="s">
        <v>95</v>
      </c>
    </row>
    <row r="20" spans="1:26" ht="18" customHeight="1">
      <c r="A20" s="91"/>
      <c r="B20" s="91"/>
      <c r="C20" s="50" t="s">
        <v>4</v>
      </c>
      <c r="D20" s="50"/>
      <c r="E20" s="50"/>
      <c r="F20" s="51">
        <v>159447</v>
      </c>
      <c r="G20" s="52">
        <f t="shared" si="0"/>
        <v>5.9654145358318829</v>
      </c>
      <c r="H20" s="51">
        <v>144027</v>
      </c>
      <c r="I20" s="52">
        <f t="shared" si="1"/>
        <v>10.706325897227597</v>
      </c>
    </row>
    <row r="21" spans="1:26" ht="18" customHeight="1">
      <c r="A21" s="91"/>
      <c r="B21" s="91"/>
      <c r="C21" s="50" t="s">
        <v>5</v>
      </c>
      <c r="D21" s="50"/>
      <c r="E21" s="50"/>
      <c r="F21" s="51">
        <v>50000</v>
      </c>
      <c r="G21" s="52">
        <f t="shared" si="0"/>
        <v>1.8706575024402725</v>
      </c>
      <c r="H21" s="51">
        <v>90000</v>
      </c>
      <c r="I21" s="52">
        <f t="shared" si="1"/>
        <v>-44.444444444444443</v>
      </c>
    </row>
    <row r="22" spans="1:26" ht="18" customHeight="1">
      <c r="A22" s="91"/>
      <c r="B22" s="91"/>
      <c r="C22" s="50" t="s">
        <v>30</v>
      </c>
      <c r="D22" s="50"/>
      <c r="E22" s="50"/>
      <c r="F22" s="51">
        <v>47612</v>
      </c>
      <c r="G22" s="52">
        <f t="shared" si="0"/>
        <v>1.7813149001237254</v>
      </c>
      <c r="H22" s="51">
        <v>47615</v>
      </c>
      <c r="I22" s="52">
        <f t="shared" si="1"/>
        <v>-6.3005355455225676E-3</v>
      </c>
    </row>
    <row r="23" spans="1:26" ht="18" customHeight="1">
      <c r="A23" s="91"/>
      <c r="B23" s="91"/>
      <c r="C23" s="50" t="s">
        <v>6</v>
      </c>
      <c r="D23" s="50"/>
      <c r="E23" s="50"/>
      <c r="F23" s="51">
        <v>243251</v>
      </c>
      <c r="G23" s="52">
        <f t="shared" si="0"/>
        <v>9.1007861625219757</v>
      </c>
      <c r="H23" s="51">
        <v>229769</v>
      </c>
      <c r="I23" s="52">
        <f t="shared" si="1"/>
        <v>5.8676322741536113</v>
      </c>
    </row>
    <row r="24" spans="1:26" ht="18" customHeight="1">
      <c r="A24" s="91"/>
      <c r="B24" s="91"/>
      <c r="C24" s="50" t="s">
        <v>31</v>
      </c>
      <c r="D24" s="50"/>
      <c r="E24" s="50"/>
      <c r="F24" s="51">
        <v>10437</v>
      </c>
      <c r="G24" s="52">
        <f t="shared" si="0"/>
        <v>0.39048104705938252</v>
      </c>
      <c r="H24" s="51">
        <v>7070</v>
      </c>
      <c r="I24" s="52">
        <f t="shared" si="1"/>
        <v>47.623762376237622</v>
      </c>
    </row>
    <row r="25" spans="1:26" ht="18" customHeight="1">
      <c r="A25" s="91"/>
      <c r="B25" s="91"/>
      <c r="C25" s="50" t="s">
        <v>7</v>
      </c>
      <c r="D25" s="50"/>
      <c r="E25" s="50"/>
      <c r="F25" s="51">
        <v>213501</v>
      </c>
      <c r="G25" s="52">
        <f t="shared" si="0"/>
        <v>7.9877449485700138</v>
      </c>
      <c r="H25" s="51">
        <v>247125</v>
      </c>
      <c r="I25" s="52">
        <f t="shared" si="1"/>
        <v>-13.606069802731414</v>
      </c>
    </row>
    <row r="26" spans="1:26" ht="18" customHeight="1">
      <c r="A26" s="91"/>
      <c r="B26" s="91"/>
      <c r="C26" s="50" t="s">
        <v>8</v>
      </c>
      <c r="D26" s="50"/>
      <c r="E26" s="50"/>
      <c r="F26" s="51">
        <v>533001</v>
      </c>
      <c r="G26" s="52">
        <f t="shared" si="0"/>
        <v>19.941246389163357</v>
      </c>
      <c r="H26" s="51">
        <v>418096</v>
      </c>
      <c r="I26" s="52">
        <f t="shared" si="1"/>
        <v>27.482922582373437</v>
      </c>
    </row>
    <row r="27" spans="1:26" ht="18" customHeight="1">
      <c r="A27" s="91"/>
      <c r="B27" s="91"/>
      <c r="C27" s="50" t="s">
        <v>9</v>
      </c>
      <c r="D27" s="50"/>
      <c r="E27" s="50"/>
      <c r="F27" s="51">
        <f>SUM(F9,F20:F26)</f>
        <v>2672857</v>
      </c>
      <c r="G27" s="52">
        <f>F27/$F$27*100</f>
        <v>100</v>
      </c>
      <c r="H27" s="51">
        <f>SUM(H9,H20:H26)</f>
        <v>2551938</v>
      </c>
      <c r="I27" s="52">
        <f t="shared" si="1"/>
        <v>4.7383204450891725</v>
      </c>
    </row>
    <row r="28" spans="1:26" ht="18" customHeight="1">
      <c r="A28" s="91"/>
      <c r="B28" s="91" t="s">
        <v>88</v>
      </c>
      <c r="C28" s="58" t="s">
        <v>10</v>
      </c>
      <c r="D28" s="50"/>
      <c r="E28" s="50"/>
      <c r="F28" s="51">
        <f>SUM(F29:F31)</f>
        <v>1053046</v>
      </c>
      <c r="G28" s="52">
        <f>F28/$F$45*100</f>
        <v>39.397768006294385</v>
      </c>
      <c r="H28" s="51">
        <v>1043609</v>
      </c>
      <c r="I28" s="52">
        <f>(F28/H28-1)*100</f>
        <v>0.90426586968874734</v>
      </c>
    </row>
    <row r="29" spans="1:26" ht="18" customHeight="1">
      <c r="A29" s="91"/>
      <c r="B29" s="91"/>
      <c r="C29" s="60"/>
      <c r="D29" s="50" t="s">
        <v>11</v>
      </c>
      <c r="E29" s="50"/>
      <c r="F29" s="51">
        <v>630433</v>
      </c>
      <c r="G29" s="52">
        <f t="shared" ref="G29:G44" si="2">F29/$F$45*100</f>
        <v>23.586484424718567</v>
      </c>
      <c r="H29" s="51">
        <v>618277</v>
      </c>
      <c r="I29" s="52">
        <f t="shared" ref="I29:I45" si="3">(F29/H29-1)*100</f>
        <v>1.9661090417401939</v>
      </c>
    </row>
    <row r="30" spans="1:26" ht="18" customHeight="1">
      <c r="A30" s="91"/>
      <c r="B30" s="91"/>
      <c r="C30" s="60"/>
      <c r="D30" s="50" t="s">
        <v>32</v>
      </c>
      <c r="E30" s="50"/>
      <c r="F30" s="51">
        <v>52089</v>
      </c>
      <c r="G30" s="52">
        <f t="shared" si="2"/>
        <v>1.9488135728922273</v>
      </c>
      <c r="H30" s="51">
        <v>48646</v>
      </c>
      <c r="I30" s="52">
        <f t="shared" si="3"/>
        <v>7.0776631172141613</v>
      </c>
    </row>
    <row r="31" spans="1:26" ht="18" customHeight="1">
      <c r="A31" s="91"/>
      <c r="B31" s="91"/>
      <c r="C31" s="59"/>
      <c r="D31" s="50" t="s">
        <v>12</v>
      </c>
      <c r="E31" s="50"/>
      <c r="F31" s="51">
        <v>370524</v>
      </c>
      <c r="G31" s="52">
        <f t="shared" si="2"/>
        <v>13.862470008683591</v>
      </c>
      <c r="H31" s="51">
        <v>376686</v>
      </c>
      <c r="I31" s="52">
        <f t="shared" si="3"/>
        <v>-1.6358452398018475</v>
      </c>
    </row>
    <row r="32" spans="1:26" ht="18" customHeight="1">
      <c r="A32" s="91"/>
      <c r="B32" s="91"/>
      <c r="C32" s="58" t="s">
        <v>13</v>
      </c>
      <c r="D32" s="50"/>
      <c r="E32" s="50"/>
      <c r="F32" s="51">
        <f>SUM(F33:F38)+308</f>
        <v>1288118</v>
      </c>
      <c r="G32" s="52">
        <f t="shared" si="2"/>
        <v>48.192552014567184</v>
      </c>
      <c r="H32" s="51">
        <v>1169586</v>
      </c>
      <c r="I32" s="52">
        <f t="shared" si="3"/>
        <v>10.134526234069142</v>
      </c>
    </row>
    <row r="33" spans="1:9" ht="18" customHeight="1">
      <c r="A33" s="91"/>
      <c r="B33" s="91"/>
      <c r="C33" s="60"/>
      <c r="D33" s="50" t="s">
        <v>14</v>
      </c>
      <c r="E33" s="50"/>
      <c r="F33" s="51">
        <v>100631</v>
      </c>
      <c r="G33" s="52">
        <f t="shared" si="2"/>
        <v>3.7649227025613414</v>
      </c>
      <c r="H33" s="51">
        <v>95467</v>
      </c>
      <c r="I33" s="52">
        <f t="shared" si="3"/>
        <v>5.4091989902269821</v>
      </c>
    </row>
    <row r="34" spans="1:9" ht="18" customHeight="1">
      <c r="A34" s="91"/>
      <c r="B34" s="91"/>
      <c r="C34" s="60"/>
      <c r="D34" s="50" t="s">
        <v>33</v>
      </c>
      <c r="E34" s="50"/>
      <c r="F34" s="51">
        <v>24662</v>
      </c>
      <c r="G34" s="52">
        <f t="shared" si="2"/>
        <v>0.92268310650364016</v>
      </c>
      <c r="H34" s="51">
        <v>23610</v>
      </c>
      <c r="I34" s="52">
        <f t="shared" si="3"/>
        <v>4.4557390936043939</v>
      </c>
    </row>
    <row r="35" spans="1:9" ht="18" customHeight="1">
      <c r="A35" s="91"/>
      <c r="B35" s="91"/>
      <c r="C35" s="60"/>
      <c r="D35" s="50" t="s">
        <v>34</v>
      </c>
      <c r="E35" s="50"/>
      <c r="F35" s="51">
        <v>900635</v>
      </c>
      <c r="G35" s="52">
        <f t="shared" si="2"/>
        <v>33.695592394205896</v>
      </c>
      <c r="H35" s="51">
        <v>789278</v>
      </c>
      <c r="I35" s="52">
        <f t="shared" si="3"/>
        <v>14.108717080673738</v>
      </c>
    </row>
    <row r="36" spans="1:9" ht="18" customHeight="1">
      <c r="A36" s="91"/>
      <c r="B36" s="91"/>
      <c r="C36" s="60"/>
      <c r="D36" s="50" t="s">
        <v>35</v>
      </c>
      <c r="E36" s="50"/>
      <c r="F36" s="51">
        <v>36081</v>
      </c>
      <c r="G36" s="52">
        <f t="shared" si="2"/>
        <v>1.3499038669109498</v>
      </c>
      <c r="H36" s="51">
        <v>37831</v>
      </c>
      <c r="I36" s="52">
        <f t="shared" si="3"/>
        <v>-4.6258359546403778</v>
      </c>
    </row>
    <row r="37" spans="1:9" ht="18" customHeight="1">
      <c r="A37" s="91"/>
      <c r="B37" s="91"/>
      <c r="C37" s="60"/>
      <c r="D37" s="50" t="s">
        <v>15</v>
      </c>
      <c r="E37" s="50"/>
      <c r="F37" s="51">
        <v>36487</v>
      </c>
      <c r="G37" s="52">
        <f t="shared" si="2"/>
        <v>1.3650936058307646</v>
      </c>
      <c r="H37" s="51">
        <v>32129</v>
      </c>
      <c r="I37" s="52">
        <f t="shared" si="3"/>
        <v>13.564069843443626</v>
      </c>
    </row>
    <row r="38" spans="1:9" ht="18" customHeight="1">
      <c r="A38" s="91"/>
      <c r="B38" s="91"/>
      <c r="C38" s="59"/>
      <c r="D38" s="50" t="s">
        <v>36</v>
      </c>
      <c r="E38" s="50"/>
      <c r="F38" s="51">
        <v>189314</v>
      </c>
      <c r="G38" s="52">
        <f t="shared" si="2"/>
        <v>7.082833088339556</v>
      </c>
      <c r="H38" s="51">
        <v>190963</v>
      </c>
      <c r="I38" s="52">
        <f t="shared" si="3"/>
        <v>-0.86351806370867923</v>
      </c>
    </row>
    <row r="39" spans="1:9" ht="18" customHeight="1">
      <c r="A39" s="91"/>
      <c r="B39" s="91"/>
      <c r="C39" s="58" t="s">
        <v>16</v>
      </c>
      <c r="D39" s="50"/>
      <c r="E39" s="50"/>
      <c r="F39" s="51">
        <v>331693</v>
      </c>
      <c r="G39" s="52">
        <f t="shared" si="2"/>
        <v>12.409679979138428</v>
      </c>
      <c r="H39" s="51">
        <v>338743</v>
      </c>
      <c r="I39" s="52">
        <f t="shared" si="3"/>
        <v>-2.081223818647171</v>
      </c>
    </row>
    <row r="40" spans="1:9" ht="18" customHeight="1">
      <c r="A40" s="91"/>
      <c r="B40" s="91"/>
      <c r="C40" s="60"/>
      <c r="D40" s="58" t="s">
        <v>17</v>
      </c>
      <c r="E40" s="50"/>
      <c r="F40" s="51">
        <v>330404</v>
      </c>
      <c r="G40" s="52">
        <f t="shared" si="2"/>
        <v>12.361454428725517</v>
      </c>
      <c r="H40" s="51">
        <v>335559</v>
      </c>
      <c r="I40" s="52">
        <f t="shared" si="3"/>
        <v>-1.536242508768948</v>
      </c>
    </row>
    <row r="41" spans="1:9" ht="18" customHeight="1">
      <c r="A41" s="91"/>
      <c r="B41" s="91"/>
      <c r="C41" s="60"/>
      <c r="D41" s="60"/>
      <c r="E41" s="54" t="s">
        <v>91</v>
      </c>
      <c r="F41" s="51">
        <v>166196</v>
      </c>
      <c r="G41" s="52">
        <f t="shared" si="2"/>
        <v>6.2179158855112711</v>
      </c>
      <c r="H41" s="51">
        <v>165927</v>
      </c>
      <c r="I41" s="55">
        <f t="shared" si="3"/>
        <v>0.16211948628011008</v>
      </c>
    </row>
    <row r="42" spans="1:9" ht="18" customHeight="1">
      <c r="A42" s="91"/>
      <c r="B42" s="91"/>
      <c r="C42" s="60"/>
      <c r="D42" s="59"/>
      <c r="E42" s="45" t="s">
        <v>37</v>
      </c>
      <c r="F42" s="51">
        <v>164208</v>
      </c>
      <c r="G42" s="52">
        <f t="shared" si="2"/>
        <v>6.1435385432142464</v>
      </c>
      <c r="H42" s="51">
        <v>169632</v>
      </c>
      <c r="I42" s="55">
        <f t="shared" si="3"/>
        <v>-3.1975099037917398</v>
      </c>
    </row>
    <row r="43" spans="1:9" ht="18" customHeight="1">
      <c r="A43" s="91"/>
      <c r="B43" s="91"/>
      <c r="C43" s="60"/>
      <c r="D43" s="50" t="s">
        <v>38</v>
      </c>
      <c r="E43" s="50"/>
      <c r="F43" s="51">
        <v>1289</v>
      </c>
      <c r="G43" s="52">
        <f t="shared" si="2"/>
        <v>4.8225550412910233E-2</v>
      </c>
      <c r="H43" s="51">
        <v>3184</v>
      </c>
      <c r="I43" s="55">
        <f t="shared" si="3"/>
        <v>-59.516331658291456</v>
      </c>
    </row>
    <row r="44" spans="1:9" ht="18" customHeight="1">
      <c r="A44" s="91"/>
      <c r="B44" s="91"/>
      <c r="C44" s="59"/>
      <c r="D44" s="50" t="s">
        <v>39</v>
      </c>
      <c r="E44" s="50"/>
      <c r="F44" s="51"/>
      <c r="G44" s="52">
        <f t="shared" si="2"/>
        <v>0</v>
      </c>
      <c r="H44" s="51"/>
      <c r="I44" s="52" t="e">
        <f t="shared" si="3"/>
        <v>#DIV/0!</v>
      </c>
    </row>
    <row r="45" spans="1:9" ht="18" customHeight="1">
      <c r="A45" s="91"/>
      <c r="B45" s="91"/>
      <c r="C45" s="45" t="s">
        <v>18</v>
      </c>
      <c r="D45" s="45"/>
      <c r="E45" s="45"/>
      <c r="F45" s="51">
        <f>SUM(F28,F32,F39)</f>
        <v>2672857</v>
      </c>
      <c r="G45" s="52">
        <f>F45/$F$45*100</f>
        <v>100</v>
      </c>
      <c r="H45" s="51">
        <f>SUM(H28,H32,H39)</f>
        <v>2551938</v>
      </c>
      <c r="I45" s="52">
        <f t="shared" si="3"/>
        <v>4.7383204450891725</v>
      </c>
    </row>
    <row r="46" spans="1:9">
      <c r="A46" s="22" t="s">
        <v>19</v>
      </c>
    </row>
    <row r="47" spans="1:9">
      <c r="A47" s="23" t="s">
        <v>20</v>
      </c>
    </row>
    <row r="48" spans="1:9">
      <c r="A48" s="23"/>
    </row>
  </sheetData>
  <mergeCells count="6">
    <mergeCell ref="A9:A45"/>
    <mergeCell ref="B9:B27"/>
    <mergeCell ref="D17:E17"/>
    <mergeCell ref="D18:E18"/>
    <mergeCell ref="D19:E19"/>
    <mergeCell ref="B28:B45"/>
  </mergeCells>
  <phoneticPr fontId="14"/>
  <printOptions horizontalCentered="1" verticalCentered="1" gridLinesSet="0"/>
  <pageMargins left="0" right="0" top="0.2" bottom="0.19685039370078741" header="0.2" footer="0.31"/>
  <pageSetup paperSize="9" orientation="portrait" useFirstPageNumber="1" r:id="rId1"/>
  <headerFooter alignWithMargins="0">
    <oddHeader>&amp;R&amp;"明朝,斜体"&amp;9都道府県－&amp;P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0"/>
  <sheetViews>
    <sheetView view="pageBreakPreview" zoomScaleNormal="100" zoomScaleSheetLayoutView="100" workbookViewId="0">
      <pane xSplit="5" ySplit="7" topLeftCell="F8" activePane="bottomRight" state="frozen"/>
      <selection activeCell="D2" sqref="D2"/>
      <selection pane="topRight" activeCell="D2" sqref="D2"/>
      <selection pane="bottomLeft" activeCell="D2" sqref="D2"/>
      <selection pane="bottomRight" activeCell="G37" sqref="G37"/>
    </sheetView>
  </sheetViews>
  <sheetFormatPr defaultColWidth="9" defaultRowHeight="13"/>
  <cols>
    <col min="1" max="1" width="3.6328125" style="2" customWidth="1"/>
    <col min="2" max="3" width="1.6328125" style="2" customWidth="1"/>
    <col min="4" max="4" width="22.6328125" style="2" customWidth="1"/>
    <col min="5" max="5" width="10.6328125" style="2" customWidth="1"/>
    <col min="6" max="21" width="13.6328125" style="2" customWidth="1"/>
    <col min="22" max="25" width="12" style="2" customWidth="1"/>
    <col min="26" max="16384" width="9" style="2"/>
  </cols>
  <sheetData>
    <row r="1" spans="1:25" ht="34" customHeight="1">
      <c r="A1" s="20" t="s">
        <v>0</v>
      </c>
      <c r="B1" s="11"/>
      <c r="C1" s="11"/>
      <c r="D1" s="86" t="s">
        <v>262</v>
      </c>
      <c r="E1" s="13"/>
      <c r="F1" s="13"/>
      <c r="G1" s="13"/>
    </row>
    <row r="2" spans="1:25" ht="15" customHeight="1"/>
    <row r="3" spans="1:25" ht="15" customHeight="1">
      <c r="A3" s="14" t="s">
        <v>46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6" customHeight="1">
      <c r="A5" s="12" t="s">
        <v>241</v>
      </c>
      <c r="B5" s="12"/>
      <c r="C5" s="12"/>
      <c r="D5" s="12"/>
      <c r="K5" s="15"/>
      <c r="O5" s="15" t="s">
        <v>47</v>
      </c>
    </row>
    <row r="6" spans="1:25" ht="16" customHeight="1">
      <c r="A6" s="105" t="s">
        <v>48</v>
      </c>
      <c r="B6" s="106"/>
      <c r="C6" s="106"/>
      <c r="D6" s="106"/>
      <c r="E6" s="106"/>
      <c r="F6" s="101" t="s">
        <v>248</v>
      </c>
      <c r="G6" s="102"/>
      <c r="H6" s="97" t="s">
        <v>249</v>
      </c>
      <c r="I6" s="97"/>
      <c r="J6" s="97" t="s">
        <v>250</v>
      </c>
      <c r="K6" s="97"/>
      <c r="L6" s="97" t="s">
        <v>251</v>
      </c>
      <c r="M6" s="97"/>
      <c r="N6" s="97" t="s">
        <v>252</v>
      </c>
      <c r="O6" s="97"/>
    </row>
    <row r="7" spans="1:25" ht="16" customHeight="1">
      <c r="A7" s="106"/>
      <c r="B7" s="106"/>
      <c r="C7" s="106"/>
      <c r="D7" s="106"/>
      <c r="E7" s="106"/>
      <c r="F7" s="49" t="s">
        <v>242</v>
      </c>
      <c r="G7" s="49" t="s">
        <v>253</v>
      </c>
      <c r="H7" s="49" t="s">
        <v>242</v>
      </c>
      <c r="I7" s="49" t="s">
        <v>254</v>
      </c>
      <c r="J7" s="49" t="s">
        <v>242</v>
      </c>
      <c r="K7" s="49" t="s">
        <v>254</v>
      </c>
      <c r="L7" s="49" t="s">
        <v>242</v>
      </c>
      <c r="M7" s="49" t="s">
        <v>254</v>
      </c>
      <c r="N7" s="49" t="s">
        <v>242</v>
      </c>
      <c r="O7" s="49" t="s">
        <v>254</v>
      </c>
    </row>
    <row r="8" spans="1:25" ht="16" customHeight="1">
      <c r="A8" s="103" t="s">
        <v>82</v>
      </c>
      <c r="B8" s="58" t="s">
        <v>49</v>
      </c>
      <c r="C8" s="50"/>
      <c r="D8" s="50"/>
      <c r="E8" s="63" t="s">
        <v>40</v>
      </c>
      <c r="F8" s="51">
        <v>35955</v>
      </c>
      <c r="G8" s="51">
        <v>35671</v>
      </c>
      <c r="H8" s="51">
        <v>15742</v>
      </c>
      <c r="I8" s="51">
        <v>15780</v>
      </c>
      <c r="J8" s="51">
        <v>16481</v>
      </c>
      <c r="K8" s="51">
        <v>6431</v>
      </c>
      <c r="L8" s="51">
        <v>45442</v>
      </c>
      <c r="M8" s="51">
        <v>45186</v>
      </c>
      <c r="N8" s="51">
        <v>33395</v>
      </c>
      <c r="O8" s="51">
        <v>32569</v>
      </c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 ht="16" customHeight="1">
      <c r="A9" s="103"/>
      <c r="B9" s="60"/>
      <c r="C9" s="50" t="s">
        <v>50</v>
      </c>
      <c r="D9" s="50"/>
      <c r="E9" s="63" t="s">
        <v>41</v>
      </c>
      <c r="F9" s="51">
        <v>35955</v>
      </c>
      <c r="G9" s="51">
        <v>35671</v>
      </c>
      <c r="H9" s="51">
        <v>15742</v>
      </c>
      <c r="I9" s="51">
        <v>15780</v>
      </c>
      <c r="J9" s="51">
        <v>16481</v>
      </c>
      <c r="K9" s="51">
        <v>6431</v>
      </c>
      <c r="L9" s="51">
        <v>45434</v>
      </c>
      <c r="M9" s="51">
        <v>45165</v>
      </c>
      <c r="N9" s="51">
        <v>33395</v>
      </c>
      <c r="O9" s="51">
        <v>32569</v>
      </c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ht="16" customHeight="1">
      <c r="A10" s="103"/>
      <c r="B10" s="59"/>
      <c r="C10" s="50" t="s">
        <v>51</v>
      </c>
      <c r="D10" s="50"/>
      <c r="E10" s="63" t="s">
        <v>42</v>
      </c>
      <c r="F10" s="51">
        <v>0</v>
      </c>
      <c r="G10" s="82">
        <v>0</v>
      </c>
      <c r="H10" s="51">
        <v>0</v>
      </c>
      <c r="I10" s="51">
        <v>0</v>
      </c>
      <c r="J10" s="64">
        <v>0</v>
      </c>
      <c r="K10" s="64">
        <v>0</v>
      </c>
      <c r="L10" s="51">
        <v>8</v>
      </c>
      <c r="M10" s="51">
        <v>22</v>
      </c>
      <c r="N10" s="51">
        <v>0</v>
      </c>
      <c r="O10" s="51">
        <v>0</v>
      </c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 ht="16" customHeight="1">
      <c r="A11" s="103"/>
      <c r="B11" s="58" t="s">
        <v>52</v>
      </c>
      <c r="C11" s="50"/>
      <c r="D11" s="50"/>
      <c r="E11" s="63" t="s">
        <v>43</v>
      </c>
      <c r="F11" s="51">
        <v>35563</v>
      </c>
      <c r="G11" s="51">
        <v>35608</v>
      </c>
      <c r="H11" s="51">
        <v>14293</v>
      </c>
      <c r="I11" s="51">
        <v>14020</v>
      </c>
      <c r="J11" s="51">
        <v>12355</v>
      </c>
      <c r="K11" s="51">
        <v>5705</v>
      </c>
      <c r="L11" s="51">
        <v>45150</v>
      </c>
      <c r="M11" s="51">
        <v>44877</v>
      </c>
      <c r="N11" s="51">
        <v>34886</v>
      </c>
      <c r="O11" s="51">
        <v>33131</v>
      </c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 ht="16" customHeight="1">
      <c r="A12" s="103"/>
      <c r="B12" s="60"/>
      <c r="C12" s="50" t="s">
        <v>53</v>
      </c>
      <c r="D12" s="50"/>
      <c r="E12" s="63" t="s">
        <v>44</v>
      </c>
      <c r="F12" s="51">
        <v>35563</v>
      </c>
      <c r="G12" s="51">
        <v>35608</v>
      </c>
      <c r="H12" s="51">
        <v>14293</v>
      </c>
      <c r="I12" s="51">
        <v>14020</v>
      </c>
      <c r="J12" s="51">
        <v>12355</v>
      </c>
      <c r="K12" s="51">
        <v>5705</v>
      </c>
      <c r="L12" s="51">
        <v>45005</v>
      </c>
      <c r="M12" s="51">
        <v>44633</v>
      </c>
      <c r="N12" s="51">
        <v>34886</v>
      </c>
      <c r="O12" s="51">
        <v>33131</v>
      </c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 ht="16" customHeight="1">
      <c r="A13" s="103"/>
      <c r="B13" s="59"/>
      <c r="C13" s="50" t="s">
        <v>54</v>
      </c>
      <c r="D13" s="50"/>
      <c r="E13" s="63" t="s">
        <v>45</v>
      </c>
      <c r="F13" s="51">
        <v>0</v>
      </c>
      <c r="G13" s="51">
        <v>0</v>
      </c>
      <c r="H13" s="64">
        <v>0</v>
      </c>
      <c r="I13" s="64">
        <v>0</v>
      </c>
      <c r="J13" s="64">
        <v>0</v>
      </c>
      <c r="K13" s="64">
        <v>0</v>
      </c>
      <c r="L13" s="51">
        <v>146</v>
      </c>
      <c r="M13" s="51">
        <v>245</v>
      </c>
      <c r="N13" s="51">
        <v>0</v>
      </c>
      <c r="O13" s="51">
        <v>0</v>
      </c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 ht="16" customHeight="1">
      <c r="A14" s="103"/>
      <c r="B14" s="50" t="s">
        <v>55</v>
      </c>
      <c r="C14" s="50"/>
      <c r="D14" s="50"/>
      <c r="E14" s="63" t="s">
        <v>96</v>
      </c>
      <c r="F14" s="51">
        <f t="shared" ref="F14:O15" si="0">F9-F12</f>
        <v>392</v>
      </c>
      <c r="G14" s="51">
        <f t="shared" si="0"/>
        <v>63</v>
      </c>
      <c r="H14" s="51">
        <f t="shared" si="0"/>
        <v>1449</v>
      </c>
      <c r="I14" s="51">
        <f t="shared" si="0"/>
        <v>1760</v>
      </c>
      <c r="J14" s="51">
        <f t="shared" si="0"/>
        <v>4126</v>
      </c>
      <c r="K14" s="51">
        <f t="shared" si="0"/>
        <v>726</v>
      </c>
      <c r="L14" s="51">
        <f t="shared" si="0"/>
        <v>429</v>
      </c>
      <c r="M14" s="51">
        <f t="shared" si="0"/>
        <v>532</v>
      </c>
      <c r="N14" s="51">
        <f t="shared" si="0"/>
        <v>-1491</v>
      </c>
      <c r="O14" s="51">
        <f t="shared" si="0"/>
        <v>-562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25" ht="16" customHeight="1">
      <c r="A15" s="103"/>
      <c r="B15" s="50" t="s">
        <v>56</v>
      </c>
      <c r="C15" s="50"/>
      <c r="D15" s="50"/>
      <c r="E15" s="63" t="s">
        <v>97</v>
      </c>
      <c r="F15" s="51">
        <f t="shared" ref="F15:N15" si="1">F10-F13</f>
        <v>0</v>
      </c>
      <c r="G15" s="51">
        <f t="shared" si="0"/>
        <v>0</v>
      </c>
      <c r="H15" s="51">
        <f t="shared" si="1"/>
        <v>0</v>
      </c>
      <c r="I15" s="51">
        <f t="shared" si="0"/>
        <v>0</v>
      </c>
      <c r="J15" s="51">
        <f t="shared" si="1"/>
        <v>0</v>
      </c>
      <c r="K15" s="51">
        <f t="shared" si="0"/>
        <v>0</v>
      </c>
      <c r="L15" s="51">
        <f t="shared" si="1"/>
        <v>-138</v>
      </c>
      <c r="M15" s="51">
        <f t="shared" si="0"/>
        <v>-223</v>
      </c>
      <c r="N15" s="51">
        <f t="shared" si="1"/>
        <v>0</v>
      </c>
      <c r="O15" s="51">
        <f t="shared" si="0"/>
        <v>0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ht="16" customHeight="1">
      <c r="A16" s="103"/>
      <c r="B16" s="50" t="s">
        <v>57</v>
      </c>
      <c r="C16" s="50"/>
      <c r="D16" s="50"/>
      <c r="E16" s="63" t="s">
        <v>98</v>
      </c>
      <c r="F16" s="51">
        <f t="shared" ref="F16:O16" si="2">F8-F11</f>
        <v>392</v>
      </c>
      <c r="G16" s="51">
        <f t="shared" si="2"/>
        <v>63</v>
      </c>
      <c r="H16" s="51">
        <f t="shared" si="2"/>
        <v>1449</v>
      </c>
      <c r="I16" s="51">
        <f t="shared" si="2"/>
        <v>1760</v>
      </c>
      <c r="J16" s="51">
        <f t="shared" si="2"/>
        <v>4126</v>
      </c>
      <c r="K16" s="51">
        <f t="shared" si="2"/>
        <v>726</v>
      </c>
      <c r="L16" s="51">
        <f t="shared" si="2"/>
        <v>292</v>
      </c>
      <c r="M16" s="51">
        <f t="shared" si="2"/>
        <v>309</v>
      </c>
      <c r="N16" s="51">
        <f t="shared" si="2"/>
        <v>-1491</v>
      </c>
      <c r="O16" s="51">
        <f t="shared" si="2"/>
        <v>-562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ht="16" customHeight="1">
      <c r="A17" s="103"/>
      <c r="B17" s="50" t="s">
        <v>58</v>
      </c>
      <c r="C17" s="50"/>
      <c r="D17" s="50"/>
      <c r="E17" s="49"/>
      <c r="F17" s="51">
        <v>0</v>
      </c>
      <c r="G17" s="51">
        <v>0</v>
      </c>
      <c r="H17" s="64">
        <v>0</v>
      </c>
      <c r="I17" s="64">
        <v>0</v>
      </c>
      <c r="J17" s="51">
        <v>0</v>
      </c>
      <c r="K17" s="51">
        <v>0</v>
      </c>
      <c r="L17" s="51">
        <v>45781</v>
      </c>
      <c r="M17" s="51">
        <v>45507</v>
      </c>
      <c r="N17" s="64">
        <v>0</v>
      </c>
      <c r="O17" s="64">
        <v>0</v>
      </c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16" customHeight="1">
      <c r="A18" s="103"/>
      <c r="B18" s="50" t="s">
        <v>59</v>
      </c>
      <c r="C18" s="50"/>
      <c r="D18" s="50"/>
      <c r="E18" s="49"/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ht="16" customHeight="1">
      <c r="A19" s="103" t="s">
        <v>83</v>
      </c>
      <c r="B19" s="58" t="s">
        <v>60</v>
      </c>
      <c r="C19" s="50"/>
      <c r="D19" s="50"/>
      <c r="E19" s="63"/>
      <c r="F19" s="51">
        <v>16377</v>
      </c>
      <c r="G19" s="51">
        <v>13502</v>
      </c>
      <c r="H19" s="51">
        <v>5916</v>
      </c>
      <c r="I19" s="51">
        <v>6098</v>
      </c>
      <c r="J19" s="51">
        <v>11314</v>
      </c>
      <c r="K19" s="51">
        <v>7807</v>
      </c>
      <c r="L19" s="51">
        <v>2611</v>
      </c>
      <c r="M19" s="51">
        <v>3029</v>
      </c>
      <c r="N19" s="51">
        <v>20808</v>
      </c>
      <c r="O19" s="51">
        <v>21318</v>
      </c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ht="16" customHeight="1">
      <c r="A20" s="103"/>
      <c r="B20" s="59"/>
      <c r="C20" s="50" t="s">
        <v>61</v>
      </c>
      <c r="D20" s="50"/>
      <c r="E20" s="63"/>
      <c r="F20" s="51">
        <v>11291</v>
      </c>
      <c r="G20" s="51">
        <v>9098</v>
      </c>
      <c r="H20" s="51">
        <v>4409</v>
      </c>
      <c r="I20" s="51">
        <v>4462</v>
      </c>
      <c r="J20" s="51">
        <v>11300</v>
      </c>
      <c r="K20" s="51">
        <v>7800</v>
      </c>
      <c r="L20" s="51">
        <v>1002</v>
      </c>
      <c r="M20" s="51">
        <v>1290</v>
      </c>
      <c r="N20" s="51">
        <v>8533</v>
      </c>
      <c r="O20" s="51">
        <v>10221</v>
      </c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ht="16" customHeight="1">
      <c r="A21" s="103"/>
      <c r="B21" s="50" t="s">
        <v>62</v>
      </c>
      <c r="C21" s="50"/>
      <c r="D21" s="50"/>
      <c r="E21" s="63" t="s">
        <v>99</v>
      </c>
      <c r="F21" s="51">
        <v>16377</v>
      </c>
      <c r="G21" s="51">
        <v>13502</v>
      </c>
      <c r="H21" s="51">
        <v>5916</v>
      </c>
      <c r="I21" s="51">
        <v>6098</v>
      </c>
      <c r="J21" s="51">
        <v>11314</v>
      </c>
      <c r="K21" s="51">
        <v>7807</v>
      </c>
      <c r="L21" s="51">
        <v>2611</v>
      </c>
      <c r="M21" s="51">
        <v>3029</v>
      </c>
      <c r="N21" s="51">
        <v>20808</v>
      </c>
      <c r="O21" s="51">
        <v>21318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16" customHeight="1">
      <c r="A22" s="103"/>
      <c r="B22" s="58" t="s">
        <v>63</v>
      </c>
      <c r="C22" s="50"/>
      <c r="D22" s="50"/>
      <c r="E22" s="63" t="s">
        <v>100</v>
      </c>
      <c r="F22" s="51">
        <v>32857</v>
      </c>
      <c r="G22" s="51">
        <v>28685</v>
      </c>
      <c r="H22" s="51">
        <v>14951</v>
      </c>
      <c r="I22" s="51">
        <v>16321</v>
      </c>
      <c r="J22" s="51">
        <v>15557</v>
      </c>
      <c r="K22" s="51">
        <v>14172</v>
      </c>
      <c r="L22" s="51">
        <v>4113</v>
      </c>
      <c r="M22" s="51">
        <v>4461</v>
      </c>
      <c r="N22" s="51">
        <v>25190</v>
      </c>
      <c r="O22" s="51">
        <v>25759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ht="16" customHeight="1">
      <c r="A23" s="103"/>
      <c r="B23" s="59" t="s">
        <v>64</v>
      </c>
      <c r="C23" s="50" t="s">
        <v>65</v>
      </c>
      <c r="D23" s="50"/>
      <c r="E23" s="63"/>
      <c r="F23" s="51">
        <v>9965</v>
      </c>
      <c r="G23" s="51">
        <v>9908</v>
      </c>
      <c r="H23" s="51">
        <v>4262</v>
      </c>
      <c r="I23" s="51">
        <v>4226</v>
      </c>
      <c r="J23" s="51">
        <v>0</v>
      </c>
      <c r="K23" s="51">
        <v>2740</v>
      </c>
      <c r="L23" s="51">
        <v>2106</v>
      </c>
      <c r="M23" s="51">
        <v>2272</v>
      </c>
      <c r="N23" s="51">
        <v>8176</v>
      </c>
      <c r="O23" s="51">
        <v>10236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ht="16" customHeight="1">
      <c r="A24" s="103"/>
      <c r="B24" s="50" t="s">
        <v>101</v>
      </c>
      <c r="C24" s="50"/>
      <c r="D24" s="50"/>
      <c r="E24" s="63" t="s">
        <v>102</v>
      </c>
      <c r="F24" s="51">
        <f t="shared" ref="F24:O24" si="3">F21-F22</f>
        <v>-16480</v>
      </c>
      <c r="G24" s="51">
        <f>G21-G22+1</f>
        <v>-15182</v>
      </c>
      <c r="H24" s="51">
        <f t="shared" si="3"/>
        <v>-9035</v>
      </c>
      <c r="I24" s="51">
        <f t="shared" si="3"/>
        <v>-10223</v>
      </c>
      <c r="J24" s="51">
        <f>J21-J22-1</f>
        <v>-4244</v>
      </c>
      <c r="K24" s="51">
        <f t="shared" si="3"/>
        <v>-6365</v>
      </c>
      <c r="L24" s="51">
        <f t="shared" si="3"/>
        <v>-1502</v>
      </c>
      <c r="M24" s="51">
        <f t="shared" si="3"/>
        <v>-1432</v>
      </c>
      <c r="N24" s="51">
        <f>N21-N22+1</f>
        <v>-4381</v>
      </c>
      <c r="O24" s="51">
        <f t="shared" si="3"/>
        <v>-4441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5" ht="16" customHeight="1">
      <c r="A25" s="103"/>
      <c r="B25" s="58" t="s">
        <v>66</v>
      </c>
      <c r="C25" s="58"/>
      <c r="D25" s="58"/>
      <c r="E25" s="107" t="s">
        <v>103</v>
      </c>
      <c r="F25" s="95">
        <v>16480</v>
      </c>
      <c r="G25" s="95">
        <v>15182</v>
      </c>
      <c r="H25" s="95">
        <v>9035</v>
      </c>
      <c r="I25" s="95">
        <v>10223</v>
      </c>
      <c r="J25" s="95">
        <v>4244</v>
      </c>
      <c r="K25" s="95">
        <v>6365</v>
      </c>
      <c r="L25" s="98">
        <v>1502</v>
      </c>
      <c r="M25" s="95">
        <v>1432</v>
      </c>
      <c r="N25" s="95">
        <v>4381</v>
      </c>
      <c r="O25" s="95">
        <v>4441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1:25" ht="16" customHeight="1">
      <c r="A26" s="103"/>
      <c r="B26" s="75" t="s">
        <v>67</v>
      </c>
      <c r="C26" s="75"/>
      <c r="D26" s="75"/>
      <c r="E26" s="108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5" ht="16" customHeight="1">
      <c r="A27" s="103"/>
      <c r="B27" s="50" t="s">
        <v>104</v>
      </c>
      <c r="C27" s="50"/>
      <c r="D27" s="50"/>
      <c r="E27" s="63" t="s">
        <v>105</v>
      </c>
      <c r="F27" s="51">
        <f>F24+F25</f>
        <v>0</v>
      </c>
      <c r="G27" s="51">
        <f>G24+G25</f>
        <v>0</v>
      </c>
      <c r="H27" s="51">
        <f t="shared" ref="H27:O27" si="4">H24+H25</f>
        <v>0</v>
      </c>
      <c r="I27" s="51">
        <f t="shared" si="4"/>
        <v>0</v>
      </c>
      <c r="J27" s="51">
        <f t="shared" si="4"/>
        <v>0</v>
      </c>
      <c r="K27" s="51">
        <f t="shared" si="4"/>
        <v>0</v>
      </c>
      <c r="L27" s="51">
        <f t="shared" si="4"/>
        <v>0</v>
      </c>
      <c r="M27" s="51">
        <f t="shared" si="4"/>
        <v>0</v>
      </c>
      <c r="N27" s="51">
        <f t="shared" si="4"/>
        <v>0</v>
      </c>
      <c r="O27" s="51">
        <f t="shared" si="4"/>
        <v>0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spans="1:25" ht="16" customHeight="1">
      <c r="A28" s="8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spans="1:25" ht="16" customHeight="1">
      <c r="A29" s="12"/>
      <c r="F29" s="26"/>
      <c r="G29" s="26"/>
      <c r="H29" s="26"/>
      <c r="I29" s="26"/>
      <c r="J29" s="27"/>
      <c r="K29" s="27"/>
      <c r="L29" s="26"/>
      <c r="M29" s="26"/>
      <c r="N29" s="26"/>
      <c r="O29" s="27" t="s">
        <v>106</v>
      </c>
      <c r="P29" s="26"/>
      <c r="Q29" s="26"/>
      <c r="R29" s="26"/>
      <c r="S29" s="26"/>
      <c r="T29" s="26"/>
      <c r="U29" s="26"/>
      <c r="V29" s="26"/>
      <c r="W29" s="26"/>
      <c r="X29" s="26"/>
      <c r="Y29" s="27"/>
    </row>
    <row r="30" spans="1:25" ht="16" customHeight="1">
      <c r="A30" s="106" t="s">
        <v>68</v>
      </c>
      <c r="B30" s="106"/>
      <c r="C30" s="106"/>
      <c r="D30" s="106"/>
      <c r="E30" s="106"/>
      <c r="F30" s="100" t="s">
        <v>247</v>
      </c>
      <c r="G30" s="99"/>
      <c r="H30" s="99"/>
      <c r="I30" s="99"/>
      <c r="J30" s="99"/>
      <c r="K30" s="99"/>
      <c r="L30" s="99"/>
      <c r="M30" s="99"/>
      <c r="N30" s="99"/>
      <c r="O30" s="99"/>
      <c r="P30" s="28"/>
      <c r="Q30" s="26"/>
      <c r="R30" s="28"/>
      <c r="S30" s="26"/>
      <c r="T30" s="28"/>
      <c r="U30" s="26"/>
      <c r="V30" s="28"/>
      <c r="W30" s="26"/>
      <c r="X30" s="28"/>
      <c r="Y30" s="26"/>
    </row>
    <row r="31" spans="1:25" ht="16" customHeight="1">
      <c r="A31" s="106"/>
      <c r="B31" s="106"/>
      <c r="C31" s="106"/>
      <c r="D31" s="106"/>
      <c r="E31" s="106"/>
      <c r="F31" s="49" t="s">
        <v>242</v>
      </c>
      <c r="G31" s="49" t="s">
        <v>237</v>
      </c>
      <c r="H31" s="49" t="s">
        <v>242</v>
      </c>
      <c r="I31" s="49" t="s">
        <v>237</v>
      </c>
      <c r="J31" s="49" t="s">
        <v>242</v>
      </c>
      <c r="K31" s="49" t="s">
        <v>237</v>
      </c>
      <c r="L31" s="49" t="s">
        <v>242</v>
      </c>
      <c r="M31" s="49" t="s">
        <v>237</v>
      </c>
      <c r="N31" s="49" t="s">
        <v>242</v>
      </c>
      <c r="O31" s="49" t="s">
        <v>237</v>
      </c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25" ht="16" customHeight="1">
      <c r="A32" s="103" t="s">
        <v>84</v>
      </c>
      <c r="B32" s="58" t="s">
        <v>49</v>
      </c>
      <c r="C32" s="50"/>
      <c r="D32" s="50"/>
      <c r="E32" s="63" t="s">
        <v>40</v>
      </c>
      <c r="F32" s="78">
        <f>F33+F35</f>
        <v>1342</v>
      </c>
      <c r="G32" s="78">
        <f>G33+G35</f>
        <v>1349</v>
      </c>
      <c r="H32" s="51"/>
      <c r="I32" s="51"/>
      <c r="J32" s="51"/>
      <c r="K32" s="51"/>
      <c r="L32" s="51"/>
      <c r="M32" s="51"/>
      <c r="N32" s="51"/>
      <c r="O32" s="51"/>
      <c r="P32" s="30"/>
      <c r="Q32" s="30"/>
      <c r="R32" s="30"/>
      <c r="S32" s="30"/>
      <c r="T32" s="31"/>
      <c r="U32" s="31"/>
      <c r="V32" s="30"/>
      <c r="W32" s="30"/>
      <c r="X32" s="31"/>
      <c r="Y32" s="31"/>
    </row>
    <row r="33" spans="1:25" ht="16" customHeight="1">
      <c r="A33" s="109"/>
      <c r="B33" s="60"/>
      <c r="C33" s="58" t="s">
        <v>69</v>
      </c>
      <c r="D33" s="50"/>
      <c r="E33" s="63"/>
      <c r="F33" s="78">
        <v>1235</v>
      </c>
      <c r="G33" s="78">
        <v>1176</v>
      </c>
      <c r="H33" s="51"/>
      <c r="I33" s="51"/>
      <c r="J33" s="51"/>
      <c r="K33" s="51"/>
      <c r="L33" s="51"/>
      <c r="M33" s="51"/>
      <c r="N33" s="51"/>
      <c r="O33" s="51"/>
      <c r="P33" s="30"/>
      <c r="Q33" s="30"/>
      <c r="R33" s="30"/>
      <c r="S33" s="30"/>
      <c r="T33" s="31"/>
      <c r="U33" s="31"/>
      <c r="V33" s="30"/>
      <c r="W33" s="30"/>
      <c r="X33" s="31"/>
      <c r="Y33" s="31"/>
    </row>
    <row r="34" spans="1:25" ht="16" customHeight="1">
      <c r="A34" s="109"/>
      <c r="B34" s="60"/>
      <c r="C34" s="59"/>
      <c r="D34" s="50" t="s">
        <v>70</v>
      </c>
      <c r="E34" s="63"/>
      <c r="F34" s="78">
        <v>1210</v>
      </c>
      <c r="G34" s="78">
        <v>1151</v>
      </c>
      <c r="H34" s="51"/>
      <c r="I34" s="51"/>
      <c r="J34" s="51"/>
      <c r="K34" s="51"/>
      <c r="L34" s="51"/>
      <c r="M34" s="51"/>
      <c r="N34" s="51"/>
      <c r="O34" s="51"/>
      <c r="P34" s="30"/>
      <c r="Q34" s="30"/>
      <c r="R34" s="30"/>
      <c r="S34" s="30"/>
      <c r="T34" s="31"/>
      <c r="U34" s="31"/>
      <c r="V34" s="30"/>
      <c r="W34" s="30"/>
      <c r="X34" s="31"/>
      <c r="Y34" s="31"/>
    </row>
    <row r="35" spans="1:25" ht="16" customHeight="1">
      <c r="A35" s="109"/>
      <c r="B35" s="59"/>
      <c r="C35" s="50" t="s">
        <v>71</v>
      </c>
      <c r="D35" s="50"/>
      <c r="E35" s="63"/>
      <c r="F35" s="78">
        <v>107</v>
      </c>
      <c r="G35" s="78">
        <v>173</v>
      </c>
      <c r="H35" s="51"/>
      <c r="I35" s="51"/>
      <c r="J35" s="65"/>
      <c r="K35" s="65"/>
      <c r="L35" s="51"/>
      <c r="M35" s="51"/>
      <c r="N35" s="51"/>
      <c r="O35" s="51"/>
      <c r="P35" s="30"/>
      <c r="Q35" s="30"/>
      <c r="R35" s="30"/>
      <c r="S35" s="30"/>
      <c r="T35" s="31"/>
      <c r="U35" s="31"/>
      <c r="V35" s="30"/>
      <c r="W35" s="30"/>
      <c r="X35" s="31"/>
      <c r="Y35" s="31"/>
    </row>
    <row r="36" spans="1:25" ht="16" customHeight="1">
      <c r="A36" s="109"/>
      <c r="B36" s="58" t="s">
        <v>52</v>
      </c>
      <c r="C36" s="50"/>
      <c r="D36" s="50"/>
      <c r="E36" s="63" t="s">
        <v>41</v>
      </c>
      <c r="F36" s="78">
        <f>F37+F38</f>
        <v>610</v>
      </c>
      <c r="G36" s="78">
        <f>G37+G38-1</f>
        <v>560</v>
      </c>
      <c r="H36" s="51"/>
      <c r="I36" s="51"/>
      <c r="J36" s="51"/>
      <c r="K36" s="51"/>
      <c r="L36" s="51"/>
      <c r="M36" s="51"/>
      <c r="N36" s="51"/>
      <c r="O36" s="51"/>
      <c r="P36" s="30"/>
      <c r="Q36" s="30"/>
      <c r="R36" s="30"/>
      <c r="S36" s="30"/>
      <c r="T36" s="30"/>
      <c r="U36" s="30"/>
      <c r="V36" s="30"/>
      <c r="W36" s="30"/>
      <c r="X36" s="31"/>
      <c r="Y36" s="31"/>
    </row>
    <row r="37" spans="1:25" ht="16" customHeight="1">
      <c r="A37" s="109"/>
      <c r="B37" s="60"/>
      <c r="C37" s="50" t="s">
        <v>72</v>
      </c>
      <c r="D37" s="50"/>
      <c r="E37" s="63"/>
      <c r="F37" s="78">
        <v>580</v>
      </c>
      <c r="G37" s="78">
        <v>529</v>
      </c>
      <c r="H37" s="51"/>
      <c r="I37" s="51"/>
      <c r="J37" s="51"/>
      <c r="K37" s="51"/>
      <c r="L37" s="51"/>
      <c r="M37" s="51"/>
      <c r="N37" s="51"/>
      <c r="O37" s="51"/>
      <c r="P37" s="30"/>
      <c r="Q37" s="30"/>
      <c r="R37" s="30"/>
      <c r="S37" s="30"/>
      <c r="T37" s="30"/>
      <c r="U37" s="30"/>
      <c r="V37" s="30"/>
      <c r="W37" s="30"/>
      <c r="X37" s="31"/>
      <c r="Y37" s="31"/>
    </row>
    <row r="38" spans="1:25" ht="16" customHeight="1">
      <c r="A38" s="109"/>
      <c r="B38" s="59"/>
      <c r="C38" s="50" t="s">
        <v>73</v>
      </c>
      <c r="D38" s="50"/>
      <c r="E38" s="63"/>
      <c r="F38" s="78">
        <v>30</v>
      </c>
      <c r="G38" s="78">
        <v>32</v>
      </c>
      <c r="H38" s="51"/>
      <c r="I38" s="51"/>
      <c r="J38" s="51"/>
      <c r="K38" s="65"/>
      <c r="L38" s="51"/>
      <c r="M38" s="51"/>
      <c r="N38" s="51"/>
      <c r="O38" s="51"/>
      <c r="P38" s="30"/>
      <c r="Q38" s="30"/>
      <c r="R38" s="31"/>
      <c r="S38" s="31"/>
      <c r="T38" s="30"/>
      <c r="U38" s="30"/>
      <c r="V38" s="30"/>
      <c r="W38" s="30"/>
      <c r="X38" s="31"/>
      <c r="Y38" s="31"/>
    </row>
    <row r="39" spans="1:25" ht="16" customHeight="1">
      <c r="A39" s="109"/>
      <c r="B39" s="45" t="s">
        <v>74</v>
      </c>
      <c r="C39" s="45"/>
      <c r="D39" s="45"/>
      <c r="E39" s="63" t="s">
        <v>107</v>
      </c>
      <c r="F39" s="78">
        <f>F32-F36</f>
        <v>732</v>
      </c>
      <c r="G39" s="78">
        <f>G32-G36</f>
        <v>789</v>
      </c>
      <c r="H39" s="51">
        <f t="shared" ref="H39:O39" si="5">H32-H36</f>
        <v>0</v>
      </c>
      <c r="I39" s="51">
        <f t="shared" si="5"/>
        <v>0</v>
      </c>
      <c r="J39" s="51">
        <f t="shared" si="5"/>
        <v>0</v>
      </c>
      <c r="K39" s="51">
        <f t="shared" si="5"/>
        <v>0</v>
      </c>
      <c r="L39" s="51">
        <f t="shared" si="5"/>
        <v>0</v>
      </c>
      <c r="M39" s="51">
        <f t="shared" si="5"/>
        <v>0</v>
      </c>
      <c r="N39" s="51">
        <f t="shared" si="5"/>
        <v>0</v>
      </c>
      <c r="O39" s="51">
        <f t="shared" si="5"/>
        <v>0</v>
      </c>
      <c r="P39" s="30"/>
      <c r="Q39" s="30"/>
      <c r="R39" s="30"/>
      <c r="S39" s="30"/>
      <c r="T39" s="30"/>
      <c r="U39" s="30"/>
      <c r="V39" s="30"/>
      <c r="W39" s="30"/>
      <c r="X39" s="31"/>
      <c r="Y39" s="31"/>
    </row>
    <row r="40" spans="1:25" ht="16" customHeight="1">
      <c r="A40" s="103" t="s">
        <v>85</v>
      </c>
      <c r="B40" s="58" t="s">
        <v>75</v>
      </c>
      <c r="C40" s="50"/>
      <c r="D40" s="50"/>
      <c r="E40" s="63" t="s">
        <v>43</v>
      </c>
      <c r="F40" s="78">
        <v>2932</v>
      </c>
      <c r="G40" s="78">
        <v>2606</v>
      </c>
      <c r="H40" s="51"/>
      <c r="I40" s="51"/>
      <c r="J40" s="51"/>
      <c r="K40" s="51"/>
      <c r="L40" s="51"/>
      <c r="M40" s="51"/>
      <c r="N40" s="51"/>
      <c r="O40" s="51"/>
      <c r="P40" s="30"/>
      <c r="Q40" s="30"/>
      <c r="R40" s="30"/>
      <c r="S40" s="30"/>
      <c r="T40" s="31"/>
      <c r="U40" s="31"/>
      <c r="V40" s="31"/>
      <c r="W40" s="31"/>
      <c r="X40" s="30"/>
      <c r="Y40" s="30"/>
    </row>
    <row r="41" spans="1:25" ht="16" customHeight="1">
      <c r="A41" s="104"/>
      <c r="B41" s="59"/>
      <c r="C41" s="50" t="s">
        <v>76</v>
      </c>
      <c r="D41" s="50"/>
      <c r="E41" s="63"/>
      <c r="F41" s="81">
        <v>2732</v>
      </c>
      <c r="G41" s="78">
        <v>2266</v>
      </c>
      <c r="H41" s="65"/>
      <c r="I41" s="65"/>
      <c r="J41" s="51"/>
      <c r="K41" s="51"/>
      <c r="L41" s="51"/>
      <c r="M41" s="51"/>
      <c r="N41" s="51"/>
      <c r="O41" s="51"/>
      <c r="P41" s="31"/>
      <c r="Q41" s="31"/>
      <c r="R41" s="31"/>
      <c r="S41" s="31"/>
      <c r="T41" s="31"/>
      <c r="U41" s="31"/>
      <c r="V41" s="31"/>
      <c r="W41" s="31"/>
      <c r="X41" s="30"/>
      <c r="Y41" s="30"/>
    </row>
    <row r="42" spans="1:25" ht="16" customHeight="1">
      <c r="A42" s="104"/>
      <c r="B42" s="58" t="s">
        <v>63</v>
      </c>
      <c r="C42" s="50"/>
      <c r="D42" s="50"/>
      <c r="E42" s="63" t="s">
        <v>44</v>
      </c>
      <c r="F42" s="78">
        <v>3755</v>
      </c>
      <c r="G42" s="78">
        <v>3903</v>
      </c>
      <c r="H42" s="51"/>
      <c r="I42" s="51"/>
      <c r="J42" s="51"/>
      <c r="K42" s="51"/>
      <c r="L42" s="51"/>
      <c r="M42" s="51"/>
      <c r="N42" s="51"/>
      <c r="O42" s="51"/>
      <c r="P42" s="30"/>
      <c r="Q42" s="30"/>
      <c r="R42" s="30"/>
      <c r="S42" s="30"/>
      <c r="T42" s="31"/>
      <c r="U42" s="31"/>
      <c r="V42" s="30"/>
      <c r="W42" s="30"/>
      <c r="X42" s="30"/>
      <c r="Y42" s="30"/>
    </row>
    <row r="43" spans="1:25" ht="16" customHeight="1">
      <c r="A43" s="104"/>
      <c r="B43" s="59"/>
      <c r="C43" s="50" t="s">
        <v>77</v>
      </c>
      <c r="D43" s="50"/>
      <c r="E43" s="63"/>
      <c r="F43" s="78">
        <v>723</v>
      </c>
      <c r="G43" s="78">
        <v>1197</v>
      </c>
      <c r="H43" s="51"/>
      <c r="I43" s="51"/>
      <c r="J43" s="65"/>
      <c r="K43" s="65"/>
      <c r="L43" s="51"/>
      <c r="M43" s="51"/>
      <c r="N43" s="51"/>
      <c r="O43" s="51"/>
      <c r="P43" s="30"/>
      <c r="Q43" s="30"/>
      <c r="R43" s="31"/>
      <c r="S43" s="30"/>
      <c r="T43" s="31"/>
      <c r="U43" s="31"/>
      <c r="V43" s="30"/>
      <c r="W43" s="30"/>
      <c r="X43" s="31"/>
      <c r="Y43" s="31"/>
    </row>
    <row r="44" spans="1:25" ht="16" customHeight="1">
      <c r="A44" s="104"/>
      <c r="B44" s="50" t="s">
        <v>74</v>
      </c>
      <c r="C44" s="50"/>
      <c r="D44" s="50"/>
      <c r="E44" s="63" t="s">
        <v>108</v>
      </c>
      <c r="F44" s="81">
        <f>F40-F42</f>
        <v>-823</v>
      </c>
      <c r="G44" s="81">
        <f t="shared" ref="G44" si="6">G40-G42</f>
        <v>-1297</v>
      </c>
      <c r="H44" s="65">
        <f t="shared" ref="H44:O44" si="7">H40-H42</f>
        <v>0</v>
      </c>
      <c r="I44" s="65">
        <f t="shared" si="7"/>
        <v>0</v>
      </c>
      <c r="J44" s="65">
        <f t="shared" si="7"/>
        <v>0</v>
      </c>
      <c r="K44" s="65">
        <f t="shared" si="7"/>
        <v>0</v>
      </c>
      <c r="L44" s="65">
        <f t="shared" si="7"/>
        <v>0</v>
      </c>
      <c r="M44" s="65">
        <f t="shared" si="7"/>
        <v>0</v>
      </c>
      <c r="N44" s="65">
        <f t="shared" si="7"/>
        <v>0</v>
      </c>
      <c r="O44" s="65">
        <f t="shared" si="7"/>
        <v>0</v>
      </c>
      <c r="P44" s="31"/>
      <c r="Q44" s="31"/>
      <c r="R44" s="30"/>
      <c r="S44" s="30"/>
      <c r="T44" s="31"/>
      <c r="U44" s="31"/>
      <c r="V44" s="30"/>
      <c r="W44" s="30"/>
      <c r="X44" s="30"/>
      <c r="Y44" s="30"/>
    </row>
    <row r="45" spans="1:25" ht="16" customHeight="1">
      <c r="A45" s="103" t="s">
        <v>86</v>
      </c>
      <c r="B45" s="45" t="s">
        <v>78</v>
      </c>
      <c r="C45" s="45"/>
      <c r="D45" s="45"/>
      <c r="E45" s="63" t="s">
        <v>109</v>
      </c>
      <c r="F45" s="78">
        <f>F39+F44</f>
        <v>-91</v>
      </c>
      <c r="G45" s="78">
        <f t="shared" ref="G45" si="8">G39+G44</f>
        <v>-508</v>
      </c>
      <c r="H45" s="51">
        <f t="shared" ref="H45:O45" si="9">H39+H44</f>
        <v>0</v>
      </c>
      <c r="I45" s="51">
        <f t="shared" si="9"/>
        <v>0</v>
      </c>
      <c r="J45" s="51">
        <f t="shared" si="9"/>
        <v>0</v>
      </c>
      <c r="K45" s="51">
        <f t="shared" si="9"/>
        <v>0</v>
      </c>
      <c r="L45" s="51">
        <f t="shared" si="9"/>
        <v>0</v>
      </c>
      <c r="M45" s="51">
        <f t="shared" si="9"/>
        <v>0</v>
      </c>
      <c r="N45" s="51">
        <f t="shared" si="9"/>
        <v>0</v>
      </c>
      <c r="O45" s="51">
        <f t="shared" si="9"/>
        <v>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ht="16" customHeight="1">
      <c r="A46" s="104"/>
      <c r="B46" s="50" t="s">
        <v>79</v>
      </c>
      <c r="C46" s="50"/>
      <c r="D46" s="50"/>
      <c r="E46" s="50"/>
      <c r="F46" s="81"/>
      <c r="G46" s="81"/>
      <c r="H46" s="65"/>
      <c r="I46" s="65"/>
      <c r="J46" s="65"/>
      <c r="K46" s="65"/>
      <c r="L46" s="51"/>
      <c r="M46" s="51"/>
      <c r="N46" s="65"/>
      <c r="O46" s="65"/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1:25" ht="16" customHeight="1">
      <c r="A47" s="104"/>
      <c r="B47" s="50" t="s">
        <v>80</v>
      </c>
      <c r="C47" s="50"/>
      <c r="D47" s="50"/>
      <c r="E47" s="50"/>
      <c r="F47" s="78"/>
      <c r="G47" s="78"/>
      <c r="H47" s="51"/>
      <c r="I47" s="51"/>
      <c r="J47" s="51"/>
      <c r="K47" s="51"/>
      <c r="L47" s="51"/>
      <c r="M47" s="51"/>
      <c r="N47" s="51"/>
      <c r="O47" s="51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ht="16" customHeight="1">
      <c r="A48" s="104"/>
      <c r="B48" s="50" t="s">
        <v>81</v>
      </c>
      <c r="C48" s="50"/>
      <c r="D48" s="50"/>
      <c r="E48" s="50"/>
      <c r="F48" s="78"/>
      <c r="G48" s="78"/>
      <c r="H48" s="51"/>
      <c r="I48" s="51"/>
      <c r="J48" s="51"/>
      <c r="K48" s="51"/>
      <c r="L48" s="51"/>
      <c r="M48" s="51"/>
      <c r="N48" s="51"/>
      <c r="O48" s="51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1" ht="16" customHeight="1">
      <c r="A49" s="8" t="s">
        <v>110</v>
      </c>
    </row>
    <row r="50" spans="1:1" ht="16" customHeight="1">
      <c r="A50" s="8"/>
    </row>
  </sheetData>
  <mergeCells count="28">
    <mergeCell ref="A45:A48"/>
    <mergeCell ref="A6:E7"/>
    <mergeCell ref="A30:E31"/>
    <mergeCell ref="A8:A18"/>
    <mergeCell ref="A19:A27"/>
    <mergeCell ref="E25:E26"/>
    <mergeCell ref="A32:A39"/>
    <mergeCell ref="A40:A44"/>
    <mergeCell ref="F6:G6"/>
    <mergeCell ref="H6:I6"/>
    <mergeCell ref="J25:J26"/>
    <mergeCell ref="K25:K26"/>
    <mergeCell ref="F25:F26"/>
    <mergeCell ref="G25:G26"/>
    <mergeCell ref="H25:H26"/>
    <mergeCell ref="I25:I26"/>
    <mergeCell ref="N30:O30"/>
    <mergeCell ref="F30:G30"/>
    <mergeCell ref="H30:I30"/>
    <mergeCell ref="J30:K30"/>
    <mergeCell ref="L30:M30"/>
    <mergeCell ref="N25:N26"/>
    <mergeCell ref="O25:O26"/>
    <mergeCell ref="N6:O6"/>
    <mergeCell ref="L6:M6"/>
    <mergeCell ref="J6:K6"/>
    <mergeCell ref="L25:L26"/>
    <mergeCell ref="M25:M26"/>
  </mergeCells>
  <phoneticPr fontId="9"/>
  <printOptions horizontalCentered="1" gridLinesSet="0"/>
  <pageMargins left="0.78740157480314965" right="0.27" top="0.38" bottom="0.34" header="0.19685039370078741" footer="0.19685039370078741"/>
  <pageSetup paperSize="9" scale="72" orientation="landscape" r:id="rId1"/>
  <headerFooter alignWithMargins="0">
    <oddHeader>&amp;R&amp;"明朝,斜体"&amp;9都道府県－2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007A2-32D4-45E1-AFEE-C6306E2EA892}">
  <dimension ref="A1:I47"/>
  <sheetViews>
    <sheetView view="pageBreakPreview" zoomScale="85" zoomScaleNormal="100" zoomScaleSheetLayoutView="85" workbookViewId="0">
      <pane xSplit="5" ySplit="8" topLeftCell="F9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ColWidth="9" defaultRowHeight="13"/>
  <cols>
    <col min="1" max="2" width="3.6328125" style="2" customWidth="1"/>
    <col min="3" max="4" width="1.6328125" style="2" customWidth="1"/>
    <col min="5" max="5" width="32.6328125" style="2" customWidth="1"/>
    <col min="6" max="6" width="15.6328125" style="2" customWidth="1"/>
    <col min="7" max="7" width="10.6328125" style="2" customWidth="1"/>
    <col min="8" max="8" width="15.6328125" style="2" customWidth="1"/>
    <col min="9" max="9" width="10.6328125" style="2" customWidth="1"/>
    <col min="10" max="11" width="9" style="2"/>
    <col min="12" max="12" width="9.90625" style="2" customWidth="1"/>
    <col min="13" max="16384" width="9" style="2"/>
  </cols>
  <sheetData>
    <row r="1" spans="1:9" ht="34" customHeight="1">
      <c r="A1" s="16" t="s">
        <v>0</v>
      </c>
      <c r="B1" s="16"/>
      <c r="C1" s="16"/>
      <c r="D1" s="16"/>
      <c r="E1" s="87" t="s">
        <v>263</v>
      </c>
      <c r="F1" s="1"/>
    </row>
    <row r="3" spans="1:9" ht="14">
      <c r="A3" s="10" t="s">
        <v>111</v>
      </c>
    </row>
    <row r="5" spans="1:9">
      <c r="A5" s="17" t="s">
        <v>264</v>
      </c>
      <c r="B5" s="17"/>
      <c r="C5" s="17"/>
      <c r="D5" s="17"/>
      <c r="E5" s="17"/>
    </row>
    <row r="6" spans="1:9" ht="14">
      <c r="A6" s="3"/>
      <c r="H6" s="4"/>
      <c r="I6" s="9" t="s">
        <v>1</v>
      </c>
    </row>
    <row r="7" spans="1:9" ht="27" customHeight="1">
      <c r="A7" s="5"/>
      <c r="B7" s="6"/>
      <c r="C7" s="6"/>
      <c r="D7" s="6"/>
      <c r="E7" s="56"/>
      <c r="F7" s="46" t="s">
        <v>234</v>
      </c>
      <c r="G7" s="46"/>
      <c r="H7" s="46" t="s">
        <v>243</v>
      </c>
      <c r="I7" s="66" t="s">
        <v>21</v>
      </c>
    </row>
    <row r="8" spans="1:9" ht="17.149999999999999" customHeight="1">
      <c r="A8" s="18"/>
      <c r="B8" s="19"/>
      <c r="C8" s="19"/>
      <c r="D8" s="19"/>
      <c r="E8" s="57"/>
      <c r="F8" s="49" t="s">
        <v>265</v>
      </c>
      <c r="G8" s="49" t="s">
        <v>2</v>
      </c>
      <c r="H8" s="49" t="s">
        <v>265</v>
      </c>
      <c r="I8" s="83"/>
    </row>
    <row r="9" spans="1:9" ht="18" customHeight="1">
      <c r="A9" s="91" t="s">
        <v>87</v>
      </c>
      <c r="B9" s="91" t="s">
        <v>89</v>
      </c>
      <c r="C9" s="58" t="s">
        <v>3</v>
      </c>
      <c r="D9" s="50"/>
      <c r="E9" s="50"/>
      <c r="F9" s="51">
        <v>1389689</v>
      </c>
      <c r="G9" s="52">
        <f>F9/$F$27*100</f>
        <v>53.022683143750712</v>
      </c>
      <c r="H9" s="51">
        <v>1389013</v>
      </c>
      <c r="I9" s="52">
        <f t="shared" ref="I9:I45" si="0">(F9/H9-1)*100</f>
        <v>4.8667651058709183E-2</v>
      </c>
    </row>
    <row r="10" spans="1:9" ht="18" customHeight="1">
      <c r="A10" s="91"/>
      <c r="B10" s="91"/>
      <c r="C10" s="60"/>
      <c r="D10" s="58" t="s">
        <v>22</v>
      </c>
      <c r="E10" s="50"/>
      <c r="F10" s="51">
        <v>370434</v>
      </c>
      <c r="G10" s="52">
        <f t="shared" ref="G10:G27" si="1">F10/$F$27*100</f>
        <v>14.133669193375031</v>
      </c>
      <c r="H10" s="51">
        <v>358659</v>
      </c>
      <c r="I10" s="52">
        <f t="shared" si="0"/>
        <v>3.2830627420474601</v>
      </c>
    </row>
    <row r="11" spans="1:9" ht="18" customHeight="1">
      <c r="A11" s="91"/>
      <c r="B11" s="91"/>
      <c r="C11" s="60"/>
      <c r="D11" s="60"/>
      <c r="E11" s="45" t="s">
        <v>23</v>
      </c>
      <c r="F11" s="51">
        <v>284223</v>
      </c>
      <c r="G11" s="52">
        <f t="shared" si="1"/>
        <v>10.844344361340026</v>
      </c>
      <c r="H11" s="51">
        <v>281329</v>
      </c>
      <c r="I11" s="52">
        <f t="shared" si="0"/>
        <v>1.0286888305151676</v>
      </c>
    </row>
    <row r="12" spans="1:9" ht="18" customHeight="1">
      <c r="A12" s="91"/>
      <c r="B12" s="91"/>
      <c r="C12" s="60"/>
      <c r="D12" s="60"/>
      <c r="E12" s="45" t="s">
        <v>24</v>
      </c>
      <c r="F12" s="51">
        <v>28402</v>
      </c>
      <c r="G12" s="52">
        <f t="shared" si="1"/>
        <v>1.0836599027903422</v>
      </c>
      <c r="H12" s="51">
        <v>30902</v>
      </c>
      <c r="I12" s="52">
        <f t="shared" si="0"/>
        <v>-8.0900912562293712</v>
      </c>
    </row>
    <row r="13" spans="1:9" ht="18" customHeight="1">
      <c r="A13" s="91"/>
      <c r="B13" s="91"/>
      <c r="C13" s="60"/>
      <c r="D13" s="59"/>
      <c r="E13" s="45" t="s">
        <v>25</v>
      </c>
      <c r="F13" s="51">
        <v>962</v>
      </c>
      <c r="G13" s="52">
        <f t="shared" si="1"/>
        <v>3.6704486532086092E-2</v>
      </c>
      <c r="H13" s="51">
        <v>948</v>
      </c>
      <c r="I13" s="52">
        <f t="shared" si="0"/>
        <v>1.4767932489451407</v>
      </c>
    </row>
    <row r="14" spans="1:9" ht="18" customHeight="1">
      <c r="A14" s="91"/>
      <c r="B14" s="91"/>
      <c r="C14" s="60"/>
      <c r="D14" s="58" t="s">
        <v>26</v>
      </c>
      <c r="E14" s="50"/>
      <c r="F14" s="51">
        <v>409960</v>
      </c>
      <c r="G14" s="52">
        <f t="shared" si="1"/>
        <v>15.641758106750537</v>
      </c>
      <c r="H14" s="51">
        <v>415915</v>
      </c>
      <c r="I14" s="52">
        <f t="shared" si="0"/>
        <v>-1.4317829364172918</v>
      </c>
    </row>
    <row r="15" spans="1:9" ht="18" customHeight="1">
      <c r="A15" s="91"/>
      <c r="B15" s="91"/>
      <c r="C15" s="60"/>
      <c r="D15" s="60"/>
      <c r="E15" s="45" t="s">
        <v>27</v>
      </c>
      <c r="F15" s="51">
        <v>15503</v>
      </c>
      <c r="G15" s="52">
        <f t="shared" si="1"/>
        <v>0.59150691757477203</v>
      </c>
      <c r="H15" s="51">
        <v>17131</v>
      </c>
      <c r="I15" s="52">
        <f t="shared" si="0"/>
        <v>-9.5032397408207352</v>
      </c>
    </row>
    <row r="16" spans="1:9" ht="18" customHeight="1">
      <c r="A16" s="91"/>
      <c r="B16" s="91"/>
      <c r="C16" s="60"/>
      <c r="D16" s="59"/>
      <c r="E16" s="45" t="s">
        <v>28</v>
      </c>
      <c r="F16" s="51">
        <v>394457</v>
      </c>
      <c r="G16" s="52">
        <f t="shared" si="1"/>
        <v>15.050251189175762</v>
      </c>
      <c r="H16" s="51">
        <v>398784</v>
      </c>
      <c r="I16" s="52">
        <f t="shared" si="0"/>
        <v>-1.085048547584655</v>
      </c>
    </row>
    <row r="17" spans="1:9" ht="18" customHeight="1">
      <c r="A17" s="91"/>
      <c r="B17" s="91"/>
      <c r="C17" s="60"/>
      <c r="D17" s="92" t="s">
        <v>29</v>
      </c>
      <c r="E17" s="93"/>
      <c r="F17" s="51">
        <v>383899</v>
      </c>
      <c r="G17" s="52">
        <f t="shared" si="1"/>
        <v>14.647417541768522</v>
      </c>
      <c r="H17" s="51">
        <v>390453</v>
      </c>
      <c r="I17" s="52">
        <f t="shared" si="0"/>
        <v>-1.6785631049063499</v>
      </c>
    </row>
    <row r="18" spans="1:9" ht="18" customHeight="1">
      <c r="A18" s="91"/>
      <c r="B18" s="91"/>
      <c r="C18" s="60"/>
      <c r="D18" s="92" t="s">
        <v>93</v>
      </c>
      <c r="E18" s="94"/>
      <c r="F18" s="51">
        <v>28398</v>
      </c>
      <c r="G18" s="52">
        <f t="shared" si="1"/>
        <v>1.0835072853827243</v>
      </c>
      <c r="H18" s="51">
        <v>27165</v>
      </c>
      <c r="I18" s="52">
        <f t="shared" si="0"/>
        <v>4.5389287686361079</v>
      </c>
    </row>
    <row r="19" spans="1:9" ht="18" customHeight="1">
      <c r="A19" s="91"/>
      <c r="B19" s="91"/>
      <c r="C19" s="59"/>
      <c r="D19" s="92" t="s">
        <v>94</v>
      </c>
      <c r="E19" s="94"/>
      <c r="F19" s="51">
        <v>1501</v>
      </c>
      <c r="G19" s="52">
        <f t="shared" si="1"/>
        <v>5.7269682208587552E-2</v>
      </c>
      <c r="H19" s="51">
        <v>1398</v>
      </c>
      <c r="I19" s="52">
        <f t="shared" si="0"/>
        <v>7.3676680972818209</v>
      </c>
    </row>
    <row r="20" spans="1:9" ht="18" customHeight="1">
      <c r="A20" s="91"/>
      <c r="B20" s="91"/>
      <c r="C20" s="50" t="s">
        <v>4</v>
      </c>
      <c r="D20" s="50"/>
      <c r="E20" s="50"/>
      <c r="F20" s="51">
        <v>147876</v>
      </c>
      <c r="G20" s="52">
        <f t="shared" si="1"/>
        <v>5.6421129422232461</v>
      </c>
      <c r="H20" s="51">
        <v>147287</v>
      </c>
      <c r="I20" s="52">
        <f t="shared" si="0"/>
        <v>0.39989951591110628</v>
      </c>
    </row>
    <row r="21" spans="1:9" ht="18" customHeight="1">
      <c r="A21" s="91"/>
      <c r="B21" s="91"/>
      <c r="C21" s="50" t="s">
        <v>5</v>
      </c>
      <c r="D21" s="50"/>
      <c r="E21" s="50"/>
      <c r="F21" s="51">
        <v>125071</v>
      </c>
      <c r="G21" s="52">
        <f t="shared" si="1"/>
        <v>4.7720029470421412</v>
      </c>
      <c r="H21" s="51">
        <v>133113</v>
      </c>
      <c r="I21" s="52">
        <f t="shared" si="0"/>
        <v>-6.0414835515689713</v>
      </c>
    </row>
    <row r="22" spans="1:9" ht="18" customHeight="1">
      <c r="A22" s="91"/>
      <c r="B22" s="91"/>
      <c r="C22" s="50" t="s">
        <v>30</v>
      </c>
      <c r="D22" s="50"/>
      <c r="E22" s="50"/>
      <c r="F22" s="51">
        <v>46609</v>
      </c>
      <c r="G22" s="52">
        <f t="shared" si="1"/>
        <v>1.7783361879147617</v>
      </c>
      <c r="H22" s="51">
        <v>47133</v>
      </c>
      <c r="I22" s="52">
        <f t="shared" si="0"/>
        <v>-1.1117476078331578</v>
      </c>
    </row>
    <row r="23" spans="1:9" ht="18" customHeight="1">
      <c r="A23" s="91"/>
      <c r="B23" s="91"/>
      <c r="C23" s="50" t="s">
        <v>6</v>
      </c>
      <c r="D23" s="50"/>
      <c r="E23" s="50"/>
      <c r="F23" s="51">
        <v>281056</v>
      </c>
      <c r="G23" s="52">
        <f t="shared" si="1"/>
        <v>10.723509528858616</v>
      </c>
      <c r="H23" s="51">
        <v>565331</v>
      </c>
      <c r="I23" s="52">
        <f t="shared" si="0"/>
        <v>-50.284700467513723</v>
      </c>
    </row>
    <row r="24" spans="1:9" ht="18" customHeight="1">
      <c r="A24" s="91"/>
      <c r="B24" s="91"/>
      <c r="C24" s="50" t="s">
        <v>31</v>
      </c>
      <c r="D24" s="50"/>
      <c r="E24" s="50"/>
      <c r="F24" s="51">
        <v>6150</v>
      </c>
      <c r="G24" s="52">
        <f t="shared" si="1"/>
        <v>0.2346492642124007</v>
      </c>
      <c r="H24" s="51">
        <v>9562</v>
      </c>
      <c r="I24" s="52">
        <f t="shared" si="0"/>
        <v>-35.682911524785609</v>
      </c>
    </row>
    <row r="25" spans="1:9" ht="18" customHeight="1">
      <c r="A25" s="91"/>
      <c r="B25" s="91"/>
      <c r="C25" s="50" t="s">
        <v>7</v>
      </c>
      <c r="D25" s="50"/>
      <c r="E25" s="50"/>
      <c r="F25" s="51">
        <v>258221</v>
      </c>
      <c r="G25" s="52">
        <f t="shared" si="1"/>
        <v>9.852254903120377</v>
      </c>
      <c r="H25" s="51">
        <v>283460</v>
      </c>
      <c r="I25" s="52">
        <f t="shared" si="0"/>
        <v>-8.9039017850843116</v>
      </c>
    </row>
    <row r="26" spans="1:9" ht="18" customHeight="1">
      <c r="A26" s="91"/>
      <c r="B26" s="91"/>
      <c r="C26" s="50" t="s">
        <v>8</v>
      </c>
      <c r="D26" s="50"/>
      <c r="E26" s="50"/>
      <c r="F26" s="51">
        <v>366261</v>
      </c>
      <c r="G26" s="52">
        <f t="shared" si="1"/>
        <v>13.97445108287774</v>
      </c>
      <c r="H26" s="51">
        <v>349887</v>
      </c>
      <c r="I26" s="52">
        <f t="shared" si="0"/>
        <v>4.6797966200516239</v>
      </c>
    </row>
    <row r="27" spans="1:9" ht="18" customHeight="1">
      <c r="A27" s="91"/>
      <c r="B27" s="91"/>
      <c r="C27" s="50" t="s">
        <v>9</v>
      </c>
      <c r="D27" s="50"/>
      <c r="E27" s="50"/>
      <c r="F27" s="51">
        <f>SUM(F9,F20:F26)</f>
        <v>2620933</v>
      </c>
      <c r="G27" s="52">
        <f t="shared" si="1"/>
        <v>100</v>
      </c>
      <c r="H27" s="51">
        <f>SUM(H9,H20:H26)</f>
        <v>2924786</v>
      </c>
      <c r="I27" s="52">
        <f t="shared" si="0"/>
        <v>-10.388896828691053</v>
      </c>
    </row>
    <row r="28" spans="1:9" ht="18" customHeight="1">
      <c r="A28" s="91"/>
      <c r="B28" s="91" t="s">
        <v>88</v>
      </c>
      <c r="C28" s="58" t="s">
        <v>10</v>
      </c>
      <c r="D28" s="50"/>
      <c r="E28" s="50"/>
      <c r="F28" s="51">
        <f>SUM(F29:F31)</f>
        <v>1019242</v>
      </c>
      <c r="G28" s="52">
        <f t="shared" ref="G28:G45" si="2">F28/$F$45*100</f>
        <v>40.004866953581427</v>
      </c>
      <c r="H28" s="51">
        <v>1029393</v>
      </c>
      <c r="I28" s="52">
        <f t="shared" si="0"/>
        <v>-0.98611511832701337</v>
      </c>
    </row>
    <row r="29" spans="1:9" ht="18" customHeight="1">
      <c r="A29" s="91"/>
      <c r="B29" s="91"/>
      <c r="C29" s="60"/>
      <c r="D29" s="50" t="s">
        <v>11</v>
      </c>
      <c r="E29" s="50"/>
      <c r="F29" s="51">
        <v>579911</v>
      </c>
      <c r="G29" s="52">
        <f t="shared" si="2"/>
        <v>22.761289664199825</v>
      </c>
      <c r="H29" s="51">
        <v>594631</v>
      </c>
      <c r="I29" s="52">
        <f t="shared" si="0"/>
        <v>-2.4754847964535975</v>
      </c>
    </row>
    <row r="30" spans="1:9" ht="18" customHeight="1">
      <c r="A30" s="91"/>
      <c r="B30" s="91"/>
      <c r="C30" s="60"/>
      <c r="D30" s="50" t="s">
        <v>32</v>
      </c>
      <c r="E30" s="50"/>
      <c r="F30" s="51">
        <v>50903</v>
      </c>
      <c r="G30" s="52">
        <f t="shared" si="2"/>
        <v>1.9979236948027608</v>
      </c>
      <c r="H30" s="51">
        <v>49371</v>
      </c>
      <c r="I30" s="52">
        <f t="shared" si="0"/>
        <v>3.1030361953373387</v>
      </c>
    </row>
    <row r="31" spans="1:9" ht="18" customHeight="1">
      <c r="A31" s="91"/>
      <c r="B31" s="91"/>
      <c r="C31" s="59"/>
      <c r="D31" s="50" t="s">
        <v>12</v>
      </c>
      <c r="E31" s="50"/>
      <c r="F31" s="51">
        <v>388428</v>
      </c>
      <c r="G31" s="52">
        <f t="shared" si="2"/>
        <v>15.245653594578842</v>
      </c>
      <c r="H31" s="51">
        <v>385391</v>
      </c>
      <c r="I31" s="52">
        <f t="shared" si="0"/>
        <v>0.78803085697383146</v>
      </c>
    </row>
    <row r="32" spans="1:9" ht="18" customHeight="1">
      <c r="A32" s="91"/>
      <c r="B32" s="91"/>
      <c r="C32" s="58" t="s">
        <v>13</v>
      </c>
      <c r="D32" s="50"/>
      <c r="E32" s="50"/>
      <c r="F32" s="51">
        <f>SUM(F33:F38)</f>
        <v>1198901</v>
      </c>
      <c r="G32" s="52">
        <f t="shared" si="2"/>
        <v>47.056415449437651</v>
      </c>
      <c r="H32" s="51">
        <v>1496728</v>
      </c>
      <c r="I32" s="52">
        <f t="shared" si="0"/>
        <v>-19.898538679038545</v>
      </c>
    </row>
    <row r="33" spans="1:9" ht="18" customHeight="1">
      <c r="A33" s="91"/>
      <c r="B33" s="91"/>
      <c r="C33" s="60"/>
      <c r="D33" s="50" t="s">
        <v>14</v>
      </c>
      <c r="E33" s="50"/>
      <c r="F33" s="51">
        <v>82295</v>
      </c>
      <c r="G33" s="52">
        <f t="shared" si="2"/>
        <v>3.2300479434177394</v>
      </c>
      <c r="H33" s="51">
        <v>112349</v>
      </c>
      <c r="I33" s="52">
        <f t="shared" si="0"/>
        <v>-26.750571878699414</v>
      </c>
    </row>
    <row r="34" spans="1:9" ht="18" customHeight="1">
      <c r="A34" s="91"/>
      <c r="B34" s="91"/>
      <c r="C34" s="60"/>
      <c r="D34" s="50" t="s">
        <v>33</v>
      </c>
      <c r="E34" s="50"/>
      <c r="F34" s="51">
        <v>24754</v>
      </c>
      <c r="G34" s="52">
        <f t="shared" si="2"/>
        <v>0.97158523350583548</v>
      </c>
      <c r="H34" s="51">
        <v>23647</v>
      </c>
      <c r="I34" s="52">
        <f t="shared" si="0"/>
        <v>4.6813549287435974</v>
      </c>
    </row>
    <row r="35" spans="1:9" ht="18" customHeight="1">
      <c r="A35" s="91"/>
      <c r="B35" s="91"/>
      <c r="C35" s="60"/>
      <c r="D35" s="50" t="s">
        <v>34</v>
      </c>
      <c r="E35" s="50"/>
      <c r="F35" s="51">
        <v>827148</v>
      </c>
      <c r="G35" s="52">
        <f t="shared" si="2"/>
        <v>32.465249362684204</v>
      </c>
      <c r="H35" s="51">
        <v>1065137</v>
      </c>
      <c r="I35" s="52">
        <f t="shared" si="0"/>
        <v>-22.343510740871832</v>
      </c>
    </row>
    <row r="36" spans="1:9" ht="18" customHeight="1">
      <c r="A36" s="91"/>
      <c r="B36" s="91"/>
      <c r="C36" s="60"/>
      <c r="D36" s="50" t="s">
        <v>35</v>
      </c>
      <c r="E36" s="50"/>
      <c r="F36" s="51">
        <v>37909</v>
      </c>
      <c r="G36" s="52">
        <f t="shared" si="2"/>
        <v>1.4879140590196622</v>
      </c>
      <c r="H36" s="51">
        <v>37458</v>
      </c>
      <c r="I36" s="52">
        <f t="shared" si="0"/>
        <v>1.204015163649963</v>
      </c>
    </row>
    <row r="37" spans="1:9" ht="18" customHeight="1">
      <c r="A37" s="91"/>
      <c r="B37" s="91"/>
      <c r="C37" s="60"/>
      <c r="D37" s="50" t="s">
        <v>15</v>
      </c>
      <c r="E37" s="50"/>
      <c r="F37" s="51">
        <v>36539</v>
      </c>
      <c r="G37" s="52">
        <f t="shared" si="2"/>
        <v>1.4341420718699895</v>
      </c>
      <c r="H37" s="51">
        <v>69412</v>
      </c>
      <c r="I37" s="52">
        <f t="shared" si="0"/>
        <v>-47.359246239843259</v>
      </c>
    </row>
    <row r="38" spans="1:9" ht="18" customHeight="1">
      <c r="A38" s="91"/>
      <c r="B38" s="91"/>
      <c r="C38" s="59"/>
      <c r="D38" s="50" t="s">
        <v>36</v>
      </c>
      <c r="E38" s="50"/>
      <c r="F38" s="51">
        <v>190256</v>
      </c>
      <c r="G38" s="52">
        <f t="shared" si="2"/>
        <v>7.4674767789402212</v>
      </c>
      <c r="H38" s="51">
        <v>188725</v>
      </c>
      <c r="I38" s="52">
        <f t="shared" si="0"/>
        <v>0.81123327593057848</v>
      </c>
    </row>
    <row r="39" spans="1:9" ht="18" customHeight="1">
      <c r="A39" s="91"/>
      <c r="B39" s="91"/>
      <c r="C39" s="58" t="s">
        <v>16</v>
      </c>
      <c r="D39" s="50"/>
      <c r="E39" s="50"/>
      <c r="F39" s="51">
        <v>329652</v>
      </c>
      <c r="G39" s="52">
        <f t="shared" si="2"/>
        <v>12.93871759698092</v>
      </c>
      <c r="H39" s="51">
        <v>323186</v>
      </c>
      <c r="I39" s="52">
        <f t="shared" si="0"/>
        <v>2.000705476103537</v>
      </c>
    </row>
    <row r="40" spans="1:9" ht="18" customHeight="1">
      <c r="A40" s="91"/>
      <c r="B40" s="91"/>
      <c r="C40" s="60"/>
      <c r="D40" s="58" t="s">
        <v>17</v>
      </c>
      <c r="E40" s="50"/>
      <c r="F40" s="51">
        <v>327202</v>
      </c>
      <c r="G40" s="52">
        <f t="shared" si="2"/>
        <v>12.842556014122014</v>
      </c>
      <c r="H40" s="51">
        <v>322611</v>
      </c>
      <c r="I40" s="52">
        <f t="shared" si="0"/>
        <v>1.4230760885400651</v>
      </c>
    </row>
    <row r="41" spans="1:9" ht="18" customHeight="1">
      <c r="A41" s="91"/>
      <c r="B41" s="91"/>
      <c r="C41" s="60"/>
      <c r="D41" s="60"/>
      <c r="E41" s="54" t="s">
        <v>91</v>
      </c>
      <c r="F41" s="51">
        <v>202412</v>
      </c>
      <c r="G41" s="52">
        <f t="shared" si="2"/>
        <v>7.9445952284230081</v>
      </c>
      <c r="H41" s="51">
        <v>205287</v>
      </c>
      <c r="I41" s="55">
        <f t="shared" si="0"/>
        <v>-1.4004783546936683</v>
      </c>
    </row>
    <row r="42" spans="1:9" ht="18" customHeight="1">
      <c r="A42" s="91"/>
      <c r="B42" s="91"/>
      <c r="C42" s="60"/>
      <c r="D42" s="59"/>
      <c r="E42" s="45" t="s">
        <v>37</v>
      </c>
      <c r="F42" s="51">
        <v>124790</v>
      </c>
      <c r="G42" s="52">
        <f t="shared" si="2"/>
        <v>4.8979607856990066</v>
      </c>
      <c r="H42" s="51">
        <v>117324</v>
      </c>
      <c r="I42" s="55">
        <f t="shared" si="0"/>
        <v>6.3635743752344043</v>
      </c>
    </row>
    <row r="43" spans="1:9" ht="18" customHeight="1">
      <c r="A43" s="91"/>
      <c r="B43" s="91"/>
      <c r="C43" s="60"/>
      <c r="D43" s="50" t="s">
        <v>38</v>
      </c>
      <c r="E43" s="50"/>
      <c r="F43" s="51">
        <v>2450</v>
      </c>
      <c r="G43" s="52">
        <f t="shared" si="2"/>
        <v>9.6161582858903485E-2</v>
      </c>
      <c r="H43" s="51">
        <v>575</v>
      </c>
      <c r="I43" s="55">
        <f t="shared" si="0"/>
        <v>326.08695652173918</v>
      </c>
    </row>
    <row r="44" spans="1:9" ht="18" customHeight="1">
      <c r="A44" s="91"/>
      <c r="B44" s="91"/>
      <c r="C44" s="59"/>
      <c r="D44" s="50" t="s">
        <v>39</v>
      </c>
      <c r="E44" s="50"/>
      <c r="F44" s="51"/>
      <c r="G44" s="52">
        <f t="shared" si="2"/>
        <v>0</v>
      </c>
      <c r="H44" s="51"/>
      <c r="I44" s="52" t="e">
        <f t="shared" si="0"/>
        <v>#DIV/0!</v>
      </c>
    </row>
    <row r="45" spans="1:9" ht="18" customHeight="1">
      <c r="A45" s="91"/>
      <c r="B45" s="91"/>
      <c r="C45" s="45" t="s">
        <v>18</v>
      </c>
      <c r="D45" s="45"/>
      <c r="E45" s="45"/>
      <c r="F45" s="51">
        <f>SUM(F28,F32,F39)</f>
        <v>2547795</v>
      </c>
      <c r="G45" s="52">
        <f t="shared" si="2"/>
        <v>100</v>
      </c>
      <c r="H45" s="51">
        <f>SUM(H28,H32,H39)</f>
        <v>2849307</v>
      </c>
      <c r="I45" s="52">
        <f t="shared" si="0"/>
        <v>-10.581941503670889</v>
      </c>
    </row>
    <row r="46" spans="1:9">
      <c r="A46" s="22" t="s">
        <v>19</v>
      </c>
    </row>
    <row r="47" spans="1:9">
      <c r="A47" s="23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4"/>
  <printOptions horizontalCentered="1" verticalCentered="1" gridLinesSet="0"/>
  <pageMargins left="0" right="0" top="0.19685039370078741" bottom="0.19685039370078741" header="0.19685039370078741" footer="0.31496062992125984"/>
  <pageSetup paperSize="9" orientation="portrait" useFirstPageNumber="1" r:id="rId1"/>
  <headerFooter alignWithMargins="0">
    <oddHeader>&amp;R&amp;"明朝,斜体"&amp;9都道府県－3-1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B6FA7-AF64-468B-94DF-703E3B4B407C}">
  <dimension ref="A1:I36"/>
  <sheetViews>
    <sheetView view="pageBreakPreview" zoomScale="70" zoomScaleNormal="100" zoomScaleSheetLayoutView="70" workbookViewId="0">
      <pane xSplit="4" ySplit="6" topLeftCell="E7" activePane="bottomRight" state="frozen"/>
      <selection activeCell="D2" sqref="D2"/>
      <selection pane="topRight" activeCell="D2" sqref="D2"/>
      <selection pane="bottomLeft" activeCell="D2" sqref="D2"/>
      <selection pane="bottomRight" activeCell="I15" sqref="I15"/>
    </sheetView>
  </sheetViews>
  <sheetFormatPr defaultColWidth="9" defaultRowHeight="13"/>
  <cols>
    <col min="1" max="1" width="5.36328125" style="2" customWidth="1"/>
    <col min="2" max="2" width="3.08984375" style="2" customWidth="1"/>
    <col min="3" max="3" width="34.7265625" style="2" customWidth="1"/>
    <col min="4" max="9" width="11.90625" style="2" customWidth="1"/>
    <col min="10" max="16384" width="9" style="2"/>
  </cols>
  <sheetData>
    <row r="1" spans="1:9" ht="34" customHeight="1">
      <c r="A1" s="32" t="s">
        <v>0</v>
      </c>
      <c r="B1" s="32"/>
      <c r="C1" s="87" t="s">
        <v>263</v>
      </c>
      <c r="D1" s="33"/>
      <c r="E1" s="33"/>
    </row>
    <row r="4" spans="1:9">
      <c r="A4" s="34" t="s">
        <v>112</v>
      </c>
    </row>
    <row r="5" spans="1:9">
      <c r="I5" s="9" t="s">
        <v>113</v>
      </c>
    </row>
    <row r="6" spans="1:9" s="35" customFormat="1" ht="29.25" customHeight="1">
      <c r="A6" s="48" t="s">
        <v>114</v>
      </c>
      <c r="B6" s="46"/>
      <c r="C6" s="46"/>
      <c r="D6" s="46"/>
      <c r="E6" s="85" t="s">
        <v>231</v>
      </c>
      <c r="F6" s="85" t="s">
        <v>232</v>
      </c>
      <c r="G6" s="85" t="s">
        <v>236</v>
      </c>
      <c r="H6" s="85" t="s">
        <v>238</v>
      </c>
      <c r="I6" s="85" t="s">
        <v>246</v>
      </c>
    </row>
    <row r="7" spans="1:9" ht="27" customHeight="1">
      <c r="A7" s="91" t="s">
        <v>115</v>
      </c>
      <c r="B7" s="58" t="s">
        <v>116</v>
      </c>
      <c r="C7" s="50"/>
      <c r="D7" s="63" t="s">
        <v>117</v>
      </c>
      <c r="E7" s="85">
        <v>2295883</v>
      </c>
      <c r="F7" s="85">
        <v>2619969</v>
      </c>
      <c r="G7" s="85">
        <v>3171138</v>
      </c>
      <c r="H7" s="85">
        <v>2924786</v>
      </c>
      <c r="I7" s="85">
        <v>2620933</v>
      </c>
    </row>
    <row r="8" spans="1:9" ht="27" customHeight="1">
      <c r="A8" s="91"/>
      <c r="B8" s="75"/>
      <c r="C8" s="50" t="s">
        <v>118</v>
      </c>
      <c r="D8" s="63" t="s">
        <v>41</v>
      </c>
      <c r="E8" s="84">
        <v>1443632</v>
      </c>
      <c r="F8" s="84">
        <v>1432586</v>
      </c>
      <c r="G8" s="67">
        <v>1598236</v>
      </c>
      <c r="H8" s="67">
        <v>1675118</v>
      </c>
      <c r="I8" s="67">
        <v>1667960</v>
      </c>
    </row>
    <row r="9" spans="1:9" ht="27" customHeight="1">
      <c r="A9" s="91"/>
      <c r="B9" s="50" t="s">
        <v>119</v>
      </c>
      <c r="C9" s="50"/>
      <c r="D9" s="63"/>
      <c r="E9" s="84">
        <v>2256861</v>
      </c>
      <c r="F9" s="84">
        <v>2557351</v>
      </c>
      <c r="G9" s="68">
        <v>3087823</v>
      </c>
      <c r="H9" s="68">
        <v>2849307</v>
      </c>
      <c r="I9" s="68">
        <v>2547795</v>
      </c>
    </row>
    <row r="10" spans="1:9" ht="27" customHeight="1">
      <c r="A10" s="91"/>
      <c r="B10" s="50" t="s">
        <v>120</v>
      </c>
      <c r="C10" s="50"/>
      <c r="D10" s="63"/>
      <c r="E10" s="84">
        <v>39022</v>
      </c>
      <c r="F10" s="84">
        <v>62618</v>
      </c>
      <c r="G10" s="68">
        <v>83314</v>
      </c>
      <c r="H10" s="68">
        <f>H7-H9</f>
        <v>75479</v>
      </c>
      <c r="I10" s="68">
        <f>I7-I9</f>
        <v>73138</v>
      </c>
    </row>
    <row r="11" spans="1:9" ht="27" customHeight="1">
      <c r="A11" s="91"/>
      <c r="B11" s="50" t="s">
        <v>121</v>
      </c>
      <c r="C11" s="50"/>
      <c r="D11" s="63"/>
      <c r="E11" s="84">
        <v>8911</v>
      </c>
      <c r="F11" s="84">
        <v>8247</v>
      </c>
      <c r="G11" s="68">
        <v>7211</v>
      </c>
      <c r="H11" s="68">
        <v>10363</v>
      </c>
      <c r="I11" s="68">
        <v>15475</v>
      </c>
    </row>
    <row r="12" spans="1:9" ht="27" customHeight="1">
      <c r="A12" s="91"/>
      <c r="B12" s="50" t="s">
        <v>122</v>
      </c>
      <c r="C12" s="50"/>
      <c r="D12" s="63"/>
      <c r="E12" s="84">
        <v>30111</v>
      </c>
      <c r="F12" s="84">
        <v>54371</v>
      </c>
      <c r="G12" s="68">
        <v>76103</v>
      </c>
      <c r="H12" s="68">
        <f>H10-H11</f>
        <v>65116</v>
      </c>
      <c r="I12" s="68">
        <f>I10-I11</f>
        <v>57663</v>
      </c>
    </row>
    <row r="13" spans="1:9" ht="27" customHeight="1">
      <c r="A13" s="91"/>
      <c r="B13" s="50" t="s">
        <v>123</v>
      </c>
      <c r="C13" s="50"/>
      <c r="D13" s="63"/>
      <c r="E13" s="84">
        <v>8649</v>
      </c>
      <c r="F13" s="84">
        <v>24260</v>
      </c>
      <c r="G13" s="68">
        <v>21732</v>
      </c>
      <c r="H13" s="68">
        <v>10987</v>
      </c>
      <c r="I13" s="68">
        <v>7453</v>
      </c>
    </row>
    <row r="14" spans="1:9" ht="27" customHeight="1">
      <c r="A14" s="91"/>
      <c r="B14" s="50" t="s">
        <v>124</v>
      </c>
      <c r="C14" s="50"/>
      <c r="D14" s="63"/>
      <c r="E14" s="84">
        <v>0</v>
      </c>
      <c r="F14" s="84">
        <v>0</v>
      </c>
      <c r="G14" s="68">
        <v>0</v>
      </c>
      <c r="H14" s="88" t="s">
        <v>267</v>
      </c>
      <c r="I14" s="88" t="s">
        <v>267</v>
      </c>
    </row>
    <row r="15" spans="1:9" ht="27" customHeight="1">
      <c r="A15" s="91"/>
      <c r="B15" s="50" t="s">
        <v>125</v>
      </c>
      <c r="C15" s="50"/>
      <c r="D15" s="63"/>
      <c r="E15" s="84">
        <v>-6181</v>
      </c>
      <c r="F15" s="84">
        <v>24306</v>
      </c>
      <c r="G15" s="68">
        <v>71749</v>
      </c>
      <c r="H15" s="68">
        <v>26036</v>
      </c>
      <c r="I15" s="68">
        <v>-37755</v>
      </c>
    </row>
    <row r="16" spans="1:9" ht="27" customHeight="1">
      <c r="A16" s="91"/>
      <c r="B16" s="50" t="s">
        <v>126</v>
      </c>
      <c r="C16" s="50"/>
      <c r="D16" s="63" t="s">
        <v>42</v>
      </c>
      <c r="E16" s="84">
        <v>270627</v>
      </c>
      <c r="F16" s="84">
        <v>273626</v>
      </c>
      <c r="G16" s="68">
        <v>328254</v>
      </c>
      <c r="H16" s="68">
        <v>375740</v>
      </c>
      <c r="I16" s="68">
        <v>362175</v>
      </c>
    </row>
    <row r="17" spans="1:9" ht="27" customHeight="1">
      <c r="A17" s="91"/>
      <c r="B17" s="50" t="s">
        <v>127</v>
      </c>
      <c r="C17" s="50"/>
      <c r="D17" s="63" t="s">
        <v>43</v>
      </c>
      <c r="E17" s="84">
        <v>190647</v>
      </c>
      <c r="F17" s="84">
        <v>266777</v>
      </c>
      <c r="G17" s="68">
        <v>268821</v>
      </c>
      <c r="H17" s="68">
        <v>294053</v>
      </c>
      <c r="I17" s="68">
        <v>266300</v>
      </c>
    </row>
    <row r="18" spans="1:9" ht="27" customHeight="1">
      <c r="A18" s="91"/>
      <c r="B18" s="50" t="s">
        <v>128</v>
      </c>
      <c r="C18" s="50"/>
      <c r="D18" s="63" t="s">
        <v>44</v>
      </c>
      <c r="E18" s="84">
        <v>4719088</v>
      </c>
      <c r="F18" s="84">
        <v>4735097</v>
      </c>
      <c r="G18" s="68">
        <v>4735906</v>
      </c>
      <c r="H18" s="68">
        <v>4665740</v>
      </c>
      <c r="I18" s="68">
        <v>4565746</v>
      </c>
    </row>
    <row r="19" spans="1:9" ht="27" customHeight="1">
      <c r="A19" s="91"/>
      <c r="B19" s="50" t="s">
        <v>129</v>
      </c>
      <c r="C19" s="50"/>
      <c r="D19" s="63" t="s">
        <v>130</v>
      </c>
      <c r="E19" s="84">
        <v>4639108</v>
      </c>
      <c r="F19" s="84">
        <v>4728248</v>
      </c>
      <c r="G19" s="84">
        <v>4676473</v>
      </c>
      <c r="H19" s="84">
        <f>H17+H18-H16</f>
        <v>4584053</v>
      </c>
      <c r="I19" s="84">
        <f>I17+I18-I16</f>
        <v>4469871</v>
      </c>
    </row>
    <row r="20" spans="1:9" ht="27" customHeight="1">
      <c r="A20" s="91"/>
      <c r="B20" s="50" t="s">
        <v>131</v>
      </c>
      <c r="C20" s="50"/>
      <c r="D20" s="63" t="s">
        <v>132</v>
      </c>
      <c r="E20" s="69">
        <f t="shared" ref="E20:F20" si="0">E18/E8</f>
        <v>3.2688995533487759</v>
      </c>
      <c r="F20" s="69">
        <f t="shared" si="0"/>
        <v>3.3052794038193869</v>
      </c>
      <c r="G20" s="69">
        <f>G18/G8</f>
        <v>2.9632081870261966</v>
      </c>
      <c r="H20" s="69">
        <f>H18/H8</f>
        <v>2.7853201983382663</v>
      </c>
      <c r="I20" s="69">
        <f>I18/I8</f>
        <v>2.7373234370128778</v>
      </c>
    </row>
    <row r="21" spans="1:9" ht="27" customHeight="1">
      <c r="A21" s="91"/>
      <c r="B21" s="50" t="s">
        <v>133</v>
      </c>
      <c r="C21" s="50"/>
      <c r="D21" s="63" t="s">
        <v>134</v>
      </c>
      <c r="E21" s="69">
        <f t="shared" ref="E21:F21" si="1">E19/E8</f>
        <v>3.2134976226628393</v>
      </c>
      <c r="F21" s="69">
        <f t="shared" si="1"/>
        <v>3.300498539005686</v>
      </c>
      <c r="G21" s="69">
        <f>G19/G8</f>
        <v>2.9260215637740608</v>
      </c>
      <c r="H21" s="69">
        <f>H19/H8</f>
        <v>2.7365552755089491</v>
      </c>
      <c r="I21" s="69">
        <f>I19/I8</f>
        <v>2.6798430417995633</v>
      </c>
    </row>
    <row r="22" spans="1:9" ht="27" customHeight="1">
      <c r="A22" s="91"/>
      <c r="B22" s="50" t="s">
        <v>135</v>
      </c>
      <c r="C22" s="50"/>
      <c r="D22" s="63" t="s">
        <v>136</v>
      </c>
      <c r="E22" s="84">
        <f t="shared" ref="E22:F22" si="2">E18/E24*1000000</f>
        <v>630630.39948000351</v>
      </c>
      <c r="F22" s="84">
        <f t="shared" si="2"/>
        <v>627795.8717466488</v>
      </c>
      <c r="G22" s="84">
        <f>G18/G24*1000000</f>
        <v>627903.13182183693</v>
      </c>
      <c r="H22" s="84">
        <f>H18/H24*1000000</f>
        <v>618600.27590632439</v>
      </c>
      <c r="I22" s="84">
        <f>I18/I24*1000000</f>
        <v>605342.718479426</v>
      </c>
    </row>
    <row r="23" spans="1:9" ht="27" customHeight="1">
      <c r="A23" s="91"/>
      <c r="B23" s="50" t="s">
        <v>137</v>
      </c>
      <c r="C23" s="50"/>
      <c r="D23" s="63" t="s">
        <v>138</v>
      </c>
      <c r="E23" s="84">
        <f t="shared" ref="E23:F23" si="3">E19/E24*1000000</f>
        <v>619942.35565661849</v>
      </c>
      <c r="F23" s="84">
        <f t="shared" si="3"/>
        <v>626887.80715460505</v>
      </c>
      <c r="G23" s="84">
        <f>G19/G24*1000000</f>
        <v>620023.29492609471</v>
      </c>
      <c r="H23" s="84">
        <f>H19/H24*1000000</f>
        <v>607769.92514996848</v>
      </c>
      <c r="I23" s="84">
        <f>I19/I24*1000000</f>
        <v>592631.27260963502</v>
      </c>
    </row>
    <row r="24" spans="1:9" ht="27" customHeight="1">
      <c r="A24" s="91"/>
      <c r="B24" s="70" t="s">
        <v>139</v>
      </c>
      <c r="C24" s="71"/>
      <c r="D24" s="63" t="s">
        <v>140</v>
      </c>
      <c r="E24" s="84">
        <v>7483128</v>
      </c>
      <c r="F24" s="89">
        <v>7542415</v>
      </c>
      <c r="G24" s="89">
        <v>7542415</v>
      </c>
      <c r="H24" s="89">
        <v>7542415</v>
      </c>
      <c r="I24" s="89">
        <v>7542415</v>
      </c>
    </row>
    <row r="25" spans="1:9" ht="27" customHeight="1">
      <c r="A25" s="91"/>
      <c r="B25" s="45" t="s">
        <v>141</v>
      </c>
      <c r="C25" s="45"/>
      <c r="D25" s="45"/>
      <c r="E25" s="84">
        <v>1370066</v>
      </c>
      <c r="F25" s="84">
        <v>1373511</v>
      </c>
      <c r="G25" s="51">
        <v>1440098</v>
      </c>
      <c r="H25" s="68">
        <v>1400260</v>
      </c>
      <c r="I25" s="68">
        <v>1440406</v>
      </c>
    </row>
    <row r="26" spans="1:9" ht="27" customHeight="1">
      <c r="A26" s="91"/>
      <c r="B26" s="45" t="s">
        <v>142</v>
      </c>
      <c r="C26" s="45"/>
      <c r="D26" s="45"/>
      <c r="E26" s="72">
        <v>0.92</v>
      </c>
      <c r="F26" s="72">
        <v>0.91200000000000003</v>
      </c>
      <c r="G26" s="73">
        <v>0.88500000000000001</v>
      </c>
      <c r="H26" s="73">
        <v>0.86699999999999999</v>
      </c>
      <c r="I26" s="73">
        <v>0.86199999999999999</v>
      </c>
    </row>
    <row r="27" spans="1:9" ht="27" customHeight="1">
      <c r="A27" s="91"/>
      <c r="B27" s="45" t="s">
        <v>143</v>
      </c>
      <c r="C27" s="45"/>
      <c r="D27" s="45"/>
      <c r="E27" s="55">
        <v>2.2000000000000002</v>
      </c>
      <c r="F27" s="55">
        <v>4</v>
      </c>
      <c r="G27" s="52">
        <v>5.3</v>
      </c>
      <c r="H27" s="52">
        <v>4.7</v>
      </c>
      <c r="I27" s="52">
        <v>4</v>
      </c>
    </row>
    <row r="28" spans="1:9" ht="27" customHeight="1">
      <c r="A28" s="91"/>
      <c r="B28" s="45" t="s">
        <v>144</v>
      </c>
      <c r="C28" s="45"/>
      <c r="D28" s="45"/>
      <c r="E28" s="55">
        <v>99.8</v>
      </c>
      <c r="F28" s="55">
        <v>100</v>
      </c>
      <c r="G28" s="52">
        <v>89.2</v>
      </c>
      <c r="H28" s="52">
        <v>95.7</v>
      </c>
      <c r="I28" s="52">
        <v>99.8</v>
      </c>
    </row>
    <row r="29" spans="1:9" ht="27" customHeight="1">
      <c r="A29" s="91"/>
      <c r="B29" s="45" t="s">
        <v>145</v>
      </c>
      <c r="C29" s="45"/>
      <c r="D29" s="45"/>
      <c r="E29" s="55">
        <v>68.5</v>
      </c>
      <c r="F29" s="55">
        <v>59.5</v>
      </c>
      <c r="G29" s="52">
        <v>52.8</v>
      </c>
      <c r="H29" s="52">
        <v>61.1</v>
      </c>
      <c r="I29" s="52">
        <v>68.7</v>
      </c>
    </row>
    <row r="30" spans="1:9" ht="27" customHeight="1">
      <c r="A30" s="91"/>
      <c r="B30" s="91" t="s">
        <v>146</v>
      </c>
      <c r="C30" s="45" t="s">
        <v>147</v>
      </c>
      <c r="D30" s="45"/>
      <c r="E30" s="55">
        <v>0</v>
      </c>
      <c r="F30" s="55">
        <v>0</v>
      </c>
      <c r="G30" s="52">
        <v>0</v>
      </c>
      <c r="H30" s="52">
        <v>0</v>
      </c>
      <c r="I30" s="52">
        <v>0</v>
      </c>
    </row>
    <row r="31" spans="1:9" ht="27" customHeight="1">
      <c r="A31" s="91"/>
      <c r="B31" s="91"/>
      <c r="C31" s="45" t="s">
        <v>148</v>
      </c>
      <c r="D31" s="45"/>
      <c r="E31" s="55">
        <v>0</v>
      </c>
      <c r="F31" s="55">
        <v>0</v>
      </c>
      <c r="G31" s="52">
        <v>0</v>
      </c>
      <c r="H31" s="52">
        <v>0</v>
      </c>
      <c r="I31" s="52">
        <v>0</v>
      </c>
    </row>
    <row r="32" spans="1:9" ht="27" customHeight="1">
      <c r="A32" s="91"/>
      <c r="B32" s="91"/>
      <c r="C32" s="45" t="s">
        <v>149</v>
      </c>
      <c r="D32" s="45"/>
      <c r="E32" s="55">
        <v>13.7</v>
      </c>
      <c r="F32" s="55">
        <v>13.6</v>
      </c>
      <c r="G32" s="52">
        <v>13.1</v>
      </c>
      <c r="H32" s="52">
        <v>13.2</v>
      </c>
      <c r="I32" s="52">
        <v>13.2</v>
      </c>
    </row>
    <row r="33" spans="1:9" ht="27" customHeight="1">
      <c r="A33" s="91"/>
      <c r="B33" s="91"/>
      <c r="C33" s="45" t="s">
        <v>150</v>
      </c>
      <c r="D33" s="45"/>
      <c r="E33" s="55">
        <v>187.3</v>
      </c>
      <c r="F33" s="55">
        <v>185.6</v>
      </c>
      <c r="G33" s="74">
        <v>168.3</v>
      </c>
      <c r="H33" s="74">
        <v>167.1</v>
      </c>
      <c r="I33" s="74">
        <v>162.30000000000001</v>
      </c>
    </row>
    <row r="34" spans="1:9" ht="27" customHeight="1">
      <c r="A34" s="2" t="s">
        <v>245</v>
      </c>
      <c r="E34" s="36"/>
      <c r="F34" s="36"/>
      <c r="G34" s="36"/>
      <c r="H34" s="36"/>
      <c r="I34" s="37"/>
    </row>
    <row r="35" spans="1:9" ht="27" customHeight="1">
      <c r="A35" s="8" t="s">
        <v>110</v>
      </c>
    </row>
    <row r="36" spans="1:9">
      <c r="A36" s="38"/>
    </row>
  </sheetData>
  <mergeCells count="2">
    <mergeCell ref="A7:A33"/>
    <mergeCell ref="B30:B33"/>
  </mergeCells>
  <phoneticPr fontId="14"/>
  <pageMargins left="0.31496062992125984" right="0.19685039370078741" top="0.98425196850393704" bottom="0.98425196850393704" header="0.51181102362204722" footer="0.51181102362204722"/>
  <pageSetup paperSize="9" scale="82" firstPageNumber="2" orientation="portrait" useFirstPageNumber="1" r:id="rId1"/>
  <headerFooter alignWithMargins="0">
    <oddHeader>&amp;R&amp;"明朝,斜体"&amp;9都道府県－3-2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0"/>
  <sheetViews>
    <sheetView view="pageBreakPreview" zoomScaleNormal="100" zoomScaleSheetLayoutView="100" workbookViewId="0">
      <pane xSplit="5" ySplit="7" topLeftCell="F8" activePane="bottomRight" state="frozen"/>
      <selection activeCell="D2" sqref="D2"/>
      <selection pane="topRight" activeCell="D2" sqref="D2"/>
      <selection pane="bottomLeft" activeCell="D2" sqref="D2"/>
      <selection pane="bottomRight" activeCell="J25" sqref="J25:J26"/>
    </sheetView>
  </sheetViews>
  <sheetFormatPr defaultColWidth="9" defaultRowHeight="13"/>
  <cols>
    <col min="1" max="1" width="3.6328125" style="2" customWidth="1"/>
    <col min="2" max="3" width="1.6328125" style="2" customWidth="1"/>
    <col min="4" max="4" width="22.6328125" style="2" customWidth="1"/>
    <col min="5" max="5" width="10.6328125" style="2" customWidth="1"/>
    <col min="6" max="21" width="13.6328125" style="2" customWidth="1"/>
    <col min="22" max="25" width="12" style="2" customWidth="1"/>
    <col min="26" max="16384" width="9" style="2"/>
  </cols>
  <sheetData>
    <row r="1" spans="1:25" ht="34" customHeight="1">
      <c r="A1" s="20" t="s">
        <v>0</v>
      </c>
      <c r="B1" s="11"/>
      <c r="C1" s="11"/>
      <c r="D1" s="86" t="s">
        <v>266</v>
      </c>
      <c r="E1" s="13"/>
      <c r="F1" s="13"/>
      <c r="G1" s="13"/>
    </row>
    <row r="2" spans="1:25" ht="15" customHeight="1"/>
    <row r="3" spans="1:25" ht="15" customHeight="1">
      <c r="A3" s="14" t="s">
        <v>151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6" customHeight="1">
      <c r="A5" s="12" t="s">
        <v>244</v>
      </c>
      <c r="B5" s="12"/>
      <c r="C5" s="12"/>
      <c r="D5" s="12"/>
      <c r="K5" s="15"/>
      <c r="O5" s="15" t="s">
        <v>47</v>
      </c>
    </row>
    <row r="6" spans="1:25" ht="16" customHeight="1">
      <c r="A6" s="105" t="s">
        <v>48</v>
      </c>
      <c r="B6" s="106"/>
      <c r="C6" s="106"/>
      <c r="D6" s="106"/>
      <c r="E6" s="106"/>
      <c r="F6" s="102" t="s">
        <v>256</v>
      </c>
      <c r="G6" s="102"/>
      <c r="H6" s="102" t="s">
        <v>257</v>
      </c>
      <c r="I6" s="102"/>
      <c r="J6" s="102" t="s">
        <v>258</v>
      </c>
      <c r="K6" s="102"/>
      <c r="L6" s="102" t="s">
        <v>259</v>
      </c>
      <c r="M6" s="102"/>
      <c r="N6" s="102" t="s">
        <v>260</v>
      </c>
      <c r="O6" s="102"/>
    </row>
    <row r="7" spans="1:25" ht="16" customHeight="1">
      <c r="A7" s="106"/>
      <c r="B7" s="106"/>
      <c r="C7" s="106"/>
      <c r="D7" s="106"/>
      <c r="E7" s="106"/>
      <c r="F7" s="49" t="s">
        <v>234</v>
      </c>
      <c r="G7" s="49" t="s">
        <v>235</v>
      </c>
      <c r="H7" s="49" t="s">
        <v>234</v>
      </c>
      <c r="I7" s="49" t="s">
        <v>235</v>
      </c>
      <c r="J7" s="49" t="s">
        <v>234</v>
      </c>
      <c r="K7" s="49" t="s">
        <v>235</v>
      </c>
      <c r="L7" s="49" t="s">
        <v>234</v>
      </c>
      <c r="M7" s="49" t="s">
        <v>235</v>
      </c>
      <c r="N7" s="49" t="s">
        <v>234</v>
      </c>
      <c r="O7" s="49" t="s">
        <v>235</v>
      </c>
    </row>
    <row r="8" spans="1:25" ht="16" customHeight="1">
      <c r="A8" s="103" t="s">
        <v>82</v>
      </c>
      <c r="B8" s="58" t="s">
        <v>49</v>
      </c>
      <c r="C8" s="50"/>
      <c r="D8" s="50"/>
      <c r="E8" s="63" t="s">
        <v>40</v>
      </c>
      <c r="F8" s="51">
        <v>32371</v>
      </c>
      <c r="G8" s="51">
        <v>32295</v>
      </c>
      <c r="H8" s="51">
        <v>14397</v>
      </c>
      <c r="I8" s="51">
        <v>14529</v>
      </c>
      <c r="J8" s="51">
        <v>28316</v>
      </c>
      <c r="K8" s="51">
        <v>17267</v>
      </c>
      <c r="L8" s="51">
        <v>40988</v>
      </c>
      <c r="M8" s="51">
        <v>39240</v>
      </c>
      <c r="N8" s="51">
        <v>30407</v>
      </c>
      <c r="O8" s="51">
        <v>29495</v>
      </c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 ht="16" customHeight="1">
      <c r="A9" s="103"/>
      <c r="B9" s="60"/>
      <c r="C9" s="50" t="s">
        <v>50</v>
      </c>
      <c r="D9" s="50"/>
      <c r="E9" s="63" t="s">
        <v>41</v>
      </c>
      <c r="F9" s="51">
        <v>32371</v>
      </c>
      <c r="G9" s="51">
        <v>32293</v>
      </c>
      <c r="H9" s="51">
        <v>14397</v>
      </c>
      <c r="I9" s="51">
        <v>14454</v>
      </c>
      <c r="J9" s="51">
        <v>28316</v>
      </c>
      <c r="K9" s="51">
        <v>17259</v>
      </c>
      <c r="L9" s="51">
        <v>40972</v>
      </c>
      <c r="M9" s="51">
        <v>39215</v>
      </c>
      <c r="N9" s="51">
        <v>30354</v>
      </c>
      <c r="O9" s="51">
        <v>29495</v>
      </c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ht="16" customHeight="1">
      <c r="A10" s="103"/>
      <c r="B10" s="59"/>
      <c r="C10" s="50" t="s">
        <v>51</v>
      </c>
      <c r="D10" s="50"/>
      <c r="E10" s="63" t="s">
        <v>42</v>
      </c>
      <c r="F10" s="51">
        <v>0</v>
      </c>
      <c r="G10" s="51">
        <v>2</v>
      </c>
      <c r="H10" s="51">
        <v>0</v>
      </c>
      <c r="I10" s="51">
        <v>75</v>
      </c>
      <c r="J10" s="64">
        <v>0</v>
      </c>
      <c r="K10" s="64">
        <v>8</v>
      </c>
      <c r="L10" s="51">
        <v>16</v>
      </c>
      <c r="M10" s="51">
        <v>26</v>
      </c>
      <c r="N10" s="51">
        <v>53</v>
      </c>
      <c r="O10" s="51">
        <v>0</v>
      </c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 ht="16" customHeight="1">
      <c r="A11" s="103"/>
      <c r="B11" s="58" t="s">
        <v>52</v>
      </c>
      <c r="C11" s="50"/>
      <c r="D11" s="50"/>
      <c r="E11" s="63" t="s">
        <v>43</v>
      </c>
      <c r="F11" s="51">
        <v>31934</v>
      </c>
      <c r="G11" s="51">
        <v>31956</v>
      </c>
      <c r="H11" s="51">
        <v>12434</v>
      </c>
      <c r="I11" s="51">
        <v>12450</v>
      </c>
      <c r="J11" s="51">
        <v>24290</v>
      </c>
      <c r="K11" s="51">
        <v>12455</v>
      </c>
      <c r="L11" s="51">
        <v>41166</v>
      </c>
      <c r="M11" s="51">
        <v>40177</v>
      </c>
      <c r="N11" s="51">
        <v>30386</v>
      </c>
      <c r="O11" s="51">
        <v>30876</v>
      </c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 ht="16" customHeight="1">
      <c r="A12" s="103"/>
      <c r="B12" s="60"/>
      <c r="C12" s="50" t="s">
        <v>53</v>
      </c>
      <c r="D12" s="50"/>
      <c r="E12" s="63" t="s">
        <v>44</v>
      </c>
      <c r="F12" s="51">
        <v>31928</v>
      </c>
      <c r="G12" s="51">
        <v>31956</v>
      </c>
      <c r="H12" s="51">
        <v>12434</v>
      </c>
      <c r="I12" s="51">
        <v>12450</v>
      </c>
      <c r="J12" s="51">
        <v>24287</v>
      </c>
      <c r="K12" s="51">
        <v>12445</v>
      </c>
      <c r="L12" s="51">
        <v>41158</v>
      </c>
      <c r="M12" s="51">
        <v>39834</v>
      </c>
      <c r="N12" s="51">
        <v>30307</v>
      </c>
      <c r="O12" s="51">
        <v>30876</v>
      </c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 ht="16" customHeight="1">
      <c r="A13" s="103"/>
      <c r="B13" s="59"/>
      <c r="C13" s="50" t="s">
        <v>54</v>
      </c>
      <c r="D13" s="50"/>
      <c r="E13" s="63" t="s">
        <v>45</v>
      </c>
      <c r="F13" s="51">
        <v>6</v>
      </c>
      <c r="G13" s="51">
        <v>0</v>
      </c>
      <c r="H13" s="64">
        <v>0</v>
      </c>
      <c r="I13" s="64">
        <v>0</v>
      </c>
      <c r="J13" s="64">
        <v>3</v>
      </c>
      <c r="K13" s="64">
        <v>11</v>
      </c>
      <c r="L13" s="51">
        <v>8</v>
      </c>
      <c r="M13" s="51">
        <v>343</v>
      </c>
      <c r="N13" s="51">
        <v>78</v>
      </c>
      <c r="O13" s="51">
        <v>0</v>
      </c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 ht="16" customHeight="1">
      <c r="A14" s="103"/>
      <c r="B14" s="50" t="s">
        <v>55</v>
      </c>
      <c r="C14" s="50"/>
      <c r="D14" s="50"/>
      <c r="E14" s="63" t="s">
        <v>152</v>
      </c>
      <c r="F14" s="51">
        <f>F9-F12-1</f>
        <v>442</v>
      </c>
      <c r="G14" s="51">
        <f t="shared" ref="G14:G15" si="0">G9-G12</f>
        <v>337</v>
      </c>
      <c r="H14" s="51">
        <f t="shared" ref="F14:O15" si="1">H9-H12</f>
        <v>1963</v>
      </c>
      <c r="I14" s="51">
        <f t="shared" si="1"/>
        <v>2004</v>
      </c>
      <c r="J14" s="51">
        <f>J9-J12+1</f>
        <v>4030</v>
      </c>
      <c r="K14" s="51">
        <f>K9-K12+1</f>
        <v>4815</v>
      </c>
      <c r="L14" s="51">
        <f t="shared" si="1"/>
        <v>-186</v>
      </c>
      <c r="M14" s="51">
        <f t="shared" si="1"/>
        <v>-619</v>
      </c>
      <c r="N14" s="51">
        <f t="shared" si="1"/>
        <v>47</v>
      </c>
      <c r="O14" s="51">
        <f>O9-O12-1</f>
        <v>-1382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25" ht="16" customHeight="1">
      <c r="A15" s="103"/>
      <c r="B15" s="50" t="s">
        <v>56</v>
      </c>
      <c r="C15" s="50"/>
      <c r="D15" s="50"/>
      <c r="E15" s="63" t="s">
        <v>153</v>
      </c>
      <c r="F15" s="51">
        <f t="shared" si="1"/>
        <v>-6</v>
      </c>
      <c r="G15" s="51">
        <f t="shared" si="0"/>
        <v>2</v>
      </c>
      <c r="H15" s="51">
        <f t="shared" si="1"/>
        <v>0</v>
      </c>
      <c r="I15" s="51">
        <f t="shared" si="1"/>
        <v>75</v>
      </c>
      <c r="J15" s="51">
        <f t="shared" si="1"/>
        <v>-3</v>
      </c>
      <c r="K15" s="51">
        <f t="shared" si="1"/>
        <v>-3</v>
      </c>
      <c r="L15" s="51">
        <f t="shared" si="1"/>
        <v>8</v>
      </c>
      <c r="M15" s="51">
        <f t="shared" si="1"/>
        <v>-317</v>
      </c>
      <c r="N15" s="51">
        <f t="shared" si="1"/>
        <v>-25</v>
      </c>
      <c r="O15" s="51">
        <f t="shared" si="1"/>
        <v>0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ht="16" customHeight="1">
      <c r="A16" s="103"/>
      <c r="B16" s="50" t="s">
        <v>57</v>
      </c>
      <c r="C16" s="50"/>
      <c r="D16" s="50"/>
      <c r="E16" s="63" t="s">
        <v>154</v>
      </c>
      <c r="F16" s="51">
        <f>F8-F11-1</f>
        <v>436</v>
      </c>
      <c r="G16" s="51">
        <f t="shared" ref="G16" si="2">G8-G11</f>
        <v>339</v>
      </c>
      <c r="H16" s="51">
        <f t="shared" ref="H16:M16" si="3">H8-H11</f>
        <v>1963</v>
      </c>
      <c r="I16" s="51">
        <f t="shared" si="3"/>
        <v>2079</v>
      </c>
      <c r="J16" s="51">
        <f t="shared" si="3"/>
        <v>4026</v>
      </c>
      <c r="K16" s="51">
        <f t="shared" si="3"/>
        <v>4812</v>
      </c>
      <c r="L16" s="51">
        <f>L8-L11-1</f>
        <v>-179</v>
      </c>
      <c r="M16" s="51">
        <f t="shared" si="3"/>
        <v>-937</v>
      </c>
      <c r="N16" s="51">
        <f>N8-N11+1</f>
        <v>22</v>
      </c>
      <c r="O16" s="51">
        <f>O8-O11-1</f>
        <v>-1382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ht="16" customHeight="1">
      <c r="A17" s="103"/>
      <c r="B17" s="50" t="s">
        <v>58</v>
      </c>
      <c r="C17" s="50"/>
      <c r="D17" s="50"/>
      <c r="E17" s="49"/>
      <c r="F17" s="64">
        <v>0</v>
      </c>
      <c r="G17" s="64">
        <v>0</v>
      </c>
      <c r="H17" s="64">
        <v>0</v>
      </c>
      <c r="I17" s="64">
        <v>0</v>
      </c>
      <c r="J17" s="51">
        <v>0</v>
      </c>
      <c r="K17" s="51">
        <v>0</v>
      </c>
      <c r="L17" s="51">
        <v>45490</v>
      </c>
      <c r="M17" s="51">
        <v>45311</v>
      </c>
      <c r="N17" s="64">
        <v>0</v>
      </c>
      <c r="O17" s="64">
        <v>0</v>
      </c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16" customHeight="1">
      <c r="A18" s="103"/>
      <c r="B18" s="50" t="s">
        <v>59</v>
      </c>
      <c r="C18" s="50"/>
      <c r="D18" s="50"/>
      <c r="E18" s="49"/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ht="16" customHeight="1">
      <c r="A19" s="103" t="s">
        <v>83</v>
      </c>
      <c r="B19" s="58" t="s">
        <v>60</v>
      </c>
      <c r="C19" s="50"/>
      <c r="D19" s="50"/>
      <c r="E19" s="63"/>
      <c r="F19" s="51">
        <v>7979</v>
      </c>
      <c r="G19" s="51">
        <v>6333</v>
      </c>
      <c r="H19" s="51">
        <v>6611</v>
      </c>
      <c r="I19" s="51">
        <v>5546</v>
      </c>
      <c r="J19" s="51">
        <v>24416</v>
      </c>
      <c r="K19" s="51">
        <v>25439</v>
      </c>
      <c r="L19" s="51">
        <v>2719</v>
      </c>
      <c r="M19" s="51">
        <v>2607</v>
      </c>
      <c r="N19" s="51">
        <v>15666</v>
      </c>
      <c r="O19" s="51">
        <v>14170</v>
      </c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ht="16" customHeight="1">
      <c r="A20" s="103"/>
      <c r="B20" s="59"/>
      <c r="C20" s="50" t="s">
        <v>61</v>
      </c>
      <c r="D20" s="50"/>
      <c r="E20" s="63"/>
      <c r="F20" s="51">
        <v>3923</v>
      </c>
      <c r="G20" s="51">
        <v>3133</v>
      </c>
      <c r="H20" s="51">
        <v>4829</v>
      </c>
      <c r="I20" s="51">
        <v>3600</v>
      </c>
      <c r="J20" s="51">
        <v>20000</v>
      </c>
      <c r="K20" s="51">
        <v>20000</v>
      </c>
      <c r="L20" s="51">
        <v>875</v>
      </c>
      <c r="M20" s="51">
        <v>824</v>
      </c>
      <c r="N20" s="51">
        <v>5489</v>
      </c>
      <c r="O20" s="51">
        <v>5947</v>
      </c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ht="16" customHeight="1">
      <c r="A21" s="103"/>
      <c r="B21" s="75" t="s">
        <v>62</v>
      </c>
      <c r="C21" s="50"/>
      <c r="D21" s="50"/>
      <c r="E21" s="63" t="s">
        <v>155</v>
      </c>
      <c r="F21" s="51">
        <v>7054</v>
      </c>
      <c r="G21" s="51">
        <v>5931</v>
      </c>
      <c r="H21" s="51">
        <v>6611</v>
      </c>
      <c r="I21" s="51">
        <v>5546</v>
      </c>
      <c r="J21" s="51">
        <v>24416</v>
      </c>
      <c r="K21" s="51">
        <v>25439</v>
      </c>
      <c r="L21" s="51">
        <v>2719</v>
      </c>
      <c r="M21" s="51">
        <v>2607</v>
      </c>
      <c r="N21" s="51">
        <v>14085</v>
      </c>
      <c r="O21" s="51">
        <v>12566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16" customHeight="1">
      <c r="A22" s="103"/>
      <c r="B22" s="58" t="s">
        <v>63</v>
      </c>
      <c r="C22" s="50"/>
      <c r="D22" s="50"/>
      <c r="E22" s="63" t="s">
        <v>156</v>
      </c>
      <c r="F22" s="51">
        <v>24347</v>
      </c>
      <c r="G22" s="51">
        <v>21822</v>
      </c>
      <c r="H22" s="51">
        <v>16269</v>
      </c>
      <c r="I22" s="51">
        <v>14513</v>
      </c>
      <c r="J22" s="51">
        <v>34559</v>
      </c>
      <c r="K22" s="51">
        <v>54208</v>
      </c>
      <c r="L22" s="51">
        <v>3999</v>
      </c>
      <c r="M22" s="51">
        <v>3798</v>
      </c>
      <c r="N22" s="51">
        <v>20189</v>
      </c>
      <c r="O22" s="51">
        <v>18898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ht="16" customHeight="1">
      <c r="A23" s="103"/>
      <c r="B23" s="59" t="s">
        <v>64</v>
      </c>
      <c r="C23" s="50" t="s">
        <v>65</v>
      </c>
      <c r="D23" s="50"/>
      <c r="E23" s="63"/>
      <c r="F23" s="51">
        <v>4436</v>
      </c>
      <c r="G23" s="51">
        <v>4295</v>
      </c>
      <c r="H23" s="51">
        <v>3445</v>
      </c>
      <c r="I23" s="51">
        <v>2794</v>
      </c>
      <c r="J23" s="51">
        <v>24583</v>
      </c>
      <c r="K23" s="51">
        <v>44984</v>
      </c>
      <c r="L23" s="51">
        <v>2360</v>
      </c>
      <c r="M23" s="51">
        <v>2361</v>
      </c>
      <c r="N23" s="51">
        <v>8048</v>
      </c>
      <c r="O23" s="51">
        <v>8996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ht="16" customHeight="1">
      <c r="A24" s="103"/>
      <c r="B24" s="50" t="s">
        <v>157</v>
      </c>
      <c r="C24" s="50"/>
      <c r="D24" s="50"/>
      <c r="E24" s="63" t="s">
        <v>158</v>
      </c>
      <c r="F24" s="51">
        <f>F21-F22+1</f>
        <v>-17292</v>
      </c>
      <c r="G24" s="51">
        <f>G21-G22+1</f>
        <v>-15890</v>
      </c>
      <c r="H24" s="51">
        <f t="shared" ref="H24:O24" si="4">H21-H22</f>
        <v>-9658</v>
      </c>
      <c r="I24" s="51">
        <f>I21-I22-1</f>
        <v>-8968</v>
      </c>
      <c r="J24" s="51">
        <f>J21-J22+1</f>
        <v>-10142</v>
      </c>
      <c r="K24" s="51">
        <f t="shared" si="4"/>
        <v>-28769</v>
      </c>
      <c r="L24" s="51">
        <f t="shared" si="4"/>
        <v>-1280</v>
      </c>
      <c r="M24" s="51">
        <f t="shared" si="4"/>
        <v>-1191</v>
      </c>
      <c r="N24" s="51">
        <f t="shared" si="4"/>
        <v>-6104</v>
      </c>
      <c r="O24" s="51">
        <f t="shared" si="4"/>
        <v>-6332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5" ht="16" customHeight="1">
      <c r="A25" s="103"/>
      <c r="B25" s="58" t="s">
        <v>66</v>
      </c>
      <c r="C25" s="58"/>
      <c r="D25" s="58"/>
      <c r="E25" s="107" t="s">
        <v>159</v>
      </c>
      <c r="F25" s="95">
        <v>16483</v>
      </c>
      <c r="G25" s="95">
        <v>14965</v>
      </c>
      <c r="H25" s="95">
        <v>9658</v>
      </c>
      <c r="I25" s="95">
        <v>8968</v>
      </c>
      <c r="J25" s="95">
        <v>10142</v>
      </c>
      <c r="K25" s="95">
        <v>28769</v>
      </c>
      <c r="L25" s="95">
        <v>1280</v>
      </c>
      <c r="M25" s="95">
        <v>1191</v>
      </c>
      <c r="N25" s="95">
        <v>5868</v>
      </c>
      <c r="O25" s="95">
        <v>6196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1:25" ht="16" customHeight="1">
      <c r="A26" s="103"/>
      <c r="B26" s="75" t="s">
        <v>67</v>
      </c>
      <c r="C26" s="75"/>
      <c r="D26" s="75"/>
      <c r="E26" s="108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5" ht="16" customHeight="1">
      <c r="A27" s="103"/>
      <c r="B27" s="50" t="s">
        <v>160</v>
      </c>
      <c r="C27" s="50"/>
      <c r="D27" s="50"/>
      <c r="E27" s="63" t="s">
        <v>161</v>
      </c>
      <c r="F27" s="51">
        <f t="shared" ref="F27:O27" si="5">F24+F25</f>
        <v>-809</v>
      </c>
      <c r="G27" s="51">
        <f t="shared" si="5"/>
        <v>-925</v>
      </c>
      <c r="H27" s="51">
        <f t="shared" si="5"/>
        <v>0</v>
      </c>
      <c r="I27" s="51">
        <f t="shared" si="5"/>
        <v>0</v>
      </c>
      <c r="J27" s="51">
        <f t="shared" si="5"/>
        <v>0</v>
      </c>
      <c r="K27" s="51">
        <f t="shared" si="5"/>
        <v>0</v>
      </c>
      <c r="L27" s="51">
        <f t="shared" si="5"/>
        <v>0</v>
      </c>
      <c r="M27" s="51">
        <f t="shared" si="5"/>
        <v>0</v>
      </c>
      <c r="N27" s="51">
        <f t="shared" si="5"/>
        <v>-236</v>
      </c>
      <c r="O27" s="51">
        <f t="shared" si="5"/>
        <v>-136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spans="1:25" ht="16" customHeight="1">
      <c r="A28" s="8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spans="1:25" ht="16" customHeight="1">
      <c r="A29" s="12"/>
      <c r="F29" s="26"/>
      <c r="G29" s="26"/>
      <c r="H29" s="26"/>
      <c r="I29" s="26"/>
      <c r="J29" s="27"/>
      <c r="K29" s="27"/>
      <c r="L29" s="26"/>
      <c r="M29" s="26"/>
      <c r="N29" s="26"/>
      <c r="O29" s="27" t="s">
        <v>162</v>
      </c>
      <c r="P29" s="26"/>
      <c r="Q29" s="26"/>
      <c r="R29" s="26"/>
      <c r="S29" s="26"/>
      <c r="T29" s="26"/>
      <c r="U29" s="26"/>
      <c r="V29" s="26"/>
      <c r="W29" s="26"/>
      <c r="X29" s="26"/>
      <c r="Y29" s="27"/>
    </row>
    <row r="30" spans="1:25" ht="16" customHeight="1">
      <c r="A30" s="106" t="s">
        <v>68</v>
      </c>
      <c r="B30" s="106"/>
      <c r="C30" s="106"/>
      <c r="D30" s="106"/>
      <c r="E30" s="106"/>
      <c r="F30" s="110" t="s">
        <v>255</v>
      </c>
      <c r="G30" s="99"/>
      <c r="H30" s="99"/>
      <c r="I30" s="99"/>
      <c r="J30" s="99"/>
      <c r="K30" s="99"/>
      <c r="L30" s="99"/>
      <c r="M30" s="99"/>
      <c r="N30" s="99"/>
      <c r="O30" s="99"/>
      <c r="P30" s="28"/>
      <c r="Q30" s="26"/>
      <c r="R30" s="28"/>
      <c r="S30" s="26"/>
      <c r="T30" s="28"/>
      <c r="U30" s="26"/>
      <c r="V30" s="28"/>
      <c r="W30" s="26"/>
      <c r="X30" s="28"/>
      <c r="Y30" s="26"/>
    </row>
    <row r="31" spans="1:25" ht="16" customHeight="1">
      <c r="A31" s="106"/>
      <c r="B31" s="106"/>
      <c r="C31" s="106"/>
      <c r="D31" s="106"/>
      <c r="E31" s="106"/>
      <c r="F31" s="49" t="s">
        <v>234</v>
      </c>
      <c r="G31" s="49" t="s">
        <v>235</v>
      </c>
      <c r="H31" s="49" t="s">
        <v>234</v>
      </c>
      <c r="I31" s="49" t="s">
        <v>235</v>
      </c>
      <c r="J31" s="49" t="s">
        <v>234</v>
      </c>
      <c r="K31" s="49" t="s">
        <v>235</v>
      </c>
      <c r="L31" s="49" t="s">
        <v>234</v>
      </c>
      <c r="M31" s="49" t="s">
        <v>235</v>
      </c>
      <c r="N31" s="49" t="s">
        <v>234</v>
      </c>
      <c r="O31" s="49" t="s">
        <v>235</v>
      </c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25" ht="16" customHeight="1">
      <c r="A32" s="103" t="s">
        <v>84</v>
      </c>
      <c r="B32" s="58" t="s">
        <v>49</v>
      </c>
      <c r="C32" s="50"/>
      <c r="D32" s="50"/>
      <c r="E32" s="63" t="s">
        <v>40</v>
      </c>
      <c r="F32" s="51">
        <v>1452</v>
      </c>
      <c r="G32" s="51">
        <v>1324</v>
      </c>
      <c r="H32" s="51"/>
      <c r="I32" s="51"/>
      <c r="J32" s="51"/>
      <c r="K32" s="51"/>
      <c r="L32" s="51"/>
      <c r="M32" s="51"/>
      <c r="N32" s="51"/>
      <c r="O32" s="51"/>
      <c r="P32" s="30"/>
      <c r="Q32" s="30"/>
      <c r="R32" s="30"/>
      <c r="S32" s="30"/>
      <c r="T32" s="31"/>
      <c r="U32" s="31"/>
      <c r="V32" s="30"/>
      <c r="W32" s="30"/>
      <c r="X32" s="31"/>
      <c r="Y32" s="31"/>
    </row>
    <row r="33" spans="1:25" ht="16" customHeight="1">
      <c r="A33" s="109"/>
      <c r="B33" s="60"/>
      <c r="C33" s="58" t="s">
        <v>69</v>
      </c>
      <c r="D33" s="50"/>
      <c r="E33" s="63"/>
      <c r="F33" s="51">
        <v>1336</v>
      </c>
      <c r="G33" s="51">
        <v>1225</v>
      </c>
      <c r="H33" s="51"/>
      <c r="I33" s="51"/>
      <c r="J33" s="51"/>
      <c r="K33" s="51"/>
      <c r="L33" s="51"/>
      <c r="M33" s="51"/>
      <c r="N33" s="51"/>
      <c r="O33" s="51"/>
      <c r="P33" s="30"/>
      <c r="Q33" s="30"/>
      <c r="R33" s="30"/>
      <c r="S33" s="30"/>
      <c r="T33" s="31"/>
      <c r="U33" s="31"/>
      <c r="V33" s="30"/>
      <c r="W33" s="30"/>
      <c r="X33" s="31"/>
      <c r="Y33" s="31"/>
    </row>
    <row r="34" spans="1:25" ht="16" customHeight="1">
      <c r="A34" s="109"/>
      <c r="B34" s="60"/>
      <c r="C34" s="59"/>
      <c r="D34" s="50" t="s">
        <v>70</v>
      </c>
      <c r="E34" s="63"/>
      <c r="F34" s="51">
        <v>1312</v>
      </c>
      <c r="G34" s="51">
        <v>1200</v>
      </c>
      <c r="H34" s="51"/>
      <c r="I34" s="51"/>
      <c r="J34" s="51"/>
      <c r="K34" s="51"/>
      <c r="L34" s="51"/>
      <c r="M34" s="51"/>
      <c r="N34" s="51"/>
      <c r="O34" s="51"/>
      <c r="P34" s="30"/>
      <c r="Q34" s="30"/>
      <c r="R34" s="30"/>
      <c r="S34" s="30"/>
      <c r="T34" s="31"/>
      <c r="U34" s="31"/>
      <c r="V34" s="30"/>
      <c r="W34" s="30"/>
      <c r="X34" s="31"/>
      <c r="Y34" s="31"/>
    </row>
    <row r="35" spans="1:25" ht="16" customHeight="1">
      <c r="A35" s="109"/>
      <c r="B35" s="59"/>
      <c r="C35" s="75" t="s">
        <v>71</v>
      </c>
      <c r="D35" s="50"/>
      <c r="E35" s="63"/>
      <c r="F35" s="51">
        <v>116</v>
      </c>
      <c r="G35" s="51">
        <v>99</v>
      </c>
      <c r="H35" s="51"/>
      <c r="I35" s="51"/>
      <c r="J35" s="65"/>
      <c r="K35" s="65"/>
      <c r="L35" s="51"/>
      <c r="M35" s="51"/>
      <c r="N35" s="51"/>
      <c r="O35" s="51"/>
      <c r="P35" s="30"/>
      <c r="Q35" s="30"/>
      <c r="R35" s="30"/>
      <c r="S35" s="30"/>
      <c r="T35" s="31"/>
      <c r="U35" s="31"/>
      <c r="V35" s="30"/>
      <c r="W35" s="30"/>
      <c r="X35" s="31"/>
      <c r="Y35" s="31"/>
    </row>
    <row r="36" spans="1:25" ht="16" customHeight="1">
      <c r="A36" s="109"/>
      <c r="B36" s="58" t="s">
        <v>52</v>
      </c>
      <c r="C36" s="50"/>
      <c r="D36" s="50"/>
      <c r="E36" s="63" t="s">
        <v>41</v>
      </c>
      <c r="F36" s="51">
        <v>592</v>
      </c>
      <c r="G36" s="51">
        <v>565</v>
      </c>
      <c r="H36" s="51"/>
      <c r="I36" s="51"/>
      <c r="J36" s="51"/>
      <c r="K36" s="51"/>
      <c r="L36" s="51"/>
      <c r="M36" s="51"/>
      <c r="N36" s="51"/>
      <c r="O36" s="51"/>
      <c r="P36" s="30"/>
      <c r="Q36" s="30"/>
      <c r="R36" s="30"/>
      <c r="S36" s="30"/>
      <c r="T36" s="30"/>
      <c r="U36" s="30"/>
      <c r="V36" s="30"/>
      <c r="W36" s="30"/>
      <c r="X36" s="31"/>
      <c r="Y36" s="31"/>
    </row>
    <row r="37" spans="1:25" ht="16" customHeight="1">
      <c r="A37" s="109"/>
      <c r="B37" s="60"/>
      <c r="C37" s="50" t="s">
        <v>72</v>
      </c>
      <c r="D37" s="50"/>
      <c r="E37" s="63"/>
      <c r="F37" s="51">
        <v>533</v>
      </c>
      <c r="G37" s="51">
        <v>506</v>
      </c>
      <c r="H37" s="51"/>
      <c r="I37" s="51"/>
      <c r="J37" s="51"/>
      <c r="K37" s="51"/>
      <c r="L37" s="51"/>
      <c r="M37" s="51"/>
      <c r="N37" s="51"/>
      <c r="O37" s="51"/>
      <c r="P37" s="30"/>
      <c r="Q37" s="30"/>
      <c r="R37" s="30"/>
      <c r="S37" s="30"/>
      <c r="T37" s="30"/>
      <c r="U37" s="30"/>
      <c r="V37" s="30"/>
      <c r="W37" s="30"/>
      <c r="X37" s="31"/>
      <c r="Y37" s="31"/>
    </row>
    <row r="38" spans="1:25" ht="16" customHeight="1">
      <c r="A38" s="109"/>
      <c r="B38" s="59"/>
      <c r="C38" s="50" t="s">
        <v>73</v>
      </c>
      <c r="D38" s="50"/>
      <c r="E38" s="63"/>
      <c r="F38" s="51">
        <v>59</v>
      </c>
      <c r="G38" s="51">
        <v>58</v>
      </c>
      <c r="H38" s="51"/>
      <c r="I38" s="51"/>
      <c r="J38" s="51"/>
      <c r="K38" s="65"/>
      <c r="L38" s="51"/>
      <c r="M38" s="51"/>
      <c r="N38" s="51"/>
      <c r="O38" s="51"/>
      <c r="P38" s="30"/>
      <c r="Q38" s="30"/>
      <c r="R38" s="31"/>
      <c r="S38" s="31"/>
      <c r="T38" s="30"/>
      <c r="U38" s="30"/>
      <c r="V38" s="30"/>
      <c r="W38" s="30"/>
      <c r="X38" s="31"/>
      <c r="Y38" s="31"/>
    </row>
    <row r="39" spans="1:25" ht="16" customHeight="1">
      <c r="A39" s="109"/>
      <c r="B39" s="45" t="s">
        <v>74</v>
      </c>
      <c r="C39" s="45"/>
      <c r="D39" s="45"/>
      <c r="E39" s="63" t="s">
        <v>163</v>
      </c>
      <c r="F39" s="51">
        <f t="shared" ref="F39:O39" si="6">F32-F36</f>
        <v>860</v>
      </c>
      <c r="G39" s="51">
        <f t="shared" si="6"/>
        <v>759</v>
      </c>
      <c r="H39" s="51">
        <f t="shared" si="6"/>
        <v>0</v>
      </c>
      <c r="I39" s="51">
        <f t="shared" si="6"/>
        <v>0</v>
      </c>
      <c r="J39" s="51">
        <f t="shared" si="6"/>
        <v>0</v>
      </c>
      <c r="K39" s="51">
        <f t="shared" si="6"/>
        <v>0</v>
      </c>
      <c r="L39" s="51">
        <f t="shared" si="6"/>
        <v>0</v>
      </c>
      <c r="M39" s="51">
        <f t="shared" si="6"/>
        <v>0</v>
      </c>
      <c r="N39" s="51">
        <f t="shared" si="6"/>
        <v>0</v>
      </c>
      <c r="O39" s="51">
        <f t="shared" si="6"/>
        <v>0</v>
      </c>
      <c r="P39" s="30"/>
      <c r="Q39" s="30"/>
      <c r="R39" s="30"/>
      <c r="S39" s="30"/>
      <c r="T39" s="30"/>
      <c r="U39" s="30"/>
      <c r="V39" s="30"/>
      <c r="W39" s="30"/>
      <c r="X39" s="31"/>
      <c r="Y39" s="31"/>
    </row>
    <row r="40" spans="1:25" ht="16" customHeight="1">
      <c r="A40" s="103" t="s">
        <v>85</v>
      </c>
      <c r="B40" s="58" t="s">
        <v>75</v>
      </c>
      <c r="C40" s="50"/>
      <c r="D40" s="50"/>
      <c r="E40" s="63" t="s">
        <v>43</v>
      </c>
      <c r="F40" s="51">
        <v>2958</v>
      </c>
      <c r="G40" s="51">
        <v>2455</v>
      </c>
      <c r="H40" s="51"/>
      <c r="I40" s="51"/>
      <c r="J40" s="51"/>
      <c r="K40" s="51"/>
      <c r="L40" s="51"/>
      <c r="M40" s="51"/>
      <c r="N40" s="51"/>
      <c r="O40" s="51"/>
      <c r="P40" s="30"/>
      <c r="Q40" s="30"/>
      <c r="R40" s="30"/>
      <c r="S40" s="30"/>
      <c r="T40" s="31"/>
      <c r="U40" s="31"/>
      <c r="V40" s="31"/>
      <c r="W40" s="31"/>
      <c r="X40" s="30"/>
      <c r="Y40" s="30"/>
    </row>
    <row r="41" spans="1:25" ht="16" customHeight="1">
      <c r="A41" s="104"/>
      <c r="B41" s="59"/>
      <c r="C41" s="50" t="s">
        <v>76</v>
      </c>
      <c r="D41" s="50"/>
      <c r="E41" s="63"/>
      <c r="F41" s="65">
        <v>2115</v>
      </c>
      <c r="G41" s="65">
        <v>1308</v>
      </c>
      <c r="H41" s="65"/>
      <c r="I41" s="65"/>
      <c r="J41" s="51"/>
      <c r="K41" s="51"/>
      <c r="L41" s="51"/>
      <c r="M41" s="51"/>
      <c r="N41" s="51"/>
      <c r="O41" s="51"/>
      <c r="P41" s="31"/>
      <c r="Q41" s="31"/>
      <c r="R41" s="31"/>
      <c r="S41" s="31"/>
      <c r="T41" s="31"/>
      <c r="U41" s="31"/>
      <c r="V41" s="31"/>
      <c r="W41" s="31"/>
      <c r="X41" s="30"/>
      <c r="Y41" s="30"/>
    </row>
    <row r="42" spans="1:25" ht="16" customHeight="1">
      <c r="A42" s="104"/>
      <c r="B42" s="58" t="s">
        <v>63</v>
      </c>
      <c r="C42" s="50"/>
      <c r="D42" s="50"/>
      <c r="E42" s="63" t="s">
        <v>44</v>
      </c>
      <c r="F42" s="51">
        <v>3624</v>
      </c>
      <c r="G42" s="51">
        <v>3250</v>
      </c>
      <c r="H42" s="51"/>
      <c r="I42" s="51"/>
      <c r="J42" s="51"/>
      <c r="K42" s="51"/>
      <c r="L42" s="51"/>
      <c r="M42" s="51"/>
      <c r="N42" s="51"/>
      <c r="O42" s="51"/>
      <c r="P42" s="30"/>
      <c r="Q42" s="30"/>
      <c r="R42" s="30"/>
      <c r="S42" s="30"/>
      <c r="T42" s="31"/>
      <c r="U42" s="31"/>
      <c r="V42" s="30"/>
      <c r="W42" s="30"/>
      <c r="X42" s="30"/>
      <c r="Y42" s="30"/>
    </row>
    <row r="43" spans="1:25" ht="16" customHeight="1">
      <c r="A43" s="104"/>
      <c r="B43" s="59"/>
      <c r="C43" s="50" t="s">
        <v>77</v>
      </c>
      <c r="D43" s="50"/>
      <c r="E43" s="63"/>
      <c r="F43" s="51">
        <v>761</v>
      </c>
      <c r="G43" s="51">
        <v>714</v>
      </c>
      <c r="H43" s="51"/>
      <c r="I43" s="51"/>
      <c r="J43" s="65"/>
      <c r="K43" s="65"/>
      <c r="L43" s="51"/>
      <c r="M43" s="51"/>
      <c r="N43" s="51"/>
      <c r="O43" s="51"/>
      <c r="P43" s="30"/>
      <c r="Q43" s="30"/>
      <c r="R43" s="31"/>
      <c r="S43" s="30"/>
      <c r="T43" s="31"/>
      <c r="U43" s="31"/>
      <c r="V43" s="30"/>
      <c r="W43" s="30"/>
      <c r="X43" s="31"/>
      <c r="Y43" s="31"/>
    </row>
    <row r="44" spans="1:25" ht="16" customHeight="1">
      <c r="A44" s="104"/>
      <c r="B44" s="50" t="s">
        <v>74</v>
      </c>
      <c r="C44" s="50"/>
      <c r="D44" s="50"/>
      <c r="E44" s="63" t="s">
        <v>164</v>
      </c>
      <c r="F44" s="65">
        <f t="shared" ref="F44:O44" si="7">F40-F42</f>
        <v>-666</v>
      </c>
      <c r="G44" s="65">
        <f>G40-G42-1</f>
        <v>-796</v>
      </c>
      <c r="H44" s="65">
        <f t="shared" si="7"/>
        <v>0</v>
      </c>
      <c r="I44" s="65">
        <f t="shared" si="7"/>
        <v>0</v>
      </c>
      <c r="J44" s="65">
        <f t="shared" si="7"/>
        <v>0</v>
      </c>
      <c r="K44" s="65">
        <f t="shared" si="7"/>
        <v>0</v>
      </c>
      <c r="L44" s="65">
        <f t="shared" si="7"/>
        <v>0</v>
      </c>
      <c r="M44" s="65">
        <f t="shared" si="7"/>
        <v>0</v>
      </c>
      <c r="N44" s="65">
        <f t="shared" si="7"/>
        <v>0</v>
      </c>
      <c r="O44" s="65">
        <f t="shared" si="7"/>
        <v>0</v>
      </c>
      <c r="P44" s="31"/>
      <c r="Q44" s="31"/>
      <c r="R44" s="30"/>
      <c r="S44" s="30"/>
      <c r="T44" s="31"/>
      <c r="U44" s="31"/>
      <c r="V44" s="30"/>
      <c r="W44" s="30"/>
      <c r="X44" s="30"/>
      <c r="Y44" s="30"/>
    </row>
    <row r="45" spans="1:25" ht="16" customHeight="1">
      <c r="A45" s="103" t="s">
        <v>86</v>
      </c>
      <c r="B45" s="45" t="s">
        <v>78</v>
      </c>
      <c r="C45" s="45"/>
      <c r="D45" s="45"/>
      <c r="E45" s="63" t="s">
        <v>165</v>
      </c>
      <c r="F45" s="51">
        <f t="shared" ref="F45:O45" si="8">F39+F44</f>
        <v>194</v>
      </c>
      <c r="G45" s="51">
        <f>G39+G44+1</f>
        <v>-36</v>
      </c>
      <c r="H45" s="51">
        <f t="shared" si="8"/>
        <v>0</v>
      </c>
      <c r="I45" s="51">
        <f t="shared" si="8"/>
        <v>0</v>
      </c>
      <c r="J45" s="51">
        <f t="shared" si="8"/>
        <v>0</v>
      </c>
      <c r="K45" s="51">
        <f t="shared" si="8"/>
        <v>0</v>
      </c>
      <c r="L45" s="51">
        <f t="shared" si="8"/>
        <v>0</v>
      </c>
      <c r="M45" s="51">
        <f t="shared" si="8"/>
        <v>0</v>
      </c>
      <c r="N45" s="51">
        <f t="shared" si="8"/>
        <v>0</v>
      </c>
      <c r="O45" s="51">
        <f t="shared" si="8"/>
        <v>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ht="16" customHeight="1">
      <c r="A46" s="104"/>
      <c r="B46" s="50" t="s">
        <v>79</v>
      </c>
      <c r="C46" s="50"/>
      <c r="D46" s="50"/>
      <c r="E46" s="50"/>
      <c r="F46" s="65">
        <v>0</v>
      </c>
      <c r="G46" s="65">
        <v>0</v>
      </c>
      <c r="H46" s="65"/>
      <c r="I46" s="65"/>
      <c r="J46" s="65"/>
      <c r="K46" s="65"/>
      <c r="L46" s="51"/>
      <c r="M46" s="51"/>
      <c r="N46" s="65"/>
      <c r="O46" s="65"/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1:25" ht="16" customHeight="1">
      <c r="A47" s="104"/>
      <c r="B47" s="50" t="s">
        <v>80</v>
      </c>
      <c r="C47" s="50"/>
      <c r="D47" s="50"/>
      <c r="E47" s="50"/>
      <c r="F47" s="51">
        <v>321</v>
      </c>
      <c r="G47" s="51">
        <v>127</v>
      </c>
      <c r="H47" s="51"/>
      <c r="I47" s="51"/>
      <c r="J47" s="51"/>
      <c r="K47" s="51"/>
      <c r="L47" s="51"/>
      <c r="M47" s="51"/>
      <c r="N47" s="51"/>
      <c r="O47" s="51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ht="16" customHeight="1">
      <c r="A48" s="104"/>
      <c r="B48" s="50" t="s">
        <v>81</v>
      </c>
      <c r="C48" s="50"/>
      <c r="D48" s="50"/>
      <c r="E48" s="50"/>
      <c r="F48" s="51">
        <v>320</v>
      </c>
      <c r="G48" s="51">
        <v>127</v>
      </c>
      <c r="H48" s="51"/>
      <c r="I48" s="51"/>
      <c r="J48" s="51"/>
      <c r="K48" s="51"/>
      <c r="L48" s="51"/>
      <c r="M48" s="51"/>
      <c r="N48" s="51"/>
      <c r="O48" s="51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15" ht="16" customHeight="1">
      <c r="A49" s="8" t="s">
        <v>166</v>
      </c>
      <c r="O49" s="6"/>
    </row>
    <row r="50" spans="1:15" ht="16" customHeight="1">
      <c r="A50" s="8"/>
    </row>
  </sheetData>
  <mergeCells count="28"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A6:E7"/>
    <mergeCell ref="F6:G6"/>
    <mergeCell ref="H6:I6"/>
    <mergeCell ref="A32:A39"/>
    <mergeCell ref="A40:A44"/>
    <mergeCell ref="A45:A48"/>
    <mergeCell ref="O25:O26"/>
    <mergeCell ref="A30:E31"/>
    <mergeCell ref="F30:G30"/>
    <mergeCell ref="H30:I30"/>
    <mergeCell ref="J30:K30"/>
    <mergeCell ref="L30:M30"/>
    <mergeCell ref="N30:O30"/>
  </mergeCells>
  <phoneticPr fontId="16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72" orientation="landscape" r:id="rId1"/>
  <headerFooter alignWithMargins="0">
    <oddHeader>&amp;R&amp;"明朝,斜体"&amp;9都道府県－4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3737C-830C-442A-89B6-949E8AB7F7D6}">
  <sheetPr>
    <pageSetUpPr fitToPage="1"/>
  </sheetPr>
  <dimension ref="A1:O47"/>
  <sheetViews>
    <sheetView view="pageBreakPreview" topLeftCell="A19" zoomScale="85" zoomScaleNormal="100" zoomScaleSheetLayoutView="85" workbookViewId="0">
      <selection activeCell="H32" sqref="H32"/>
    </sheetView>
  </sheetViews>
  <sheetFormatPr defaultColWidth="9" defaultRowHeight="13"/>
  <cols>
    <col min="1" max="2" width="3.6328125" style="2" customWidth="1"/>
    <col min="3" max="3" width="21.36328125" style="2" customWidth="1"/>
    <col min="4" max="4" width="20" style="2" customWidth="1"/>
    <col min="5" max="14" width="12.6328125" style="2" customWidth="1"/>
    <col min="15" max="16384" width="9" style="2"/>
  </cols>
  <sheetData>
    <row r="1" spans="1:14" ht="34" customHeight="1">
      <c r="A1" s="32" t="s">
        <v>0</v>
      </c>
      <c r="B1" s="32"/>
      <c r="C1" s="39" t="s">
        <v>268</v>
      </c>
      <c r="D1" s="40"/>
    </row>
    <row r="3" spans="1:14" ht="15" customHeight="1">
      <c r="A3" s="14" t="s">
        <v>167</v>
      </c>
      <c r="B3" s="14"/>
      <c r="C3" s="14"/>
      <c r="D3" s="14"/>
      <c r="E3" s="14"/>
      <c r="F3" s="14"/>
      <c r="I3" s="14"/>
      <c r="J3" s="14"/>
    </row>
    <row r="4" spans="1:14" ht="15" customHeight="1">
      <c r="A4" s="14"/>
      <c r="B4" s="14"/>
      <c r="C4" s="14"/>
      <c r="D4" s="14"/>
      <c r="E4" s="14"/>
      <c r="F4" s="14"/>
      <c r="I4" s="14"/>
      <c r="J4" s="14"/>
    </row>
    <row r="5" spans="1:14" ht="15" customHeight="1">
      <c r="A5" s="41"/>
      <c r="B5" s="41" t="s">
        <v>269</v>
      </c>
      <c r="C5" s="41"/>
      <c r="D5" s="41"/>
      <c r="H5" s="15"/>
      <c r="L5" s="15"/>
      <c r="N5" s="15" t="s">
        <v>168</v>
      </c>
    </row>
    <row r="6" spans="1:14" ht="15" customHeight="1">
      <c r="A6" s="42"/>
      <c r="B6" s="43"/>
      <c r="C6" s="43"/>
      <c r="D6" s="80"/>
      <c r="E6" s="111" t="s">
        <v>270</v>
      </c>
      <c r="F6" s="111"/>
      <c r="G6" s="111" t="s">
        <v>271</v>
      </c>
      <c r="H6" s="111"/>
      <c r="I6" s="113" t="s">
        <v>272</v>
      </c>
      <c r="J6" s="114"/>
      <c r="K6" s="111" t="s">
        <v>273</v>
      </c>
      <c r="L6" s="111"/>
      <c r="M6" s="111" t="s">
        <v>274</v>
      </c>
      <c r="N6" s="111"/>
    </row>
    <row r="7" spans="1:14" ht="15" customHeight="1">
      <c r="A7" s="18"/>
      <c r="B7" s="19"/>
      <c r="C7" s="19"/>
      <c r="D7" s="57"/>
      <c r="E7" s="85" t="s">
        <v>234</v>
      </c>
      <c r="F7" s="85" t="s">
        <v>235</v>
      </c>
      <c r="G7" s="85" t="s">
        <v>234</v>
      </c>
      <c r="H7" s="85" t="s">
        <v>235</v>
      </c>
      <c r="I7" s="85" t="s">
        <v>234</v>
      </c>
      <c r="J7" s="85" t="s">
        <v>235</v>
      </c>
      <c r="K7" s="85" t="s">
        <v>234</v>
      </c>
      <c r="L7" s="85" t="s">
        <v>235</v>
      </c>
      <c r="M7" s="85" t="s">
        <v>234</v>
      </c>
      <c r="N7" s="85" t="s">
        <v>235</v>
      </c>
    </row>
    <row r="8" spans="1:14" ht="18" customHeight="1">
      <c r="A8" s="91" t="s">
        <v>169</v>
      </c>
      <c r="B8" s="76" t="s">
        <v>170</v>
      </c>
      <c r="C8" s="77"/>
      <c r="D8" s="77"/>
      <c r="E8" s="90">
        <v>1</v>
      </c>
      <c r="F8" s="90">
        <v>1</v>
      </c>
      <c r="G8" s="90">
        <v>1</v>
      </c>
      <c r="H8" s="90">
        <v>1</v>
      </c>
      <c r="I8" s="90">
        <v>2</v>
      </c>
      <c r="J8" s="90">
        <v>2</v>
      </c>
      <c r="K8" s="90">
        <v>2</v>
      </c>
      <c r="L8" s="90">
        <v>2</v>
      </c>
      <c r="M8" s="90">
        <v>34</v>
      </c>
      <c r="N8" s="90">
        <v>34</v>
      </c>
    </row>
    <row r="9" spans="1:14" ht="18" customHeight="1">
      <c r="A9" s="91"/>
      <c r="B9" s="91" t="s">
        <v>171</v>
      </c>
      <c r="C9" s="50" t="s">
        <v>172</v>
      </c>
      <c r="D9" s="50"/>
      <c r="E9" s="90">
        <v>100</v>
      </c>
      <c r="F9" s="90">
        <v>100</v>
      </c>
      <c r="G9" s="90">
        <v>33</v>
      </c>
      <c r="H9" s="90">
        <v>33</v>
      </c>
      <c r="I9" s="90">
        <v>73580</v>
      </c>
      <c r="J9" s="90">
        <v>73580</v>
      </c>
      <c r="K9" s="90">
        <v>321668</v>
      </c>
      <c r="L9" s="90">
        <v>320003</v>
      </c>
      <c r="M9" s="90">
        <v>100</v>
      </c>
      <c r="N9" s="90">
        <v>100</v>
      </c>
    </row>
    <row r="10" spans="1:14" ht="18" customHeight="1">
      <c r="A10" s="91"/>
      <c r="B10" s="91"/>
      <c r="C10" s="50" t="s">
        <v>173</v>
      </c>
      <c r="D10" s="50"/>
      <c r="E10" s="90">
        <v>100</v>
      </c>
      <c r="F10" s="90">
        <v>100</v>
      </c>
      <c r="G10" s="90">
        <v>33</v>
      </c>
      <c r="H10" s="90">
        <v>33</v>
      </c>
      <c r="I10" s="90">
        <v>73531</v>
      </c>
      <c r="J10" s="90">
        <v>73531</v>
      </c>
      <c r="K10" s="90">
        <v>160834</v>
      </c>
      <c r="L10" s="90">
        <v>160002</v>
      </c>
      <c r="M10" s="90">
        <v>54</v>
      </c>
      <c r="N10" s="90">
        <v>54</v>
      </c>
    </row>
    <row r="11" spans="1:14" ht="18" customHeight="1">
      <c r="A11" s="91"/>
      <c r="B11" s="91"/>
      <c r="C11" s="50" t="s">
        <v>174</v>
      </c>
      <c r="D11" s="50"/>
      <c r="E11" s="90">
        <v>0</v>
      </c>
      <c r="F11" s="90">
        <v>0</v>
      </c>
      <c r="G11" s="90">
        <v>0</v>
      </c>
      <c r="H11" s="90">
        <v>0</v>
      </c>
      <c r="I11" s="90">
        <v>49</v>
      </c>
      <c r="J11" s="90">
        <v>49</v>
      </c>
      <c r="K11" s="90">
        <v>160834</v>
      </c>
      <c r="L11" s="90">
        <v>160002</v>
      </c>
      <c r="M11" s="90">
        <v>36</v>
      </c>
      <c r="N11" s="90">
        <v>36</v>
      </c>
    </row>
    <row r="12" spans="1:14" ht="18" customHeight="1">
      <c r="A12" s="91"/>
      <c r="B12" s="91"/>
      <c r="C12" s="50" t="s">
        <v>175</v>
      </c>
      <c r="D12" s="50"/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10</v>
      </c>
      <c r="N12" s="90">
        <v>10</v>
      </c>
    </row>
    <row r="13" spans="1:14" ht="18" customHeight="1">
      <c r="A13" s="91"/>
      <c r="B13" s="91"/>
      <c r="C13" s="50" t="s">
        <v>176</v>
      </c>
      <c r="D13" s="50"/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</row>
    <row r="14" spans="1:14" ht="18" customHeight="1">
      <c r="A14" s="91"/>
      <c r="B14" s="91"/>
      <c r="C14" s="50" t="s">
        <v>177</v>
      </c>
      <c r="D14" s="50"/>
      <c r="E14" s="90">
        <v>0</v>
      </c>
      <c r="F14" s="90">
        <v>0</v>
      </c>
      <c r="G14" s="90">
        <v>0</v>
      </c>
      <c r="H14" s="90">
        <v>0</v>
      </c>
      <c r="I14" s="90">
        <v>0</v>
      </c>
      <c r="J14" s="90">
        <v>0</v>
      </c>
      <c r="K14" s="90">
        <v>0</v>
      </c>
      <c r="L14" s="90">
        <v>0</v>
      </c>
      <c r="M14" s="90">
        <v>0</v>
      </c>
      <c r="N14" s="90">
        <v>0</v>
      </c>
    </row>
    <row r="15" spans="1:14" ht="18" customHeight="1">
      <c r="A15" s="91" t="s">
        <v>178</v>
      </c>
      <c r="B15" s="91" t="s">
        <v>179</v>
      </c>
      <c r="C15" s="50" t="s">
        <v>180</v>
      </c>
      <c r="D15" s="50"/>
      <c r="E15" s="78">
        <v>8678</v>
      </c>
      <c r="F15" s="78">
        <v>9926</v>
      </c>
      <c r="G15" s="78">
        <v>5283</v>
      </c>
      <c r="H15" s="78">
        <v>4906</v>
      </c>
      <c r="I15" s="78">
        <v>10378</v>
      </c>
      <c r="J15" s="78">
        <v>7952</v>
      </c>
      <c r="K15" s="78">
        <v>7259</v>
      </c>
      <c r="L15" s="78">
        <v>13019</v>
      </c>
      <c r="M15" s="78">
        <v>1690</v>
      </c>
      <c r="N15" s="78">
        <v>1816</v>
      </c>
    </row>
    <row r="16" spans="1:14" ht="18" customHeight="1">
      <c r="A16" s="91"/>
      <c r="B16" s="91"/>
      <c r="C16" s="50" t="s">
        <v>181</v>
      </c>
      <c r="D16" s="50"/>
      <c r="E16" s="78">
        <v>0.3</v>
      </c>
      <c r="F16" s="78">
        <v>0.3</v>
      </c>
      <c r="G16" s="78">
        <v>33358</v>
      </c>
      <c r="H16" s="78">
        <v>33871</v>
      </c>
      <c r="I16" s="78">
        <v>320382</v>
      </c>
      <c r="J16" s="78">
        <v>318950</v>
      </c>
      <c r="K16" s="78">
        <v>1701920</v>
      </c>
      <c r="L16" s="78">
        <v>1690741</v>
      </c>
      <c r="M16" s="78">
        <v>1409</v>
      </c>
      <c r="N16" s="78">
        <v>966</v>
      </c>
    </row>
    <row r="17" spans="1:15" ht="18" customHeight="1">
      <c r="A17" s="91"/>
      <c r="B17" s="91"/>
      <c r="C17" s="50" t="s">
        <v>182</v>
      </c>
      <c r="D17" s="50"/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796</v>
      </c>
      <c r="L17" s="78">
        <v>896</v>
      </c>
      <c r="M17" s="90">
        <v>0</v>
      </c>
      <c r="N17" s="90">
        <v>0</v>
      </c>
    </row>
    <row r="18" spans="1:15" ht="18" customHeight="1">
      <c r="A18" s="91"/>
      <c r="B18" s="91"/>
      <c r="C18" s="50" t="s">
        <v>183</v>
      </c>
      <c r="D18" s="50"/>
      <c r="E18" s="78">
        <v>8678</v>
      </c>
      <c r="F18" s="78">
        <v>9927</v>
      </c>
      <c r="G18" s="78">
        <v>38641</v>
      </c>
      <c r="H18" s="78">
        <v>38778</v>
      </c>
      <c r="I18" s="78">
        <v>330760</v>
      </c>
      <c r="J18" s="78">
        <v>326902</v>
      </c>
      <c r="K18" s="78">
        <v>1709976</v>
      </c>
      <c r="L18" s="78">
        <v>1704656</v>
      </c>
      <c r="M18" s="78">
        <f>M15+M16</f>
        <v>3099</v>
      </c>
      <c r="N18" s="78">
        <f>N15+N16</f>
        <v>2782</v>
      </c>
    </row>
    <row r="19" spans="1:15" ht="18" customHeight="1">
      <c r="A19" s="91"/>
      <c r="B19" s="91" t="s">
        <v>184</v>
      </c>
      <c r="C19" s="50" t="s">
        <v>185</v>
      </c>
      <c r="D19" s="50"/>
      <c r="E19" s="78">
        <v>517</v>
      </c>
      <c r="F19" s="78">
        <v>1305</v>
      </c>
      <c r="G19" s="78">
        <v>3836</v>
      </c>
      <c r="H19" s="78">
        <v>2914</v>
      </c>
      <c r="I19" s="78">
        <v>1897</v>
      </c>
      <c r="J19" s="78">
        <v>1847</v>
      </c>
      <c r="K19" s="78">
        <v>66510</v>
      </c>
      <c r="L19" s="78">
        <v>67666</v>
      </c>
      <c r="M19" s="78">
        <v>390</v>
      </c>
      <c r="N19" s="78">
        <v>417</v>
      </c>
    </row>
    <row r="20" spans="1:15" ht="18" customHeight="1">
      <c r="A20" s="91"/>
      <c r="B20" s="91"/>
      <c r="C20" s="50" t="s">
        <v>186</v>
      </c>
      <c r="D20" s="50"/>
      <c r="E20" s="78">
        <v>7572</v>
      </c>
      <c r="F20" s="78">
        <v>8034</v>
      </c>
      <c r="G20" s="78">
        <v>30830</v>
      </c>
      <c r="H20" s="78">
        <v>32342</v>
      </c>
      <c r="I20" s="78">
        <v>21419</v>
      </c>
      <c r="J20" s="78">
        <v>21516</v>
      </c>
      <c r="K20" s="78">
        <v>485448</v>
      </c>
      <c r="L20" s="78">
        <v>513650</v>
      </c>
      <c r="M20" s="78">
        <v>45</v>
      </c>
      <c r="N20" s="78">
        <v>41</v>
      </c>
    </row>
    <row r="21" spans="1:15" ht="18" customHeight="1">
      <c r="A21" s="91"/>
      <c r="B21" s="91"/>
      <c r="C21" s="50" t="s">
        <v>187</v>
      </c>
      <c r="D21" s="50"/>
      <c r="E21" s="78">
        <v>0</v>
      </c>
      <c r="F21" s="78">
        <v>0</v>
      </c>
      <c r="G21" s="78">
        <v>0</v>
      </c>
      <c r="H21" s="78">
        <v>0</v>
      </c>
      <c r="I21" s="78">
        <v>233865</v>
      </c>
      <c r="J21" s="78">
        <v>229960</v>
      </c>
      <c r="K21" s="78">
        <v>836349</v>
      </c>
      <c r="L21" s="78">
        <v>803337</v>
      </c>
      <c r="M21" s="78">
        <v>0</v>
      </c>
      <c r="N21" s="78">
        <v>0</v>
      </c>
    </row>
    <row r="22" spans="1:15" ht="18" customHeight="1">
      <c r="A22" s="91"/>
      <c r="B22" s="91"/>
      <c r="C22" s="45" t="s">
        <v>188</v>
      </c>
      <c r="D22" s="45"/>
      <c r="E22" s="78">
        <v>8089</v>
      </c>
      <c r="F22" s="78">
        <v>9339</v>
      </c>
      <c r="G22" s="78">
        <v>34666</v>
      </c>
      <c r="H22" s="78">
        <v>35256</v>
      </c>
      <c r="I22" s="78">
        <v>257181</v>
      </c>
      <c r="J22" s="78">
        <v>253322</v>
      </c>
      <c r="K22" s="78">
        <v>1388308</v>
      </c>
      <c r="L22" s="78">
        <v>1384653</v>
      </c>
      <c r="M22" s="78">
        <f>M19+M20</f>
        <v>435</v>
      </c>
      <c r="N22" s="78">
        <f>N19+N20</f>
        <v>458</v>
      </c>
    </row>
    <row r="23" spans="1:15" ht="18" customHeight="1">
      <c r="A23" s="91"/>
      <c r="B23" s="91" t="s">
        <v>189</v>
      </c>
      <c r="C23" s="50" t="s">
        <v>190</v>
      </c>
      <c r="D23" s="50"/>
      <c r="E23" s="78">
        <v>100</v>
      </c>
      <c r="F23" s="78">
        <v>100</v>
      </c>
      <c r="G23" s="78">
        <v>33</v>
      </c>
      <c r="H23" s="78">
        <v>33</v>
      </c>
      <c r="I23" s="78">
        <v>73580</v>
      </c>
      <c r="J23" s="78">
        <v>73580</v>
      </c>
      <c r="K23" s="78">
        <v>321668</v>
      </c>
      <c r="L23" s="78">
        <v>320003</v>
      </c>
      <c r="M23" s="78">
        <v>100</v>
      </c>
      <c r="N23" s="78">
        <v>100</v>
      </c>
    </row>
    <row r="24" spans="1:15" ht="18" customHeight="1">
      <c r="A24" s="91"/>
      <c r="B24" s="91"/>
      <c r="C24" s="50" t="s">
        <v>191</v>
      </c>
      <c r="D24" s="50"/>
      <c r="E24" s="78">
        <v>0</v>
      </c>
      <c r="F24" s="78">
        <v>0</v>
      </c>
      <c r="G24" s="78">
        <v>3943</v>
      </c>
      <c r="H24" s="78">
        <v>3489</v>
      </c>
      <c r="I24" s="78">
        <v>0</v>
      </c>
      <c r="J24" s="78">
        <v>0</v>
      </c>
      <c r="K24" s="78">
        <v>0</v>
      </c>
      <c r="L24" s="78">
        <v>0</v>
      </c>
      <c r="M24" s="78">
        <f>M26-M23</f>
        <v>2564</v>
      </c>
      <c r="N24" s="78">
        <v>2224</v>
      </c>
    </row>
    <row r="25" spans="1:15" ht="18" customHeight="1">
      <c r="A25" s="91"/>
      <c r="B25" s="91"/>
      <c r="C25" s="50" t="s">
        <v>192</v>
      </c>
      <c r="D25" s="50"/>
      <c r="E25" s="78">
        <v>489</v>
      </c>
      <c r="F25" s="78">
        <v>488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</row>
    <row r="26" spans="1:15" ht="18" customHeight="1">
      <c r="A26" s="91"/>
      <c r="B26" s="91"/>
      <c r="C26" s="50" t="s">
        <v>193</v>
      </c>
      <c r="D26" s="50"/>
      <c r="E26" s="78">
        <v>589</v>
      </c>
      <c r="F26" s="78">
        <v>588</v>
      </c>
      <c r="G26" s="78">
        <v>3975</v>
      </c>
      <c r="H26" s="78">
        <v>3522</v>
      </c>
      <c r="I26" s="78">
        <v>73580</v>
      </c>
      <c r="J26" s="78">
        <v>73580</v>
      </c>
      <c r="K26" s="78">
        <v>321668</v>
      </c>
      <c r="L26" s="78">
        <v>320003</v>
      </c>
      <c r="M26" s="78">
        <v>2664</v>
      </c>
      <c r="N26" s="78">
        <v>2324</v>
      </c>
    </row>
    <row r="27" spans="1:15" ht="18" customHeight="1">
      <c r="A27" s="91"/>
      <c r="B27" s="50" t="s">
        <v>194</v>
      </c>
      <c r="C27" s="50"/>
      <c r="D27" s="50"/>
      <c r="E27" s="78">
        <v>8678</v>
      </c>
      <c r="F27" s="78">
        <v>9927</v>
      </c>
      <c r="G27" s="78">
        <v>38641</v>
      </c>
      <c r="H27" s="78">
        <v>38778</v>
      </c>
      <c r="I27" s="78">
        <v>330760</v>
      </c>
      <c r="J27" s="78">
        <v>326902</v>
      </c>
      <c r="K27" s="78">
        <v>1709976</v>
      </c>
      <c r="L27" s="78">
        <v>1704656</v>
      </c>
      <c r="M27" s="78">
        <f>M22+M26</f>
        <v>3099</v>
      </c>
      <c r="N27" s="78">
        <f>N22+N26</f>
        <v>2782</v>
      </c>
    </row>
    <row r="28" spans="1:15" ht="18" customHeight="1">
      <c r="A28" s="91" t="s">
        <v>195</v>
      </c>
      <c r="B28" s="91" t="s">
        <v>196</v>
      </c>
      <c r="C28" s="50" t="s">
        <v>197</v>
      </c>
      <c r="D28" s="79" t="s">
        <v>40</v>
      </c>
      <c r="E28" s="78">
        <v>5406</v>
      </c>
      <c r="F28" s="78">
        <v>3998</v>
      </c>
      <c r="G28" s="78">
        <v>11052</v>
      </c>
      <c r="H28" s="78">
        <v>11161</v>
      </c>
      <c r="I28" s="78">
        <v>6958</v>
      </c>
      <c r="J28" s="78">
        <v>5801</v>
      </c>
      <c r="K28" s="78">
        <v>69980</v>
      </c>
      <c r="L28" s="78">
        <v>68024</v>
      </c>
      <c r="M28" s="78">
        <v>1806</v>
      </c>
      <c r="N28" s="78">
        <v>1566</v>
      </c>
    </row>
    <row r="29" spans="1:15" ht="18" customHeight="1">
      <c r="A29" s="91"/>
      <c r="B29" s="91"/>
      <c r="C29" s="50" t="s">
        <v>198</v>
      </c>
      <c r="D29" s="79" t="s">
        <v>41</v>
      </c>
      <c r="E29" s="78">
        <v>5353</v>
      </c>
      <c r="F29" s="78">
        <v>3947</v>
      </c>
      <c r="G29" s="78">
        <v>10450</v>
      </c>
      <c r="H29" s="78">
        <v>10747</v>
      </c>
      <c r="I29" s="78">
        <v>4447</v>
      </c>
      <c r="J29" s="78">
        <v>3528</v>
      </c>
      <c r="K29" s="78">
        <v>30605</v>
      </c>
      <c r="L29" s="78">
        <v>30209</v>
      </c>
      <c r="M29" s="78">
        <v>1380</v>
      </c>
      <c r="N29" s="78">
        <v>1345</v>
      </c>
    </row>
    <row r="30" spans="1:15" ht="18" customHeight="1">
      <c r="A30" s="91"/>
      <c r="B30" s="91"/>
      <c r="C30" s="50" t="s">
        <v>199</v>
      </c>
      <c r="D30" s="79" t="s">
        <v>200</v>
      </c>
      <c r="E30" s="78">
        <v>41</v>
      </c>
      <c r="F30" s="78">
        <v>42</v>
      </c>
      <c r="G30" s="78">
        <v>154</v>
      </c>
      <c r="H30" s="78">
        <v>108</v>
      </c>
      <c r="I30" s="78">
        <v>462</v>
      </c>
      <c r="J30" s="78">
        <v>456</v>
      </c>
      <c r="K30" s="78">
        <v>1650</v>
      </c>
      <c r="L30" s="78">
        <v>1610</v>
      </c>
      <c r="M30" s="78">
        <v>138</v>
      </c>
      <c r="N30" s="78">
        <v>126</v>
      </c>
    </row>
    <row r="31" spans="1:15" ht="18" customHeight="1">
      <c r="A31" s="91"/>
      <c r="B31" s="91"/>
      <c r="C31" s="45" t="s">
        <v>201</v>
      </c>
      <c r="D31" s="79" t="s">
        <v>202</v>
      </c>
      <c r="E31" s="78">
        <f>E28-E29-E30</f>
        <v>12</v>
      </c>
      <c r="F31" s="78">
        <f t="shared" ref="F31:M31" si="0">F28-F29-F30</f>
        <v>9</v>
      </c>
      <c r="G31" s="78">
        <f t="shared" si="0"/>
        <v>448</v>
      </c>
      <c r="H31" s="78">
        <f t="shared" si="0"/>
        <v>306</v>
      </c>
      <c r="I31" s="78">
        <f t="shared" si="0"/>
        <v>2049</v>
      </c>
      <c r="J31" s="78">
        <f t="shared" si="0"/>
        <v>1817</v>
      </c>
      <c r="K31" s="78">
        <f t="shared" si="0"/>
        <v>37725</v>
      </c>
      <c r="L31" s="78">
        <f>L28-L29-L30-1</f>
        <v>36204</v>
      </c>
      <c r="M31" s="78">
        <f t="shared" si="0"/>
        <v>288</v>
      </c>
      <c r="N31" s="78">
        <f>N28-N29-N30-1</f>
        <v>94</v>
      </c>
      <c r="O31" s="7"/>
    </row>
    <row r="32" spans="1:15" ht="18" customHeight="1">
      <c r="A32" s="91"/>
      <c r="B32" s="91"/>
      <c r="C32" s="50" t="s">
        <v>203</v>
      </c>
      <c r="D32" s="79" t="s">
        <v>204</v>
      </c>
      <c r="E32" s="78">
        <v>1</v>
      </c>
      <c r="F32" s="78">
        <v>5</v>
      </c>
      <c r="G32" s="78">
        <v>81</v>
      </c>
      <c r="H32" s="78">
        <v>94</v>
      </c>
      <c r="I32" s="78">
        <v>176</v>
      </c>
      <c r="J32" s="78">
        <v>293</v>
      </c>
      <c r="K32" s="78">
        <v>100</v>
      </c>
      <c r="L32" s="78">
        <v>141</v>
      </c>
      <c r="M32" s="78">
        <v>56</v>
      </c>
      <c r="N32" s="78">
        <v>158</v>
      </c>
    </row>
    <row r="33" spans="1:14" ht="18" customHeight="1">
      <c r="A33" s="91"/>
      <c r="B33" s="91"/>
      <c r="C33" s="50" t="s">
        <v>205</v>
      </c>
      <c r="D33" s="79" t="s">
        <v>206</v>
      </c>
      <c r="E33" s="78">
        <v>12</v>
      </c>
      <c r="F33" s="78">
        <v>10</v>
      </c>
      <c r="G33" s="78">
        <v>178</v>
      </c>
      <c r="H33" s="78">
        <v>158</v>
      </c>
      <c r="I33" s="78">
        <v>12</v>
      </c>
      <c r="J33" s="78">
        <v>261</v>
      </c>
      <c r="K33" s="78">
        <v>4812</v>
      </c>
      <c r="L33" s="78">
        <v>4954</v>
      </c>
      <c r="M33" s="78">
        <v>3</v>
      </c>
      <c r="N33" s="78">
        <v>0.3</v>
      </c>
    </row>
    <row r="34" spans="1:14" ht="18" customHeight="1">
      <c r="A34" s="91"/>
      <c r="B34" s="91"/>
      <c r="C34" s="45" t="s">
        <v>207</v>
      </c>
      <c r="D34" s="79" t="s">
        <v>208</v>
      </c>
      <c r="E34" s="78">
        <f t="shared" ref="E34" si="1">E31+E32-E33</f>
        <v>1</v>
      </c>
      <c r="F34" s="78">
        <f>F31+F32-F33+1</f>
        <v>5</v>
      </c>
      <c r="G34" s="78">
        <f t="shared" ref="G34" si="2">G31+G32-G33</f>
        <v>351</v>
      </c>
      <c r="H34" s="78">
        <f>H31+H32-H33+1</f>
        <v>243</v>
      </c>
      <c r="I34" s="78">
        <f t="shared" ref="I34:K34" si="3">I31+I32-I33</f>
        <v>2213</v>
      </c>
      <c r="J34" s="78">
        <f t="shared" si="3"/>
        <v>1849</v>
      </c>
      <c r="K34" s="78">
        <f t="shared" si="3"/>
        <v>33013</v>
      </c>
      <c r="L34" s="78">
        <f>L31+L32-L33+1</f>
        <v>31392</v>
      </c>
      <c r="M34" s="78">
        <f>M31+M32-M33+1</f>
        <v>342</v>
      </c>
      <c r="N34" s="78">
        <f t="shared" ref="N34" si="4">N31+N32-N33</f>
        <v>251.7</v>
      </c>
    </row>
    <row r="35" spans="1:14" ht="18" customHeight="1">
      <c r="A35" s="91"/>
      <c r="B35" s="91" t="s">
        <v>209</v>
      </c>
      <c r="C35" s="50" t="s">
        <v>210</v>
      </c>
      <c r="D35" s="79" t="s">
        <v>211</v>
      </c>
      <c r="E35" s="78">
        <v>0</v>
      </c>
      <c r="F35" s="78">
        <v>0</v>
      </c>
      <c r="G35" s="78">
        <v>150</v>
      </c>
      <c r="H35" s="78">
        <v>0</v>
      </c>
      <c r="I35" s="78">
        <v>0</v>
      </c>
      <c r="J35" s="78">
        <v>0</v>
      </c>
      <c r="K35" s="78">
        <v>0</v>
      </c>
      <c r="L35" s="78">
        <v>0</v>
      </c>
      <c r="M35" s="78">
        <v>0</v>
      </c>
      <c r="N35" s="78">
        <v>0</v>
      </c>
    </row>
    <row r="36" spans="1:14" ht="18" customHeight="1">
      <c r="A36" s="91"/>
      <c r="B36" s="91"/>
      <c r="C36" s="50" t="s">
        <v>212</v>
      </c>
      <c r="D36" s="79" t="s">
        <v>213</v>
      </c>
      <c r="E36" s="78">
        <v>0</v>
      </c>
      <c r="F36" s="78">
        <v>0</v>
      </c>
      <c r="G36" s="78">
        <v>48</v>
      </c>
      <c r="H36" s="78">
        <v>0</v>
      </c>
      <c r="I36" s="78">
        <v>0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</row>
    <row r="37" spans="1:14" ht="18" customHeight="1">
      <c r="A37" s="91"/>
      <c r="B37" s="91"/>
      <c r="C37" s="50" t="s">
        <v>214</v>
      </c>
      <c r="D37" s="79" t="s">
        <v>215</v>
      </c>
      <c r="E37" s="78">
        <f t="shared" ref="E37:F37" si="5">E34+E35-E36</f>
        <v>1</v>
      </c>
      <c r="F37" s="78">
        <f t="shared" si="5"/>
        <v>5</v>
      </c>
      <c r="G37" s="78">
        <f>G34+G35-G36</f>
        <v>453</v>
      </c>
      <c r="H37" s="78">
        <f t="shared" ref="H37:N37" si="6">H34+H35-H36</f>
        <v>243</v>
      </c>
      <c r="I37" s="78">
        <f t="shared" si="6"/>
        <v>2213</v>
      </c>
      <c r="J37" s="78">
        <f t="shared" si="6"/>
        <v>1849</v>
      </c>
      <c r="K37" s="78">
        <f t="shared" si="6"/>
        <v>33013</v>
      </c>
      <c r="L37" s="78">
        <f t="shared" si="6"/>
        <v>31392</v>
      </c>
      <c r="M37" s="78">
        <f t="shared" si="6"/>
        <v>342</v>
      </c>
      <c r="N37" s="78">
        <f t="shared" si="6"/>
        <v>251.7</v>
      </c>
    </row>
    <row r="38" spans="1:14" ht="18" customHeight="1">
      <c r="A38" s="91"/>
      <c r="B38" s="91"/>
      <c r="C38" s="50" t="s">
        <v>216</v>
      </c>
      <c r="D38" s="79" t="s">
        <v>217</v>
      </c>
      <c r="E38" s="78">
        <v>0</v>
      </c>
      <c r="F38" s="78">
        <v>0</v>
      </c>
      <c r="G38" s="78">
        <v>0</v>
      </c>
      <c r="H38" s="78">
        <v>0</v>
      </c>
      <c r="I38" s="78">
        <v>0</v>
      </c>
      <c r="J38" s="78">
        <v>0</v>
      </c>
      <c r="K38" s="78">
        <v>0</v>
      </c>
      <c r="L38" s="78">
        <v>0</v>
      </c>
      <c r="M38" s="78">
        <v>0</v>
      </c>
      <c r="N38" s="78">
        <v>0</v>
      </c>
    </row>
    <row r="39" spans="1:14" ht="18" customHeight="1">
      <c r="A39" s="91"/>
      <c r="B39" s="91"/>
      <c r="C39" s="50" t="s">
        <v>218</v>
      </c>
      <c r="D39" s="79" t="s">
        <v>219</v>
      </c>
      <c r="E39" s="78">
        <v>0</v>
      </c>
      <c r="F39" s="78">
        <v>0</v>
      </c>
      <c r="G39" s="78">
        <v>0</v>
      </c>
      <c r="H39" s="78">
        <v>0</v>
      </c>
      <c r="I39" s="78">
        <v>0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</row>
    <row r="40" spans="1:14" ht="18" customHeight="1">
      <c r="A40" s="91"/>
      <c r="B40" s="91"/>
      <c r="C40" s="50" t="s">
        <v>220</v>
      </c>
      <c r="D40" s="79" t="s">
        <v>221</v>
      </c>
      <c r="E40" s="78">
        <v>0</v>
      </c>
      <c r="F40" s="78">
        <v>0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  <c r="M40" s="78">
        <v>2</v>
      </c>
      <c r="N40" s="78">
        <v>2</v>
      </c>
    </row>
    <row r="41" spans="1:14" ht="18" customHeight="1">
      <c r="A41" s="91"/>
      <c r="B41" s="91"/>
      <c r="C41" s="45" t="s">
        <v>222</v>
      </c>
      <c r="D41" s="79" t="s">
        <v>223</v>
      </c>
      <c r="E41" s="78">
        <f t="shared" ref="E41:F41" si="7">E34+E35-E36-E40</f>
        <v>1</v>
      </c>
      <c r="F41" s="78">
        <f t="shared" si="7"/>
        <v>5</v>
      </c>
      <c r="G41" s="78"/>
      <c r="H41" s="78"/>
      <c r="I41" s="78">
        <f t="shared" ref="I41:M41" si="8">I34+I35-I36-I40</f>
        <v>2213</v>
      </c>
      <c r="J41" s="78">
        <f t="shared" si="8"/>
        <v>1849</v>
      </c>
      <c r="K41" s="78">
        <f>K34+K35-K36-K40</f>
        <v>33013</v>
      </c>
      <c r="L41" s="78">
        <f t="shared" si="8"/>
        <v>31392</v>
      </c>
      <c r="M41" s="78">
        <f t="shared" si="8"/>
        <v>340</v>
      </c>
      <c r="N41" s="78">
        <f>N34+N35-N36-N40</f>
        <v>249.7</v>
      </c>
    </row>
    <row r="42" spans="1:14" ht="18" customHeight="1">
      <c r="A42" s="91"/>
      <c r="B42" s="91"/>
      <c r="C42" s="112" t="s">
        <v>224</v>
      </c>
      <c r="D42" s="112"/>
      <c r="E42" s="78"/>
      <c r="F42" s="78"/>
      <c r="G42" s="78">
        <f t="shared" ref="G42:H42" si="9">G37+G38-G39-G40</f>
        <v>453</v>
      </c>
      <c r="H42" s="78">
        <f t="shared" si="9"/>
        <v>243</v>
      </c>
      <c r="I42" s="78"/>
      <c r="J42" s="78"/>
      <c r="K42" s="78"/>
      <c r="L42" s="78"/>
      <c r="M42" s="78"/>
      <c r="N42" s="78"/>
    </row>
    <row r="43" spans="1:14" ht="18" customHeight="1">
      <c r="A43" s="91"/>
      <c r="B43" s="91"/>
      <c r="C43" s="50" t="s">
        <v>225</v>
      </c>
      <c r="D43" s="79" t="s">
        <v>226</v>
      </c>
      <c r="E43" s="78">
        <v>488</v>
      </c>
      <c r="F43" s="78">
        <v>483</v>
      </c>
      <c r="G43" s="78">
        <v>2661</v>
      </c>
      <c r="H43" s="78">
        <v>2418</v>
      </c>
      <c r="I43" s="78">
        <v>199797</v>
      </c>
      <c r="J43" s="78">
        <v>197948</v>
      </c>
      <c r="K43" s="78">
        <v>803337</v>
      </c>
      <c r="L43" s="78">
        <v>771945</v>
      </c>
      <c r="M43" s="78">
        <v>987.7</v>
      </c>
      <c r="N43" s="78">
        <v>738</v>
      </c>
    </row>
    <row r="44" spans="1:14" ht="18" customHeight="1">
      <c r="A44" s="91"/>
      <c r="B44" s="91"/>
      <c r="C44" s="45" t="s">
        <v>227</v>
      </c>
      <c r="D44" s="63" t="s">
        <v>228</v>
      </c>
      <c r="E44" s="78">
        <f t="shared" ref="E44:F44" si="10">E41+E43</f>
        <v>489</v>
      </c>
      <c r="F44" s="78">
        <f t="shared" si="10"/>
        <v>488</v>
      </c>
      <c r="G44" s="78">
        <f>G42+G43</f>
        <v>3114</v>
      </c>
      <c r="H44" s="78">
        <f>H42+H43</f>
        <v>2661</v>
      </c>
      <c r="I44" s="78">
        <f t="shared" ref="I44:M44" si="11">I41+I43</f>
        <v>202010</v>
      </c>
      <c r="J44" s="78">
        <f t="shared" si="11"/>
        <v>199797</v>
      </c>
      <c r="K44" s="78">
        <f>K41+K43</f>
        <v>836350</v>
      </c>
      <c r="L44" s="78">
        <f t="shared" si="11"/>
        <v>803337</v>
      </c>
      <c r="M44" s="78">
        <f t="shared" si="11"/>
        <v>1327.7</v>
      </c>
      <c r="N44" s="78">
        <f>N41+N43</f>
        <v>987.7</v>
      </c>
    </row>
    <row r="45" spans="1:14" ht="14.15" customHeight="1">
      <c r="A45" s="8" t="s">
        <v>229</v>
      </c>
    </row>
    <row r="46" spans="1:14" ht="14.15" customHeight="1">
      <c r="A46" s="8" t="s">
        <v>230</v>
      </c>
    </row>
    <row r="47" spans="1:14">
      <c r="A47" s="44"/>
    </row>
  </sheetData>
  <mergeCells count="15">
    <mergeCell ref="K6:L6"/>
    <mergeCell ref="M6:N6"/>
    <mergeCell ref="C42:D42"/>
    <mergeCell ref="A15:A27"/>
    <mergeCell ref="B15:B18"/>
    <mergeCell ref="B19:B22"/>
    <mergeCell ref="B23:B26"/>
    <mergeCell ref="A28:A44"/>
    <mergeCell ref="B28:B34"/>
    <mergeCell ref="B35:B44"/>
    <mergeCell ref="A8:A14"/>
    <mergeCell ref="B9:B14"/>
    <mergeCell ref="E6:F6"/>
    <mergeCell ref="G6:H6"/>
    <mergeCell ref="I6:J6"/>
  </mergeCells>
  <phoneticPr fontId="14"/>
  <pageMargins left="0.70866141732283472" right="0.23622047244094491" top="0.19685039370078741" bottom="0.23622047244094491" header="0.19685039370078741" footer="0.19685039370078741"/>
  <pageSetup paperSize="9" scale="73" orientation="landscape" r:id="rId1"/>
  <headerFooter alignWithMargins="0">
    <oddHeader>&amp;R&amp;"ｺﾞｼｯｸ,斜体"&amp;9都道府県－5</oddHeader>
  </headerFooter>
  <rowBreaks count="1" manualBreakCount="1">
    <brk id="4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1.普通会計予算(R6-7年度)</vt:lpstr>
      <vt:lpstr>2.公営企業会計予算(R6-7年度)</vt:lpstr>
      <vt:lpstr>3.(1)普通会計決算（R4-5年度)</vt:lpstr>
      <vt:lpstr>3.(2)財政指標等（R元‐R5年度）</vt:lpstr>
      <vt:lpstr>4.公営企業会計決算（R4-5年度）</vt:lpstr>
      <vt:lpstr>5.三セク決算（R4-5年度）</vt:lpstr>
      <vt:lpstr>'1.普通会計予算(R6-7年度)'!Print_Area</vt:lpstr>
      <vt:lpstr>'2.公営企業会計予算(R6-7年度)'!Print_Area</vt:lpstr>
      <vt:lpstr>'3.(1)普通会計決算（R4-5年度)'!Print_Area</vt:lpstr>
      <vt:lpstr>'3.(2)財政指標等（R元‐R5年度）'!Print_Area</vt:lpstr>
      <vt:lpstr>'4.公営企業会計決算（R4-5年度）'!Print_Area</vt:lpstr>
      <vt:lpstr>'5.三セク決算（R4-5年度）'!Print_Area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chihousai09</cp:lastModifiedBy>
  <cp:lastPrinted>2025-08-21T01:38:24Z</cp:lastPrinted>
  <dcterms:created xsi:type="dcterms:W3CDTF">1999-07-06T05:17:05Z</dcterms:created>
  <dcterms:modified xsi:type="dcterms:W3CDTF">2025-09-18T00:45:06Z</dcterms:modified>
</cp:coreProperties>
</file>