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Dstfs03\01030_財政課$\02_室班フォルダ\起債資金班\700 その他班業務\700 各種照会\R7(2025)\070707_（地方債協会）都道府県及び指定都市の財政状況について\④協会へ回答\提出用\"/>
    </mc:Choice>
  </mc:AlternateContent>
  <xr:revisionPtr revIDLastSave="0" documentId="13_ncr:1_{217A7B29-B20B-4668-960C-3493D31DD362}" xr6:coauthVersionLast="47" xr6:coauthVersionMax="47" xr10:uidLastSave="{00000000-0000-0000-0000-000000000000}"/>
  <bookViews>
    <workbookView xWindow="-120" yWindow="-120" windowWidth="29040" windowHeight="15720" tabRatio="663" xr2:uid="{00000000-000D-0000-FFFF-FFFF00000000}"/>
  </bookViews>
  <sheets>
    <sheet name="1.普通会計予算(R6-7年度)" sheetId="2" r:id="rId1"/>
    <sheet name="2.公営企業会計予算(R6-7年度)" sheetId="4" r:id="rId2"/>
    <sheet name="3.(1)普通会計決算（R4-5年度)" sheetId="5" r:id="rId3"/>
    <sheet name="3.(2)財政指標等（R元‐R5年度）" sheetId="6" r:id="rId4"/>
    <sheet name="4.公営企業会計決算（R4-5年度）" sheetId="7" r:id="rId5"/>
    <sheet name="5.三セク決算（R4-5年度）" sheetId="8" r:id="rId6"/>
  </sheets>
  <definedNames>
    <definedName name="_xlnm.Print_Area" localSheetId="0">'1.普通会計予算(R6-7年度)'!$A$1:$I$47</definedName>
    <definedName name="_xlnm.Print_Area" localSheetId="1">'2.公営企業会計予算(R6-7年度)'!$A$1:$O$49</definedName>
    <definedName name="_xlnm.Print_Area" localSheetId="2">'3.(1)普通会計決算（R4-5年度)'!$A$1:$I$47</definedName>
    <definedName name="_xlnm.Print_Area" localSheetId="3">'3.(2)財政指標等（R元‐R5年度）'!$A$1:$I$35</definedName>
    <definedName name="_xlnm.Print_Area" localSheetId="4">'4.公営企業会計決算（R4-5年度）'!$A$1:$O$49</definedName>
    <definedName name="_xlnm.Print_Area" localSheetId="5">'5.三セク決算（R4-5年度）'!$A$1:$N$46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7" l="1"/>
  <c r="N27" i="7" s="1"/>
  <c r="N16" i="7"/>
  <c r="N15" i="7"/>
  <c r="N14" i="7"/>
  <c r="N24" i="4"/>
  <c r="N27" i="4" s="1"/>
  <c r="N16" i="4"/>
  <c r="N15" i="4"/>
  <c r="N14" i="4"/>
  <c r="F32" i="2"/>
  <c r="F45" i="2"/>
  <c r="F41" i="2"/>
  <c r="F39" i="2"/>
  <c r="F38" i="2"/>
  <c r="H32" i="2"/>
  <c r="F28" i="2"/>
  <c r="H24" i="7" l="1"/>
  <c r="H27" i="7" s="1"/>
  <c r="H16" i="7"/>
  <c r="H15" i="7"/>
  <c r="H14" i="7"/>
  <c r="H27" i="4"/>
  <c r="H24" i="4"/>
  <c r="H16" i="4"/>
  <c r="H15" i="4"/>
  <c r="H14" i="4"/>
  <c r="F41" i="5" l="1"/>
  <c r="F26" i="5"/>
  <c r="L24" i="7" l="1"/>
  <c r="L27" i="7" s="1"/>
  <c r="L16" i="7"/>
  <c r="L15" i="7"/>
  <c r="L14" i="7"/>
  <c r="J24" i="7"/>
  <c r="J27" i="7" s="1"/>
  <c r="J16" i="7"/>
  <c r="J15" i="7"/>
  <c r="J14" i="7"/>
  <c r="F24" i="7"/>
  <c r="F27" i="7" s="1"/>
  <c r="F16" i="7"/>
  <c r="F15" i="7"/>
  <c r="F14" i="7"/>
  <c r="H44" i="4"/>
  <c r="H39" i="4"/>
  <c r="H45" i="4" s="1"/>
  <c r="L27" i="4" l="1"/>
  <c r="L24" i="4"/>
  <c r="L16" i="4"/>
  <c r="L15" i="4"/>
  <c r="L14" i="4"/>
  <c r="J24" i="4"/>
  <c r="J27" i="4" s="1"/>
  <c r="J16" i="4"/>
  <c r="J15" i="4"/>
  <c r="J14" i="4"/>
  <c r="F24" i="4"/>
  <c r="F27" i="4" s="1"/>
  <c r="F16" i="4"/>
  <c r="F15" i="4"/>
  <c r="F14" i="4"/>
  <c r="J31" i="8"/>
  <c r="J34" i="8" s="1"/>
  <c r="H34" i="8"/>
  <c r="H41" i="8" s="1"/>
  <c r="H44" i="8" s="1"/>
  <c r="H31" i="8"/>
  <c r="F34" i="8"/>
  <c r="F41" i="8" s="1"/>
  <c r="F44" i="8" s="1"/>
  <c r="F31" i="8"/>
  <c r="K44" i="7"/>
  <c r="K39" i="7"/>
  <c r="K45" i="7" s="1"/>
  <c r="I44" i="7"/>
  <c r="I39" i="7"/>
  <c r="I45" i="7" s="1"/>
  <c r="G44" i="7"/>
  <c r="G39" i="7"/>
  <c r="G45" i="7" s="1"/>
  <c r="O24" i="7"/>
  <c r="O27" i="7" s="1"/>
  <c r="O16" i="7"/>
  <c r="O15" i="7"/>
  <c r="O14" i="7"/>
  <c r="M24" i="7"/>
  <c r="M27" i="7" s="1"/>
  <c r="M16" i="7"/>
  <c r="M15" i="7"/>
  <c r="M14" i="7"/>
  <c r="K27" i="7"/>
  <c r="K24" i="7"/>
  <c r="K16" i="7"/>
  <c r="K15" i="7"/>
  <c r="K14" i="7"/>
  <c r="I24" i="7"/>
  <c r="I27" i="7" s="1"/>
  <c r="I16" i="7"/>
  <c r="I15" i="7"/>
  <c r="I14" i="7"/>
  <c r="G27" i="7"/>
  <c r="G24" i="7"/>
  <c r="G16" i="7"/>
  <c r="G15" i="7"/>
  <c r="G14" i="7"/>
  <c r="G24" i="6"/>
  <c r="G22" i="6" s="1"/>
  <c r="H22" i="6"/>
  <c r="F22" i="6"/>
  <c r="E22" i="6"/>
  <c r="E21" i="6"/>
  <c r="H20" i="6"/>
  <c r="G20" i="6"/>
  <c r="F20" i="6"/>
  <c r="E20" i="6"/>
  <c r="H19" i="6"/>
  <c r="H23" i="6" s="1"/>
  <c r="G19" i="6"/>
  <c r="G23" i="6" s="1"/>
  <c r="F19" i="6"/>
  <c r="F23" i="6" s="1"/>
  <c r="E19" i="6"/>
  <c r="E23" i="6" s="1"/>
  <c r="H45" i="5"/>
  <c r="H41" i="5"/>
  <c r="H27" i="5"/>
  <c r="H26" i="5"/>
  <c r="J41" i="8" l="1"/>
  <c r="J44" i="8" s="1"/>
  <c r="J37" i="8"/>
  <c r="J42" i="8" s="1"/>
  <c r="H37" i="8"/>
  <c r="H42" i="8" s="1"/>
  <c r="F37" i="8"/>
  <c r="F42" i="8" s="1"/>
  <c r="F21" i="6"/>
  <c r="G21" i="6"/>
  <c r="H21" i="6"/>
  <c r="K44" i="4" l="1"/>
  <c r="K39" i="4"/>
  <c r="K45" i="4" s="1"/>
  <c r="I44" i="4"/>
  <c r="I39" i="4"/>
  <c r="I45" i="4" s="1"/>
  <c r="G44" i="4"/>
  <c r="G39" i="4"/>
  <c r="G45" i="4" s="1"/>
  <c r="O24" i="4"/>
  <c r="O27" i="4" s="1"/>
  <c r="O16" i="4"/>
  <c r="O15" i="4"/>
  <c r="O14" i="4"/>
  <c r="M27" i="4"/>
  <c r="M24" i="4"/>
  <c r="M16" i="4"/>
  <c r="M15" i="4"/>
  <c r="M14" i="4"/>
  <c r="K24" i="4"/>
  <c r="K27" i="4" s="1"/>
  <c r="K16" i="4"/>
  <c r="K15" i="4"/>
  <c r="K14" i="4"/>
  <c r="I24" i="4"/>
  <c r="I27" i="4" s="1"/>
  <c r="I16" i="4"/>
  <c r="I15" i="4"/>
  <c r="I14" i="4"/>
  <c r="G24" i="4"/>
  <c r="G27" i="4" s="1"/>
  <c r="G16" i="4"/>
  <c r="G15" i="4"/>
  <c r="G14" i="4"/>
  <c r="H41" i="2"/>
  <c r="H39" i="2"/>
  <c r="H38" i="2"/>
  <c r="H45" i="2"/>
  <c r="H26" i="2"/>
  <c r="H27" i="2" s="1"/>
  <c r="I9" i="2" l="1"/>
  <c r="G45" i="2"/>
  <c r="F27" i="2"/>
  <c r="G27" i="2" s="1"/>
  <c r="F45" i="5"/>
  <c r="G44" i="5" s="1"/>
  <c r="F27" i="5"/>
  <c r="G19" i="5" s="1"/>
  <c r="F44" i="4"/>
  <c r="F39" i="4"/>
  <c r="F45" i="4" s="1"/>
  <c r="N31" i="8"/>
  <c r="N34" i="8" s="1"/>
  <c r="M31" i="8"/>
  <c r="M34" i="8" s="1"/>
  <c r="L31" i="8"/>
  <c r="L34" i="8" s="1"/>
  <c r="L37" i="8" s="1"/>
  <c r="L42" i="8" s="1"/>
  <c r="K31" i="8"/>
  <c r="K34" i="8" s="1"/>
  <c r="I31" i="8"/>
  <c r="I34" i="8" s="1"/>
  <c r="I37" i="8" s="1"/>
  <c r="I42" i="8" s="1"/>
  <c r="G31" i="8"/>
  <c r="G34" i="8" s="1"/>
  <c r="G41" i="8" s="1"/>
  <c r="G44" i="8" s="1"/>
  <c r="E31" i="8"/>
  <c r="E34" i="8" s="1"/>
  <c r="O44" i="7"/>
  <c r="N44" i="7"/>
  <c r="M44" i="7"/>
  <c r="L44" i="7"/>
  <c r="J44" i="7"/>
  <c r="H44" i="7"/>
  <c r="F44" i="7"/>
  <c r="O39" i="7"/>
  <c r="N39" i="7"/>
  <c r="M39" i="7"/>
  <c r="L39" i="7"/>
  <c r="J39" i="7"/>
  <c r="H39" i="7"/>
  <c r="F39" i="7"/>
  <c r="I20" i="6"/>
  <c r="I19" i="6"/>
  <c r="I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5" i="4" s="1"/>
  <c r="N44" i="4"/>
  <c r="M39" i="4"/>
  <c r="M44" i="4"/>
  <c r="M45" i="4" s="1"/>
  <c r="L39" i="4"/>
  <c r="L44" i="4"/>
  <c r="L45" i="4"/>
  <c r="J39" i="4"/>
  <c r="J44" i="4"/>
  <c r="G29" i="2" l="1"/>
  <c r="G41" i="2"/>
  <c r="G14" i="2"/>
  <c r="G33" i="5"/>
  <c r="G37" i="5"/>
  <c r="G42" i="5"/>
  <c r="G40" i="5"/>
  <c r="G35" i="5"/>
  <c r="G30" i="5"/>
  <c r="G34" i="5"/>
  <c r="G28" i="5"/>
  <c r="G41" i="5"/>
  <c r="M45" i="7"/>
  <c r="G38" i="5"/>
  <c r="O45" i="7"/>
  <c r="G39" i="5"/>
  <c r="I45" i="5"/>
  <c r="G45" i="5"/>
  <c r="G29" i="5"/>
  <c r="G28" i="2"/>
  <c r="G21" i="2"/>
  <c r="G43" i="5"/>
  <c r="G16" i="2"/>
  <c r="G18" i="2"/>
  <c r="J45" i="7"/>
  <c r="G36" i="5"/>
  <c r="G31" i="5"/>
  <c r="G32" i="5"/>
  <c r="G9" i="2"/>
  <c r="J45" i="4"/>
  <c r="O45" i="4"/>
  <c r="G37" i="8"/>
  <c r="G42" i="8" s="1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F45" i="7"/>
  <c r="G23" i="2"/>
  <c r="G30" i="2"/>
  <c r="H45" i="7"/>
  <c r="G26" i="2"/>
  <c r="G32" i="2"/>
  <c r="G13" i="2"/>
  <c r="G40" i="2"/>
  <c r="G20" i="2"/>
  <c r="G17" i="2"/>
  <c r="G10" i="2"/>
  <c r="G31" i="2"/>
  <c r="N45" i="7"/>
  <c r="I23" i="6"/>
  <c r="E41" i="8"/>
  <c r="E44" i="8" s="1"/>
  <c r="E37" i="8"/>
  <c r="E42" i="8" s="1"/>
  <c r="K37" i="8"/>
  <c r="K42" i="8" s="1"/>
  <c r="K41" i="8"/>
  <c r="K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I41" i="8"/>
  <c r="I44" i="8" s="1"/>
  <c r="G42" i="2"/>
  <c r="I45" i="2"/>
  <c r="G18" i="5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<sst xmlns="http://schemas.openxmlformats.org/spreadsheetml/2006/main" count="443" uniqueCount="263">
  <si>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</si>
  <si>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</si>
  <si>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</si>
  <si>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</si>
  <si>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</si>
  <si>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</si>
  <si>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</si>
  <si>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</si>
  <si>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</si>
  <si>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</si>
  <si>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</si>
  <si>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</si>
  <si>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</si>
  <si>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</si>
  <si>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</si>
  <si>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</si>
  <si>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</si>
  <si>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</si>
  <si>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</si>
  <si>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</si>
  <si>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</si>
  <si>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</si>
  <si>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</si>
  <si>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</si>
  <si>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</si>
  <si>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</si>
  <si>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</si>
  <si>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</si>
  <si>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</si>
  <si>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</si>
  <si>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</si>
  <si>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</si>
  <si>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</si>
  <si>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</si>
  <si>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</si>
  <si>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</si>
  <si>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</si>
  <si>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</si>
  <si>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</si>
  <si>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</si>
  <si>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</si>
  <si>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</si>
  <si>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</si>
  <si>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</si>
  <si>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</si>
  <si>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</si>
  <si>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</si>
  <si>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</si>
  <si>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</si>
  <si>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</si>
  <si>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</si>
  <si>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</si>
  <si>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</si>
  <si>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</si>
  <si>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</si>
  <si>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</si>
  <si>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</si>
  <si>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</si>
  <si>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</si>
  <si>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</si>
  <si>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</si>
  <si>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</si>
  <si>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</si>
  <si>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</si>
  <si>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</si>
  <si>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</si>
  <si>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</si>
  <si>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</si>
  <si>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</si>
  <si>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</si>
  <si>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</si>
  <si>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</si>
  <si>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</si>
  <si>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</si>
  <si>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</si>
  <si>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</si>
  <si>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</si>
  <si>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</si>
  <si>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</si>
  <si>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</si>
  <si>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</si>
  <si>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</si>
  <si>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</si>
  <si>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</si>
  <si>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</si>
  <si>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</si>
  <si>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</si>
  <si>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</si>
  <si>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</si>
  <si>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</si>
  <si>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</si>
  <si>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</si>
  <si>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</si>
  <si>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</si>
  <si>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</si>
  <si>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</si>
  <si>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</si>
  <si>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</si>
  <si>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</si>
  <si>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</si>
  <si>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</si>
  <si>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</si>
  <si>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</si>
  <si>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</si>
  <si>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</si>
  <si>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</si>
  <si>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</si>
  <si>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</si>
  <si>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</si>
  <si>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</si>
  <si>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</si>
  <si>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</si>
  <si>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</si>
  <si>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</si>
  <si>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</si>
  <si>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</si>
  <si>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</si>
  <si>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</si>
  <si>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</si>
  <si>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</si>
  <si>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</si>
  <si>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</si>
  <si>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</si>
  <si>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</si>
  <si>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</si>
  <si>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</si>
  <si>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</si>
  <si>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</si>
  <si>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</si>
  <si>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</si>
  <si>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</si>
  <si>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</si>
  <si>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</si>
  <si>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</si>
  <si>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</si>
  <si>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</si>
  <si>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</si>
  <si>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</si>
  <si>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</si>
  <si>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</si>
  <si>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</si>
  <si>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</si>
  <si>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</si>
  <si>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</si>
  <si>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</si>
  <si>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</si>
  <si>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</si>
  <si>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</si>
  <si>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</si>
  <si>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</si>
  <si>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</si>
  <si>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</si>
  <si>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</si>
  <si>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</si>
  <si>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</si>
  <si>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</si>
  <si>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</si>
  <si>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</si>
  <si>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</si>
  <si>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</si>
  <si>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</si>
  <si>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</si>
  <si>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</si>
  <si>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</si>
  <si>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</si>
  <si>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</si>
  <si>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</si>
  <si>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</si>
  <si>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</si>
  <si>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</si>
  <si>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</si>
  <si>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</si>
  <si>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</si>
  <si>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</si>
  <si>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</si>
  <si>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</si>
  <si>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</si>
  <si>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</si>
  <si>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</si>
  <si>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</si>
  <si>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</si>
  <si>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</si>
  <si>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</si>
  <si>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</si>
  <si>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</si>
  <si>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</si>
  <si>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</si>
  <si>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</si>
  <si>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</si>
  <si>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</si>
  <si>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</si>
  <si>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</si>
  <si>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</si>
  <si>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</si>
  <si>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</si>
  <si>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</si>
  <si>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</si>
  <si>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</si>
  <si>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</si>
  <si>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</si>
  <si>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</si>
  <si>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</si>
  <si>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</si>
  <si>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</si>
  <si>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</si>
  <si>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</si>
  <si>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</si>
  <si>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</si>
  <si>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</si>
  <si>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</si>
  <si>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</si>
  <si>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</si>
  <si>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</si>
  <si>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</si>
  <si>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</si>
  <si>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</si>
  <si>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</si>
  <si>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</si>
  <si>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</si>
  <si>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</si>
  <si>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</si>
  <si>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</si>
  <si>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</si>
  <si>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</si>
  <si>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</si>
  <si>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</si>
  <si>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</si>
  <si>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</si>
  <si>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</si>
  <si>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</si>
  <si>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</si>
  <si>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</si>
  <si>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</si>
  <si>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</si>
  <si>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</si>
  <si>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</si>
  <si>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</si>
  <si>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</si>
  <si>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令和６年度</t>
    <rPh sb="3" eb="5">
      <t>ネンド</t>
    </rPh>
    <phoneticPr fontId="18"/>
  </si>
  <si>
    <t>４年度</t>
    <rPh sb="1" eb="3">
      <t>ネンド</t>
    </rPh>
    <phoneticPr fontId="18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</si>
  <si>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9"/>
  </si>
  <si>
    <t>令和７年度</t>
    <rPh sb="3" eb="5">
      <t>ネンド</t>
    </rPh>
    <phoneticPr fontId="18"/>
  </si>
  <si>
    <t>(令和７年度予算ﾍﾞｰｽ）</t>
    <rPh sb="6" eb="8">
      <t>ヨサン</t>
    </rPh>
    <phoneticPr fontId="14"/>
  </si>
  <si>
    <t>令和７年度</t>
    <phoneticPr fontId="18"/>
  </si>
  <si>
    <t>（1）令和５年度普通会計決算の状況</t>
    <phoneticPr fontId="16"/>
  </si>
  <si>
    <t>令和４年度</t>
    <phoneticPr fontId="18"/>
  </si>
  <si>
    <t>(令和５年度決算ﾍﾞｰｽ）</t>
    <phoneticPr fontId="16"/>
  </si>
  <si>
    <t>(令和５年度決算額）</t>
    <phoneticPr fontId="16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</si>
  <si>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</si>
  <si>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５年度</t>
    <rPh sb="1" eb="3">
      <t>ネンド</t>
    </rPh>
    <phoneticPr fontId="18"/>
  </si>
  <si>
    <t>千葉県</t>
    <rPh sb="0" eb="3">
      <t>チバケン</t>
    </rPh>
    <phoneticPr fontId="9"/>
  </si>
  <si>
    <t>千葉県</t>
    <rPh sb="0" eb="3">
      <t>チバケン</t>
    </rPh>
    <phoneticPr fontId="16"/>
  </si>
  <si>
    <t>上水道事業会計</t>
    <rPh sb="0" eb="3">
      <t>ジョウスイドウ</t>
    </rPh>
    <rPh sb="3" eb="5">
      <t>ジギョウ</t>
    </rPh>
    <rPh sb="5" eb="7">
      <t>カイケイ</t>
    </rPh>
    <phoneticPr fontId="23"/>
  </si>
  <si>
    <t>病院事業会計</t>
    <rPh sb="0" eb="2">
      <t>ビョウイン</t>
    </rPh>
    <rPh sb="2" eb="4">
      <t>ジギョウ</t>
    </rPh>
    <rPh sb="4" eb="6">
      <t>カイケイ</t>
    </rPh>
    <phoneticPr fontId="9"/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</si>
  <si>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23"/>
  </si>
  <si>
    <t>造成土地管理事業会計</t>
    <rPh sb="0" eb="2">
      <t>ゾウセイ</t>
    </rPh>
    <rPh sb="2" eb="4">
      <t>トチ</t>
    </rPh>
    <rPh sb="4" eb="6">
      <t>カンリ</t>
    </rPh>
    <rPh sb="6" eb="8">
      <t>ジギョウ</t>
    </rPh>
    <rPh sb="8" eb="10">
      <t>カイケイ</t>
    </rPh>
    <phoneticPr fontId="23"/>
  </si>
  <si>
    <t>流域下水道事業会計</t>
    <rPh sb="0" eb="2">
      <t>リュウイキ</t>
    </rPh>
    <rPh sb="2" eb="5">
      <t>ゲスイドウ</t>
    </rPh>
    <rPh sb="5" eb="7">
      <t>ジギョウ</t>
    </rPh>
    <rPh sb="7" eb="9">
      <t>カイケイ</t>
    </rPh>
    <phoneticPr fontId="9"/>
  </si>
  <si>
    <t>港湾整備事業会計</t>
    <rPh sb="0" eb="2">
      <t>コウワン</t>
    </rPh>
    <rPh sb="2" eb="4">
      <t>セイビ</t>
    </rPh>
    <rPh sb="4" eb="6">
      <t>ジギョウ</t>
    </rPh>
    <rPh sb="6" eb="8">
      <t>カイケイ</t>
    </rPh>
    <phoneticPr fontId="9"/>
  </si>
  <si>
    <t>土地区画整理事業会計</t>
    <rPh sb="0" eb="2">
      <t>トチ</t>
    </rPh>
    <rPh sb="2" eb="4">
      <t>クカク</t>
    </rPh>
    <rPh sb="4" eb="6">
      <t>セイリ</t>
    </rPh>
    <rPh sb="8" eb="10">
      <t>カイケイ</t>
    </rPh>
    <phoneticPr fontId="9"/>
  </si>
  <si>
    <t>工業団地整備事業会計</t>
    <rPh sb="0" eb="2">
      <t>コウギョウ</t>
    </rPh>
    <rPh sb="2" eb="4">
      <t>ダンチ</t>
    </rPh>
    <rPh sb="4" eb="6">
      <t>セイビ</t>
    </rPh>
    <rPh sb="6" eb="8">
      <t>ジギョウ</t>
    </rPh>
    <rPh sb="8" eb="10">
      <t>カイケイ</t>
    </rPh>
    <phoneticPr fontId="9"/>
  </si>
  <si>
    <t>道路公社</t>
    <rPh sb="0" eb="2">
      <t>ドウロ</t>
    </rPh>
    <rPh sb="2" eb="4">
      <t>コウシャ</t>
    </rPh>
    <phoneticPr fontId="14"/>
  </si>
  <si>
    <t>住宅供給公社</t>
    <rPh sb="0" eb="2">
      <t>ジュウタク</t>
    </rPh>
    <rPh sb="2" eb="4">
      <t>キョウキュウ</t>
    </rPh>
    <rPh sb="4" eb="6">
      <t>コウシャ</t>
    </rPh>
    <phoneticPr fontId="14"/>
  </si>
  <si>
    <t>土地開発公社</t>
    <rPh sb="0" eb="2">
      <t>トチ</t>
    </rPh>
    <rPh sb="2" eb="4">
      <t>カイハツ</t>
    </rPh>
    <rPh sb="4" eb="6">
      <t>コウシャ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</si>
</sst>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7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Meiryo UI"/>
      <family val="1"/>
      <charset val="128"/>
    </font>
    <font>
      <b/>
      <sz val="12"/>
      <name val="ＭＳ Ｐゴシック"/>
      <family val="1"/>
      <charset val="128"/>
    </font>
    <font>
      <b/>
      <sz val="11"/>
      <name val="ＭＳ Ｐゴシック"/>
      <family val="1"/>
      <charset val="128"/>
    </font>
    <font>
      <sz val="11"/>
      <color theme="1"/>
      <name val="明朝"/>
      <family val="1"/>
      <charset val="128"/>
    </font>
    <font>
      <sz val="6"/>
      <name val="ＭＳ Ｐ明朝"/>
      <family val="1"/>
    </font>
    <font>
      <b/>
      <sz val="11"/>
      <color rgb="FFC00000"/>
      <name val="明朝"/>
      <family val="1"/>
      <charset val="128"/>
    </font>
    <font>
      <b/>
      <sz val="11"/>
      <color rgb="FFC00000"/>
      <name val="ＭＳ Ｐゴシック"/>
      <family val="1"/>
      <charset val="128"/>
    </font>
    <font>
      <b/>
      <sz val="11"/>
      <color rgb="FFC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26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0" fontId="20" fillId="0" borderId="5" xfId="0" applyFont="1" applyBorder="1" applyAlignment="1">
      <alignment horizontal="distributed" vertical="center" justifyLastLine="1"/>
    </xf>
    <xf numFmtId="0" fontId="21" fillId="0" borderId="5" xfId="0" applyFont="1" applyBorder="1" applyAlignment="1">
      <alignment horizontal="distributed" vertical="center" justifyLastLine="1"/>
    </xf>
    <xf numFmtId="177" fontId="2" fillId="0" borderId="10" xfId="1" quotePrefix="1" applyNumberFormat="1" applyFont="1" applyFill="1" applyBorder="1" applyAlignment="1">
      <alignment horizontal="right" vertical="center"/>
    </xf>
    <xf numFmtId="41" fontId="24" fillId="0" borderId="0" xfId="0" applyNumberFormat="1" applyFont="1" applyAlignment="1">
      <alignment vertical="center"/>
    </xf>
    <xf numFmtId="41" fontId="25" fillId="0" borderId="0" xfId="0" applyNumberFormat="1" applyFont="1" applyAlignment="1">
      <alignment vertical="center"/>
    </xf>
    <xf numFmtId="41" fontId="26" fillId="0" borderId="0" xfId="0" applyNumberFormat="1" applyFont="1" applyAlignment="1">
      <alignment horizontal="left" vertical="center"/>
    </xf>
    <xf numFmtId="41" fontId="26" fillId="0" borderId="0" xfId="0" applyNumberFormat="1" applyFont="1" applyAlignment="1">
      <alignment vertical="center"/>
    </xf>
    <xf numFmtId="177" fontId="22" fillId="0" borderId="10" xfId="1" applyNumberFormat="1" applyFont="1" applyFill="1" applyBorder="1" applyAlignment="1">
      <alignment vertical="center"/>
    </xf>
    <xf numFmtId="41" fontId="24" fillId="0" borderId="0" xfId="0" applyNumberFormat="1" applyFont="1" applyAlignment="1">
      <alignment horizontal="left" vertical="center"/>
    </xf>
    <xf numFmtId="177" fontId="2" fillId="0" borderId="10" xfId="1" applyNumberFormat="1" applyFont="1" applyFill="1" applyBorder="1" applyAlignment="1">
      <alignment vertical="center"/>
    </xf>
    <xf numFmtId="177" fontId="2" fillId="0" borderId="10" xfId="1" applyNumberFormat="1" applyBorder="1" applyAlignment="1">
      <alignment vertical="center" shrinkToFit="1"/>
    </xf>
    <xf numFmtId="177" fontId="2" fillId="0" borderId="10" xfId="1" applyNumberFormat="1" applyFont="1" applyBorder="1" applyAlignment="1">
      <alignment vertical="center" shrinkToFit="1"/>
    </xf>
    <xf numFmtId="179" fontId="26" fillId="0" borderId="0" xfId="0" applyNumberFormat="1" applyFont="1" applyAlignment="1">
      <alignment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center" vertical="center"/>
    </xf>
    <xf numFmtId="176" fontId="22" fillId="0" borderId="15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2" fillId="0" borderId="8" xfId="0" applyNumberFormat="1" applyFont="1" applyBorder="1" applyAlignment="1">
      <alignment horizontal="center" vertical="center"/>
    </xf>
    <xf numFmtId="176" fontId="22" fillId="0" borderId="9" xfId="0" applyNumberFormat="1" applyFon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K14" sqref="K14"/>
    </sheetView>
  </sheetViews>
  <sheetFormatPr defaultColWidth="9"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82" t="s">
        <v>250</v>
      </c>
      <c r="F1" s="1"/>
    </row>
    <row r="3" spans="1:11" ht="14.25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5"/>
      <c r="F7" s="44" t="s">
        <v>241</v>
      </c>
      <c r="G7" s="44"/>
      <c r="H7" s="44" t="s">
        <v>238</v>
      </c>
      <c r="I7" s="45" t="s">
        <v>21</v>
      </c>
    </row>
    <row r="8" spans="1:11" ht="17.100000000000001" customHeight="1">
      <c r="A8" s="18"/>
      <c r="B8" s="19"/>
      <c r="C8" s="19"/>
      <c r="D8" s="19"/>
      <c r="E8" s="56"/>
      <c r="F8" s="47" t="s">
        <v>90</v>
      </c>
      <c r="G8" s="47" t="s">
        <v>2</v>
      </c>
      <c r="H8" s="47" t="s">
        <v>233</v>
      </c>
      <c r="I8" s="48"/>
    </row>
    <row r="9" spans="1:11" ht="18" customHeight="1">
      <c r="A9" s="95" t="s">
        <v>87</v>
      </c>
      <c r="B9" s="95" t="s">
        <v>89</v>
      </c>
      <c r="C9" s="57" t="s">
        <v>3</v>
      </c>
      <c r="D9" s="49"/>
      <c r="E9" s="49"/>
      <c r="F9" s="50">
        <v>1000980</v>
      </c>
      <c r="G9" s="51">
        <f>F9/$F$27*100</f>
        <v>45.296963504217771</v>
      </c>
      <c r="H9" s="92">
        <v>920284</v>
      </c>
      <c r="I9" s="51">
        <f>(F9/H9-1)*100</f>
        <v>8.7685975198960264</v>
      </c>
      <c r="K9" s="94"/>
    </row>
    <row r="10" spans="1:11" ht="18" customHeight="1">
      <c r="A10" s="95"/>
      <c r="B10" s="95"/>
      <c r="C10" s="59"/>
      <c r="D10" s="61" t="s">
        <v>22</v>
      </c>
      <c r="E10" s="49"/>
      <c r="F10" s="50">
        <v>327425</v>
      </c>
      <c r="G10" s="51">
        <f t="shared" ref="G10:G26" si="0">F10/$F$27*100</f>
        <v>14.81683777434964</v>
      </c>
      <c r="H10" s="92">
        <v>290396</v>
      </c>
      <c r="I10" s="51">
        <f t="shared" ref="I10:I27" si="1">(F10/H10-1)*100</f>
        <v>12.751208694334636</v>
      </c>
      <c r="K10" s="88"/>
    </row>
    <row r="11" spans="1:11" ht="18" customHeight="1">
      <c r="A11" s="95"/>
      <c r="B11" s="95"/>
      <c r="C11" s="59"/>
      <c r="D11" s="59"/>
      <c r="E11" s="43" t="s">
        <v>23</v>
      </c>
      <c r="F11" s="50">
        <v>273527</v>
      </c>
      <c r="G11" s="51">
        <f t="shared" si="0"/>
        <v>12.377812280383397</v>
      </c>
      <c r="H11" s="92">
        <v>247779</v>
      </c>
      <c r="I11" s="51">
        <f t="shared" si="1"/>
        <v>10.39151824811626</v>
      </c>
    </row>
    <row r="12" spans="1:11" ht="18" customHeight="1">
      <c r="A12" s="95"/>
      <c r="B12" s="95"/>
      <c r="C12" s="59"/>
      <c r="D12" s="59"/>
      <c r="E12" s="43" t="s">
        <v>24</v>
      </c>
      <c r="F12" s="50">
        <v>11290</v>
      </c>
      <c r="G12" s="51">
        <f t="shared" si="0"/>
        <v>0.51090203396932876</v>
      </c>
      <c r="H12" s="92">
        <v>9692</v>
      </c>
      <c r="I12" s="51">
        <f t="shared" si="1"/>
        <v>16.487825010317781</v>
      </c>
    </row>
    <row r="13" spans="1:11" ht="18" customHeight="1">
      <c r="A13" s="95"/>
      <c r="B13" s="95"/>
      <c r="C13" s="59"/>
      <c r="D13" s="60"/>
      <c r="E13" s="43" t="s">
        <v>25</v>
      </c>
      <c r="F13" s="50">
        <v>1528</v>
      </c>
      <c r="G13" s="51">
        <f t="shared" si="0"/>
        <v>6.9145997157230674E-2</v>
      </c>
      <c r="H13" s="92">
        <v>779</v>
      </c>
      <c r="I13" s="51">
        <f t="shared" si="1"/>
        <v>96.148908857509625</v>
      </c>
    </row>
    <row r="14" spans="1:11" ht="18" customHeight="1">
      <c r="A14" s="95"/>
      <c r="B14" s="95"/>
      <c r="C14" s="59"/>
      <c r="D14" s="57" t="s">
        <v>26</v>
      </c>
      <c r="E14" s="49"/>
      <c r="F14" s="50">
        <v>194030</v>
      </c>
      <c r="G14" s="51">
        <f t="shared" si="0"/>
        <v>8.7803650709538399</v>
      </c>
      <c r="H14" s="92">
        <v>178551</v>
      </c>
      <c r="I14" s="51">
        <f t="shared" si="1"/>
        <v>8.6692317601133606</v>
      </c>
    </row>
    <row r="15" spans="1:11" ht="18" customHeight="1">
      <c r="A15" s="95"/>
      <c r="B15" s="95"/>
      <c r="C15" s="59"/>
      <c r="D15" s="59"/>
      <c r="E15" s="43" t="s">
        <v>27</v>
      </c>
      <c r="F15" s="50">
        <v>10265</v>
      </c>
      <c r="G15" s="51">
        <f t="shared" si="0"/>
        <v>0.46451810263021781</v>
      </c>
      <c r="H15" s="92">
        <v>9730</v>
      </c>
      <c r="I15" s="51">
        <f t="shared" si="1"/>
        <v>5.4984583761562122</v>
      </c>
    </row>
    <row r="16" spans="1:11" ht="18" customHeight="1">
      <c r="A16" s="95"/>
      <c r="B16" s="95"/>
      <c r="C16" s="59"/>
      <c r="D16" s="60"/>
      <c r="E16" s="43" t="s">
        <v>28</v>
      </c>
      <c r="F16" s="50">
        <v>183765</v>
      </c>
      <c r="G16" s="51">
        <f t="shared" si="0"/>
        <v>8.3158469683236209</v>
      </c>
      <c r="H16" s="92">
        <v>168821</v>
      </c>
      <c r="I16" s="51">
        <f t="shared" si="1"/>
        <v>8.8519793153695403</v>
      </c>
      <c r="K16" s="23"/>
    </row>
    <row r="17" spans="1:26" ht="18" customHeight="1">
      <c r="A17" s="95"/>
      <c r="B17" s="95"/>
      <c r="C17" s="59"/>
      <c r="D17" s="96" t="s">
        <v>29</v>
      </c>
      <c r="E17" s="97"/>
      <c r="F17" s="50">
        <v>326392</v>
      </c>
      <c r="G17" s="51">
        <f t="shared" si="0"/>
        <v>14.770091822083007</v>
      </c>
      <c r="H17" s="92">
        <v>298325</v>
      </c>
      <c r="I17" s="51">
        <f t="shared" si="1"/>
        <v>9.4081957596580992</v>
      </c>
    </row>
    <row r="18" spans="1:26" ht="18" customHeight="1">
      <c r="A18" s="95"/>
      <c r="B18" s="95"/>
      <c r="C18" s="59"/>
      <c r="D18" s="96" t="s">
        <v>93</v>
      </c>
      <c r="E18" s="98"/>
      <c r="F18" s="50">
        <v>19524000</v>
      </c>
      <c r="G18" s="51">
        <f t="shared" si="0"/>
        <v>883.51207362419598</v>
      </c>
      <c r="H18" s="92">
        <v>20781</v>
      </c>
      <c r="I18" s="51">
        <f t="shared" si="1"/>
        <v>93851.205428035217</v>
      </c>
    </row>
    <row r="19" spans="1:26" ht="18" customHeight="1">
      <c r="A19" s="95"/>
      <c r="B19" s="95"/>
      <c r="C19" s="58"/>
      <c r="D19" s="96" t="s">
        <v>94</v>
      </c>
      <c r="E19" s="98"/>
      <c r="F19" s="52">
        <v>0</v>
      </c>
      <c r="G19" s="51">
        <f t="shared" si="0"/>
        <v>0</v>
      </c>
      <c r="H19" s="93">
        <v>0</v>
      </c>
      <c r="I19" s="51" t="e">
        <f t="shared" si="1"/>
        <v>#DIV/0!</v>
      </c>
      <c r="Z19" s="2" t="s">
        <v>95</v>
      </c>
    </row>
    <row r="20" spans="1:26" ht="18" customHeight="1">
      <c r="A20" s="95"/>
      <c r="B20" s="95"/>
      <c r="C20" s="49" t="s">
        <v>4</v>
      </c>
      <c r="D20" s="49"/>
      <c r="E20" s="49"/>
      <c r="F20" s="50">
        <v>138610</v>
      </c>
      <c r="G20" s="51">
        <f t="shared" si="0"/>
        <v>6.2724650955260097</v>
      </c>
      <c r="H20" s="92">
        <v>120068</v>
      </c>
      <c r="I20" s="51">
        <f t="shared" si="1"/>
        <v>15.442915681114044</v>
      </c>
    </row>
    <row r="21" spans="1:26" ht="18" customHeight="1">
      <c r="A21" s="95"/>
      <c r="B21" s="95"/>
      <c r="C21" s="49" t="s">
        <v>5</v>
      </c>
      <c r="D21" s="49"/>
      <c r="E21" s="49"/>
      <c r="F21" s="50">
        <v>229000</v>
      </c>
      <c r="G21" s="51">
        <f t="shared" si="0"/>
        <v>10.362849050396481</v>
      </c>
      <c r="H21" s="92">
        <v>232000</v>
      </c>
      <c r="I21" s="51">
        <f t="shared" si="1"/>
        <v>-1.2931034482758674</v>
      </c>
    </row>
    <row r="22" spans="1:26" ht="18" customHeight="1">
      <c r="A22" s="95"/>
      <c r="B22" s="95"/>
      <c r="C22" s="49" t="s">
        <v>30</v>
      </c>
      <c r="D22" s="49"/>
      <c r="E22" s="49"/>
      <c r="F22" s="50">
        <v>31915</v>
      </c>
      <c r="G22" s="51">
        <f t="shared" si="0"/>
        <v>1.4442372377441208</v>
      </c>
      <c r="H22" s="92">
        <v>32268</v>
      </c>
      <c r="I22" s="51">
        <f t="shared" si="1"/>
        <v>-1.0939630593777117</v>
      </c>
    </row>
    <row r="23" spans="1:26" ht="18" customHeight="1">
      <c r="A23" s="95"/>
      <c r="B23" s="95"/>
      <c r="C23" s="49" t="s">
        <v>6</v>
      </c>
      <c r="D23" s="49"/>
      <c r="E23" s="49"/>
      <c r="F23" s="50">
        <v>203209</v>
      </c>
      <c r="G23" s="51">
        <f t="shared" si="0"/>
        <v>9.1957388326725695</v>
      </c>
      <c r="H23" s="92">
        <v>179056</v>
      </c>
      <c r="I23" s="51">
        <f t="shared" si="1"/>
        <v>13.48907604324905</v>
      </c>
    </row>
    <row r="24" spans="1:26" ht="18" customHeight="1">
      <c r="A24" s="95"/>
      <c r="B24" s="95"/>
      <c r="C24" s="49" t="s">
        <v>31</v>
      </c>
      <c r="D24" s="49"/>
      <c r="E24" s="49"/>
      <c r="F24" s="50">
        <v>7716</v>
      </c>
      <c r="G24" s="51">
        <f t="shared" si="0"/>
        <v>0.34916918459763863</v>
      </c>
      <c r="H24" s="92">
        <v>4297</v>
      </c>
      <c r="I24" s="51">
        <f t="shared" si="1"/>
        <v>79.567139865022114</v>
      </c>
    </row>
    <row r="25" spans="1:26" ht="18" customHeight="1">
      <c r="A25" s="95"/>
      <c r="B25" s="95"/>
      <c r="C25" s="49" t="s">
        <v>7</v>
      </c>
      <c r="D25" s="49"/>
      <c r="E25" s="49"/>
      <c r="F25" s="50">
        <v>129344</v>
      </c>
      <c r="G25" s="51">
        <f t="shared" si="0"/>
        <v>5.8531543562204469</v>
      </c>
      <c r="H25" s="92">
        <v>140645</v>
      </c>
      <c r="I25" s="51">
        <f t="shared" si="1"/>
        <v>-8.0351238934907023</v>
      </c>
    </row>
    <row r="26" spans="1:26" ht="18" customHeight="1">
      <c r="A26" s="95"/>
      <c r="B26" s="95"/>
      <c r="C26" s="49" t="s">
        <v>8</v>
      </c>
      <c r="D26" s="49"/>
      <c r="E26" s="49"/>
      <c r="F26" s="50">
        <v>469043</v>
      </c>
      <c r="G26" s="51">
        <f t="shared" si="0"/>
        <v>21.225422738624964</v>
      </c>
      <c r="H26" s="92">
        <f>2127922-SUM(H9,H20:H25)</f>
        <v>499304</v>
      </c>
      <c r="I26" s="51">
        <f t="shared" si="1"/>
        <v>-6.0606364058769842</v>
      </c>
    </row>
    <row r="27" spans="1:26" ht="18" customHeight="1">
      <c r="A27" s="95"/>
      <c r="B27" s="95"/>
      <c r="C27" s="49" t="s">
        <v>9</v>
      </c>
      <c r="D27" s="49"/>
      <c r="E27" s="49"/>
      <c r="F27" s="50">
        <f>SUM(F9,F20:F26)</f>
        <v>2209817</v>
      </c>
      <c r="G27" s="51">
        <f>F27/$F$27*100</f>
        <v>100</v>
      </c>
      <c r="H27" s="92">
        <f>SUM(H9,H20:H26)</f>
        <v>2127922</v>
      </c>
      <c r="I27" s="51">
        <f t="shared" si="1"/>
        <v>3.8485903148705702</v>
      </c>
    </row>
    <row r="28" spans="1:26" ht="18" customHeight="1">
      <c r="A28" s="95"/>
      <c r="B28" s="95" t="s">
        <v>88</v>
      </c>
      <c r="C28" s="57" t="s">
        <v>10</v>
      </c>
      <c r="D28" s="49"/>
      <c r="E28" s="49"/>
      <c r="F28" s="50">
        <f>SUM(F29:F31)</f>
        <v>818686</v>
      </c>
      <c r="G28" s="51">
        <f>F28/$F$45*100</f>
        <v>37.047683133942769</v>
      </c>
      <c r="H28" s="92">
        <v>806213</v>
      </c>
      <c r="I28" s="51">
        <f>(F28/H28-1)*100</f>
        <v>1.5471097588354521</v>
      </c>
    </row>
    <row r="29" spans="1:26" ht="18" customHeight="1">
      <c r="A29" s="95"/>
      <c r="B29" s="95"/>
      <c r="C29" s="59"/>
      <c r="D29" s="49" t="s">
        <v>11</v>
      </c>
      <c r="E29" s="49"/>
      <c r="F29" s="50">
        <v>532796</v>
      </c>
      <c r="G29" s="51">
        <f t="shared" ref="G29:G44" si="2">F29/$F$45*100</f>
        <v>24.11041276268578</v>
      </c>
      <c r="H29" s="92">
        <v>525852</v>
      </c>
      <c r="I29" s="51">
        <f t="shared" ref="I29:I45" si="3">(F29/H29-1)*100</f>
        <v>1.3205236454363556</v>
      </c>
    </row>
    <row r="30" spans="1:26" ht="18" customHeight="1">
      <c r="A30" s="95"/>
      <c r="B30" s="95"/>
      <c r="C30" s="59"/>
      <c r="D30" s="49" t="s">
        <v>32</v>
      </c>
      <c r="E30" s="49"/>
      <c r="F30" s="50">
        <v>48247</v>
      </c>
      <c r="G30" s="51">
        <f t="shared" si="2"/>
        <v>2.1833029612859347</v>
      </c>
      <c r="H30" s="92">
        <v>44374</v>
      </c>
      <c r="I30" s="51">
        <f t="shared" si="3"/>
        <v>8.7280840131608528</v>
      </c>
    </row>
    <row r="31" spans="1:26" ht="18" customHeight="1">
      <c r="A31" s="95"/>
      <c r="B31" s="95"/>
      <c r="C31" s="58"/>
      <c r="D31" s="49" t="s">
        <v>12</v>
      </c>
      <c r="E31" s="49"/>
      <c r="F31" s="50">
        <v>237643</v>
      </c>
      <c r="G31" s="51">
        <f t="shared" si="2"/>
        <v>10.753967409971052</v>
      </c>
      <c r="H31" s="92">
        <v>235987</v>
      </c>
      <c r="I31" s="51">
        <f t="shared" si="3"/>
        <v>0.7017335700695293</v>
      </c>
    </row>
    <row r="32" spans="1:26" ht="18" customHeight="1">
      <c r="A32" s="95"/>
      <c r="B32" s="95"/>
      <c r="C32" s="57" t="s">
        <v>13</v>
      </c>
      <c r="D32" s="49"/>
      <c r="E32" s="49"/>
      <c r="F32" s="50">
        <f>SUM(F33:F38)+1000</f>
        <v>1151502</v>
      </c>
      <c r="G32" s="51">
        <f t="shared" si="2"/>
        <v>52.108477760828151</v>
      </c>
      <c r="H32" s="92">
        <f>SUM(H33:H38)+1000</f>
        <v>1097170</v>
      </c>
      <c r="I32" s="51">
        <f t="shared" si="3"/>
        <v>4.9520129059307028</v>
      </c>
      <c r="K32" s="88"/>
    </row>
    <row r="33" spans="1:9" ht="18" customHeight="1">
      <c r="A33" s="95"/>
      <c r="B33" s="95"/>
      <c r="C33" s="59"/>
      <c r="D33" s="49" t="s">
        <v>14</v>
      </c>
      <c r="E33" s="49"/>
      <c r="F33" s="50">
        <v>100885</v>
      </c>
      <c r="G33" s="51">
        <f t="shared" si="2"/>
        <v>4.5653101591670264</v>
      </c>
      <c r="H33" s="92">
        <v>89956</v>
      </c>
      <c r="I33" s="51">
        <f t="shared" si="3"/>
        <v>12.149272977900317</v>
      </c>
    </row>
    <row r="34" spans="1:9" ht="18" customHeight="1">
      <c r="A34" s="95"/>
      <c r="B34" s="95"/>
      <c r="C34" s="59"/>
      <c r="D34" s="49" t="s">
        <v>33</v>
      </c>
      <c r="E34" s="49"/>
      <c r="F34" s="50">
        <v>4945</v>
      </c>
      <c r="G34" s="51">
        <f t="shared" si="2"/>
        <v>0.22377418582624717</v>
      </c>
      <c r="H34" s="92">
        <v>3713</v>
      </c>
      <c r="I34" s="51">
        <f t="shared" si="3"/>
        <v>33.180716401831404</v>
      </c>
    </row>
    <row r="35" spans="1:9" ht="18" customHeight="1">
      <c r="A35" s="95"/>
      <c r="B35" s="95"/>
      <c r="C35" s="59"/>
      <c r="D35" s="49" t="s">
        <v>34</v>
      </c>
      <c r="E35" s="49"/>
      <c r="F35" s="50">
        <v>682380</v>
      </c>
      <c r="G35" s="51">
        <f t="shared" si="2"/>
        <v>30.879480065543891</v>
      </c>
      <c r="H35" s="92">
        <v>613232</v>
      </c>
      <c r="I35" s="51">
        <f t="shared" si="3"/>
        <v>11.275993425000653</v>
      </c>
    </row>
    <row r="36" spans="1:9" ht="18" customHeight="1">
      <c r="A36" s="95"/>
      <c r="B36" s="95"/>
      <c r="C36" s="59"/>
      <c r="D36" s="49" t="s">
        <v>35</v>
      </c>
      <c r="E36" s="49"/>
      <c r="F36" s="50">
        <v>33157</v>
      </c>
      <c r="G36" s="51">
        <f t="shared" si="2"/>
        <v>1.5004409867423412</v>
      </c>
      <c r="H36" s="92">
        <v>34396</v>
      </c>
      <c r="I36" s="51">
        <f t="shared" si="3"/>
        <v>-3.6021630422142126</v>
      </c>
    </row>
    <row r="37" spans="1:9" ht="18" customHeight="1">
      <c r="A37" s="95"/>
      <c r="B37" s="95"/>
      <c r="C37" s="59"/>
      <c r="D37" s="49" t="s">
        <v>15</v>
      </c>
      <c r="E37" s="49"/>
      <c r="F37" s="50">
        <v>20096</v>
      </c>
      <c r="G37" s="51">
        <f t="shared" si="2"/>
        <v>0.90939656994221685</v>
      </c>
      <c r="H37" s="92">
        <v>8502</v>
      </c>
      <c r="I37" s="51">
        <f t="shared" si="3"/>
        <v>136.36791343213361</v>
      </c>
    </row>
    <row r="38" spans="1:9" ht="18" customHeight="1">
      <c r="A38" s="95"/>
      <c r="B38" s="95"/>
      <c r="C38" s="58"/>
      <c r="D38" s="49" t="s">
        <v>36</v>
      </c>
      <c r="E38" s="49"/>
      <c r="F38" s="50">
        <f>272+308767</f>
        <v>309039</v>
      </c>
      <c r="G38" s="51">
        <f t="shared" si="2"/>
        <v>13.984823177665842</v>
      </c>
      <c r="H38" s="92">
        <f>258+346113</f>
        <v>346371</v>
      </c>
      <c r="I38" s="51">
        <f t="shared" si="3"/>
        <v>-10.778038577132609</v>
      </c>
    </row>
    <row r="39" spans="1:9" ht="18" customHeight="1">
      <c r="A39" s="95"/>
      <c r="B39" s="95"/>
      <c r="C39" s="57" t="s">
        <v>16</v>
      </c>
      <c r="D39" s="49"/>
      <c r="E39" s="49"/>
      <c r="F39" s="50">
        <f>F40+F43</f>
        <v>239629</v>
      </c>
      <c r="G39" s="51">
        <f t="shared" si="2"/>
        <v>10.843839105229074</v>
      </c>
      <c r="H39" s="92">
        <f>H40+H43</f>
        <v>224539</v>
      </c>
      <c r="I39" s="51">
        <f t="shared" si="3"/>
        <v>6.7204360935071428</v>
      </c>
    </row>
    <row r="40" spans="1:9" ht="18" customHeight="1">
      <c r="A40" s="95"/>
      <c r="B40" s="95"/>
      <c r="C40" s="59"/>
      <c r="D40" s="57" t="s">
        <v>17</v>
      </c>
      <c r="E40" s="49"/>
      <c r="F40" s="50">
        <v>237139</v>
      </c>
      <c r="G40" s="51">
        <f t="shared" si="2"/>
        <v>10.73116009153699</v>
      </c>
      <c r="H40" s="92">
        <v>222549</v>
      </c>
      <c r="I40" s="51">
        <f t="shared" si="3"/>
        <v>6.5558596084457799</v>
      </c>
    </row>
    <row r="41" spans="1:9" ht="18" customHeight="1">
      <c r="A41" s="95"/>
      <c r="B41" s="95"/>
      <c r="C41" s="59"/>
      <c r="D41" s="59"/>
      <c r="E41" s="53" t="s">
        <v>91</v>
      </c>
      <c r="F41" s="50">
        <f>97362+18965</f>
        <v>116327</v>
      </c>
      <c r="G41" s="51">
        <f t="shared" si="2"/>
        <v>5.26410105452171</v>
      </c>
      <c r="H41" s="92">
        <f>93327+15582</f>
        <v>108909</v>
      </c>
      <c r="I41" s="54">
        <f t="shared" si="3"/>
        <v>6.8111909943163518</v>
      </c>
    </row>
    <row r="42" spans="1:9" ht="18" customHeight="1">
      <c r="A42" s="95"/>
      <c r="B42" s="95"/>
      <c r="C42" s="59"/>
      <c r="D42" s="58"/>
      <c r="E42" s="43" t="s">
        <v>37</v>
      </c>
      <c r="F42" s="50">
        <v>120812</v>
      </c>
      <c r="G42" s="51">
        <f t="shared" si="2"/>
        <v>5.4670590370152823</v>
      </c>
      <c r="H42" s="92">
        <v>113640</v>
      </c>
      <c r="I42" s="54">
        <f t="shared" si="3"/>
        <v>6.3111580429426217</v>
      </c>
    </row>
    <row r="43" spans="1:9" ht="18" customHeight="1">
      <c r="A43" s="95"/>
      <c r="B43" s="95"/>
      <c r="C43" s="59"/>
      <c r="D43" s="49" t="s">
        <v>38</v>
      </c>
      <c r="E43" s="49"/>
      <c r="F43" s="50">
        <v>2490</v>
      </c>
      <c r="G43" s="51">
        <f t="shared" si="2"/>
        <v>0.112679013692084</v>
      </c>
      <c r="H43" s="92">
        <v>1990</v>
      </c>
      <c r="I43" s="54">
        <f t="shared" si="3"/>
        <v>25.125628140703515</v>
      </c>
    </row>
    <row r="44" spans="1:9" ht="18" customHeight="1">
      <c r="A44" s="95"/>
      <c r="B44" s="95"/>
      <c r="C44" s="58"/>
      <c r="D44" s="49" t="s">
        <v>39</v>
      </c>
      <c r="E44" s="49"/>
      <c r="F44" s="50">
        <v>0</v>
      </c>
      <c r="G44" s="51">
        <f t="shared" si="2"/>
        <v>0</v>
      </c>
      <c r="H44" s="92">
        <v>0</v>
      </c>
      <c r="I44" s="51" t="e">
        <f t="shared" si="3"/>
        <v>#DIV/0!</v>
      </c>
    </row>
    <row r="45" spans="1:9" ht="18" customHeight="1">
      <c r="A45" s="95"/>
      <c r="B45" s="95"/>
      <c r="C45" s="43" t="s">
        <v>18</v>
      </c>
      <c r="D45" s="43"/>
      <c r="E45" s="43"/>
      <c r="F45" s="50">
        <f>SUM(F28,F32,F39)</f>
        <v>2209817</v>
      </c>
      <c r="G45" s="51">
        <f>F45/$F$45*100</f>
        <v>100</v>
      </c>
      <c r="H45" s="92">
        <f>SUM(H28,H32,H39)</f>
        <v>2127922</v>
      </c>
      <c r="I45" s="51">
        <f t="shared" si="3"/>
        <v>3.8485903148705702</v>
      </c>
    </row>
    <row r="46" spans="1:9">
      <c r="A46" s="21" t="s">
        <v>19</v>
      </c>
    </row>
    <row r="47" spans="1:9">
      <c r="A47" s="22" t="s">
        <v>20</v>
      </c>
    </row>
    <row r="48" spans="1:9">
      <c r="A48" s="22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Q6" sqref="Q6"/>
    </sheetView>
  </sheetViews>
  <sheetFormatPr defaultColWidth="9"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83" t="s">
        <v>250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242</v>
      </c>
      <c r="B5" s="12"/>
      <c r="C5" s="12"/>
      <c r="D5" s="12"/>
      <c r="K5" s="15"/>
      <c r="O5" s="15" t="s">
        <v>47</v>
      </c>
    </row>
    <row r="6" spans="1:25" ht="15.95" customHeight="1">
      <c r="A6" s="101" t="s">
        <v>48</v>
      </c>
      <c r="B6" s="102"/>
      <c r="C6" s="102"/>
      <c r="D6" s="102"/>
      <c r="E6" s="102"/>
      <c r="F6" s="106" t="s">
        <v>252</v>
      </c>
      <c r="G6" s="107"/>
      <c r="H6" s="106" t="s">
        <v>253</v>
      </c>
      <c r="I6" s="107"/>
      <c r="J6" s="106" t="s">
        <v>254</v>
      </c>
      <c r="K6" s="107"/>
      <c r="L6" s="106" t="s">
        <v>255</v>
      </c>
      <c r="M6" s="107"/>
      <c r="N6" s="106" t="s">
        <v>256</v>
      </c>
      <c r="O6" s="107"/>
      <c r="Q6" s="88"/>
    </row>
    <row r="7" spans="1:25" ht="15.95" customHeight="1">
      <c r="A7" s="102"/>
      <c r="B7" s="102"/>
      <c r="C7" s="102"/>
      <c r="D7" s="102"/>
      <c r="E7" s="102"/>
      <c r="F7" s="47" t="s">
        <v>243</v>
      </c>
      <c r="G7" s="47" t="s">
        <v>238</v>
      </c>
      <c r="H7" s="47" t="s">
        <v>243</v>
      </c>
      <c r="I7" s="47" t="s">
        <v>238</v>
      </c>
      <c r="J7" s="47" t="s">
        <v>243</v>
      </c>
      <c r="K7" s="47" t="s">
        <v>238</v>
      </c>
      <c r="L7" s="47" t="s">
        <v>243</v>
      </c>
      <c r="M7" s="47" t="s">
        <v>238</v>
      </c>
      <c r="N7" s="47" t="s">
        <v>243</v>
      </c>
      <c r="O7" s="47" t="s">
        <v>238</v>
      </c>
    </row>
    <row r="8" spans="1:25" ht="15.95" customHeight="1">
      <c r="A8" s="99" t="s">
        <v>82</v>
      </c>
      <c r="B8" s="57" t="s">
        <v>49</v>
      </c>
      <c r="C8" s="49"/>
      <c r="D8" s="49"/>
      <c r="E8" s="62" t="s">
        <v>40</v>
      </c>
      <c r="F8" s="79">
        <v>84873</v>
      </c>
      <c r="G8" s="79">
        <v>84188</v>
      </c>
      <c r="H8" s="50">
        <v>62538</v>
      </c>
      <c r="I8" s="50">
        <v>60482</v>
      </c>
      <c r="J8" s="79">
        <v>13951</v>
      </c>
      <c r="K8" s="79">
        <v>13924</v>
      </c>
      <c r="L8" s="79">
        <v>10969</v>
      </c>
      <c r="M8" s="79">
        <v>10780</v>
      </c>
      <c r="N8" s="50">
        <v>39058</v>
      </c>
      <c r="O8" s="50">
        <v>36461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5.95" customHeight="1">
      <c r="A9" s="99"/>
      <c r="B9" s="59"/>
      <c r="C9" s="49" t="s">
        <v>50</v>
      </c>
      <c r="D9" s="49"/>
      <c r="E9" s="62" t="s">
        <v>41</v>
      </c>
      <c r="F9" s="79">
        <v>84873</v>
      </c>
      <c r="G9" s="79">
        <v>84188</v>
      </c>
      <c r="H9" s="50">
        <v>62538</v>
      </c>
      <c r="I9" s="50">
        <v>60482</v>
      </c>
      <c r="J9" s="79">
        <v>13951</v>
      </c>
      <c r="K9" s="79">
        <v>13924</v>
      </c>
      <c r="L9" s="79">
        <v>10969</v>
      </c>
      <c r="M9" s="79">
        <v>10780</v>
      </c>
      <c r="N9" s="50">
        <v>39058</v>
      </c>
      <c r="O9" s="50">
        <v>36461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5.95" customHeight="1">
      <c r="A10" s="99"/>
      <c r="B10" s="58"/>
      <c r="C10" s="49" t="s">
        <v>51</v>
      </c>
      <c r="D10" s="49"/>
      <c r="E10" s="62" t="s">
        <v>42</v>
      </c>
      <c r="F10" s="79">
        <v>0</v>
      </c>
      <c r="G10" s="79">
        <v>0</v>
      </c>
      <c r="H10" s="50">
        <v>0</v>
      </c>
      <c r="I10" s="50">
        <v>0</v>
      </c>
      <c r="J10" s="63">
        <v>0</v>
      </c>
      <c r="K10" s="63">
        <v>0</v>
      </c>
      <c r="L10" s="79">
        <v>0</v>
      </c>
      <c r="M10" s="79">
        <v>0</v>
      </c>
      <c r="N10" s="50"/>
      <c r="O10" s="50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15.95" customHeight="1">
      <c r="A11" s="99"/>
      <c r="B11" s="57" t="s">
        <v>52</v>
      </c>
      <c r="C11" s="49"/>
      <c r="D11" s="49"/>
      <c r="E11" s="62" t="s">
        <v>43</v>
      </c>
      <c r="F11" s="79">
        <v>81919</v>
      </c>
      <c r="G11" s="79">
        <v>81221</v>
      </c>
      <c r="H11" s="50">
        <v>66456</v>
      </c>
      <c r="I11" s="50">
        <v>63017</v>
      </c>
      <c r="J11" s="79">
        <v>13544</v>
      </c>
      <c r="K11" s="79">
        <v>13522</v>
      </c>
      <c r="L11" s="79">
        <v>11843</v>
      </c>
      <c r="M11" s="79">
        <v>12030</v>
      </c>
      <c r="N11" s="50">
        <v>39058</v>
      </c>
      <c r="O11" s="50">
        <v>36461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15.95" customHeight="1">
      <c r="A12" s="99"/>
      <c r="B12" s="59"/>
      <c r="C12" s="49" t="s">
        <v>53</v>
      </c>
      <c r="D12" s="49"/>
      <c r="E12" s="62" t="s">
        <v>44</v>
      </c>
      <c r="F12" s="79">
        <v>81806</v>
      </c>
      <c r="G12" s="79">
        <v>81105</v>
      </c>
      <c r="H12" s="50">
        <v>66456</v>
      </c>
      <c r="I12" s="50">
        <v>63017</v>
      </c>
      <c r="J12" s="79">
        <v>13494</v>
      </c>
      <c r="K12" s="79">
        <v>13472</v>
      </c>
      <c r="L12" s="79">
        <v>11793</v>
      </c>
      <c r="M12" s="79">
        <v>12030</v>
      </c>
      <c r="N12" s="50">
        <v>39058</v>
      </c>
      <c r="O12" s="50">
        <v>36461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5.95" customHeight="1">
      <c r="A13" s="99"/>
      <c r="B13" s="58"/>
      <c r="C13" s="49" t="s">
        <v>54</v>
      </c>
      <c r="D13" s="49"/>
      <c r="E13" s="62" t="s">
        <v>45</v>
      </c>
      <c r="F13" s="79">
        <v>13</v>
      </c>
      <c r="G13" s="79">
        <v>16</v>
      </c>
      <c r="H13" s="63">
        <v>0</v>
      </c>
      <c r="I13" s="63">
        <v>0</v>
      </c>
      <c r="J13" s="63">
        <v>0</v>
      </c>
      <c r="K13" s="63">
        <v>0</v>
      </c>
      <c r="L13" s="79">
        <v>0</v>
      </c>
      <c r="M13" s="79">
        <v>0</v>
      </c>
      <c r="N13" s="50"/>
      <c r="O13" s="50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5.95" customHeight="1">
      <c r="A14" s="99"/>
      <c r="B14" s="49" t="s">
        <v>55</v>
      </c>
      <c r="C14" s="49"/>
      <c r="D14" s="49"/>
      <c r="E14" s="62" t="s">
        <v>96</v>
      </c>
      <c r="F14" s="79">
        <f t="shared" ref="F14:F15" si="0">F9-F12</f>
        <v>3067</v>
      </c>
      <c r="G14" s="79">
        <f t="shared" ref="G14:O15" si="1">G9-G12</f>
        <v>3083</v>
      </c>
      <c r="H14" s="50">
        <f t="shared" si="1"/>
        <v>-3918</v>
      </c>
      <c r="I14" s="50">
        <f t="shared" si="1"/>
        <v>-2535</v>
      </c>
      <c r="J14" s="79">
        <f t="shared" si="1"/>
        <v>457</v>
      </c>
      <c r="K14" s="79">
        <f t="shared" si="1"/>
        <v>452</v>
      </c>
      <c r="L14" s="79">
        <f t="shared" si="1"/>
        <v>-824</v>
      </c>
      <c r="M14" s="79">
        <f t="shared" si="1"/>
        <v>-1250</v>
      </c>
      <c r="N14" s="50">
        <f t="shared" si="1"/>
        <v>0</v>
      </c>
      <c r="O14" s="50">
        <f t="shared" si="1"/>
        <v>0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5.95" customHeight="1">
      <c r="A15" s="99"/>
      <c r="B15" s="49" t="s">
        <v>56</v>
      </c>
      <c r="C15" s="49"/>
      <c r="D15" s="49"/>
      <c r="E15" s="62" t="s">
        <v>97</v>
      </c>
      <c r="F15" s="79">
        <f t="shared" si="0"/>
        <v>-13</v>
      </c>
      <c r="G15" s="79">
        <f t="shared" si="1"/>
        <v>-16</v>
      </c>
      <c r="H15" s="50">
        <f t="shared" si="1"/>
        <v>0</v>
      </c>
      <c r="I15" s="50">
        <f t="shared" si="1"/>
        <v>0</v>
      </c>
      <c r="J15" s="79">
        <f t="shared" si="1"/>
        <v>0</v>
      </c>
      <c r="K15" s="79">
        <f t="shared" si="1"/>
        <v>0</v>
      </c>
      <c r="L15" s="79">
        <f t="shared" si="1"/>
        <v>0</v>
      </c>
      <c r="M15" s="79">
        <f t="shared" si="1"/>
        <v>0</v>
      </c>
      <c r="N15" s="50">
        <f t="shared" si="1"/>
        <v>0</v>
      </c>
      <c r="O15" s="50">
        <f t="shared" si="1"/>
        <v>0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5.95" customHeight="1">
      <c r="A16" s="99"/>
      <c r="B16" s="49" t="s">
        <v>57</v>
      </c>
      <c r="C16" s="49"/>
      <c r="D16" s="49"/>
      <c r="E16" s="62" t="s">
        <v>98</v>
      </c>
      <c r="F16" s="79">
        <f t="shared" ref="F16" si="2">F8-F11</f>
        <v>2954</v>
      </c>
      <c r="G16" s="79">
        <f t="shared" ref="G16:O16" si="3">G8-G11</f>
        <v>2967</v>
      </c>
      <c r="H16" s="50">
        <f t="shared" si="3"/>
        <v>-3918</v>
      </c>
      <c r="I16" s="50">
        <f t="shared" si="3"/>
        <v>-2535</v>
      </c>
      <c r="J16" s="79">
        <f t="shared" si="3"/>
        <v>407</v>
      </c>
      <c r="K16" s="79">
        <f t="shared" si="3"/>
        <v>402</v>
      </c>
      <c r="L16" s="79">
        <f t="shared" si="3"/>
        <v>-874</v>
      </c>
      <c r="M16" s="79">
        <f t="shared" si="3"/>
        <v>-1250</v>
      </c>
      <c r="N16" s="50">
        <f t="shared" si="3"/>
        <v>0</v>
      </c>
      <c r="O16" s="50">
        <f t="shared" si="3"/>
        <v>0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5.95" customHeight="1">
      <c r="A17" s="99"/>
      <c r="B17" s="49" t="s">
        <v>58</v>
      </c>
      <c r="C17" s="49"/>
      <c r="D17" s="49"/>
      <c r="E17" s="47"/>
      <c r="F17" s="79">
        <v>0</v>
      </c>
      <c r="G17" s="79">
        <v>0</v>
      </c>
      <c r="H17" s="63">
        <v>41451</v>
      </c>
      <c r="I17" s="63">
        <v>34511</v>
      </c>
      <c r="J17" s="79">
        <v>0</v>
      </c>
      <c r="K17" s="79">
        <v>0</v>
      </c>
      <c r="L17" s="79">
        <v>0</v>
      </c>
      <c r="M17" s="79">
        <v>0</v>
      </c>
      <c r="N17" s="63"/>
      <c r="O17" s="63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5.95" customHeight="1">
      <c r="A18" s="99"/>
      <c r="B18" s="49" t="s">
        <v>59</v>
      </c>
      <c r="C18" s="49"/>
      <c r="D18" s="49"/>
      <c r="E18" s="47"/>
      <c r="F18" s="84">
        <v>0</v>
      </c>
      <c r="G18" s="84">
        <v>0</v>
      </c>
      <c r="H18" s="84">
        <v>1781</v>
      </c>
      <c r="I18" s="64">
        <v>0</v>
      </c>
      <c r="J18" s="84">
        <v>0</v>
      </c>
      <c r="K18" s="84">
        <v>0</v>
      </c>
      <c r="L18" s="84">
        <v>0</v>
      </c>
      <c r="M18" s="84">
        <v>0</v>
      </c>
      <c r="N18" s="64"/>
      <c r="O18" s="6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5.95" customHeight="1">
      <c r="A19" s="99" t="s">
        <v>83</v>
      </c>
      <c r="B19" s="57" t="s">
        <v>60</v>
      </c>
      <c r="C19" s="49"/>
      <c r="D19" s="49"/>
      <c r="E19" s="62"/>
      <c r="F19" s="79">
        <v>42876</v>
      </c>
      <c r="G19" s="79">
        <v>43077</v>
      </c>
      <c r="H19" s="50">
        <v>9116</v>
      </c>
      <c r="I19" s="50">
        <v>3725</v>
      </c>
      <c r="J19" s="79">
        <v>3247</v>
      </c>
      <c r="K19" s="79">
        <v>5635</v>
      </c>
      <c r="L19" s="79">
        <v>1669</v>
      </c>
      <c r="M19" s="79">
        <v>1340</v>
      </c>
      <c r="N19" s="50">
        <v>15817</v>
      </c>
      <c r="O19" s="50">
        <v>14126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5.95" customHeight="1">
      <c r="A20" s="99"/>
      <c r="B20" s="58"/>
      <c r="C20" s="49" t="s">
        <v>61</v>
      </c>
      <c r="D20" s="49"/>
      <c r="E20" s="62"/>
      <c r="F20" s="79">
        <v>36000</v>
      </c>
      <c r="G20" s="79">
        <v>36900</v>
      </c>
      <c r="H20" s="50">
        <v>1360</v>
      </c>
      <c r="I20" s="50">
        <v>1342</v>
      </c>
      <c r="J20" s="79">
        <v>2134</v>
      </c>
      <c r="K20" s="79">
        <v>2028</v>
      </c>
      <c r="L20" s="79">
        <v>0</v>
      </c>
      <c r="M20" s="79">
        <v>0</v>
      </c>
      <c r="N20" s="50">
        <v>4136</v>
      </c>
      <c r="O20" s="50">
        <v>3473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15.95" customHeight="1">
      <c r="A21" s="99"/>
      <c r="B21" s="49" t="s">
        <v>62</v>
      </c>
      <c r="C21" s="49"/>
      <c r="D21" s="49"/>
      <c r="E21" s="62" t="s">
        <v>99</v>
      </c>
      <c r="F21" s="79">
        <v>42876</v>
      </c>
      <c r="G21" s="79">
        <v>43077</v>
      </c>
      <c r="H21" s="50">
        <v>9116</v>
      </c>
      <c r="I21" s="50">
        <v>3725</v>
      </c>
      <c r="J21" s="79">
        <v>3247</v>
      </c>
      <c r="K21" s="79">
        <v>5635</v>
      </c>
      <c r="L21" s="79">
        <v>1669</v>
      </c>
      <c r="M21" s="79">
        <v>1340</v>
      </c>
      <c r="N21" s="50">
        <v>15817</v>
      </c>
      <c r="O21" s="50">
        <v>14126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5.95" customHeight="1">
      <c r="A22" s="99"/>
      <c r="B22" s="57" t="s">
        <v>63</v>
      </c>
      <c r="C22" s="49"/>
      <c r="D22" s="49"/>
      <c r="E22" s="62" t="s">
        <v>100</v>
      </c>
      <c r="F22" s="79">
        <v>73262</v>
      </c>
      <c r="G22" s="79">
        <v>76896</v>
      </c>
      <c r="H22" s="50">
        <v>11482</v>
      </c>
      <c r="I22" s="50">
        <v>5756</v>
      </c>
      <c r="J22" s="79">
        <v>14842</v>
      </c>
      <c r="K22" s="79">
        <v>12239</v>
      </c>
      <c r="L22" s="79">
        <v>6314</v>
      </c>
      <c r="M22" s="79">
        <v>8151</v>
      </c>
      <c r="N22" s="50">
        <v>17109</v>
      </c>
      <c r="O22" s="50">
        <v>15295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5.95" customHeight="1">
      <c r="A23" s="99"/>
      <c r="B23" s="58" t="s">
        <v>64</v>
      </c>
      <c r="C23" s="49" t="s">
        <v>65</v>
      </c>
      <c r="D23" s="49"/>
      <c r="E23" s="62"/>
      <c r="F23" s="79">
        <v>12204</v>
      </c>
      <c r="G23" s="79">
        <v>11990</v>
      </c>
      <c r="H23" s="50">
        <v>9833</v>
      </c>
      <c r="I23" s="50">
        <v>4204</v>
      </c>
      <c r="J23" s="79">
        <v>1683</v>
      </c>
      <c r="K23" s="79">
        <v>1793</v>
      </c>
      <c r="L23" s="79">
        <v>0</v>
      </c>
      <c r="M23" s="79">
        <v>0</v>
      </c>
      <c r="N23" s="50">
        <v>3173</v>
      </c>
      <c r="O23" s="50">
        <v>3341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5.95" customHeight="1">
      <c r="A24" s="99"/>
      <c r="B24" s="49" t="s">
        <v>101</v>
      </c>
      <c r="C24" s="49"/>
      <c r="D24" s="49"/>
      <c r="E24" s="62" t="s">
        <v>102</v>
      </c>
      <c r="F24" s="79">
        <f t="shared" ref="F24" si="4">F21-F22</f>
        <v>-30386</v>
      </c>
      <c r="G24" s="79">
        <f t="shared" ref="G24:O24" si="5">G21-G22</f>
        <v>-33819</v>
      </c>
      <c r="H24" s="50">
        <f t="shared" si="5"/>
        <v>-2366</v>
      </c>
      <c r="I24" s="50">
        <f t="shared" si="5"/>
        <v>-2031</v>
      </c>
      <c r="J24" s="79">
        <f t="shared" si="5"/>
        <v>-11595</v>
      </c>
      <c r="K24" s="79">
        <f t="shared" si="5"/>
        <v>-6604</v>
      </c>
      <c r="L24" s="79">
        <f t="shared" si="5"/>
        <v>-4645</v>
      </c>
      <c r="M24" s="79">
        <f t="shared" si="5"/>
        <v>-6811</v>
      </c>
      <c r="N24" s="50">
        <f t="shared" si="5"/>
        <v>-1292</v>
      </c>
      <c r="O24" s="50">
        <f t="shared" si="5"/>
        <v>-1169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5.95" customHeight="1">
      <c r="A25" s="99"/>
      <c r="B25" s="57" t="s">
        <v>66</v>
      </c>
      <c r="C25" s="57"/>
      <c r="D25" s="57"/>
      <c r="E25" s="103" t="s">
        <v>103</v>
      </c>
      <c r="F25" s="108">
        <v>30386</v>
      </c>
      <c r="G25" s="108">
        <v>33819</v>
      </c>
      <c r="H25" s="110">
        <v>2366</v>
      </c>
      <c r="I25" s="110">
        <v>2031</v>
      </c>
      <c r="J25" s="108">
        <v>11595</v>
      </c>
      <c r="K25" s="108">
        <v>6604</v>
      </c>
      <c r="L25" s="108">
        <v>4645</v>
      </c>
      <c r="M25" s="108">
        <v>6811</v>
      </c>
      <c r="N25" s="110">
        <v>1292</v>
      </c>
      <c r="O25" s="110">
        <v>1169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5.95" customHeight="1">
      <c r="A26" s="99"/>
      <c r="B26" s="75" t="s">
        <v>67</v>
      </c>
      <c r="C26" s="75"/>
      <c r="D26" s="75"/>
      <c r="E26" s="104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15.95" customHeight="1">
      <c r="A27" s="99"/>
      <c r="B27" s="49" t="s">
        <v>104</v>
      </c>
      <c r="C27" s="49"/>
      <c r="D27" s="49"/>
      <c r="E27" s="62" t="s">
        <v>105</v>
      </c>
      <c r="F27" s="79">
        <f>F24+F25</f>
        <v>0</v>
      </c>
      <c r="G27" s="79">
        <f>G24+G25</f>
        <v>0</v>
      </c>
      <c r="H27" s="50">
        <f t="shared" ref="H27" si="6">H24+H25</f>
        <v>0</v>
      </c>
      <c r="I27" s="50">
        <f t="shared" ref="I27:O27" si="7">I24+I25</f>
        <v>0</v>
      </c>
      <c r="J27" s="79">
        <f t="shared" si="7"/>
        <v>0</v>
      </c>
      <c r="K27" s="79">
        <f t="shared" si="7"/>
        <v>0</v>
      </c>
      <c r="L27" s="79">
        <f>L24+L25</f>
        <v>0</v>
      </c>
      <c r="M27" s="79">
        <f t="shared" si="7"/>
        <v>0</v>
      </c>
      <c r="N27" s="50">
        <f t="shared" si="7"/>
        <v>0</v>
      </c>
      <c r="O27" s="50">
        <f t="shared" si="7"/>
        <v>0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15.95" customHeight="1">
      <c r="A28" s="8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15.95" customHeight="1">
      <c r="A29" s="12"/>
      <c r="F29" s="24"/>
      <c r="G29" s="24"/>
      <c r="H29" s="24"/>
      <c r="I29" s="24"/>
      <c r="J29" s="25"/>
      <c r="K29" s="25"/>
      <c r="L29" s="24"/>
      <c r="M29" s="24"/>
      <c r="N29" s="24"/>
      <c r="O29" s="25" t="s">
        <v>106</v>
      </c>
      <c r="P29" s="24"/>
      <c r="Q29" s="24"/>
      <c r="R29" s="24"/>
      <c r="S29" s="24"/>
      <c r="T29" s="24"/>
      <c r="U29" s="24"/>
      <c r="V29" s="24"/>
      <c r="W29" s="24"/>
      <c r="X29" s="24"/>
      <c r="Y29" s="25"/>
    </row>
    <row r="30" spans="1:25" ht="15.95" customHeight="1">
      <c r="A30" s="102" t="s">
        <v>68</v>
      </c>
      <c r="B30" s="102"/>
      <c r="C30" s="102"/>
      <c r="D30" s="102"/>
      <c r="E30" s="102"/>
      <c r="F30" s="112" t="s">
        <v>257</v>
      </c>
      <c r="G30" s="113"/>
      <c r="H30" s="112" t="s">
        <v>258</v>
      </c>
      <c r="I30" s="113"/>
      <c r="J30" s="112" t="s">
        <v>259</v>
      </c>
      <c r="K30" s="113"/>
      <c r="L30" s="111"/>
      <c r="M30" s="111"/>
      <c r="N30" s="111"/>
      <c r="O30" s="111"/>
      <c r="P30" s="26"/>
      <c r="Q30" s="24"/>
      <c r="R30" s="26"/>
      <c r="S30" s="24"/>
      <c r="T30" s="26"/>
      <c r="U30" s="24"/>
      <c r="V30" s="26"/>
      <c r="W30" s="24"/>
      <c r="X30" s="26"/>
      <c r="Y30" s="24"/>
    </row>
    <row r="31" spans="1:25" ht="15.95" customHeight="1">
      <c r="A31" s="102"/>
      <c r="B31" s="102"/>
      <c r="C31" s="102"/>
      <c r="D31" s="102"/>
      <c r="E31" s="102"/>
      <c r="F31" s="47" t="s">
        <v>243</v>
      </c>
      <c r="G31" s="47" t="s">
        <v>238</v>
      </c>
      <c r="H31" s="47" t="s">
        <v>243</v>
      </c>
      <c r="I31" s="47" t="s">
        <v>238</v>
      </c>
      <c r="J31" s="47" t="s">
        <v>243</v>
      </c>
      <c r="K31" s="47" t="s">
        <v>238</v>
      </c>
      <c r="L31" s="47" t="s">
        <v>243</v>
      </c>
      <c r="M31" s="47" t="s">
        <v>238</v>
      </c>
      <c r="N31" s="47" t="s">
        <v>243</v>
      </c>
      <c r="O31" s="47" t="s">
        <v>238</v>
      </c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ht="15.95" customHeight="1">
      <c r="A32" s="99" t="s">
        <v>84</v>
      </c>
      <c r="B32" s="57" t="s">
        <v>49</v>
      </c>
      <c r="C32" s="49"/>
      <c r="D32" s="49"/>
      <c r="E32" s="62" t="s">
        <v>40</v>
      </c>
      <c r="F32" s="50">
        <v>1278</v>
      </c>
      <c r="G32" s="50">
        <v>1318</v>
      </c>
      <c r="H32" s="91">
        <v>116</v>
      </c>
      <c r="I32" s="79">
        <v>68</v>
      </c>
      <c r="J32" s="50"/>
      <c r="K32" s="50"/>
      <c r="L32" s="50"/>
      <c r="M32" s="50"/>
      <c r="N32" s="50"/>
      <c r="O32" s="50"/>
      <c r="P32" s="28"/>
      <c r="Q32" s="28"/>
      <c r="R32" s="28"/>
      <c r="S32" s="28"/>
      <c r="T32" s="29"/>
      <c r="U32" s="29"/>
      <c r="V32" s="28"/>
      <c r="W32" s="28"/>
      <c r="X32" s="29"/>
      <c r="Y32" s="29"/>
    </row>
    <row r="33" spans="1:25" ht="15.95" customHeight="1">
      <c r="A33" s="105"/>
      <c r="B33" s="59"/>
      <c r="C33" s="57" t="s">
        <v>69</v>
      </c>
      <c r="D33" s="49"/>
      <c r="E33" s="62"/>
      <c r="F33" s="50">
        <v>880</v>
      </c>
      <c r="G33" s="50">
        <v>879</v>
      </c>
      <c r="H33" s="91">
        <v>0</v>
      </c>
      <c r="I33" s="79">
        <v>0</v>
      </c>
      <c r="J33" s="50"/>
      <c r="K33" s="50"/>
      <c r="L33" s="50"/>
      <c r="M33" s="50"/>
      <c r="N33" s="50"/>
      <c r="O33" s="50"/>
      <c r="P33" s="28"/>
      <c r="Q33" s="28"/>
      <c r="R33" s="28"/>
      <c r="S33" s="28"/>
      <c r="T33" s="29"/>
      <c r="U33" s="29"/>
      <c r="V33" s="28"/>
      <c r="W33" s="28"/>
      <c r="X33" s="29"/>
      <c r="Y33" s="29"/>
    </row>
    <row r="34" spans="1:25" ht="15.95" customHeight="1">
      <c r="A34" s="105"/>
      <c r="B34" s="59"/>
      <c r="C34" s="58"/>
      <c r="D34" s="49" t="s">
        <v>70</v>
      </c>
      <c r="E34" s="62"/>
      <c r="F34" s="50">
        <v>880</v>
      </c>
      <c r="G34" s="50">
        <v>879</v>
      </c>
      <c r="H34" s="91">
        <v>0</v>
      </c>
      <c r="I34" s="79">
        <v>0</v>
      </c>
      <c r="J34" s="50"/>
      <c r="K34" s="50"/>
      <c r="L34" s="50"/>
      <c r="M34" s="50"/>
      <c r="N34" s="50"/>
      <c r="O34" s="50"/>
      <c r="P34" s="28"/>
      <c r="Q34" s="28"/>
      <c r="R34" s="28"/>
      <c r="S34" s="28"/>
      <c r="T34" s="29"/>
      <c r="U34" s="29"/>
      <c r="V34" s="28"/>
      <c r="W34" s="28"/>
      <c r="X34" s="29"/>
      <c r="Y34" s="29"/>
    </row>
    <row r="35" spans="1:25" ht="15.95" customHeight="1">
      <c r="A35" s="105"/>
      <c r="B35" s="58"/>
      <c r="C35" s="49" t="s">
        <v>71</v>
      </c>
      <c r="D35" s="49"/>
      <c r="E35" s="62"/>
      <c r="F35" s="50">
        <v>398</v>
      </c>
      <c r="G35" s="50">
        <v>439</v>
      </c>
      <c r="H35" s="91">
        <v>116</v>
      </c>
      <c r="I35" s="79">
        <v>68</v>
      </c>
      <c r="J35" s="64"/>
      <c r="K35" s="64"/>
      <c r="L35" s="50"/>
      <c r="M35" s="50"/>
      <c r="N35" s="50"/>
      <c r="O35" s="50"/>
      <c r="P35" s="28"/>
      <c r="Q35" s="28"/>
      <c r="R35" s="28"/>
      <c r="S35" s="28"/>
      <c r="T35" s="29"/>
      <c r="U35" s="29"/>
      <c r="V35" s="28"/>
      <c r="W35" s="28"/>
      <c r="X35" s="29"/>
      <c r="Y35" s="29"/>
    </row>
    <row r="36" spans="1:25" ht="15.95" customHeight="1">
      <c r="A36" s="105"/>
      <c r="B36" s="57" t="s">
        <v>52</v>
      </c>
      <c r="C36" s="49"/>
      <c r="D36" s="49"/>
      <c r="E36" s="62" t="s">
        <v>41</v>
      </c>
      <c r="F36" s="50">
        <v>646</v>
      </c>
      <c r="G36" s="50">
        <v>761</v>
      </c>
      <c r="H36" s="91">
        <v>116</v>
      </c>
      <c r="I36" s="79">
        <v>68</v>
      </c>
      <c r="J36" s="50"/>
      <c r="K36" s="50"/>
      <c r="L36" s="50"/>
      <c r="M36" s="50"/>
      <c r="N36" s="50"/>
      <c r="O36" s="50"/>
      <c r="P36" s="28"/>
      <c r="Q36" s="28"/>
      <c r="R36" s="28"/>
      <c r="S36" s="28"/>
      <c r="T36" s="28"/>
      <c r="U36" s="28"/>
      <c r="V36" s="28"/>
      <c r="W36" s="28"/>
      <c r="X36" s="29"/>
      <c r="Y36" s="29"/>
    </row>
    <row r="37" spans="1:25" ht="15.95" customHeight="1">
      <c r="A37" s="105"/>
      <c r="B37" s="59"/>
      <c r="C37" s="49" t="s">
        <v>72</v>
      </c>
      <c r="D37" s="49"/>
      <c r="E37" s="62"/>
      <c r="F37" s="50">
        <v>620</v>
      </c>
      <c r="G37" s="50">
        <v>730</v>
      </c>
      <c r="H37" s="91">
        <v>0</v>
      </c>
      <c r="I37" s="79">
        <v>0</v>
      </c>
      <c r="J37" s="50"/>
      <c r="K37" s="50"/>
      <c r="L37" s="50"/>
      <c r="M37" s="50"/>
      <c r="N37" s="50"/>
      <c r="O37" s="50"/>
      <c r="P37" s="28"/>
      <c r="Q37" s="28"/>
      <c r="R37" s="28"/>
      <c r="S37" s="28"/>
      <c r="T37" s="28"/>
      <c r="U37" s="28"/>
      <c r="V37" s="28"/>
      <c r="W37" s="28"/>
      <c r="X37" s="29"/>
      <c r="Y37" s="29"/>
    </row>
    <row r="38" spans="1:25" ht="15.95" customHeight="1">
      <c r="A38" s="105"/>
      <c r="B38" s="58"/>
      <c r="C38" s="49" t="s">
        <v>73</v>
      </c>
      <c r="D38" s="49"/>
      <c r="E38" s="62"/>
      <c r="F38" s="50">
        <v>26</v>
      </c>
      <c r="G38" s="50">
        <v>31</v>
      </c>
      <c r="H38" s="91">
        <v>116</v>
      </c>
      <c r="I38" s="79">
        <v>68</v>
      </c>
      <c r="J38" s="50"/>
      <c r="K38" s="50"/>
      <c r="L38" s="50"/>
      <c r="M38" s="50"/>
      <c r="N38" s="50"/>
      <c r="O38" s="50"/>
      <c r="P38" s="28"/>
      <c r="Q38" s="28"/>
      <c r="R38" s="29"/>
      <c r="S38" s="29"/>
      <c r="T38" s="28"/>
      <c r="U38" s="28"/>
      <c r="V38" s="28"/>
      <c r="W38" s="28"/>
      <c r="X38" s="29"/>
      <c r="Y38" s="29"/>
    </row>
    <row r="39" spans="1:25" ht="15.95" customHeight="1">
      <c r="A39" s="105"/>
      <c r="B39" s="43" t="s">
        <v>74</v>
      </c>
      <c r="C39" s="43"/>
      <c r="D39" s="43"/>
      <c r="E39" s="62" t="s">
        <v>107</v>
      </c>
      <c r="F39" s="50">
        <f>F32-F36</f>
        <v>632</v>
      </c>
      <c r="G39" s="50">
        <f>G32-G36</f>
        <v>557</v>
      </c>
      <c r="H39" s="91">
        <f t="shared" ref="H39" si="8">H32-H36</f>
        <v>0</v>
      </c>
      <c r="I39" s="79">
        <f t="shared" ref="I39:O39" si="9">I32-I36</f>
        <v>0</v>
      </c>
      <c r="J39" s="50">
        <f t="shared" si="9"/>
        <v>0</v>
      </c>
      <c r="K39" s="50">
        <f t="shared" si="9"/>
        <v>0</v>
      </c>
      <c r="L39" s="50">
        <f t="shared" si="9"/>
        <v>0</v>
      </c>
      <c r="M39" s="50">
        <f t="shared" si="9"/>
        <v>0</v>
      </c>
      <c r="N39" s="50">
        <f t="shared" si="9"/>
        <v>0</v>
      </c>
      <c r="O39" s="50">
        <f t="shared" si="9"/>
        <v>0</v>
      </c>
      <c r="P39" s="28"/>
      <c r="Q39" s="28"/>
      <c r="R39" s="28"/>
      <c r="S39" s="28"/>
      <c r="T39" s="28"/>
      <c r="U39" s="28"/>
      <c r="V39" s="28"/>
      <c r="W39" s="28"/>
      <c r="X39" s="29"/>
      <c r="Y39" s="29"/>
    </row>
    <row r="40" spans="1:25" ht="15.95" customHeight="1">
      <c r="A40" s="99" t="s">
        <v>85</v>
      </c>
      <c r="B40" s="57" t="s">
        <v>75</v>
      </c>
      <c r="C40" s="49"/>
      <c r="D40" s="49"/>
      <c r="E40" s="62" t="s">
        <v>43</v>
      </c>
      <c r="F40" s="50">
        <v>823</v>
      </c>
      <c r="G40" s="50">
        <v>1654</v>
      </c>
      <c r="H40" s="91">
        <v>8848</v>
      </c>
      <c r="I40" s="79">
        <v>6876</v>
      </c>
      <c r="J40" s="50"/>
      <c r="K40" s="50"/>
      <c r="L40" s="50"/>
      <c r="M40" s="50"/>
      <c r="N40" s="50"/>
      <c r="O40" s="50"/>
      <c r="P40" s="28"/>
      <c r="Q40" s="28"/>
      <c r="R40" s="28"/>
      <c r="S40" s="28"/>
      <c r="T40" s="29"/>
      <c r="U40" s="29"/>
      <c r="V40" s="29"/>
      <c r="W40" s="29"/>
      <c r="X40" s="28"/>
      <c r="Y40" s="28"/>
    </row>
    <row r="41" spans="1:25" ht="15.95" customHeight="1">
      <c r="A41" s="100"/>
      <c r="B41" s="58"/>
      <c r="C41" s="49" t="s">
        <v>76</v>
      </c>
      <c r="D41" s="49"/>
      <c r="E41" s="62"/>
      <c r="F41" s="64">
        <v>823</v>
      </c>
      <c r="G41" s="64">
        <v>1654</v>
      </c>
      <c r="H41" s="84">
        <v>7707</v>
      </c>
      <c r="I41" s="84">
        <v>5357</v>
      </c>
      <c r="J41" s="50"/>
      <c r="K41" s="50"/>
      <c r="L41" s="50"/>
      <c r="M41" s="50"/>
      <c r="N41" s="50"/>
      <c r="O41" s="50"/>
      <c r="P41" s="29"/>
      <c r="Q41" s="29"/>
      <c r="R41" s="29"/>
      <c r="S41" s="29"/>
      <c r="T41" s="29"/>
      <c r="U41" s="29"/>
      <c r="V41" s="29"/>
      <c r="W41" s="29"/>
      <c r="X41" s="28"/>
      <c r="Y41" s="28"/>
    </row>
    <row r="42" spans="1:25" ht="15.95" customHeight="1">
      <c r="A42" s="100"/>
      <c r="B42" s="57" t="s">
        <v>63</v>
      </c>
      <c r="C42" s="49"/>
      <c r="D42" s="49"/>
      <c r="E42" s="62" t="s">
        <v>44</v>
      </c>
      <c r="F42" s="50">
        <v>1455</v>
      </c>
      <c r="G42" s="50">
        <v>2211</v>
      </c>
      <c r="H42" s="91">
        <v>8848</v>
      </c>
      <c r="I42" s="79">
        <v>6876</v>
      </c>
      <c r="J42" s="50">
        <v>28</v>
      </c>
      <c r="K42" s="50">
        <v>35</v>
      </c>
      <c r="L42" s="50"/>
      <c r="M42" s="50"/>
      <c r="N42" s="50"/>
      <c r="O42" s="50"/>
      <c r="P42" s="28"/>
      <c r="Q42" s="28"/>
      <c r="R42" s="28"/>
      <c r="S42" s="28"/>
      <c r="T42" s="29"/>
      <c r="U42" s="29"/>
      <c r="V42" s="28"/>
      <c r="W42" s="28"/>
      <c r="X42" s="28"/>
      <c r="Y42" s="28"/>
    </row>
    <row r="43" spans="1:25" ht="15.95" customHeight="1">
      <c r="A43" s="100"/>
      <c r="B43" s="58"/>
      <c r="C43" s="49" t="s">
        <v>77</v>
      </c>
      <c r="D43" s="49"/>
      <c r="E43" s="62"/>
      <c r="F43" s="50">
        <v>632</v>
      </c>
      <c r="G43" s="50">
        <v>557</v>
      </c>
      <c r="H43" s="91">
        <v>0</v>
      </c>
      <c r="I43" s="79">
        <v>0</v>
      </c>
      <c r="J43" s="64"/>
      <c r="K43" s="64"/>
      <c r="L43" s="50"/>
      <c r="M43" s="50"/>
      <c r="N43" s="50"/>
      <c r="O43" s="50"/>
      <c r="P43" s="28"/>
      <c r="Q43" s="28"/>
      <c r="R43" s="29"/>
      <c r="S43" s="28"/>
      <c r="T43" s="29"/>
      <c r="U43" s="29"/>
      <c r="V43" s="28"/>
      <c r="W43" s="28"/>
      <c r="X43" s="29"/>
      <c r="Y43" s="29"/>
    </row>
    <row r="44" spans="1:25" ht="15.95" customHeight="1">
      <c r="A44" s="100"/>
      <c r="B44" s="49" t="s">
        <v>74</v>
      </c>
      <c r="C44" s="49"/>
      <c r="D44" s="49"/>
      <c r="E44" s="62" t="s">
        <v>108</v>
      </c>
      <c r="F44" s="64">
        <f>F40-F42</f>
        <v>-632</v>
      </c>
      <c r="G44" s="64">
        <f>G40-G42</f>
        <v>-557</v>
      </c>
      <c r="H44" s="84">
        <f t="shared" ref="H44" si="10">H40-H42</f>
        <v>0</v>
      </c>
      <c r="I44" s="84">
        <f t="shared" ref="I44:O44" si="11">I40-I42</f>
        <v>0</v>
      </c>
      <c r="J44" s="64">
        <f t="shared" si="11"/>
        <v>-28</v>
      </c>
      <c r="K44" s="64">
        <f t="shared" si="11"/>
        <v>-35</v>
      </c>
      <c r="L44" s="64">
        <f t="shared" si="11"/>
        <v>0</v>
      </c>
      <c r="M44" s="64">
        <f t="shared" si="11"/>
        <v>0</v>
      </c>
      <c r="N44" s="64">
        <f t="shared" si="11"/>
        <v>0</v>
      </c>
      <c r="O44" s="64">
        <f t="shared" si="11"/>
        <v>0</v>
      </c>
      <c r="P44" s="29"/>
      <c r="Q44" s="29"/>
      <c r="R44" s="28"/>
      <c r="S44" s="28"/>
      <c r="T44" s="29"/>
      <c r="U44" s="29"/>
      <c r="V44" s="28"/>
      <c r="W44" s="28"/>
      <c r="X44" s="28"/>
      <c r="Y44" s="28"/>
    </row>
    <row r="45" spans="1:25" ht="15.95" customHeight="1">
      <c r="A45" s="99" t="s">
        <v>86</v>
      </c>
      <c r="B45" s="43" t="s">
        <v>78</v>
      </c>
      <c r="C45" s="43"/>
      <c r="D45" s="43"/>
      <c r="E45" s="62" t="s">
        <v>109</v>
      </c>
      <c r="F45" s="50">
        <f>F39+F44</f>
        <v>0</v>
      </c>
      <c r="G45" s="50">
        <f>G39+G44</f>
        <v>0</v>
      </c>
      <c r="H45" s="91">
        <f t="shared" ref="H45" si="12">H39+H44</f>
        <v>0</v>
      </c>
      <c r="I45" s="79">
        <f t="shared" ref="I45:O45" si="13">I39+I44</f>
        <v>0</v>
      </c>
      <c r="J45" s="50">
        <f t="shared" si="13"/>
        <v>-28</v>
      </c>
      <c r="K45" s="50">
        <f t="shared" si="13"/>
        <v>-35</v>
      </c>
      <c r="L45" s="50">
        <f t="shared" si="13"/>
        <v>0</v>
      </c>
      <c r="M45" s="50">
        <f t="shared" si="13"/>
        <v>0</v>
      </c>
      <c r="N45" s="50">
        <f t="shared" si="13"/>
        <v>0</v>
      </c>
      <c r="O45" s="50">
        <f t="shared" si="13"/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5.95" customHeight="1">
      <c r="A46" s="100"/>
      <c r="B46" s="49" t="s">
        <v>79</v>
      </c>
      <c r="C46" s="49"/>
      <c r="D46" s="49"/>
      <c r="E46" s="49"/>
      <c r="F46" s="64"/>
      <c r="G46" s="64"/>
      <c r="H46" s="84"/>
      <c r="I46" s="84"/>
      <c r="J46" s="64"/>
      <c r="K46" s="64"/>
      <c r="L46" s="50"/>
      <c r="M46" s="50"/>
      <c r="N46" s="64"/>
      <c r="O46" s="64"/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 spans="1:25" ht="15.95" customHeight="1">
      <c r="A47" s="100"/>
      <c r="B47" s="49" t="s">
        <v>80</v>
      </c>
      <c r="C47" s="49"/>
      <c r="D47" s="49"/>
      <c r="E47" s="49"/>
      <c r="F47" s="50"/>
      <c r="G47" s="50"/>
      <c r="H47" s="91"/>
      <c r="I47" s="79"/>
      <c r="J47" s="50"/>
      <c r="K47" s="50"/>
      <c r="L47" s="50"/>
      <c r="M47" s="50"/>
      <c r="N47" s="50"/>
      <c r="O47" s="50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5" ht="15.95" customHeight="1">
      <c r="A48" s="100"/>
      <c r="B48" s="49" t="s">
        <v>81</v>
      </c>
      <c r="C48" s="49"/>
      <c r="D48" s="49"/>
      <c r="E48" s="49"/>
      <c r="F48" s="50"/>
      <c r="G48" s="50"/>
      <c r="H48" s="91"/>
      <c r="I48" s="79"/>
      <c r="J48" s="50">
        <v>5123</v>
      </c>
      <c r="K48" s="50">
        <v>5134</v>
      </c>
      <c r="L48" s="50"/>
      <c r="M48" s="50"/>
      <c r="N48" s="50"/>
      <c r="O48" s="50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1" ht="15.95" customHeight="1">
      <c r="A49" s="8" t="s">
        <v>110</v>
      </c>
    </row>
    <row r="50" spans="1:1" ht="15.95" customHeight="1">
      <c r="A50" s="8"/>
    </row>
  </sheetData>
  <mergeCells count="28">
    <mergeCell ref="N25:N26"/>
    <mergeCell ref="O25:O26"/>
    <mergeCell ref="N6:O6"/>
    <mergeCell ref="L6:M6"/>
    <mergeCell ref="J6:K6"/>
    <mergeCell ref="L25:L26"/>
    <mergeCell ref="M25:M26"/>
    <mergeCell ref="N30:O30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2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H41" sqref="H41"/>
    </sheetView>
  </sheetViews>
  <sheetFormatPr defaultColWidth="9"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0" ht="33.950000000000003" customHeight="1">
      <c r="A1" s="16" t="s">
        <v>0</v>
      </c>
      <c r="B1" s="16"/>
      <c r="C1" s="16"/>
      <c r="D1" s="16"/>
      <c r="E1" s="82" t="s">
        <v>251</v>
      </c>
      <c r="F1" s="1"/>
    </row>
    <row r="3" spans="1:10" ht="14.25">
      <c r="A3" s="10" t="s">
        <v>111</v>
      </c>
    </row>
    <row r="5" spans="1:10">
      <c r="A5" s="17" t="s">
        <v>244</v>
      </c>
      <c r="B5" s="17"/>
      <c r="C5" s="17"/>
      <c r="D5" s="17"/>
      <c r="E5" s="17"/>
    </row>
    <row r="6" spans="1:10" ht="14.25">
      <c r="A6" s="3"/>
      <c r="H6" s="4"/>
      <c r="I6" s="9" t="s">
        <v>1</v>
      </c>
    </row>
    <row r="7" spans="1:10" ht="27" customHeight="1">
      <c r="A7" s="5"/>
      <c r="B7" s="6"/>
      <c r="C7" s="6"/>
      <c r="D7" s="6"/>
      <c r="E7" s="55"/>
      <c r="F7" s="44" t="s">
        <v>235</v>
      </c>
      <c r="G7" s="44"/>
      <c r="H7" s="44" t="s">
        <v>245</v>
      </c>
      <c r="I7" s="65" t="s">
        <v>21</v>
      </c>
      <c r="J7" s="90"/>
    </row>
    <row r="8" spans="1:10" ht="17.100000000000001" customHeight="1">
      <c r="A8" s="18"/>
      <c r="B8" s="19"/>
      <c r="C8" s="19"/>
      <c r="D8" s="19"/>
      <c r="E8" s="56"/>
      <c r="F8" s="47" t="s">
        <v>234</v>
      </c>
      <c r="G8" s="47" t="s">
        <v>2</v>
      </c>
      <c r="H8" s="47" t="s">
        <v>234</v>
      </c>
      <c r="I8" s="48"/>
    </row>
    <row r="9" spans="1:10" ht="18" customHeight="1">
      <c r="A9" s="95" t="s">
        <v>87</v>
      </c>
      <c r="B9" s="95" t="s">
        <v>89</v>
      </c>
      <c r="C9" s="57" t="s">
        <v>3</v>
      </c>
      <c r="D9" s="49"/>
      <c r="E9" s="49"/>
      <c r="F9" s="50">
        <v>928947</v>
      </c>
      <c r="G9" s="51">
        <f>F9/$F$27*100</f>
        <v>45.412778780218453</v>
      </c>
      <c r="H9" s="50">
        <v>942224</v>
      </c>
      <c r="I9" s="51">
        <f t="shared" ref="I9:I45" si="0">(F9/H9-1)*100</f>
        <v>-1.4091129073341424</v>
      </c>
    </row>
    <row r="10" spans="1:10" ht="18" customHeight="1">
      <c r="A10" s="95"/>
      <c r="B10" s="95"/>
      <c r="C10" s="59"/>
      <c r="D10" s="57" t="s">
        <v>22</v>
      </c>
      <c r="E10" s="49"/>
      <c r="F10" s="50">
        <v>304870</v>
      </c>
      <c r="G10" s="51">
        <f t="shared" ref="G10:G27" si="1">F10/$F$27*100</f>
        <v>14.903965314194675</v>
      </c>
      <c r="H10" s="50">
        <v>292198</v>
      </c>
      <c r="I10" s="51">
        <f t="shared" si="0"/>
        <v>4.3367853304950854</v>
      </c>
    </row>
    <row r="11" spans="1:10" ht="18" customHeight="1">
      <c r="A11" s="95"/>
      <c r="B11" s="95"/>
      <c r="C11" s="59"/>
      <c r="D11" s="59"/>
      <c r="E11" s="43" t="s">
        <v>23</v>
      </c>
      <c r="F11" s="50">
        <v>257311</v>
      </c>
      <c r="G11" s="51">
        <f t="shared" si="1"/>
        <v>12.578981923314023</v>
      </c>
      <c r="H11" s="50">
        <v>251939</v>
      </c>
      <c r="I11" s="51">
        <f t="shared" si="0"/>
        <v>2.1322621745740067</v>
      </c>
    </row>
    <row r="12" spans="1:10" ht="18" customHeight="1">
      <c r="A12" s="95"/>
      <c r="B12" s="95"/>
      <c r="C12" s="59"/>
      <c r="D12" s="59"/>
      <c r="E12" s="43" t="s">
        <v>24</v>
      </c>
      <c r="F12" s="50">
        <v>9187</v>
      </c>
      <c r="G12" s="51">
        <f t="shared" si="1"/>
        <v>0.44911840896613797</v>
      </c>
      <c r="H12" s="50">
        <v>9415</v>
      </c>
      <c r="I12" s="51">
        <f t="shared" si="0"/>
        <v>-2.421667551779072</v>
      </c>
    </row>
    <row r="13" spans="1:10" ht="18" customHeight="1">
      <c r="A13" s="95"/>
      <c r="B13" s="95"/>
      <c r="C13" s="59"/>
      <c r="D13" s="58"/>
      <c r="E13" s="43" t="s">
        <v>25</v>
      </c>
      <c r="F13" s="50">
        <v>877</v>
      </c>
      <c r="G13" s="51">
        <f t="shared" si="1"/>
        <v>4.2873282318853047E-2</v>
      </c>
      <c r="H13" s="50">
        <v>1061</v>
      </c>
      <c r="I13" s="51">
        <f t="shared" si="0"/>
        <v>-17.342130065975493</v>
      </c>
    </row>
    <row r="14" spans="1:10" ht="18" customHeight="1">
      <c r="A14" s="95"/>
      <c r="B14" s="95"/>
      <c r="C14" s="59"/>
      <c r="D14" s="57" t="s">
        <v>26</v>
      </c>
      <c r="E14" s="49"/>
      <c r="F14" s="50">
        <v>174570</v>
      </c>
      <c r="G14" s="51">
        <f t="shared" si="1"/>
        <v>8.5340808374027102</v>
      </c>
      <c r="H14" s="50">
        <v>173737</v>
      </c>
      <c r="I14" s="51">
        <f t="shared" si="0"/>
        <v>0.47946033372281427</v>
      </c>
    </row>
    <row r="15" spans="1:10" ht="18" customHeight="1">
      <c r="A15" s="95"/>
      <c r="B15" s="95"/>
      <c r="C15" s="59"/>
      <c r="D15" s="59"/>
      <c r="E15" s="43" t="s">
        <v>27</v>
      </c>
      <c r="F15" s="50">
        <v>9563</v>
      </c>
      <c r="G15" s="51">
        <f t="shared" si="1"/>
        <v>0.46749965657376474</v>
      </c>
      <c r="H15" s="50">
        <v>11398</v>
      </c>
      <c r="I15" s="51">
        <f t="shared" si="0"/>
        <v>-16.099315669415692</v>
      </c>
    </row>
    <row r="16" spans="1:10" ht="18" customHeight="1">
      <c r="A16" s="95"/>
      <c r="B16" s="95"/>
      <c r="C16" s="59"/>
      <c r="D16" s="58"/>
      <c r="E16" s="43" t="s">
        <v>28</v>
      </c>
      <c r="F16" s="50">
        <v>165007</v>
      </c>
      <c r="G16" s="51">
        <f t="shared" si="1"/>
        <v>8.0665811808289458</v>
      </c>
      <c r="H16" s="50">
        <v>162339</v>
      </c>
      <c r="I16" s="51">
        <f t="shared" si="0"/>
        <v>1.6434744577704663</v>
      </c>
    </row>
    <row r="17" spans="1:9" ht="18" customHeight="1">
      <c r="A17" s="95"/>
      <c r="B17" s="95"/>
      <c r="C17" s="59"/>
      <c r="D17" s="96" t="s">
        <v>29</v>
      </c>
      <c r="E17" s="97"/>
      <c r="F17" s="50">
        <v>296584</v>
      </c>
      <c r="G17" s="51">
        <f t="shared" si="1"/>
        <v>14.498893458671279</v>
      </c>
      <c r="H17" s="50">
        <v>325576</v>
      </c>
      <c r="I17" s="51">
        <f t="shared" si="0"/>
        <v>-8.9048332800943601</v>
      </c>
    </row>
    <row r="18" spans="1:9" ht="18" customHeight="1">
      <c r="A18" s="95"/>
      <c r="B18" s="95"/>
      <c r="C18" s="59"/>
      <c r="D18" s="96" t="s">
        <v>93</v>
      </c>
      <c r="E18" s="98"/>
      <c r="F18" s="50">
        <v>21652</v>
      </c>
      <c r="G18" s="51">
        <f t="shared" si="1"/>
        <v>1.0584860989370652</v>
      </c>
      <c r="H18" s="50">
        <v>19487</v>
      </c>
      <c r="I18" s="51">
        <f t="shared" si="0"/>
        <v>11.109970749730591</v>
      </c>
    </row>
    <row r="19" spans="1:9" ht="18" customHeight="1">
      <c r="A19" s="95"/>
      <c r="B19" s="95"/>
      <c r="C19" s="58"/>
      <c r="D19" s="96" t="s">
        <v>94</v>
      </c>
      <c r="E19" s="98"/>
      <c r="F19" s="50">
        <v>0</v>
      </c>
      <c r="G19" s="51">
        <f t="shared" si="1"/>
        <v>0</v>
      </c>
      <c r="H19" s="50">
        <v>0</v>
      </c>
      <c r="I19" s="51" t="e">
        <f t="shared" si="0"/>
        <v>#DIV/0!</v>
      </c>
    </row>
    <row r="20" spans="1:9" ht="18" customHeight="1">
      <c r="A20" s="95"/>
      <c r="B20" s="95"/>
      <c r="C20" s="49" t="s">
        <v>4</v>
      </c>
      <c r="D20" s="49"/>
      <c r="E20" s="49"/>
      <c r="F20" s="50">
        <v>122604</v>
      </c>
      <c r="G20" s="51">
        <f t="shared" si="1"/>
        <v>5.9936555363975588</v>
      </c>
      <c r="H20" s="50">
        <v>122111</v>
      </c>
      <c r="I20" s="51">
        <f t="shared" si="0"/>
        <v>0.40373103160240564</v>
      </c>
    </row>
    <row r="21" spans="1:9" ht="18" customHeight="1">
      <c r="A21" s="95"/>
      <c r="B21" s="95"/>
      <c r="C21" s="49" t="s">
        <v>5</v>
      </c>
      <c r="D21" s="49"/>
      <c r="E21" s="49"/>
      <c r="F21" s="50">
        <v>233509</v>
      </c>
      <c r="G21" s="51">
        <f t="shared" si="1"/>
        <v>11.415390286195047</v>
      </c>
      <c r="H21" s="50">
        <v>213898</v>
      </c>
      <c r="I21" s="51">
        <f t="shared" si="0"/>
        <v>9.1683886712358174</v>
      </c>
    </row>
    <row r="22" spans="1:9" ht="18" customHeight="1">
      <c r="A22" s="95"/>
      <c r="B22" s="95"/>
      <c r="C22" s="49" t="s">
        <v>30</v>
      </c>
      <c r="D22" s="49"/>
      <c r="E22" s="49"/>
      <c r="F22" s="50">
        <v>30905</v>
      </c>
      <c r="G22" s="51">
        <f t="shared" si="1"/>
        <v>1.5108310034939036</v>
      </c>
      <c r="H22" s="50">
        <v>32306</v>
      </c>
      <c r="I22" s="51">
        <f t="shared" si="0"/>
        <v>-4.3366557295858366</v>
      </c>
    </row>
    <row r="23" spans="1:9" ht="18" customHeight="1">
      <c r="A23" s="95"/>
      <c r="B23" s="95"/>
      <c r="C23" s="49" t="s">
        <v>6</v>
      </c>
      <c r="D23" s="49"/>
      <c r="E23" s="49"/>
      <c r="F23" s="50">
        <v>260821</v>
      </c>
      <c r="G23" s="51">
        <f t="shared" si="1"/>
        <v>12.75057282518309</v>
      </c>
      <c r="H23" s="50">
        <v>416327</v>
      </c>
      <c r="I23" s="51">
        <f t="shared" si="0"/>
        <v>-37.35188926012485</v>
      </c>
    </row>
    <row r="24" spans="1:9" ht="18" customHeight="1">
      <c r="A24" s="95"/>
      <c r="B24" s="95"/>
      <c r="C24" s="49" t="s">
        <v>31</v>
      </c>
      <c r="D24" s="49"/>
      <c r="E24" s="49"/>
      <c r="F24" s="50">
        <v>4533</v>
      </c>
      <c r="G24" s="51">
        <f t="shared" si="1"/>
        <v>0.22160158352492687</v>
      </c>
      <c r="H24" s="50">
        <v>7070</v>
      </c>
      <c r="I24" s="51">
        <f t="shared" si="0"/>
        <v>-35.884016973125888</v>
      </c>
    </row>
    <row r="25" spans="1:9" ht="18" customHeight="1">
      <c r="A25" s="95"/>
      <c r="B25" s="95"/>
      <c r="C25" s="49" t="s">
        <v>7</v>
      </c>
      <c r="D25" s="49"/>
      <c r="E25" s="49"/>
      <c r="F25" s="50">
        <v>136042</v>
      </c>
      <c r="G25" s="51">
        <f t="shared" si="1"/>
        <v>6.6505895931829038</v>
      </c>
      <c r="H25" s="50">
        <v>149212</v>
      </c>
      <c r="I25" s="51">
        <f t="shared" si="0"/>
        <v>-8.8263678524515434</v>
      </c>
    </row>
    <row r="26" spans="1:9" ht="18" customHeight="1">
      <c r="A26" s="95"/>
      <c r="B26" s="95"/>
      <c r="C26" s="49" t="s">
        <v>8</v>
      </c>
      <c r="D26" s="49"/>
      <c r="E26" s="49"/>
      <c r="F26" s="50">
        <f>2045563-SUM(F9,F20:F25)</f>
        <v>328202</v>
      </c>
      <c r="G26" s="51">
        <f t="shared" si="1"/>
        <v>16.044580391804114</v>
      </c>
      <c r="H26" s="50">
        <f>2240426-SUM(H9,H20:H25)</f>
        <v>357278</v>
      </c>
      <c r="I26" s="51">
        <f t="shared" si="0"/>
        <v>-8.138200504928939</v>
      </c>
    </row>
    <row r="27" spans="1:9" ht="18" customHeight="1">
      <c r="A27" s="95"/>
      <c r="B27" s="95"/>
      <c r="C27" s="49" t="s">
        <v>9</v>
      </c>
      <c r="D27" s="49"/>
      <c r="E27" s="49"/>
      <c r="F27" s="50">
        <f>SUM(F9,F20:F26)</f>
        <v>2045563</v>
      </c>
      <c r="G27" s="51">
        <f t="shared" si="1"/>
        <v>100</v>
      </c>
      <c r="H27" s="50">
        <f>SUM(H9,H20:H26)</f>
        <v>2240426</v>
      </c>
      <c r="I27" s="51">
        <f t="shared" si="0"/>
        <v>-8.6975869767624499</v>
      </c>
    </row>
    <row r="28" spans="1:9" ht="18" customHeight="1">
      <c r="A28" s="95"/>
      <c r="B28" s="95" t="s">
        <v>88</v>
      </c>
      <c r="C28" s="57" t="s">
        <v>10</v>
      </c>
      <c r="D28" s="49"/>
      <c r="E28" s="49"/>
      <c r="F28" s="50">
        <v>772543</v>
      </c>
      <c r="G28" s="51">
        <f t="shared" ref="G28:G45" si="2">F28/$F$45*100</f>
        <v>38.411431401250582</v>
      </c>
      <c r="H28" s="50">
        <v>795693</v>
      </c>
      <c r="I28" s="51">
        <f t="shared" si="0"/>
        <v>-2.9094135552279576</v>
      </c>
    </row>
    <row r="29" spans="1:9" ht="18" customHeight="1">
      <c r="A29" s="95"/>
      <c r="B29" s="95"/>
      <c r="C29" s="59"/>
      <c r="D29" s="49" t="s">
        <v>11</v>
      </c>
      <c r="E29" s="49"/>
      <c r="F29" s="50">
        <v>495499</v>
      </c>
      <c r="G29" s="51">
        <f t="shared" si="2"/>
        <v>24.636590905474854</v>
      </c>
      <c r="H29" s="50">
        <v>515035</v>
      </c>
      <c r="I29" s="51">
        <f t="shared" si="0"/>
        <v>-3.7931402720203455</v>
      </c>
    </row>
    <row r="30" spans="1:9" ht="18" customHeight="1">
      <c r="A30" s="95"/>
      <c r="B30" s="95"/>
      <c r="C30" s="59"/>
      <c r="D30" s="49" t="s">
        <v>32</v>
      </c>
      <c r="E30" s="49"/>
      <c r="F30" s="50">
        <v>47777</v>
      </c>
      <c r="G30" s="51">
        <f t="shared" si="2"/>
        <v>2.3755091406660198</v>
      </c>
      <c r="H30" s="50">
        <v>48684</v>
      </c>
      <c r="I30" s="51">
        <f t="shared" si="0"/>
        <v>-1.8630350833949594</v>
      </c>
    </row>
    <row r="31" spans="1:9" ht="18" customHeight="1">
      <c r="A31" s="95"/>
      <c r="B31" s="95"/>
      <c r="C31" s="58"/>
      <c r="D31" s="49" t="s">
        <v>12</v>
      </c>
      <c r="E31" s="49"/>
      <c r="F31" s="50">
        <v>229267</v>
      </c>
      <c r="G31" s="51">
        <f t="shared" si="2"/>
        <v>11.399331355109704</v>
      </c>
      <c r="H31" s="50">
        <v>231973</v>
      </c>
      <c r="I31" s="51">
        <f t="shared" si="0"/>
        <v>-1.1665150685640113</v>
      </c>
    </row>
    <row r="32" spans="1:9" ht="18" customHeight="1">
      <c r="A32" s="95"/>
      <c r="B32" s="95"/>
      <c r="C32" s="57" t="s">
        <v>13</v>
      </c>
      <c r="D32" s="49"/>
      <c r="E32" s="49"/>
      <c r="F32" s="50">
        <v>1058776</v>
      </c>
      <c r="G32" s="51">
        <f t="shared" si="2"/>
        <v>52.643156035703484</v>
      </c>
      <c r="H32" s="50">
        <v>1245157</v>
      </c>
      <c r="I32" s="51">
        <f t="shared" si="0"/>
        <v>-14.968473855104214</v>
      </c>
    </row>
    <row r="33" spans="1:9" ht="18" customHeight="1">
      <c r="A33" s="95"/>
      <c r="B33" s="95"/>
      <c r="C33" s="59"/>
      <c r="D33" s="49" t="s">
        <v>14</v>
      </c>
      <c r="E33" s="49"/>
      <c r="F33" s="50">
        <v>100996</v>
      </c>
      <c r="G33" s="51">
        <f t="shared" si="2"/>
        <v>5.0215987016913015</v>
      </c>
      <c r="H33" s="50">
        <v>158437</v>
      </c>
      <c r="I33" s="51">
        <f t="shared" si="0"/>
        <v>-36.254788969748233</v>
      </c>
    </row>
    <row r="34" spans="1:9" ht="18" customHeight="1">
      <c r="A34" s="95"/>
      <c r="B34" s="95"/>
      <c r="C34" s="59"/>
      <c r="D34" s="49" t="s">
        <v>33</v>
      </c>
      <c r="E34" s="49"/>
      <c r="F34" s="50">
        <v>2991</v>
      </c>
      <c r="G34" s="51">
        <f t="shared" si="2"/>
        <v>0.14871481758444574</v>
      </c>
      <c r="H34" s="50">
        <v>2062</v>
      </c>
      <c r="I34" s="51">
        <f t="shared" si="0"/>
        <v>45.053346265761405</v>
      </c>
    </row>
    <row r="35" spans="1:9" ht="18" customHeight="1">
      <c r="A35" s="95"/>
      <c r="B35" s="95"/>
      <c r="C35" s="59"/>
      <c r="D35" s="49" t="s">
        <v>34</v>
      </c>
      <c r="E35" s="49"/>
      <c r="F35" s="50">
        <v>664684</v>
      </c>
      <c r="G35" s="51">
        <f t="shared" si="2"/>
        <v>33.048599067636154</v>
      </c>
      <c r="H35" s="50">
        <v>759669</v>
      </c>
      <c r="I35" s="51">
        <f t="shared" si="0"/>
        <v>-12.503471906843643</v>
      </c>
    </row>
    <row r="36" spans="1:9" ht="18" customHeight="1">
      <c r="A36" s="95"/>
      <c r="B36" s="95"/>
      <c r="C36" s="59"/>
      <c r="D36" s="49" t="s">
        <v>35</v>
      </c>
      <c r="E36" s="49"/>
      <c r="F36" s="50">
        <v>34593</v>
      </c>
      <c r="G36" s="51">
        <f t="shared" si="2"/>
        <v>1.719990533165741</v>
      </c>
      <c r="H36" s="50">
        <v>34867</v>
      </c>
      <c r="I36" s="51">
        <f t="shared" si="0"/>
        <v>-0.78584334757794139</v>
      </c>
    </row>
    <row r="37" spans="1:9" ht="18" customHeight="1">
      <c r="A37" s="95"/>
      <c r="B37" s="95"/>
      <c r="C37" s="59"/>
      <c r="D37" s="49" t="s">
        <v>15</v>
      </c>
      <c r="E37" s="49"/>
      <c r="F37" s="50">
        <v>30287</v>
      </c>
      <c r="G37" s="51">
        <f t="shared" si="2"/>
        <v>1.5058929054430319</v>
      </c>
      <c r="H37" s="50">
        <v>56234</v>
      </c>
      <c r="I37" s="51">
        <f t="shared" si="0"/>
        <v>-46.141124586549068</v>
      </c>
    </row>
    <row r="38" spans="1:9" ht="18" customHeight="1">
      <c r="A38" s="95"/>
      <c r="B38" s="95"/>
      <c r="C38" s="58"/>
      <c r="D38" s="49" t="s">
        <v>36</v>
      </c>
      <c r="E38" s="49"/>
      <c r="F38" s="50">
        <v>225224</v>
      </c>
      <c r="G38" s="51">
        <f t="shared" si="2"/>
        <v>11.198310289414648</v>
      </c>
      <c r="H38" s="50">
        <v>233888</v>
      </c>
      <c r="I38" s="51">
        <f t="shared" si="0"/>
        <v>-3.7043371186208818</v>
      </c>
    </row>
    <row r="39" spans="1:9" ht="18" customHeight="1">
      <c r="A39" s="95"/>
      <c r="B39" s="95"/>
      <c r="C39" s="57" t="s">
        <v>16</v>
      </c>
      <c r="D39" s="49"/>
      <c r="E39" s="49"/>
      <c r="F39" s="50">
        <v>179913</v>
      </c>
      <c r="G39" s="51">
        <f t="shared" si="2"/>
        <v>8.9454125630459345</v>
      </c>
      <c r="H39" s="50">
        <v>163701</v>
      </c>
      <c r="I39" s="51">
        <f t="shared" si="0"/>
        <v>9.903421481847996</v>
      </c>
    </row>
    <row r="40" spans="1:9" ht="18" customHeight="1">
      <c r="A40" s="95"/>
      <c r="B40" s="95"/>
      <c r="C40" s="59"/>
      <c r="D40" s="57" t="s">
        <v>17</v>
      </c>
      <c r="E40" s="49"/>
      <c r="F40" s="50">
        <v>179213</v>
      </c>
      <c r="G40" s="51">
        <f t="shared" si="2"/>
        <v>8.9106080253297488</v>
      </c>
      <c r="H40" s="50">
        <v>162815</v>
      </c>
      <c r="I40" s="51">
        <f t="shared" si="0"/>
        <v>10.071553603783446</v>
      </c>
    </row>
    <row r="41" spans="1:9" ht="18" customHeight="1">
      <c r="A41" s="95"/>
      <c r="B41" s="95"/>
      <c r="C41" s="59"/>
      <c r="D41" s="59"/>
      <c r="E41" s="53" t="s">
        <v>91</v>
      </c>
      <c r="F41" s="50">
        <f>F40-F42</f>
        <v>107776</v>
      </c>
      <c r="G41" s="51">
        <f t="shared" si="2"/>
        <v>5.3587055098566445</v>
      </c>
      <c r="H41" s="50">
        <f>H40-H42</f>
        <v>100708</v>
      </c>
      <c r="I41" s="54">
        <f t="shared" si="0"/>
        <v>7.0183103626325627</v>
      </c>
    </row>
    <row r="42" spans="1:9" ht="18" customHeight="1">
      <c r="A42" s="95"/>
      <c r="B42" s="95"/>
      <c r="C42" s="59"/>
      <c r="D42" s="58"/>
      <c r="E42" s="43" t="s">
        <v>37</v>
      </c>
      <c r="F42" s="50">
        <v>71437</v>
      </c>
      <c r="G42" s="51">
        <f t="shared" si="2"/>
        <v>3.551902515473103</v>
      </c>
      <c r="H42" s="50">
        <v>62107</v>
      </c>
      <c r="I42" s="54">
        <f t="shared" si="0"/>
        <v>15.022461236253569</v>
      </c>
    </row>
    <row r="43" spans="1:9" ht="18" customHeight="1">
      <c r="A43" s="95"/>
      <c r="B43" s="95"/>
      <c r="C43" s="59"/>
      <c r="D43" s="49" t="s">
        <v>38</v>
      </c>
      <c r="E43" s="49"/>
      <c r="F43" s="50">
        <v>700</v>
      </c>
      <c r="G43" s="51">
        <f t="shared" si="2"/>
        <v>3.4804537716185899E-2</v>
      </c>
      <c r="H43" s="50">
        <v>885</v>
      </c>
      <c r="I43" s="54">
        <f t="shared" si="0"/>
        <v>-20.903954802259882</v>
      </c>
    </row>
    <row r="44" spans="1:9" ht="18" customHeight="1">
      <c r="A44" s="95"/>
      <c r="B44" s="95"/>
      <c r="C44" s="58"/>
      <c r="D44" s="49" t="s">
        <v>39</v>
      </c>
      <c r="E44" s="49"/>
      <c r="F44" s="50">
        <v>0</v>
      </c>
      <c r="G44" s="51">
        <f t="shared" si="2"/>
        <v>0</v>
      </c>
      <c r="H44" s="50">
        <v>0</v>
      </c>
      <c r="I44" s="51" t="e">
        <f t="shared" si="0"/>
        <v>#DIV/0!</v>
      </c>
    </row>
    <row r="45" spans="1:9" ht="18" customHeight="1">
      <c r="A45" s="95"/>
      <c r="B45" s="95"/>
      <c r="C45" s="43" t="s">
        <v>18</v>
      </c>
      <c r="D45" s="43"/>
      <c r="E45" s="43"/>
      <c r="F45" s="50">
        <f>SUM(F28,F32,F39)</f>
        <v>2011232</v>
      </c>
      <c r="G45" s="51">
        <f t="shared" si="2"/>
        <v>100</v>
      </c>
      <c r="H45" s="50">
        <f>SUM(H28,H32,H39)</f>
        <v>2204551</v>
      </c>
      <c r="I45" s="51">
        <f t="shared" si="0"/>
        <v>-8.7690872200280268</v>
      </c>
    </row>
    <row r="46" spans="1:9">
      <c r="A46" s="21" t="s">
        <v>19</v>
      </c>
    </row>
    <row r="47" spans="1:9">
      <c r="A47" s="22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J29" sqref="J29"/>
    </sheetView>
  </sheetViews>
  <sheetFormatPr defaultColWidth="9"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10" ht="33.950000000000003" customHeight="1">
      <c r="A1" s="30" t="s">
        <v>0</v>
      </c>
      <c r="B1" s="30"/>
      <c r="C1" s="82" t="s">
        <v>251</v>
      </c>
      <c r="D1" s="31"/>
      <c r="E1" s="31"/>
    </row>
    <row r="4" spans="1:10">
      <c r="A4" s="32" t="s">
        <v>112</v>
      </c>
    </row>
    <row r="5" spans="1:10">
      <c r="I5" s="9" t="s">
        <v>113</v>
      </c>
    </row>
    <row r="6" spans="1:10" s="34" customFormat="1" ht="29.25" customHeight="1">
      <c r="A6" s="46" t="s">
        <v>114</v>
      </c>
      <c r="B6" s="44"/>
      <c r="C6" s="44"/>
      <c r="D6" s="44"/>
      <c r="E6" s="33" t="s">
        <v>231</v>
      </c>
      <c r="F6" s="33" t="s">
        <v>232</v>
      </c>
      <c r="G6" s="33" t="s">
        <v>237</v>
      </c>
      <c r="H6" s="33" t="s">
        <v>239</v>
      </c>
      <c r="I6" s="33" t="s">
        <v>249</v>
      </c>
      <c r="J6" s="87"/>
    </row>
    <row r="7" spans="1:10" ht="27" customHeight="1">
      <c r="A7" s="95" t="s">
        <v>115</v>
      </c>
      <c r="B7" s="57" t="s">
        <v>116</v>
      </c>
      <c r="C7" s="49"/>
      <c r="D7" s="62" t="s">
        <v>117</v>
      </c>
      <c r="E7" s="33">
        <v>1709086</v>
      </c>
      <c r="F7" s="33">
        <v>2235742</v>
      </c>
      <c r="G7" s="33">
        <v>2568713</v>
      </c>
      <c r="H7" s="33">
        <v>2240426</v>
      </c>
      <c r="I7" s="33">
        <v>2045563</v>
      </c>
      <c r="J7" s="85"/>
    </row>
    <row r="8" spans="1:10" ht="27" customHeight="1">
      <c r="A8" s="95"/>
      <c r="B8" s="75"/>
      <c r="C8" s="49" t="s">
        <v>118</v>
      </c>
      <c r="D8" s="62" t="s">
        <v>41</v>
      </c>
      <c r="E8" s="66">
        <v>1110347</v>
      </c>
      <c r="F8" s="67">
        <v>1121851</v>
      </c>
      <c r="G8" s="67">
        <v>1270302</v>
      </c>
      <c r="H8" s="67">
        <v>1282575</v>
      </c>
      <c r="I8" s="67">
        <v>1289081</v>
      </c>
      <c r="J8" s="85"/>
    </row>
    <row r="9" spans="1:10" ht="27" customHeight="1">
      <c r="A9" s="95"/>
      <c r="B9" s="49" t="s">
        <v>119</v>
      </c>
      <c r="C9" s="49"/>
      <c r="D9" s="62"/>
      <c r="E9" s="66">
        <v>1655111</v>
      </c>
      <c r="F9" s="68">
        <v>2161766</v>
      </c>
      <c r="G9" s="68">
        <v>2517801</v>
      </c>
      <c r="H9" s="68">
        <v>2204550</v>
      </c>
      <c r="I9" s="68">
        <v>2011232</v>
      </c>
      <c r="J9" s="85"/>
    </row>
    <row r="10" spans="1:10" ht="27" customHeight="1">
      <c r="A10" s="95"/>
      <c r="B10" s="49" t="s">
        <v>120</v>
      </c>
      <c r="C10" s="49"/>
      <c r="D10" s="62"/>
      <c r="E10" s="66">
        <v>53975</v>
      </c>
      <c r="F10" s="68">
        <v>73976</v>
      </c>
      <c r="G10" s="68">
        <v>50913</v>
      </c>
      <c r="H10" s="68">
        <v>35876</v>
      </c>
      <c r="I10" s="68">
        <v>34331</v>
      </c>
      <c r="J10" s="85"/>
    </row>
    <row r="11" spans="1:10" ht="27" customHeight="1">
      <c r="A11" s="95"/>
      <c r="B11" s="49" t="s">
        <v>121</v>
      </c>
      <c r="C11" s="49"/>
      <c r="D11" s="62"/>
      <c r="E11" s="66">
        <v>37088</v>
      </c>
      <c r="F11" s="68">
        <v>18093</v>
      </c>
      <c r="G11" s="68">
        <v>12724</v>
      </c>
      <c r="H11" s="68">
        <v>20289</v>
      </c>
      <c r="I11" s="68">
        <v>19476</v>
      </c>
      <c r="J11" s="85"/>
    </row>
    <row r="12" spans="1:10" ht="27" customHeight="1">
      <c r="A12" s="95"/>
      <c r="B12" s="49" t="s">
        <v>122</v>
      </c>
      <c r="C12" s="49"/>
      <c r="D12" s="62"/>
      <c r="E12" s="66">
        <v>16887</v>
      </c>
      <c r="F12" s="68">
        <v>55884</v>
      </c>
      <c r="G12" s="68">
        <v>38189</v>
      </c>
      <c r="H12" s="68">
        <v>15587</v>
      </c>
      <c r="I12" s="68">
        <v>14855</v>
      </c>
      <c r="J12" s="85"/>
    </row>
    <row r="13" spans="1:10" ht="27" customHeight="1">
      <c r="A13" s="95"/>
      <c r="B13" s="49" t="s">
        <v>123</v>
      </c>
      <c r="C13" s="49"/>
      <c r="D13" s="62"/>
      <c r="E13" s="66">
        <v>7056</v>
      </c>
      <c r="F13" s="68">
        <v>38996</v>
      </c>
      <c r="G13" s="68">
        <v>-17694</v>
      </c>
      <c r="H13" s="68">
        <v>-22602</v>
      </c>
      <c r="I13" s="68">
        <v>-732</v>
      </c>
      <c r="J13" s="85"/>
    </row>
    <row r="14" spans="1:10" ht="27" customHeight="1">
      <c r="A14" s="95"/>
      <c r="B14" s="49" t="s">
        <v>124</v>
      </c>
      <c r="C14" s="49"/>
      <c r="D14" s="62"/>
      <c r="E14" s="66">
        <v>54</v>
      </c>
      <c r="F14" s="68">
        <v>16</v>
      </c>
      <c r="G14" s="68">
        <v>48414</v>
      </c>
      <c r="H14" s="68">
        <v>14</v>
      </c>
      <c r="I14" s="68">
        <v>35</v>
      </c>
      <c r="J14" s="85"/>
    </row>
    <row r="15" spans="1:10" ht="27" customHeight="1">
      <c r="A15" s="95"/>
      <c r="B15" s="49" t="s">
        <v>125</v>
      </c>
      <c r="C15" s="49"/>
      <c r="D15" s="62"/>
      <c r="E15" s="66">
        <v>11117</v>
      </c>
      <c r="F15" s="68">
        <v>42516</v>
      </c>
      <c r="G15" s="68">
        <v>67921</v>
      </c>
      <c r="H15" s="68">
        <v>-18386</v>
      </c>
      <c r="I15" s="68">
        <v>2505</v>
      </c>
      <c r="J15" s="85"/>
    </row>
    <row r="16" spans="1:10" ht="27" customHeight="1">
      <c r="A16" s="95"/>
      <c r="B16" s="49" t="s">
        <v>126</v>
      </c>
      <c r="C16" s="49"/>
      <c r="D16" s="62" t="s">
        <v>42</v>
      </c>
      <c r="E16" s="66">
        <v>248616</v>
      </c>
      <c r="F16" s="68">
        <v>244060</v>
      </c>
      <c r="G16" s="68">
        <v>352002</v>
      </c>
      <c r="H16" s="68">
        <v>387627</v>
      </c>
      <c r="I16" s="68">
        <v>404860</v>
      </c>
      <c r="J16" s="85"/>
    </row>
    <row r="17" spans="1:10" ht="27" customHeight="1">
      <c r="A17" s="95"/>
      <c r="B17" s="49" t="s">
        <v>127</v>
      </c>
      <c r="C17" s="49"/>
      <c r="D17" s="62" t="s">
        <v>43</v>
      </c>
      <c r="E17" s="66">
        <v>132709</v>
      </c>
      <c r="F17" s="68">
        <v>182888</v>
      </c>
      <c r="G17" s="68">
        <v>172784</v>
      </c>
      <c r="H17" s="68">
        <v>165118</v>
      </c>
      <c r="I17" s="68">
        <v>185829</v>
      </c>
      <c r="J17" s="85"/>
    </row>
    <row r="18" spans="1:10" ht="27" customHeight="1">
      <c r="A18" s="95"/>
      <c r="B18" s="49" t="s">
        <v>128</v>
      </c>
      <c r="C18" s="49"/>
      <c r="D18" s="62" t="s">
        <v>44</v>
      </c>
      <c r="E18" s="66">
        <v>3078437</v>
      </c>
      <c r="F18" s="68">
        <v>3086779</v>
      </c>
      <c r="G18" s="68">
        <v>3078004</v>
      </c>
      <c r="H18" s="68">
        <v>3015109</v>
      </c>
      <c r="I18" s="68">
        <v>2940942</v>
      </c>
      <c r="J18" s="85"/>
    </row>
    <row r="19" spans="1:10" ht="27" customHeight="1">
      <c r="A19" s="95"/>
      <c r="B19" s="49" t="s">
        <v>129</v>
      </c>
      <c r="C19" s="49"/>
      <c r="D19" s="62" t="s">
        <v>130</v>
      </c>
      <c r="E19" s="66">
        <f>E17+E18-E16</f>
        <v>2962530</v>
      </c>
      <c r="F19" s="66">
        <f>F17+F18-F16</f>
        <v>3025607</v>
      </c>
      <c r="G19" s="66">
        <f>G17+G18-G16</f>
        <v>2898786</v>
      </c>
      <c r="H19" s="66">
        <f>H17+H18-H16</f>
        <v>2792600</v>
      </c>
      <c r="I19" s="66">
        <f>I17+I18-I16</f>
        <v>2721911</v>
      </c>
      <c r="J19" s="85"/>
    </row>
    <row r="20" spans="1:10" ht="27" customHeight="1">
      <c r="A20" s="95"/>
      <c r="B20" s="49" t="s">
        <v>131</v>
      </c>
      <c r="C20" s="49"/>
      <c r="D20" s="62" t="s">
        <v>132</v>
      </c>
      <c r="E20" s="69">
        <f>E18/E8</f>
        <v>2.7724999482143868</v>
      </c>
      <c r="F20" s="69">
        <f>F18/F8</f>
        <v>2.7515053246821548</v>
      </c>
      <c r="G20" s="69">
        <f>G18/G8</f>
        <v>2.4230490072439466</v>
      </c>
      <c r="H20" s="69">
        <f>H18/H8</f>
        <v>2.3508247081067384</v>
      </c>
      <c r="I20" s="69">
        <f>I18/I8</f>
        <v>2.2814252944539559</v>
      </c>
      <c r="J20" s="85"/>
    </row>
    <row r="21" spans="1:10" ht="27" customHeight="1">
      <c r="A21" s="95"/>
      <c r="B21" s="49" t="s">
        <v>133</v>
      </c>
      <c r="C21" s="49"/>
      <c r="D21" s="62" t="s">
        <v>134</v>
      </c>
      <c r="E21" s="69">
        <f>E19/E8</f>
        <v>2.668111860526484</v>
      </c>
      <c r="F21" s="69">
        <f>F19/F8</f>
        <v>2.6969775843672643</v>
      </c>
      <c r="G21" s="69">
        <f>G19/G8</f>
        <v>2.2819660206785475</v>
      </c>
      <c r="H21" s="69">
        <f>H19/H8</f>
        <v>2.1773385571993842</v>
      </c>
      <c r="I21" s="69">
        <f>I19/I8</f>
        <v>2.1115127753802905</v>
      </c>
      <c r="J21" s="85"/>
    </row>
    <row r="22" spans="1:10" ht="27" customHeight="1">
      <c r="A22" s="95"/>
      <c r="B22" s="49" t="s">
        <v>135</v>
      </c>
      <c r="C22" s="49"/>
      <c r="D22" s="62" t="s">
        <v>136</v>
      </c>
      <c r="E22" s="66">
        <f>E18/E24*1000000</f>
        <v>494713.51989645598</v>
      </c>
      <c r="F22" s="66">
        <f>F18/F24*1000000</f>
        <v>491174.92616732011</v>
      </c>
      <c r="G22" s="66">
        <f>G18/G24*1000000</f>
        <v>489778.62925810891</v>
      </c>
      <c r="H22" s="66">
        <f>H18/H24*1000000</f>
        <v>479770.6413259331</v>
      </c>
      <c r="I22" s="66">
        <f>I18/I24*1000000</f>
        <v>467969.0284637711</v>
      </c>
      <c r="J22" s="85"/>
    </row>
    <row r="23" spans="1:10" ht="27" customHeight="1">
      <c r="A23" s="95"/>
      <c r="B23" s="49" t="s">
        <v>137</v>
      </c>
      <c r="C23" s="49"/>
      <c r="D23" s="62" t="s">
        <v>138</v>
      </c>
      <c r="E23" s="66">
        <f>E19/E24*1000000</f>
        <v>476086.93765662494</v>
      </c>
      <c r="F23" s="66">
        <f>F19/F24*1000000</f>
        <v>481441.10570802994</v>
      </c>
      <c r="G23" s="66">
        <f>G19/G24*1000000</f>
        <v>461261.07490198076</v>
      </c>
      <c r="H23" s="66">
        <f>H19/H24*1000000</f>
        <v>444364.52976220788</v>
      </c>
      <c r="I23" s="66">
        <f>I19/I24*1000000</f>
        <v>433116.34375477367</v>
      </c>
      <c r="J23" s="85"/>
    </row>
    <row r="24" spans="1:10" ht="27" customHeight="1">
      <c r="A24" s="95"/>
      <c r="B24" s="70" t="s">
        <v>139</v>
      </c>
      <c r="C24" s="71"/>
      <c r="D24" s="62" t="s">
        <v>140</v>
      </c>
      <c r="E24" s="66">
        <v>6222666</v>
      </c>
      <c r="F24" s="68">
        <v>6284480</v>
      </c>
      <c r="G24" s="68">
        <f>F24</f>
        <v>6284480</v>
      </c>
      <c r="H24" s="68">
        <v>6284480</v>
      </c>
      <c r="I24" s="68">
        <v>6284480</v>
      </c>
      <c r="J24" s="86"/>
    </row>
    <row r="25" spans="1:10" ht="27" customHeight="1">
      <c r="A25" s="95"/>
      <c r="B25" s="43" t="s">
        <v>141</v>
      </c>
      <c r="C25" s="43"/>
      <c r="D25" s="43"/>
      <c r="E25" s="66">
        <v>1063461</v>
      </c>
      <c r="F25" s="50">
        <v>1080552</v>
      </c>
      <c r="G25" s="50">
        <v>1144728</v>
      </c>
      <c r="H25" s="50">
        <v>1118596</v>
      </c>
      <c r="I25" s="50">
        <v>1147566</v>
      </c>
      <c r="J25" s="85"/>
    </row>
    <row r="26" spans="1:10" ht="27" customHeight="1">
      <c r="A26" s="95"/>
      <c r="B26" s="43" t="s">
        <v>142</v>
      </c>
      <c r="C26" s="43"/>
      <c r="D26" s="43"/>
      <c r="E26" s="72">
        <v>0.77869999999999995</v>
      </c>
      <c r="F26" s="73">
        <v>0.77844999999999998</v>
      </c>
      <c r="G26" s="73">
        <v>0.751</v>
      </c>
      <c r="H26" s="73">
        <v>0.745</v>
      </c>
      <c r="I26" s="73">
        <v>0.73699999999999999</v>
      </c>
      <c r="J26" s="85"/>
    </row>
    <row r="27" spans="1:10" ht="27" customHeight="1">
      <c r="A27" s="95"/>
      <c r="B27" s="43" t="s">
        <v>143</v>
      </c>
      <c r="C27" s="43"/>
      <c r="D27" s="43"/>
      <c r="E27" s="54">
        <v>1.6</v>
      </c>
      <c r="F27" s="51">
        <v>5.2</v>
      </c>
      <c r="G27" s="51">
        <v>3.3</v>
      </c>
      <c r="H27" s="51">
        <v>1.4</v>
      </c>
      <c r="I27" s="51">
        <v>1.3</v>
      </c>
      <c r="J27" s="85"/>
    </row>
    <row r="28" spans="1:10" ht="27" customHeight="1">
      <c r="A28" s="95"/>
      <c r="B28" s="43" t="s">
        <v>144</v>
      </c>
      <c r="C28" s="43"/>
      <c r="D28" s="43"/>
      <c r="E28" s="54">
        <v>97</v>
      </c>
      <c r="F28" s="51">
        <v>98.2</v>
      </c>
      <c r="G28" s="51">
        <v>84.8</v>
      </c>
      <c r="H28" s="51">
        <v>95.1</v>
      </c>
      <c r="I28" s="51">
        <v>96.7</v>
      </c>
      <c r="J28" s="85"/>
    </row>
    <row r="29" spans="1:10" ht="27" customHeight="1">
      <c r="A29" s="95"/>
      <c r="B29" s="43" t="s">
        <v>145</v>
      </c>
      <c r="C29" s="43"/>
      <c r="D29" s="43"/>
      <c r="E29" s="54">
        <v>63.3</v>
      </c>
      <c r="F29" s="51">
        <v>58.8</v>
      </c>
      <c r="G29" s="51">
        <v>51.3</v>
      </c>
      <c r="H29" s="51">
        <v>59.5</v>
      </c>
      <c r="I29" s="51">
        <v>62.9</v>
      </c>
      <c r="J29" s="86"/>
    </row>
    <row r="30" spans="1:10" ht="27" customHeight="1">
      <c r="A30" s="95"/>
      <c r="B30" s="95" t="s">
        <v>146</v>
      </c>
      <c r="C30" s="43" t="s">
        <v>147</v>
      </c>
      <c r="D30" s="43"/>
      <c r="E30" s="54">
        <v>0</v>
      </c>
      <c r="F30" s="51">
        <v>0</v>
      </c>
      <c r="G30" s="51">
        <v>0</v>
      </c>
      <c r="H30" s="51">
        <v>0</v>
      </c>
      <c r="I30" s="51">
        <v>0</v>
      </c>
      <c r="J30" s="85"/>
    </row>
    <row r="31" spans="1:10" ht="27" customHeight="1">
      <c r="A31" s="95"/>
      <c r="B31" s="95"/>
      <c r="C31" s="43" t="s">
        <v>148</v>
      </c>
      <c r="D31" s="43"/>
      <c r="E31" s="54">
        <v>0</v>
      </c>
      <c r="F31" s="51">
        <v>0</v>
      </c>
      <c r="G31" s="51">
        <v>0</v>
      </c>
      <c r="H31" s="51">
        <v>0</v>
      </c>
      <c r="I31" s="51">
        <v>0</v>
      </c>
      <c r="J31" s="85"/>
    </row>
    <row r="32" spans="1:10" ht="27" customHeight="1">
      <c r="A32" s="95"/>
      <c r="B32" s="95"/>
      <c r="C32" s="43" t="s">
        <v>149</v>
      </c>
      <c r="D32" s="43"/>
      <c r="E32" s="54">
        <v>8.9</v>
      </c>
      <c r="F32" s="51">
        <v>8.6</v>
      </c>
      <c r="G32" s="51">
        <v>8.1</v>
      </c>
      <c r="H32" s="51">
        <v>7.8</v>
      </c>
      <c r="I32" s="51">
        <v>7.5</v>
      </c>
      <c r="J32" s="85"/>
    </row>
    <row r="33" spans="1:10" ht="27" customHeight="1">
      <c r="A33" s="95"/>
      <c r="B33" s="95"/>
      <c r="C33" s="43" t="s">
        <v>150</v>
      </c>
      <c r="D33" s="43"/>
      <c r="E33" s="54">
        <v>140.1</v>
      </c>
      <c r="F33" s="74">
        <v>135.6</v>
      </c>
      <c r="G33" s="74">
        <v>114.5</v>
      </c>
      <c r="H33" s="74">
        <v>110.6</v>
      </c>
      <c r="I33" s="74">
        <v>106.5</v>
      </c>
      <c r="J33" s="85"/>
    </row>
    <row r="34" spans="1:10" ht="27" customHeight="1">
      <c r="A34" s="2" t="s">
        <v>248</v>
      </c>
      <c r="E34" s="35"/>
      <c r="F34" s="35"/>
      <c r="G34" s="35"/>
      <c r="H34" s="35"/>
      <c r="I34" s="36"/>
    </row>
    <row r="35" spans="1:10" ht="27" customHeight="1">
      <c r="A35" s="8" t="s">
        <v>110</v>
      </c>
    </row>
    <row r="36" spans="1:10">
      <c r="A36" s="37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Q6" sqref="Q6"/>
    </sheetView>
  </sheetViews>
  <sheetFormatPr defaultColWidth="9"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82" t="s">
        <v>251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246</v>
      </c>
      <c r="B5" s="12"/>
      <c r="C5" s="12"/>
      <c r="D5" s="12"/>
      <c r="K5" s="15"/>
      <c r="O5" s="15" t="s">
        <v>47</v>
      </c>
    </row>
    <row r="6" spans="1:25" ht="15.95" customHeight="1">
      <c r="A6" s="101" t="s">
        <v>48</v>
      </c>
      <c r="B6" s="102"/>
      <c r="C6" s="102"/>
      <c r="D6" s="102"/>
      <c r="E6" s="102"/>
      <c r="F6" s="114" t="s">
        <v>252</v>
      </c>
      <c r="G6" s="115"/>
      <c r="H6" s="118" t="s">
        <v>253</v>
      </c>
      <c r="I6" s="119"/>
      <c r="J6" s="114" t="s">
        <v>254</v>
      </c>
      <c r="K6" s="115"/>
      <c r="L6" s="114" t="s">
        <v>255</v>
      </c>
      <c r="M6" s="115"/>
      <c r="N6" s="116" t="s">
        <v>256</v>
      </c>
      <c r="O6" s="117"/>
      <c r="Q6" s="88"/>
    </row>
    <row r="7" spans="1:25" ht="15.95" customHeight="1">
      <c r="A7" s="102"/>
      <c r="B7" s="102"/>
      <c r="C7" s="102"/>
      <c r="D7" s="102"/>
      <c r="E7" s="102"/>
      <c r="F7" s="47" t="s">
        <v>235</v>
      </c>
      <c r="G7" s="47" t="s">
        <v>236</v>
      </c>
      <c r="H7" s="47" t="s">
        <v>235</v>
      </c>
      <c r="I7" s="47" t="s">
        <v>236</v>
      </c>
      <c r="J7" s="47" t="s">
        <v>235</v>
      </c>
      <c r="K7" s="47" t="s">
        <v>236</v>
      </c>
      <c r="L7" s="47" t="s">
        <v>235</v>
      </c>
      <c r="M7" s="47" t="s">
        <v>236</v>
      </c>
      <c r="N7" s="47" t="s">
        <v>235</v>
      </c>
      <c r="O7" s="47" t="s">
        <v>236</v>
      </c>
    </row>
    <row r="8" spans="1:25" ht="15.95" customHeight="1">
      <c r="A8" s="99" t="s">
        <v>82</v>
      </c>
      <c r="B8" s="57" t="s">
        <v>49</v>
      </c>
      <c r="C8" s="49"/>
      <c r="D8" s="49"/>
      <c r="E8" s="62" t="s">
        <v>40</v>
      </c>
      <c r="F8" s="79">
        <v>76503</v>
      </c>
      <c r="G8" s="79">
        <v>75718</v>
      </c>
      <c r="H8" s="50">
        <v>56064</v>
      </c>
      <c r="I8" s="79">
        <v>56523</v>
      </c>
      <c r="J8" s="79">
        <v>12904</v>
      </c>
      <c r="K8" s="79">
        <v>12678</v>
      </c>
      <c r="L8" s="79">
        <v>15789</v>
      </c>
      <c r="M8" s="79">
        <v>13417</v>
      </c>
      <c r="N8" s="50">
        <v>32565</v>
      </c>
      <c r="O8" s="50">
        <v>31529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5.95" customHeight="1">
      <c r="A9" s="99"/>
      <c r="B9" s="59"/>
      <c r="C9" s="49" t="s">
        <v>50</v>
      </c>
      <c r="D9" s="49"/>
      <c r="E9" s="62" t="s">
        <v>41</v>
      </c>
      <c r="F9" s="79">
        <v>76265</v>
      </c>
      <c r="G9" s="79">
        <v>75664</v>
      </c>
      <c r="H9" s="50">
        <v>54952</v>
      </c>
      <c r="I9" s="79">
        <v>56508</v>
      </c>
      <c r="J9" s="79">
        <v>12890</v>
      </c>
      <c r="K9" s="79">
        <v>12674</v>
      </c>
      <c r="L9" s="79">
        <v>15789</v>
      </c>
      <c r="M9" s="79">
        <v>12987</v>
      </c>
      <c r="N9" s="50">
        <v>32546</v>
      </c>
      <c r="O9" s="50">
        <v>31394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5.95" customHeight="1">
      <c r="A10" s="99"/>
      <c r="B10" s="58"/>
      <c r="C10" s="49" t="s">
        <v>51</v>
      </c>
      <c r="D10" s="49"/>
      <c r="E10" s="62" t="s">
        <v>42</v>
      </c>
      <c r="F10" s="79">
        <v>238</v>
      </c>
      <c r="G10" s="79">
        <v>54</v>
      </c>
      <c r="H10" s="50">
        <v>1112</v>
      </c>
      <c r="I10" s="79">
        <v>15</v>
      </c>
      <c r="J10" s="63">
        <v>14</v>
      </c>
      <c r="K10" s="63">
        <v>4</v>
      </c>
      <c r="L10" s="79">
        <v>0</v>
      </c>
      <c r="M10" s="79">
        <v>430</v>
      </c>
      <c r="N10" s="50">
        <v>19</v>
      </c>
      <c r="O10" s="50">
        <v>135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15.95" customHeight="1">
      <c r="A11" s="99"/>
      <c r="B11" s="57" t="s">
        <v>52</v>
      </c>
      <c r="C11" s="49"/>
      <c r="D11" s="49"/>
      <c r="E11" s="62" t="s">
        <v>43</v>
      </c>
      <c r="F11" s="79">
        <v>70676</v>
      </c>
      <c r="G11" s="79">
        <v>71824</v>
      </c>
      <c r="H11" s="50">
        <v>59664</v>
      </c>
      <c r="I11" s="79">
        <v>57071</v>
      </c>
      <c r="J11" s="79">
        <v>11785</v>
      </c>
      <c r="K11" s="79">
        <v>12242</v>
      </c>
      <c r="L11" s="79">
        <v>7567</v>
      </c>
      <c r="M11" s="79">
        <v>9068</v>
      </c>
      <c r="N11" s="50">
        <v>32311</v>
      </c>
      <c r="O11" s="50">
        <v>31324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15.95" customHeight="1">
      <c r="A12" s="99"/>
      <c r="B12" s="59"/>
      <c r="C12" s="49" t="s">
        <v>53</v>
      </c>
      <c r="D12" s="49"/>
      <c r="E12" s="62" t="s">
        <v>44</v>
      </c>
      <c r="F12" s="79">
        <v>70558</v>
      </c>
      <c r="G12" s="79">
        <v>71690</v>
      </c>
      <c r="H12" s="50">
        <v>57725</v>
      </c>
      <c r="I12" s="79">
        <v>57045</v>
      </c>
      <c r="J12" s="79">
        <v>11782</v>
      </c>
      <c r="K12" s="79">
        <v>12235</v>
      </c>
      <c r="L12" s="79">
        <v>7567</v>
      </c>
      <c r="M12" s="79">
        <v>8794</v>
      </c>
      <c r="N12" s="50">
        <v>32288</v>
      </c>
      <c r="O12" s="50">
        <v>31247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5.95" customHeight="1">
      <c r="A13" s="99"/>
      <c r="B13" s="58"/>
      <c r="C13" s="49" t="s">
        <v>54</v>
      </c>
      <c r="D13" s="49"/>
      <c r="E13" s="62" t="s">
        <v>45</v>
      </c>
      <c r="F13" s="79">
        <v>117</v>
      </c>
      <c r="G13" s="79">
        <v>134</v>
      </c>
      <c r="H13" s="63">
        <v>1939</v>
      </c>
      <c r="I13" s="63">
        <v>26</v>
      </c>
      <c r="J13" s="63">
        <v>3</v>
      </c>
      <c r="K13" s="63">
        <v>7</v>
      </c>
      <c r="L13" s="79">
        <v>0.1</v>
      </c>
      <c r="M13" s="79">
        <v>274</v>
      </c>
      <c r="N13" s="50">
        <v>23</v>
      </c>
      <c r="O13" s="50">
        <v>77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5.95" customHeight="1">
      <c r="A14" s="99"/>
      <c r="B14" s="49" t="s">
        <v>55</v>
      </c>
      <c r="C14" s="49"/>
      <c r="D14" s="49"/>
      <c r="E14" s="62" t="s">
        <v>152</v>
      </c>
      <c r="F14" s="79">
        <f t="shared" ref="F14:F15" si="0">F9-F12</f>
        <v>5707</v>
      </c>
      <c r="G14" s="79">
        <f t="shared" ref="G14:O15" si="1">G9-G12</f>
        <v>3974</v>
      </c>
      <c r="H14" s="50">
        <f t="shared" si="1"/>
        <v>-2773</v>
      </c>
      <c r="I14" s="79">
        <f t="shared" si="1"/>
        <v>-537</v>
      </c>
      <c r="J14" s="79">
        <f t="shared" si="1"/>
        <v>1108</v>
      </c>
      <c r="K14" s="79">
        <f t="shared" si="1"/>
        <v>439</v>
      </c>
      <c r="L14" s="79">
        <f t="shared" si="1"/>
        <v>8222</v>
      </c>
      <c r="M14" s="79">
        <f t="shared" si="1"/>
        <v>4193</v>
      </c>
      <c r="N14" s="50">
        <f t="shared" si="1"/>
        <v>258</v>
      </c>
      <c r="O14" s="50">
        <f t="shared" si="1"/>
        <v>147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5.95" customHeight="1">
      <c r="A15" s="99"/>
      <c r="B15" s="49" t="s">
        <v>56</v>
      </c>
      <c r="C15" s="49"/>
      <c r="D15" s="49"/>
      <c r="E15" s="62" t="s">
        <v>153</v>
      </c>
      <c r="F15" s="79">
        <f t="shared" si="0"/>
        <v>121</v>
      </c>
      <c r="G15" s="79">
        <f t="shared" si="1"/>
        <v>-80</v>
      </c>
      <c r="H15" s="50">
        <f t="shared" si="1"/>
        <v>-827</v>
      </c>
      <c r="I15" s="79">
        <f t="shared" si="1"/>
        <v>-11</v>
      </c>
      <c r="J15" s="79">
        <f t="shared" si="1"/>
        <v>11</v>
      </c>
      <c r="K15" s="79">
        <f t="shared" si="1"/>
        <v>-3</v>
      </c>
      <c r="L15" s="79">
        <f t="shared" si="1"/>
        <v>-0.1</v>
      </c>
      <c r="M15" s="79">
        <f t="shared" si="1"/>
        <v>156</v>
      </c>
      <c r="N15" s="50">
        <f t="shared" si="1"/>
        <v>-4</v>
      </c>
      <c r="O15" s="50">
        <f t="shared" si="1"/>
        <v>58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5.95" customHeight="1">
      <c r="A16" s="99"/>
      <c r="B16" s="49" t="s">
        <v>57</v>
      </c>
      <c r="C16" s="49"/>
      <c r="D16" s="49"/>
      <c r="E16" s="62" t="s">
        <v>154</v>
      </c>
      <c r="F16" s="79">
        <f t="shared" ref="F16" si="2">F8-F11</f>
        <v>5827</v>
      </c>
      <c r="G16" s="79">
        <f t="shared" ref="G16:N16" si="3">G8-G11</f>
        <v>3894</v>
      </c>
      <c r="H16" s="50">
        <f t="shared" si="3"/>
        <v>-3600</v>
      </c>
      <c r="I16" s="79">
        <f t="shared" si="3"/>
        <v>-548</v>
      </c>
      <c r="J16" s="79">
        <f t="shared" si="3"/>
        <v>1119</v>
      </c>
      <c r="K16" s="79">
        <f t="shared" si="3"/>
        <v>436</v>
      </c>
      <c r="L16" s="79">
        <f t="shared" si="3"/>
        <v>8222</v>
      </c>
      <c r="M16" s="79">
        <f t="shared" si="3"/>
        <v>4349</v>
      </c>
      <c r="N16" s="50">
        <f t="shared" si="3"/>
        <v>254</v>
      </c>
      <c r="O16" s="50">
        <f>O8-O11</f>
        <v>205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5.95" customHeight="1">
      <c r="A17" s="99"/>
      <c r="B17" s="49" t="s">
        <v>58</v>
      </c>
      <c r="C17" s="49"/>
      <c r="D17" s="49"/>
      <c r="E17" s="47"/>
      <c r="F17" s="63">
        <v>0</v>
      </c>
      <c r="G17" s="63">
        <v>0</v>
      </c>
      <c r="H17" s="63">
        <v>30892</v>
      </c>
      <c r="I17" s="63">
        <v>27253</v>
      </c>
      <c r="J17" s="79">
        <v>0</v>
      </c>
      <c r="K17" s="79">
        <v>0</v>
      </c>
      <c r="L17" s="79">
        <v>0</v>
      </c>
      <c r="M17" s="79">
        <v>0</v>
      </c>
      <c r="N17" s="63"/>
      <c r="O17" s="63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5.95" customHeight="1">
      <c r="A18" s="99"/>
      <c r="B18" s="49" t="s">
        <v>59</v>
      </c>
      <c r="C18" s="49"/>
      <c r="D18" s="49"/>
      <c r="E18" s="47"/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64"/>
      <c r="O18" s="6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5.95" customHeight="1">
      <c r="A19" s="99" t="s">
        <v>83</v>
      </c>
      <c r="B19" s="57" t="s">
        <v>60</v>
      </c>
      <c r="C19" s="49"/>
      <c r="D19" s="49"/>
      <c r="E19" s="62"/>
      <c r="F19" s="79">
        <v>34037</v>
      </c>
      <c r="G19" s="79">
        <v>15508</v>
      </c>
      <c r="H19" s="50">
        <v>15321</v>
      </c>
      <c r="I19" s="79">
        <v>7319</v>
      </c>
      <c r="J19" s="79">
        <v>3391</v>
      </c>
      <c r="K19" s="79">
        <v>3521</v>
      </c>
      <c r="L19" s="79">
        <v>1258</v>
      </c>
      <c r="M19" s="79">
        <v>972</v>
      </c>
      <c r="N19" s="50">
        <v>9424</v>
      </c>
      <c r="O19" s="50">
        <v>9196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5.95" customHeight="1">
      <c r="A20" s="99"/>
      <c r="B20" s="58"/>
      <c r="C20" s="49" t="s">
        <v>61</v>
      </c>
      <c r="D20" s="49"/>
      <c r="E20" s="62"/>
      <c r="F20" s="79">
        <v>31000</v>
      </c>
      <c r="G20" s="79">
        <v>13000</v>
      </c>
      <c r="H20" s="50">
        <v>12831</v>
      </c>
      <c r="I20" s="79">
        <v>5705</v>
      </c>
      <c r="J20" s="79">
        <v>123</v>
      </c>
      <c r="K20" s="79">
        <v>69</v>
      </c>
      <c r="L20" s="79">
        <v>0</v>
      </c>
      <c r="M20" s="79">
        <v>0</v>
      </c>
      <c r="N20" s="50">
        <v>1873</v>
      </c>
      <c r="O20" s="50">
        <v>1893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15.95" customHeight="1">
      <c r="A21" s="99"/>
      <c r="B21" s="75" t="s">
        <v>62</v>
      </c>
      <c r="C21" s="49"/>
      <c r="D21" s="49"/>
      <c r="E21" s="62" t="s">
        <v>155</v>
      </c>
      <c r="F21" s="79">
        <v>34037</v>
      </c>
      <c r="G21" s="79">
        <v>15508</v>
      </c>
      <c r="H21" s="50">
        <v>15321</v>
      </c>
      <c r="I21" s="79">
        <v>7319</v>
      </c>
      <c r="J21" s="79">
        <v>3391</v>
      </c>
      <c r="K21" s="79">
        <v>3521</v>
      </c>
      <c r="L21" s="79">
        <v>1258</v>
      </c>
      <c r="M21" s="79">
        <v>972</v>
      </c>
      <c r="N21" s="50">
        <v>9424</v>
      </c>
      <c r="O21" s="50">
        <v>9196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5.95" customHeight="1">
      <c r="A22" s="99"/>
      <c r="B22" s="57" t="s">
        <v>63</v>
      </c>
      <c r="C22" s="49"/>
      <c r="D22" s="49"/>
      <c r="E22" s="62" t="s">
        <v>156</v>
      </c>
      <c r="F22" s="79">
        <v>56491</v>
      </c>
      <c r="G22" s="79">
        <v>57113</v>
      </c>
      <c r="H22" s="50">
        <v>16909</v>
      </c>
      <c r="I22" s="79">
        <v>8550</v>
      </c>
      <c r="J22" s="79">
        <v>8387</v>
      </c>
      <c r="K22" s="79">
        <v>7725</v>
      </c>
      <c r="L22" s="79">
        <v>3971</v>
      </c>
      <c r="M22" s="79">
        <v>4080</v>
      </c>
      <c r="N22" s="50">
        <v>10680</v>
      </c>
      <c r="O22" s="50">
        <v>10526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5.95" customHeight="1">
      <c r="A23" s="99"/>
      <c r="B23" s="58" t="s">
        <v>64</v>
      </c>
      <c r="C23" s="49" t="s">
        <v>65</v>
      </c>
      <c r="D23" s="49"/>
      <c r="E23" s="62"/>
      <c r="F23" s="79">
        <v>13037</v>
      </c>
      <c r="G23" s="79">
        <v>12406</v>
      </c>
      <c r="H23" s="50">
        <v>3199</v>
      </c>
      <c r="I23" s="79">
        <v>2666</v>
      </c>
      <c r="J23" s="79">
        <v>1913</v>
      </c>
      <c r="K23" s="79">
        <v>1985</v>
      </c>
      <c r="L23" s="79">
        <v>0</v>
      </c>
      <c r="M23" s="79">
        <v>0</v>
      </c>
      <c r="N23" s="50">
        <v>3395</v>
      </c>
      <c r="O23" s="50">
        <v>3550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5.95" customHeight="1">
      <c r="A24" s="99"/>
      <c r="B24" s="49" t="s">
        <v>157</v>
      </c>
      <c r="C24" s="49"/>
      <c r="D24" s="49"/>
      <c r="E24" s="62" t="s">
        <v>158</v>
      </c>
      <c r="F24" s="79">
        <f t="shared" ref="F24" si="4">F21-F22</f>
        <v>-22454</v>
      </c>
      <c r="G24" s="79">
        <f t="shared" ref="G24:O24" si="5">G21-G22</f>
        <v>-41605</v>
      </c>
      <c r="H24" s="50">
        <f t="shared" si="5"/>
        <v>-1588</v>
      </c>
      <c r="I24" s="79">
        <f t="shared" si="5"/>
        <v>-1231</v>
      </c>
      <c r="J24" s="79">
        <f t="shared" si="5"/>
        <v>-4996</v>
      </c>
      <c r="K24" s="79">
        <f t="shared" si="5"/>
        <v>-4204</v>
      </c>
      <c r="L24" s="79">
        <f t="shared" si="5"/>
        <v>-2713</v>
      </c>
      <c r="M24" s="79">
        <f t="shared" si="5"/>
        <v>-3108</v>
      </c>
      <c r="N24" s="50">
        <f t="shared" si="5"/>
        <v>-1256</v>
      </c>
      <c r="O24" s="50">
        <f t="shared" si="5"/>
        <v>-1330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5.95" customHeight="1">
      <c r="A25" s="99"/>
      <c r="B25" s="57" t="s">
        <v>66</v>
      </c>
      <c r="C25" s="57"/>
      <c r="D25" s="57"/>
      <c r="E25" s="103" t="s">
        <v>159</v>
      </c>
      <c r="F25" s="108">
        <v>22454</v>
      </c>
      <c r="G25" s="108">
        <v>41605</v>
      </c>
      <c r="H25" s="110">
        <v>1588</v>
      </c>
      <c r="I25" s="108">
        <v>1231</v>
      </c>
      <c r="J25" s="108">
        <v>4996</v>
      </c>
      <c r="K25" s="108">
        <v>4204</v>
      </c>
      <c r="L25" s="108">
        <v>2713</v>
      </c>
      <c r="M25" s="108">
        <v>3108</v>
      </c>
      <c r="N25" s="110">
        <v>1256</v>
      </c>
      <c r="O25" s="110">
        <v>1330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5.95" customHeight="1">
      <c r="A26" s="99"/>
      <c r="B26" s="75" t="s">
        <v>67</v>
      </c>
      <c r="C26" s="75"/>
      <c r="D26" s="75"/>
      <c r="E26" s="104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15.95" customHeight="1">
      <c r="A27" s="99"/>
      <c r="B27" s="49" t="s">
        <v>160</v>
      </c>
      <c r="C27" s="49"/>
      <c r="D27" s="49"/>
      <c r="E27" s="62" t="s">
        <v>161</v>
      </c>
      <c r="F27" s="79">
        <f t="shared" ref="F27" si="6">F24+F25</f>
        <v>0</v>
      </c>
      <c r="G27" s="79">
        <f t="shared" ref="G27:O27" si="7">G24+G25</f>
        <v>0</v>
      </c>
      <c r="H27" s="50">
        <f t="shared" si="7"/>
        <v>0</v>
      </c>
      <c r="I27" s="79">
        <f t="shared" si="7"/>
        <v>0</v>
      </c>
      <c r="J27" s="79">
        <f t="shared" si="7"/>
        <v>0</v>
      </c>
      <c r="K27" s="79">
        <f t="shared" si="7"/>
        <v>0</v>
      </c>
      <c r="L27" s="79">
        <f t="shared" si="7"/>
        <v>0</v>
      </c>
      <c r="M27" s="79">
        <f t="shared" si="7"/>
        <v>0</v>
      </c>
      <c r="N27" s="50">
        <f t="shared" si="7"/>
        <v>0</v>
      </c>
      <c r="O27" s="50">
        <f t="shared" si="7"/>
        <v>0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15.95" customHeight="1">
      <c r="A28" s="8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15.95" customHeight="1">
      <c r="A29" s="12"/>
      <c r="F29" s="24"/>
      <c r="G29" s="24"/>
      <c r="H29" s="24"/>
      <c r="I29" s="24"/>
      <c r="J29" s="25"/>
      <c r="K29" s="25"/>
      <c r="L29" s="24"/>
      <c r="M29" s="24"/>
      <c r="N29" s="24"/>
      <c r="O29" s="25" t="s">
        <v>162</v>
      </c>
      <c r="P29" s="24"/>
      <c r="Q29" s="24"/>
      <c r="R29" s="24"/>
      <c r="S29" s="24"/>
      <c r="T29" s="24"/>
      <c r="U29" s="24"/>
      <c r="V29" s="24"/>
      <c r="W29" s="24"/>
      <c r="X29" s="24"/>
      <c r="Y29" s="25"/>
    </row>
    <row r="30" spans="1:25" ht="15.95" customHeight="1">
      <c r="A30" s="102" t="s">
        <v>68</v>
      </c>
      <c r="B30" s="102"/>
      <c r="C30" s="102"/>
      <c r="D30" s="102"/>
      <c r="E30" s="102"/>
      <c r="F30" s="120" t="s">
        <v>257</v>
      </c>
      <c r="G30" s="121"/>
      <c r="H30" s="120" t="s">
        <v>258</v>
      </c>
      <c r="I30" s="121"/>
      <c r="J30" s="120" t="s">
        <v>259</v>
      </c>
      <c r="K30" s="121"/>
      <c r="L30" s="111"/>
      <c r="M30" s="111"/>
      <c r="N30" s="111"/>
      <c r="O30" s="111"/>
      <c r="P30" s="26"/>
      <c r="Q30" s="24"/>
      <c r="R30" s="26"/>
      <c r="S30" s="24"/>
      <c r="T30" s="26"/>
      <c r="U30" s="24"/>
      <c r="V30" s="26"/>
      <c r="W30" s="24"/>
      <c r="X30" s="26"/>
      <c r="Y30" s="24"/>
    </row>
    <row r="31" spans="1:25" ht="15.95" customHeight="1">
      <c r="A31" s="102"/>
      <c r="B31" s="102"/>
      <c r="C31" s="102"/>
      <c r="D31" s="102"/>
      <c r="E31" s="102"/>
      <c r="F31" s="47" t="s">
        <v>235</v>
      </c>
      <c r="G31" s="47" t="s">
        <v>236</v>
      </c>
      <c r="H31" s="47" t="s">
        <v>235</v>
      </c>
      <c r="I31" s="47" t="s">
        <v>236</v>
      </c>
      <c r="J31" s="47" t="s">
        <v>235</v>
      </c>
      <c r="K31" s="47" t="s">
        <v>236</v>
      </c>
      <c r="L31" s="47" t="s">
        <v>235</v>
      </c>
      <c r="M31" s="47" t="s">
        <v>236</v>
      </c>
      <c r="N31" s="47" t="s">
        <v>235</v>
      </c>
      <c r="O31" s="47" t="s">
        <v>236</v>
      </c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ht="15.95" customHeight="1">
      <c r="A32" s="99" t="s">
        <v>84</v>
      </c>
      <c r="B32" s="57" t="s">
        <v>49</v>
      </c>
      <c r="C32" s="49"/>
      <c r="D32" s="49"/>
      <c r="E32" s="62" t="s">
        <v>40</v>
      </c>
      <c r="F32" s="50">
        <v>1342</v>
      </c>
      <c r="G32" s="50">
        <v>1292</v>
      </c>
      <c r="H32" s="50">
        <v>7223</v>
      </c>
      <c r="I32" s="79">
        <v>6193</v>
      </c>
      <c r="J32" s="50"/>
      <c r="K32" s="50"/>
      <c r="L32" s="50"/>
      <c r="M32" s="50"/>
      <c r="N32" s="50"/>
      <c r="O32" s="50"/>
      <c r="P32" s="28"/>
      <c r="Q32" s="28"/>
      <c r="R32" s="28"/>
      <c r="S32" s="28"/>
      <c r="T32" s="29"/>
      <c r="U32" s="29"/>
      <c r="V32" s="28"/>
      <c r="W32" s="28"/>
      <c r="X32" s="29"/>
      <c r="Y32" s="29"/>
    </row>
    <row r="33" spans="1:25" ht="15.95" customHeight="1">
      <c r="A33" s="105"/>
      <c r="B33" s="59"/>
      <c r="C33" s="57" t="s">
        <v>69</v>
      </c>
      <c r="D33" s="49"/>
      <c r="E33" s="62"/>
      <c r="F33" s="50">
        <v>871</v>
      </c>
      <c r="G33" s="50">
        <v>852</v>
      </c>
      <c r="H33" s="50">
        <v>7201</v>
      </c>
      <c r="I33" s="79">
        <v>6182</v>
      </c>
      <c r="J33" s="50"/>
      <c r="K33" s="50"/>
      <c r="L33" s="50"/>
      <c r="M33" s="50"/>
      <c r="N33" s="50"/>
      <c r="O33" s="50"/>
      <c r="P33" s="28"/>
      <c r="Q33" s="28"/>
      <c r="R33" s="28"/>
      <c r="S33" s="28"/>
      <c r="T33" s="29"/>
      <c r="U33" s="29"/>
      <c r="V33" s="28"/>
      <c r="W33" s="28"/>
      <c r="X33" s="29"/>
      <c r="Y33" s="29"/>
    </row>
    <row r="34" spans="1:25" ht="15.95" customHeight="1">
      <c r="A34" s="105"/>
      <c r="B34" s="59"/>
      <c r="C34" s="58"/>
      <c r="D34" s="49" t="s">
        <v>70</v>
      </c>
      <c r="E34" s="62"/>
      <c r="F34" s="50">
        <v>871</v>
      </c>
      <c r="G34" s="50">
        <v>852</v>
      </c>
      <c r="H34" s="50">
        <v>7201</v>
      </c>
      <c r="I34" s="79">
        <v>6182</v>
      </c>
      <c r="J34" s="50"/>
      <c r="K34" s="50"/>
      <c r="L34" s="50"/>
      <c r="M34" s="50"/>
      <c r="N34" s="50"/>
      <c r="O34" s="50"/>
      <c r="P34" s="28"/>
      <c r="Q34" s="28"/>
      <c r="R34" s="28"/>
      <c r="S34" s="28"/>
      <c r="T34" s="29"/>
      <c r="U34" s="29"/>
      <c r="V34" s="28"/>
      <c r="W34" s="28"/>
      <c r="X34" s="29"/>
      <c r="Y34" s="29"/>
    </row>
    <row r="35" spans="1:25" ht="15.95" customHeight="1">
      <c r="A35" s="105"/>
      <c r="B35" s="58"/>
      <c r="C35" s="75" t="s">
        <v>71</v>
      </c>
      <c r="D35" s="49"/>
      <c r="E35" s="62"/>
      <c r="F35" s="50">
        <v>471</v>
      </c>
      <c r="G35" s="50">
        <v>440</v>
      </c>
      <c r="H35" s="50">
        <v>22</v>
      </c>
      <c r="I35" s="79">
        <v>11</v>
      </c>
      <c r="J35" s="64"/>
      <c r="K35" s="64"/>
      <c r="L35" s="50"/>
      <c r="M35" s="50"/>
      <c r="N35" s="50"/>
      <c r="O35" s="50"/>
      <c r="P35" s="28"/>
      <c r="Q35" s="28"/>
      <c r="R35" s="28"/>
      <c r="S35" s="28"/>
      <c r="T35" s="29"/>
      <c r="U35" s="29"/>
      <c r="V35" s="28"/>
      <c r="W35" s="28"/>
      <c r="X35" s="29"/>
      <c r="Y35" s="29"/>
    </row>
    <row r="36" spans="1:25" ht="15.95" customHeight="1">
      <c r="A36" s="105"/>
      <c r="B36" s="57" t="s">
        <v>52</v>
      </c>
      <c r="C36" s="49"/>
      <c r="D36" s="49"/>
      <c r="E36" s="62" t="s">
        <v>41</v>
      </c>
      <c r="F36" s="50">
        <v>998</v>
      </c>
      <c r="G36" s="50">
        <v>750</v>
      </c>
      <c r="H36" s="50">
        <v>7</v>
      </c>
      <c r="I36" s="79">
        <v>15</v>
      </c>
      <c r="J36" s="50"/>
      <c r="K36" s="50"/>
      <c r="L36" s="50"/>
      <c r="M36" s="50"/>
      <c r="N36" s="50"/>
      <c r="O36" s="50"/>
      <c r="P36" s="28"/>
      <c r="Q36" s="28"/>
      <c r="R36" s="28"/>
      <c r="S36" s="28"/>
      <c r="T36" s="28"/>
      <c r="U36" s="28"/>
      <c r="V36" s="28"/>
      <c r="W36" s="28"/>
      <c r="X36" s="29"/>
      <c r="Y36" s="29"/>
    </row>
    <row r="37" spans="1:25" ht="15.95" customHeight="1">
      <c r="A37" s="105"/>
      <c r="B37" s="59"/>
      <c r="C37" s="49" t="s">
        <v>72</v>
      </c>
      <c r="D37" s="49"/>
      <c r="E37" s="62"/>
      <c r="F37" s="50">
        <v>962</v>
      </c>
      <c r="G37" s="50">
        <v>710</v>
      </c>
      <c r="H37" s="50">
        <v>0</v>
      </c>
      <c r="I37" s="89">
        <v>0</v>
      </c>
      <c r="J37" s="50"/>
      <c r="K37" s="50"/>
      <c r="L37" s="50"/>
      <c r="M37" s="50"/>
      <c r="N37" s="50"/>
      <c r="O37" s="50"/>
      <c r="P37" s="28"/>
      <c r="Q37" s="28"/>
      <c r="R37" s="28"/>
      <c r="S37" s="28"/>
      <c r="T37" s="28"/>
      <c r="U37" s="28"/>
      <c r="V37" s="28"/>
      <c r="W37" s="28"/>
      <c r="X37" s="29"/>
      <c r="Y37" s="29"/>
    </row>
    <row r="38" spans="1:25" ht="15.95" customHeight="1">
      <c r="A38" s="105"/>
      <c r="B38" s="58"/>
      <c r="C38" s="49" t="s">
        <v>73</v>
      </c>
      <c r="D38" s="49"/>
      <c r="E38" s="62"/>
      <c r="F38" s="50">
        <v>36</v>
      </c>
      <c r="G38" s="50">
        <v>40</v>
      </c>
      <c r="H38" s="50">
        <v>7</v>
      </c>
      <c r="I38" s="79">
        <v>15</v>
      </c>
      <c r="J38" s="50"/>
      <c r="K38" s="50"/>
      <c r="L38" s="50"/>
      <c r="M38" s="50"/>
      <c r="N38" s="50"/>
      <c r="O38" s="50"/>
      <c r="P38" s="28"/>
      <c r="Q38" s="28"/>
      <c r="R38" s="29"/>
      <c r="S38" s="29"/>
      <c r="T38" s="28"/>
      <c r="U38" s="28"/>
      <c r="V38" s="28"/>
      <c r="W38" s="28"/>
      <c r="X38" s="29"/>
      <c r="Y38" s="29"/>
    </row>
    <row r="39" spans="1:25" ht="15.95" customHeight="1">
      <c r="A39" s="105"/>
      <c r="B39" s="43" t="s">
        <v>74</v>
      </c>
      <c r="C39" s="43"/>
      <c r="D39" s="43"/>
      <c r="E39" s="62" t="s">
        <v>163</v>
      </c>
      <c r="F39" s="50">
        <f t="shared" ref="F39:O39" si="8">F32-F36</f>
        <v>344</v>
      </c>
      <c r="G39" s="50">
        <f t="shared" si="8"/>
        <v>542</v>
      </c>
      <c r="H39" s="50">
        <f t="shared" si="8"/>
        <v>7216</v>
      </c>
      <c r="I39" s="79">
        <f>I32-I36</f>
        <v>6178</v>
      </c>
      <c r="J39" s="50">
        <f t="shared" si="8"/>
        <v>0</v>
      </c>
      <c r="K39" s="50">
        <f t="shared" si="8"/>
        <v>0</v>
      </c>
      <c r="L39" s="50">
        <f t="shared" si="8"/>
        <v>0</v>
      </c>
      <c r="M39" s="50">
        <f t="shared" si="8"/>
        <v>0</v>
      </c>
      <c r="N39" s="50">
        <f t="shared" si="8"/>
        <v>0</v>
      </c>
      <c r="O39" s="50">
        <f t="shared" si="8"/>
        <v>0</v>
      </c>
      <c r="P39" s="28"/>
      <c r="Q39" s="28"/>
      <c r="R39" s="28"/>
      <c r="S39" s="28"/>
      <c r="T39" s="28"/>
      <c r="U39" s="28"/>
      <c r="V39" s="28"/>
      <c r="W39" s="28"/>
      <c r="X39" s="29"/>
      <c r="Y39" s="29"/>
    </row>
    <row r="40" spans="1:25" ht="15.95" customHeight="1">
      <c r="A40" s="99" t="s">
        <v>85</v>
      </c>
      <c r="B40" s="57" t="s">
        <v>75</v>
      </c>
      <c r="C40" s="49"/>
      <c r="D40" s="49"/>
      <c r="E40" s="62" t="s">
        <v>43</v>
      </c>
      <c r="F40" s="50">
        <v>2172</v>
      </c>
      <c r="G40" s="50">
        <v>724</v>
      </c>
      <c r="H40" s="50">
        <v>5555</v>
      </c>
      <c r="I40" s="79">
        <v>7019</v>
      </c>
      <c r="J40" s="50"/>
      <c r="K40" s="50"/>
      <c r="L40" s="50"/>
      <c r="M40" s="50"/>
      <c r="N40" s="50"/>
      <c r="O40" s="50"/>
      <c r="P40" s="28"/>
      <c r="Q40" s="28"/>
      <c r="R40" s="28"/>
      <c r="S40" s="28"/>
      <c r="T40" s="29"/>
      <c r="U40" s="29"/>
      <c r="V40" s="29"/>
      <c r="W40" s="29"/>
      <c r="X40" s="28"/>
      <c r="Y40" s="28"/>
    </row>
    <row r="41" spans="1:25" ht="15.95" customHeight="1">
      <c r="A41" s="100"/>
      <c r="B41" s="58"/>
      <c r="C41" s="49" t="s">
        <v>76</v>
      </c>
      <c r="D41" s="49"/>
      <c r="E41" s="62"/>
      <c r="F41" s="64">
        <v>2172</v>
      </c>
      <c r="G41" s="64">
        <v>724</v>
      </c>
      <c r="H41" s="64">
        <v>1378</v>
      </c>
      <c r="I41" s="84">
        <v>2538</v>
      </c>
      <c r="J41" s="50"/>
      <c r="K41" s="50"/>
      <c r="L41" s="50"/>
      <c r="M41" s="50"/>
      <c r="N41" s="50"/>
      <c r="O41" s="50"/>
      <c r="P41" s="29"/>
      <c r="Q41" s="29"/>
      <c r="R41" s="29"/>
      <c r="S41" s="29"/>
      <c r="T41" s="29"/>
      <c r="U41" s="29"/>
      <c r="V41" s="29"/>
      <c r="W41" s="29"/>
      <c r="X41" s="28"/>
      <c r="Y41" s="28"/>
    </row>
    <row r="42" spans="1:25" ht="15.95" customHeight="1">
      <c r="A42" s="100"/>
      <c r="B42" s="57" t="s">
        <v>63</v>
      </c>
      <c r="C42" s="49"/>
      <c r="D42" s="49"/>
      <c r="E42" s="62" t="s">
        <v>44</v>
      </c>
      <c r="F42" s="50">
        <v>2631</v>
      </c>
      <c r="G42" s="50">
        <v>1142</v>
      </c>
      <c r="H42" s="50">
        <v>8477</v>
      </c>
      <c r="I42" s="79">
        <v>6788</v>
      </c>
      <c r="J42" s="50">
        <v>531</v>
      </c>
      <c r="K42" s="50">
        <v>9</v>
      </c>
      <c r="L42" s="50"/>
      <c r="M42" s="50"/>
      <c r="N42" s="50"/>
      <c r="O42" s="50"/>
      <c r="P42" s="28"/>
      <c r="Q42" s="28"/>
      <c r="R42" s="28"/>
      <c r="S42" s="28"/>
      <c r="T42" s="29"/>
      <c r="U42" s="29"/>
      <c r="V42" s="28"/>
      <c r="W42" s="28"/>
      <c r="X42" s="28"/>
      <c r="Y42" s="28"/>
    </row>
    <row r="43" spans="1:25" ht="15.95" customHeight="1">
      <c r="A43" s="100"/>
      <c r="B43" s="58"/>
      <c r="C43" s="49" t="s">
        <v>77</v>
      </c>
      <c r="D43" s="49"/>
      <c r="E43" s="62"/>
      <c r="F43" s="50">
        <v>400</v>
      </c>
      <c r="G43" s="50">
        <v>375</v>
      </c>
      <c r="H43" s="50">
        <v>0.8</v>
      </c>
      <c r="I43" s="79">
        <v>2</v>
      </c>
      <c r="J43" s="64"/>
      <c r="K43" s="64"/>
      <c r="L43" s="50"/>
      <c r="M43" s="50"/>
      <c r="N43" s="50"/>
      <c r="O43" s="50"/>
      <c r="P43" s="28"/>
      <c r="Q43" s="28"/>
      <c r="R43" s="29"/>
      <c r="S43" s="28"/>
      <c r="T43" s="29"/>
      <c r="U43" s="29"/>
      <c r="V43" s="28"/>
      <c r="W43" s="28"/>
      <c r="X43" s="29"/>
      <c r="Y43" s="29"/>
    </row>
    <row r="44" spans="1:25" ht="15.95" customHeight="1">
      <c r="A44" s="100"/>
      <c r="B44" s="49" t="s">
        <v>74</v>
      </c>
      <c r="C44" s="49"/>
      <c r="D44" s="49"/>
      <c r="E44" s="62" t="s">
        <v>164</v>
      </c>
      <c r="F44" s="64">
        <f t="shared" ref="F44:O44" si="9">F40-F42</f>
        <v>-459</v>
      </c>
      <c r="G44" s="64">
        <f t="shared" si="9"/>
        <v>-418</v>
      </c>
      <c r="H44" s="64">
        <f t="shared" si="9"/>
        <v>-2922</v>
      </c>
      <c r="I44" s="84">
        <f>I40-I42</f>
        <v>231</v>
      </c>
      <c r="J44" s="64">
        <f t="shared" si="9"/>
        <v>-531</v>
      </c>
      <c r="K44" s="64">
        <f t="shared" si="9"/>
        <v>-9</v>
      </c>
      <c r="L44" s="64">
        <f t="shared" si="9"/>
        <v>0</v>
      </c>
      <c r="M44" s="64">
        <f t="shared" si="9"/>
        <v>0</v>
      </c>
      <c r="N44" s="64">
        <f t="shared" si="9"/>
        <v>0</v>
      </c>
      <c r="O44" s="64">
        <f t="shared" si="9"/>
        <v>0</v>
      </c>
      <c r="P44" s="29"/>
      <c r="Q44" s="29"/>
      <c r="R44" s="28"/>
      <c r="S44" s="28"/>
      <c r="T44" s="29"/>
      <c r="U44" s="29"/>
      <c r="V44" s="28"/>
      <c r="W44" s="28"/>
      <c r="X44" s="28"/>
      <c r="Y44" s="28"/>
    </row>
    <row r="45" spans="1:25" ht="15.95" customHeight="1">
      <c r="A45" s="99" t="s">
        <v>86</v>
      </c>
      <c r="B45" s="43" t="s">
        <v>78</v>
      </c>
      <c r="C45" s="43"/>
      <c r="D45" s="43"/>
      <c r="E45" s="62" t="s">
        <v>165</v>
      </c>
      <c r="F45" s="50">
        <f t="shared" ref="F45:O45" si="10">F39+F44</f>
        <v>-115</v>
      </c>
      <c r="G45" s="50">
        <f t="shared" si="10"/>
        <v>124</v>
      </c>
      <c r="H45" s="50">
        <f t="shared" si="10"/>
        <v>4294</v>
      </c>
      <c r="I45" s="79">
        <f t="shared" si="10"/>
        <v>6409</v>
      </c>
      <c r="J45" s="50">
        <f t="shared" si="10"/>
        <v>-531</v>
      </c>
      <c r="K45" s="50">
        <f t="shared" si="10"/>
        <v>-9</v>
      </c>
      <c r="L45" s="50">
        <f t="shared" si="10"/>
        <v>0</v>
      </c>
      <c r="M45" s="50">
        <f t="shared" si="10"/>
        <v>0</v>
      </c>
      <c r="N45" s="50">
        <f t="shared" si="10"/>
        <v>0</v>
      </c>
      <c r="O45" s="50">
        <f t="shared" si="10"/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5.95" customHeight="1">
      <c r="A46" s="100"/>
      <c r="B46" s="49" t="s">
        <v>79</v>
      </c>
      <c r="C46" s="49"/>
      <c r="D46" s="49"/>
      <c r="E46" s="49"/>
      <c r="F46" s="64"/>
      <c r="G46" s="64"/>
      <c r="H46" s="64">
        <v>0</v>
      </c>
      <c r="I46" s="84">
        <v>0</v>
      </c>
      <c r="J46" s="64"/>
      <c r="K46" s="64"/>
      <c r="L46" s="50"/>
      <c r="M46" s="50"/>
      <c r="N46" s="64"/>
      <c r="O46" s="64"/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 spans="1:25" ht="15.95" customHeight="1">
      <c r="A47" s="100"/>
      <c r="B47" s="49" t="s">
        <v>80</v>
      </c>
      <c r="C47" s="49"/>
      <c r="D47" s="49"/>
      <c r="E47" s="49"/>
      <c r="F47" s="50">
        <v>2544</v>
      </c>
      <c r="G47" s="50">
        <v>2659</v>
      </c>
      <c r="H47" s="50">
        <v>4766</v>
      </c>
      <c r="I47" s="79">
        <v>6670</v>
      </c>
      <c r="J47" s="50"/>
      <c r="K47" s="50"/>
      <c r="L47" s="50"/>
      <c r="M47" s="50"/>
      <c r="N47" s="50"/>
      <c r="O47" s="50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5" ht="15.95" customHeight="1">
      <c r="A48" s="100"/>
      <c r="B48" s="49" t="s">
        <v>81</v>
      </c>
      <c r="C48" s="49"/>
      <c r="D48" s="49"/>
      <c r="E48" s="49"/>
      <c r="F48" s="50">
        <v>2488</v>
      </c>
      <c r="G48" s="50">
        <v>2630</v>
      </c>
      <c r="H48" s="50">
        <v>4037</v>
      </c>
      <c r="I48" s="79">
        <v>5770</v>
      </c>
      <c r="J48" s="50">
        <v>5169</v>
      </c>
      <c r="K48" s="50">
        <v>5599</v>
      </c>
      <c r="L48" s="50"/>
      <c r="M48" s="50"/>
      <c r="N48" s="50"/>
      <c r="O48" s="50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15" ht="15.95" customHeight="1">
      <c r="A49" s="8" t="s">
        <v>166</v>
      </c>
      <c r="O49" s="6"/>
    </row>
    <row r="50" spans="1:15" ht="15.95" customHeight="1">
      <c r="A50" s="8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2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7"/>
  <sheetViews>
    <sheetView view="pageBreakPreview" zoomScaleNormal="100" zoomScaleSheetLayoutView="100" workbookViewId="0">
      <selection activeCell="O7" sqref="O7"/>
    </sheetView>
  </sheetViews>
  <sheetFormatPr defaultColWidth="9"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6" ht="33.950000000000003" customHeight="1">
      <c r="A1" s="30" t="s">
        <v>0</v>
      </c>
      <c r="B1" s="30"/>
      <c r="C1" s="82" t="s">
        <v>251</v>
      </c>
      <c r="D1" s="38"/>
    </row>
    <row r="3" spans="1:16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6" ht="15" customHeight="1">
      <c r="A4" s="14"/>
      <c r="B4" s="14"/>
      <c r="C4" s="14"/>
      <c r="D4" s="14"/>
      <c r="E4" s="14"/>
      <c r="F4" s="14"/>
      <c r="I4" s="14"/>
      <c r="J4" s="14"/>
    </row>
    <row r="5" spans="1:16" ht="15" customHeight="1">
      <c r="A5" s="39"/>
      <c r="B5" s="39" t="s">
        <v>247</v>
      </c>
      <c r="C5" s="39"/>
      <c r="D5" s="39"/>
      <c r="H5" s="15"/>
      <c r="L5" s="15"/>
      <c r="N5" s="15" t="s">
        <v>168</v>
      </c>
    </row>
    <row r="6" spans="1:16" ht="15" customHeight="1">
      <c r="A6" s="40"/>
      <c r="B6" s="41"/>
      <c r="C6" s="41"/>
      <c r="D6" s="81"/>
      <c r="E6" s="122" t="s">
        <v>260</v>
      </c>
      <c r="F6" s="123"/>
      <c r="G6" s="122" t="s">
        <v>261</v>
      </c>
      <c r="H6" s="123"/>
      <c r="I6" s="122" t="s">
        <v>262</v>
      </c>
      <c r="J6" s="123"/>
      <c r="K6" s="124"/>
      <c r="L6" s="124"/>
      <c r="M6" s="124"/>
      <c r="N6" s="124"/>
    </row>
    <row r="7" spans="1:16" ht="15" customHeight="1">
      <c r="A7" s="18"/>
      <c r="B7" s="19"/>
      <c r="C7" s="19"/>
      <c r="D7" s="56"/>
      <c r="E7" s="33" t="s">
        <v>235</v>
      </c>
      <c r="F7" s="33" t="s">
        <v>236</v>
      </c>
      <c r="G7" s="33" t="s">
        <v>235</v>
      </c>
      <c r="H7" s="33" t="s">
        <v>236</v>
      </c>
      <c r="I7" s="33" t="s">
        <v>235</v>
      </c>
      <c r="J7" s="33" t="s">
        <v>236</v>
      </c>
      <c r="K7" s="33" t="s">
        <v>235</v>
      </c>
      <c r="L7" s="33" t="s">
        <v>236</v>
      </c>
      <c r="M7" s="33" t="s">
        <v>235</v>
      </c>
      <c r="N7" s="33" t="s">
        <v>236</v>
      </c>
      <c r="O7" s="85"/>
      <c r="P7" s="85"/>
    </row>
    <row r="8" spans="1:16" ht="18" customHeight="1">
      <c r="A8" s="95" t="s">
        <v>169</v>
      </c>
      <c r="B8" s="76" t="s">
        <v>170</v>
      </c>
      <c r="C8" s="77"/>
      <c r="D8" s="77"/>
      <c r="E8" s="78">
        <v>2</v>
      </c>
      <c r="F8" s="78">
        <v>2</v>
      </c>
      <c r="G8" s="78">
        <v>1</v>
      </c>
      <c r="H8" s="78">
        <v>1</v>
      </c>
      <c r="I8" s="78">
        <v>1</v>
      </c>
      <c r="J8" s="78">
        <v>1</v>
      </c>
      <c r="K8" s="78"/>
      <c r="L8" s="78"/>
      <c r="M8" s="78"/>
      <c r="N8" s="78"/>
    </row>
    <row r="9" spans="1:16" ht="18" customHeight="1">
      <c r="A9" s="95"/>
      <c r="B9" s="95" t="s">
        <v>171</v>
      </c>
      <c r="C9" s="49" t="s">
        <v>172</v>
      </c>
      <c r="D9" s="49"/>
      <c r="E9" s="78">
        <v>7433</v>
      </c>
      <c r="F9" s="78">
        <v>7433</v>
      </c>
      <c r="G9" s="78">
        <v>10</v>
      </c>
      <c r="H9" s="78">
        <v>10</v>
      </c>
      <c r="I9" s="78">
        <v>10</v>
      </c>
      <c r="J9" s="78">
        <v>10</v>
      </c>
      <c r="K9" s="78"/>
      <c r="L9" s="78"/>
      <c r="M9" s="78"/>
      <c r="N9" s="78"/>
    </row>
    <row r="10" spans="1:16" ht="18" customHeight="1">
      <c r="A10" s="95"/>
      <c r="B10" s="95"/>
      <c r="C10" s="49" t="s">
        <v>173</v>
      </c>
      <c r="D10" s="49"/>
      <c r="E10" s="78">
        <v>5691</v>
      </c>
      <c r="F10" s="78">
        <v>5691</v>
      </c>
      <c r="G10" s="78">
        <v>10</v>
      </c>
      <c r="H10" s="78">
        <v>10</v>
      </c>
      <c r="I10" s="78">
        <v>10</v>
      </c>
      <c r="J10" s="78">
        <v>10</v>
      </c>
      <c r="K10" s="78"/>
      <c r="L10" s="78"/>
      <c r="M10" s="78"/>
      <c r="N10" s="78"/>
    </row>
    <row r="11" spans="1:16" ht="18" customHeight="1">
      <c r="A11" s="95"/>
      <c r="B11" s="95"/>
      <c r="C11" s="49" t="s">
        <v>174</v>
      </c>
      <c r="D11" s="49"/>
      <c r="E11" s="78">
        <v>1741</v>
      </c>
      <c r="F11" s="78">
        <v>1741</v>
      </c>
      <c r="G11" s="78">
        <v>0</v>
      </c>
      <c r="H11" s="78">
        <v>0</v>
      </c>
      <c r="I11" s="78">
        <v>0</v>
      </c>
      <c r="J11" s="78">
        <v>0</v>
      </c>
      <c r="K11" s="78"/>
      <c r="L11" s="78"/>
      <c r="M11" s="78"/>
      <c r="N11" s="78"/>
    </row>
    <row r="12" spans="1:16" ht="18" customHeight="1">
      <c r="A12" s="95"/>
      <c r="B12" s="95"/>
      <c r="C12" s="49" t="s">
        <v>175</v>
      </c>
      <c r="D12" s="49"/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/>
      <c r="L12" s="78"/>
      <c r="M12" s="78"/>
      <c r="N12" s="78"/>
    </row>
    <row r="13" spans="1:16" ht="18" customHeight="1">
      <c r="A13" s="95"/>
      <c r="B13" s="95"/>
      <c r="C13" s="49" t="s">
        <v>176</v>
      </c>
      <c r="D13" s="49"/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/>
      <c r="L13" s="78"/>
      <c r="M13" s="78"/>
      <c r="N13" s="78"/>
    </row>
    <row r="14" spans="1:16" ht="18" customHeight="1">
      <c r="A14" s="95"/>
      <c r="B14" s="95"/>
      <c r="C14" s="49" t="s">
        <v>177</v>
      </c>
      <c r="D14" s="49"/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/>
      <c r="L14" s="78"/>
      <c r="M14" s="78"/>
      <c r="N14" s="78"/>
    </row>
    <row r="15" spans="1:16" ht="18" customHeight="1">
      <c r="A15" s="95" t="s">
        <v>178</v>
      </c>
      <c r="B15" s="95" t="s">
        <v>179</v>
      </c>
      <c r="C15" s="49" t="s">
        <v>180</v>
      </c>
      <c r="D15" s="49"/>
      <c r="E15" s="50">
        <v>1266</v>
      </c>
      <c r="F15" s="50">
        <v>1521</v>
      </c>
      <c r="G15" s="50">
        <v>8185</v>
      </c>
      <c r="H15" s="50">
        <v>8958</v>
      </c>
      <c r="I15" s="50">
        <v>8829</v>
      </c>
      <c r="J15" s="50">
        <v>7381</v>
      </c>
      <c r="K15" s="50"/>
      <c r="L15" s="50"/>
      <c r="M15" s="50"/>
      <c r="N15" s="50"/>
    </row>
    <row r="16" spans="1:16" ht="18" customHeight="1">
      <c r="A16" s="95"/>
      <c r="B16" s="95"/>
      <c r="C16" s="49" t="s">
        <v>181</v>
      </c>
      <c r="D16" s="49"/>
      <c r="E16" s="50">
        <v>24071</v>
      </c>
      <c r="F16" s="50">
        <v>24235</v>
      </c>
      <c r="G16" s="50">
        <v>15178</v>
      </c>
      <c r="H16" s="50">
        <v>15735</v>
      </c>
      <c r="I16" s="50">
        <v>8478</v>
      </c>
      <c r="J16" s="50">
        <v>8436</v>
      </c>
      <c r="K16" s="50"/>
      <c r="L16" s="50"/>
      <c r="M16" s="50"/>
      <c r="N16" s="50"/>
    </row>
    <row r="17" spans="1:15" ht="18" customHeight="1">
      <c r="A17" s="95"/>
      <c r="B17" s="95"/>
      <c r="C17" s="49" t="s">
        <v>182</v>
      </c>
      <c r="D17" s="49"/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/>
      <c r="L17" s="50"/>
      <c r="M17" s="50"/>
      <c r="N17" s="50"/>
    </row>
    <row r="18" spans="1:15" ht="18" customHeight="1">
      <c r="A18" s="95"/>
      <c r="B18" s="95"/>
      <c r="C18" s="49" t="s">
        <v>183</v>
      </c>
      <c r="D18" s="49"/>
      <c r="E18" s="50">
        <v>25337</v>
      </c>
      <c r="F18" s="50">
        <v>25756</v>
      </c>
      <c r="G18" s="50">
        <v>23363</v>
      </c>
      <c r="H18" s="50">
        <v>24693</v>
      </c>
      <c r="I18" s="50">
        <v>17308</v>
      </c>
      <c r="J18" s="50">
        <v>15818</v>
      </c>
      <c r="K18" s="50"/>
      <c r="L18" s="50"/>
      <c r="M18" s="50"/>
      <c r="N18" s="50"/>
    </row>
    <row r="19" spans="1:15" ht="18" customHeight="1">
      <c r="A19" s="95"/>
      <c r="B19" s="95" t="s">
        <v>184</v>
      </c>
      <c r="C19" s="49" t="s">
        <v>185</v>
      </c>
      <c r="D19" s="49"/>
      <c r="E19" s="50">
        <v>783</v>
      </c>
      <c r="F19" s="50">
        <v>889</v>
      </c>
      <c r="G19" s="50">
        <v>1787</v>
      </c>
      <c r="H19" s="50">
        <v>1841</v>
      </c>
      <c r="I19" s="50">
        <v>1408</v>
      </c>
      <c r="J19" s="50">
        <v>908</v>
      </c>
      <c r="K19" s="50"/>
      <c r="L19" s="50"/>
      <c r="M19" s="50"/>
      <c r="N19" s="50"/>
    </row>
    <row r="20" spans="1:15" ht="18" customHeight="1">
      <c r="A20" s="95"/>
      <c r="B20" s="95"/>
      <c r="C20" s="49" t="s">
        <v>186</v>
      </c>
      <c r="D20" s="49"/>
      <c r="E20" s="50">
        <v>6306</v>
      </c>
      <c r="F20" s="79">
        <v>6820</v>
      </c>
      <c r="G20" s="50">
        <v>24827</v>
      </c>
      <c r="H20" s="50">
        <v>26342</v>
      </c>
      <c r="I20" s="50">
        <v>4750</v>
      </c>
      <c r="J20" s="50">
        <v>3790</v>
      </c>
      <c r="K20" s="50"/>
      <c r="L20" s="50"/>
      <c r="M20" s="50"/>
      <c r="N20" s="50"/>
    </row>
    <row r="21" spans="1:15" ht="18" customHeight="1">
      <c r="A21" s="95"/>
      <c r="B21" s="95"/>
      <c r="C21" s="49" t="s">
        <v>187</v>
      </c>
      <c r="D21" s="49"/>
      <c r="E21" s="79">
        <v>11258</v>
      </c>
      <c r="F21" s="79">
        <v>10994</v>
      </c>
      <c r="G21" s="79">
        <v>0</v>
      </c>
      <c r="H21" s="79">
        <v>0</v>
      </c>
      <c r="I21" s="79">
        <v>0</v>
      </c>
      <c r="J21" s="79">
        <v>0</v>
      </c>
      <c r="K21" s="79"/>
      <c r="L21" s="79"/>
      <c r="M21" s="79"/>
      <c r="N21" s="79"/>
    </row>
    <row r="22" spans="1:15" ht="18" customHeight="1">
      <c r="A22" s="95"/>
      <c r="B22" s="95"/>
      <c r="C22" s="43" t="s">
        <v>188</v>
      </c>
      <c r="D22" s="43"/>
      <c r="E22" s="50">
        <v>18347</v>
      </c>
      <c r="F22" s="50">
        <v>18703</v>
      </c>
      <c r="G22" s="50">
        <v>26614</v>
      </c>
      <c r="H22" s="50">
        <v>28183</v>
      </c>
      <c r="I22" s="50">
        <v>6158</v>
      </c>
      <c r="J22" s="50">
        <v>4698</v>
      </c>
      <c r="K22" s="50"/>
      <c r="L22" s="50"/>
      <c r="M22" s="50"/>
      <c r="N22" s="50"/>
    </row>
    <row r="23" spans="1:15" ht="18" customHeight="1">
      <c r="A23" s="95"/>
      <c r="B23" s="95" t="s">
        <v>189</v>
      </c>
      <c r="C23" s="49" t="s">
        <v>190</v>
      </c>
      <c r="D23" s="49"/>
      <c r="E23" s="50">
        <v>7433</v>
      </c>
      <c r="F23" s="50">
        <v>7433</v>
      </c>
      <c r="G23" s="50">
        <v>10</v>
      </c>
      <c r="H23" s="50">
        <v>10</v>
      </c>
      <c r="I23" s="50">
        <v>10</v>
      </c>
      <c r="J23" s="50">
        <v>10</v>
      </c>
      <c r="K23" s="50"/>
      <c r="L23" s="50"/>
      <c r="M23" s="50"/>
      <c r="N23" s="50"/>
    </row>
    <row r="24" spans="1:15" ht="18" customHeight="1">
      <c r="A24" s="95"/>
      <c r="B24" s="95"/>
      <c r="C24" s="49" t="s">
        <v>191</v>
      </c>
      <c r="D24" s="49"/>
      <c r="E24" s="50">
        <v>-443</v>
      </c>
      <c r="F24" s="50">
        <v>-379</v>
      </c>
      <c r="G24" s="50">
        <v>-3261</v>
      </c>
      <c r="H24" s="50">
        <v>-3501</v>
      </c>
      <c r="I24" s="50">
        <v>11139</v>
      </c>
      <c r="J24" s="50">
        <v>11110</v>
      </c>
      <c r="K24" s="50"/>
      <c r="L24" s="50"/>
      <c r="M24" s="50"/>
      <c r="N24" s="50"/>
    </row>
    <row r="25" spans="1:15" ht="18" customHeight="1">
      <c r="A25" s="95"/>
      <c r="B25" s="95"/>
      <c r="C25" s="49" t="s">
        <v>192</v>
      </c>
      <c r="D25" s="49"/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/>
      <c r="L25" s="50"/>
      <c r="M25" s="50"/>
      <c r="N25" s="50"/>
    </row>
    <row r="26" spans="1:15" ht="18" customHeight="1">
      <c r="A26" s="95"/>
      <c r="B26" s="95"/>
      <c r="C26" s="49" t="s">
        <v>193</v>
      </c>
      <c r="D26" s="49"/>
      <c r="E26" s="50">
        <v>6990</v>
      </c>
      <c r="F26" s="50">
        <v>7054</v>
      </c>
      <c r="G26" s="50">
        <v>-3251</v>
      </c>
      <c r="H26" s="50">
        <v>-3491</v>
      </c>
      <c r="I26" s="50">
        <v>11149</v>
      </c>
      <c r="J26" s="50">
        <v>11120</v>
      </c>
      <c r="K26" s="50"/>
      <c r="L26" s="50"/>
      <c r="M26" s="50"/>
      <c r="N26" s="50"/>
    </row>
    <row r="27" spans="1:15" ht="18" customHeight="1">
      <c r="A27" s="95"/>
      <c r="B27" s="49" t="s">
        <v>194</v>
      </c>
      <c r="C27" s="49"/>
      <c r="D27" s="49"/>
      <c r="E27" s="50">
        <v>25337</v>
      </c>
      <c r="F27" s="50">
        <v>25756</v>
      </c>
      <c r="G27" s="50">
        <v>23363</v>
      </c>
      <c r="H27" s="50">
        <v>24693</v>
      </c>
      <c r="I27" s="50">
        <v>17308</v>
      </c>
      <c r="J27" s="50">
        <v>15818</v>
      </c>
      <c r="K27" s="50"/>
      <c r="L27" s="50"/>
      <c r="M27" s="50"/>
      <c r="N27" s="50"/>
    </row>
    <row r="28" spans="1:15" ht="18" customHeight="1">
      <c r="A28" s="95" t="s">
        <v>195</v>
      </c>
      <c r="B28" s="95" t="s">
        <v>196</v>
      </c>
      <c r="C28" s="49" t="s">
        <v>197</v>
      </c>
      <c r="D28" s="80" t="s">
        <v>40</v>
      </c>
      <c r="E28" s="50">
        <v>3389</v>
      </c>
      <c r="F28" s="50">
        <v>2506</v>
      </c>
      <c r="G28" s="50">
        <v>3915</v>
      </c>
      <c r="H28" s="50">
        <v>3958</v>
      </c>
      <c r="I28" s="50">
        <v>713</v>
      </c>
      <c r="J28" s="50">
        <v>2507</v>
      </c>
      <c r="K28" s="50"/>
      <c r="L28" s="50"/>
      <c r="M28" s="50"/>
      <c r="N28" s="50"/>
    </row>
    <row r="29" spans="1:15" ht="18" customHeight="1">
      <c r="A29" s="95"/>
      <c r="B29" s="95"/>
      <c r="C29" s="49" t="s">
        <v>198</v>
      </c>
      <c r="D29" s="80" t="s">
        <v>41</v>
      </c>
      <c r="E29" s="50">
        <v>3441</v>
      </c>
      <c r="F29" s="79">
        <v>3961</v>
      </c>
      <c r="G29" s="50">
        <v>3413</v>
      </c>
      <c r="H29" s="50">
        <v>3472</v>
      </c>
      <c r="I29" s="50">
        <v>531</v>
      </c>
      <c r="J29" s="50">
        <v>2098</v>
      </c>
      <c r="K29" s="50"/>
      <c r="L29" s="50"/>
      <c r="M29" s="50"/>
      <c r="N29" s="50"/>
    </row>
    <row r="30" spans="1:15" ht="18" customHeight="1">
      <c r="A30" s="95"/>
      <c r="B30" s="95"/>
      <c r="C30" s="49" t="s">
        <v>199</v>
      </c>
      <c r="D30" s="80" t="s">
        <v>200</v>
      </c>
      <c r="E30" s="50">
        <v>214</v>
      </c>
      <c r="F30" s="79">
        <v>218</v>
      </c>
      <c r="G30" s="50">
        <v>116</v>
      </c>
      <c r="H30" s="50">
        <v>130</v>
      </c>
      <c r="I30" s="50">
        <v>166</v>
      </c>
      <c r="J30" s="50">
        <v>172</v>
      </c>
      <c r="K30" s="50"/>
      <c r="L30" s="50"/>
      <c r="M30" s="50"/>
      <c r="N30" s="50"/>
    </row>
    <row r="31" spans="1:15" ht="18" customHeight="1">
      <c r="A31" s="95"/>
      <c r="B31" s="95"/>
      <c r="C31" s="43" t="s">
        <v>201</v>
      </c>
      <c r="D31" s="80" t="s">
        <v>202</v>
      </c>
      <c r="E31" s="50">
        <f t="shared" ref="E31:N31" si="0">E28-E29-E30</f>
        <v>-266</v>
      </c>
      <c r="F31" s="50">
        <f t="shared" si="0"/>
        <v>-1673</v>
      </c>
      <c r="G31" s="50">
        <f t="shared" si="0"/>
        <v>386</v>
      </c>
      <c r="H31" s="50">
        <f t="shared" si="0"/>
        <v>356</v>
      </c>
      <c r="I31" s="50">
        <f t="shared" si="0"/>
        <v>16</v>
      </c>
      <c r="J31" s="50">
        <f t="shared" si="0"/>
        <v>237</v>
      </c>
      <c r="K31" s="50">
        <f t="shared" si="0"/>
        <v>0</v>
      </c>
      <c r="L31" s="50">
        <f t="shared" si="0"/>
        <v>0</v>
      </c>
      <c r="M31" s="50">
        <f t="shared" si="0"/>
        <v>0</v>
      </c>
      <c r="N31" s="50">
        <f t="shared" si="0"/>
        <v>0</v>
      </c>
      <c r="O31" s="7"/>
    </row>
    <row r="32" spans="1:15" ht="18" customHeight="1">
      <c r="A32" s="95"/>
      <c r="B32" s="95"/>
      <c r="C32" s="49" t="s">
        <v>203</v>
      </c>
      <c r="D32" s="80" t="s">
        <v>204</v>
      </c>
      <c r="E32" s="50">
        <v>268</v>
      </c>
      <c r="F32" s="50">
        <v>1687</v>
      </c>
      <c r="G32" s="50">
        <v>18</v>
      </c>
      <c r="H32" s="50">
        <v>21</v>
      </c>
      <c r="I32" s="50">
        <v>14</v>
      </c>
      <c r="J32" s="50">
        <v>13</v>
      </c>
      <c r="K32" s="50"/>
      <c r="L32" s="50"/>
      <c r="M32" s="50"/>
      <c r="N32" s="50"/>
    </row>
    <row r="33" spans="1:14" ht="18" customHeight="1">
      <c r="A33" s="95"/>
      <c r="B33" s="95"/>
      <c r="C33" s="49" t="s">
        <v>205</v>
      </c>
      <c r="D33" s="80" t="s">
        <v>206</v>
      </c>
      <c r="E33" s="50">
        <v>66</v>
      </c>
      <c r="F33" s="50">
        <v>42</v>
      </c>
      <c r="G33" s="50">
        <v>126</v>
      </c>
      <c r="H33" s="50">
        <v>144</v>
      </c>
      <c r="I33" s="50">
        <v>0</v>
      </c>
      <c r="J33" s="50">
        <v>0</v>
      </c>
      <c r="K33" s="50"/>
      <c r="L33" s="50"/>
      <c r="M33" s="50"/>
      <c r="N33" s="50"/>
    </row>
    <row r="34" spans="1:14" ht="18" customHeight="1">
      <c r="A34" s="95"/>
      <c r="B34" s="95"/>
      <c r="C34" s="43" t="s">
        <v>207</v>
      </c>
      <c r="D34" s="80" t="s">
        <v>208</v>
      </c>
      <c r="E34" s="50">
        <f t="shared" ref="E34:N34" si="1">E31+E32-E33</f>
        <v>-64</v>
      </c>
      <c r="F34" s="50">
        <f t="shared" si="1"/>
        <v>-28</v>
      </c>
      <c r="G34" s="50">
        <f t="shared" si="1"/>
        <v>278</v>
      </c>
      <c r="H34" s="50">
        <f t="shared" si="1"/>
        <v>233</v>
      </c>
      <c r="I34" s="50">
        <f t="shared" si="1"/>
        <v>30</v>
      </c>
      <c r="J34" s="50">
        <f t="shared" si="1"/>
        <v>250</v>
      </c>
      <c r="K34" s="50">
        <f t="shared" si="1"/>
        <v>0</v>
      </c>
      <c r="L34" s="50">
        <f t="shared" si="1"/>
        <v>0</v>
      </c>
      <c r="M34" s="50">
        <f t="shared" si="1"/>
        <v>0</v>
      </c>
      <c r="N34" s="50">
        <f t="shared" si="1"/>
        <v>0</v>
      </c>
    </row>
    <row r="35" spans="1:14" ht="18" customHeight="1">
      <c r="A35" s="95"/>
      <c r="B35" s="95" t="s">
        <v>209</v>
      </c>
      <c r="C35" s="49" t="s">
        <v>210</v>
      </c>
      <c r="D35" s="80" t="s">
        <v>211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/>
      <c r="L35" s="50"/>
      <c r="M35" s="50"/>
      <c r="N35" s="50"/>
    </row>
    <row r="36" spans="1:14" ht="18" customHeight="1">
      <c r="A36" s="95"/>
      <c r="B36" s="95"/>
      <c r="C36" s="49" t="s">
        <v>212</v>
      </c>
      <c r="D36" s="80" t="s">
        <v>213</v>
      </c>
      <c r="E36" s="50">
        <v>0</v>
      </c>
      <c r="F36" s="50">
        <v>0</v>
      </c>
      <c r="G36" s="50">
        <v>39</v>
      </c>
      <c r="H36" s="50">
        <v>2</v>
      </c>
      <c r="I36" s="50">
        <v>0</v>
      </c>
      <c r="J36" s="50">
        <v>0</v>
      </c>
      <c r="K36" s="50"/>
      <c r="L36" s="50"/>
      <c r="M36" s="50"/>
      <c r="N36" s="50"/>
    </row>
    <row r="37" spans="1:14" ht="18" customHeight="1">
      <c r="A37" s="95"/>
      <c r="B37" s="95"/>
      <c r="C37" s="49" t="s">
        <v>214</v>
      </c>
      <c r="D37" s="80" t="s">
        <v>215</v>
      </c>
      <c r="E37" s="50">
        <f t="shared" ref="E37:N37" si="2">E34+E35-E36</f>
        <v>-64</v>
      </c>
      <c r="F37" s="50">
        <f t="shared" si="2"/>
        <v>-28</v>
      </c>
      <c r="G37" s="50">
        <f t="shared" si="2"/>
        <v>239</v>
      </c>
      <c r="H37" s="50">
        <f t="shared" si="2"/>
        <v>231</v>
      </c>
      <c r="I37" s="50">
        <f t="shared" si="2"/>
        <v>30</v>
      </c>
      <c r="J37" s="50">
        <f t="shared" si="2"/>
        <v>250</v>
      </c>
      <c r="K37" s="50">
        <f t="shared" si="2"/>
        <v>0</v>
      </c>
      <c r="L37" s="50">
        <f t="shared" si="2"/>
        <v>0</v>
      </c>
      <c r="M37" s="50">
        <f t="shared" si="2"/>
        <v>0</v>
      </c>
      <c r="N37" s="50">
        <f t="shared" si="2"/>
        <v>0</v>
      </c>
    </row>
    <row r="38" spans="1:14" ht="18" customHeight="1">
      <c r="A38" s="95"/>
      <c r="B38" s="95"/>
      <c r="C38" s="49" t="s">
        <v>216</v>
      </c>
      <c r="D38" s="80" t="s">
        <v>217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/>
      <c r="L38" s="50"/>
      <c r="M38" s="50"/>
      <c r="N38" s="50"/>
    </row>
    <row r="39" spans="1:14" ht="18" customHeight="1">
      <c r="A39" s="95"/>
      <c r="B39" s="95"/>
      <c r="C39" s="49" t="s">
        <v>218</v>
      </c>
      <c r="D39" s="80" t="s">
        <v>219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/>
      <c r="L39" s="50"/>
      <c r="M39" s="50"/>
      <c r="N39" s="50"/>
    </row>
    <row r="40" spans="1:14" ht="18" customHeight="1">
      <c r="A40" s="95"/>
      <c r="B40" s="95"/>
      <c r="C40" s="49" t="s">
        <v>220</v>
      </c>
      <c r="D40" s="80" t="s">
        <v>221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/>
      <c r="L40" s="50"/>
      <c r="M40" s="50"/>
      <c r="N40" s="50"/>
    </row>
    <row r="41" spans="1:14" ht="18" customHeight="1">
      <c r="A41" s="95"/>
      <c r="B41" s="95"/>
      <c r="C41" s="43" t="s">
        <v>222</v>
      </c>
      <c r="D41" s="80" t="s">
        <v>223</v>
      </c>
      <c r="E41" s="50">
        <f t="shared" ref="E41:N41" si="3">E34+E35-E36-E40</f>
        <v>-64</v>
      </c>
      <c r="F41" s="50">
        <f t="shared" si="3"/>
        <v>-28</v>
      </c>
      <c r="G41" s="50">
        <f t="shared" si="3"/>
        <v>239</v>
      </c>
      <c r="H41" s="50">
        <f t="shared" si="3"/>
        <v>231</v>
      </c>
      <c r="I41" s="50">
        <f t="shared" si="3"/>
        <v>30</v>
      </c>
      <c r="J41" s="50">
        <f t="shared" si="3"/>
        <v>250</v>
      </c>
      <c r="K41" s="50">
        <f t="shared" si="3"/>
        <v>0</v>
      </c>
      <c r="L41" s="50">
        <f t="shared" si="3"/>
        <v>0</v>
      </c>
      <c r="M41" s="50">
        <f t="shared" si="3"/>
        <v>0</v>
      </c>
      <c r="N41" s="50">
        <f t="shared" si="3"/>
        <v>0</v>
      </c>
    </row>
    <row r="42" spans="1:14" ht="18" customHeight="1">
      <c r="A42" s="95"/>
      <c r="B42" s="95"/>
      <c r="C42" s="125" t="s">
        <v>224</v>
      </c>
      <c r="D42" s="125"/>
      <c r="E42" s="50">
        <f t="shared" ref="E42:N42" si="4">E37+E38-E39-E40</f>
        <v>-64</v>
      </c>
      <c r="F42" s="50">
        <f t="shared" si="4"/>
        <v>-28</v>
      </c>
      <c r="G42" s="50">
        <f t="shared" si="4"/>
        <v>239</v>
      </c>
      <c r="H42" s="50">
        <f t="shared" si="4"/>
        <v>231</v>
      </c>
      <c r="I42" s="50">
        <f t="shared" si="4"/>
        <v>30</v>
      </c>
      <c r="J42" s="50">
        <f t="shared" si="4"/>
        <v>250</v>
      </c>
      <c r="K42" s="50">
        <f t="shared" si="4"/>
        <v>0</v>
      </c>
      <c r="L42" s="50">
        <f t="shared" si="4"/>
        <v>0</v>
      </c>
      <c r="M42" s="50">
        <f t="shared" si="4"/>
        <v>0</v>
      </c>
      <c r="N42" s="50">
        <f t="shared" si="4"/>
        <v>0</v>
      </c>
    </row>
    <row r="43" spans="1:14" ht="18" customHeight="1">
      <c r="A43" s="95"/>
      <c r="B43" s="95"/>
      <c r="C43" s="49" t="s">
        <v>225</v>
      </c>
      <c r="D43" s="80" t="s">
        <v>226</v>
      </c>
      <c r="E43" s="50">
        <v>-379</v>
      </c>
      <c r="F43" s="79">
        <v>-351</v>
      </c>
      <c r="G43" s="50">
        <v>0</v>
      </c>
      <c r="H43" s="50">
        <v>0</v>
      </c>
      <c r="I43" s="50">
        <v>0</v>
      </c>
      <c r="J43" s="50">
        <v>0</v>
      </c>
      <c r="K43" s="50"/>
      <c r="L43" s="50"/>
      <c r="M43" s="50"/>
      <c r="N43" s="50"/>
    </row>
    <row r="44" spans="1:14" ht="18" customHeight="1">
      <c r="A44" s="95"/>
      <c r="B44" s="95"/>
      <c r="C44" s="43" t="s">
        <v>227</v>
      </c>
      <c r="D44" s="62" t="s">
        <v>228</v>
      </c>
      <c r="E44" s="50">
        <f t="shared" ref="E44:N44" si="5">E41+E43</f>
        <v>-443</v>
      </c>
      <c r="F44" s="50">
        <f t="shared" si="5"/>
        <v>-379</v>
      </c>
      <c r="G44" s="50">
        <f t="shared" si="5"/>
        <v>239</v>
      </c>
      <c r="H44" s="50">
        <f t="shared" si="5"/>
        <v>231</v>
      </c>
      <c r="I44" s="50">
        <f t="shared" si="5"/>
        <v>30</v>
      </c>
      <c r="J44" s="50">
        <f t="shared" si="5"/>
        <v>250</v>
      </c>
      <c r="K44" s="50">
        <f t="shared" si="5"/>
        <v>0</v>
      </c>
      <c r="L44" s="50">
        <f t="shared" si="5"/>
        <v>0</v>
      </c>
      <c r="M44" s="50">
        <f t="shared" si="5"/>
        <v>0</v>
      </c>
      <c r="N44" s="50">
        <f t="shared" si="5"/>
        <v>0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2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75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1.普通会計予算(R6-7年度)</vt:lpstr>
      <vt:lpstr>2.公営企業会計予算(R6-7年度)</vt:lpstr>
      <vt:lpstr>3.(1)普通会計決算（R4-5年度)</vt:lpstr>
      <vt:lpstr>3.(2)財政指標等（R元‐R5年度）</vt:lpstr>
      <vt:lpstr>4.公営企業会計決算（R4-5年度）</vt:lpstr>
      <vt:lpstr>5.三セク決算（R4-5年度）</vt:lpstr>
      <vt:lpstr>'1.普通会計予算(R6-7年度)'!Print_Area</vt:lpstr>
      <vt:lpstr>'2.公営企業会計予算(R6-7年度)'!Print_Area</vt:lpstr>
      <vt:lpstr>'3.(1)普通会計決算（R4-5年度)'!Print_Area</vt:lpstr>
      <vt:lpstr>'3.(2)財政指標等（R元‐R5年度）'!Print_Area</vt:lpstr>
      <vt:lpstr>'4.公営企業会計決算（R4-5年度）'!Print_Area</vt:lpstr>
      <vt:lpstr>'5.三セク決算（R4-5年度）'!Print_Area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小山田 周平</cp:lastModifiedBy>
  <cp:lastPrinted>2025-08-19T02:28:18Z</cp:lastPrinted>
  <dcterms:created xsi:type="dcterms:W3CDTF">1999-07-06T05:17:05Z</dcterms:created>
  <dcterms:modified xsi:type="dcterms:W3CDTF">2025-08-29T00:46:20Z</dcterms:modified>
</cp:coreProperties>
</file>