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\\192.168.0.241\共有\【財政状況】\令和7年度\03 HP更新\01都道府県（Excel）\"/>
    </mc:Choice>
  </mc:AlternateContent>
  <xr:revisionPtr revIDLastSave="0" documentId="13_ncr:1_{FF0CF0F3-55A8-45F9-B5D3-38B99838C4C4}" xr6:coauthVersionLast="47" xr6:coauthVersionMax="47" xr10:uidLastSave="{00000000-0000-0000-0000-000000000000}"/>
  <bookViews>
    <workbookView xWindow="-120" yWindow="-16320" windowWidth="29040" windowHeight="15720" tabRatio="663" xr2:uid="{00000000-000D-0000-FFFF-FFFF00000000}"/>
  </bookViews>
  <sheets>
    <sheet name="1.普通会計予算(R6-7年度)" sheetId="2" r:id="rId1"/>
    <sheet name="2.公営企業会計予算(R6-7年度)" sheetId="4" r:id="rId2"/>
    <sheet name="3.(1)普通会計決算（R4-5年度)" sheetId="5" r:id="rId3"/>
    <sheet name="3.(2)財政指標等（R元‐R5年度）" sheetId="6" r:id="rId4"/>
    <sheet name="4.公営企業会計決算（R4-5年度）" sheetId="7" r:id="rId5"/>
    <sheet name="5.三セク決算（R4-5年度）" sheetId="8" r:id="rId6"/>
  </sheets>
  <definedNames>
    <definedName name="_xlnm.Print_Area" localSheetId="0">'1.普通会計予算(R6-7年度)'!$A$1:$I$47</definedName>
    <definedName name="_xlnm.Print_Area" localSheetId="1">'2.公営企業会計予算(R6-7年度)'!$A$1:$O$49</definedName>
    <definedName name="_xlnm.Print_Area" localSheetId="2">'3.(1)普通会計決算（R4-5年度)'!$A$1:$I$47</definedName>
    <definedName name="_xlnm.Print_Area" localSheetId="3">'3.(2)財政指標等（R元‐R5年度）'!$A$1:$I$35</definedName>
    <definedName name="_xlnm.Print_Area" localSheetId="4">'4.公営企業会計決算（R4-5年度）'!$A$1:$O$49</definedName>
    <definedName name="_xlnm.Print_Area" localSheetId="5">'5.三セク決算（R4-5年度）'!$A$1:$N$46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8" l="1"/>
  <c r="E24" i="8"/>
  <c r="E22" i="8"/>
  <c r="E18" i="8"/>
  <c r="G26" i="8"/>
  <c r="G27" i="8" s="1"/>
  <c r="G22" i="8"/>
  <c r="G18" i="8"/>
  <c r="J12" i="7"/>
  <c r="I12" i="6" l="1"/>
  <c r="I10" i="6"/>
  <c r="F28" i="5"/>
  <c r="F39" i="5"/>
  <c r="F41" i="5"/>
  <c r="F32" i="5"/>
  <c r="F38" i="5"/>
  <c r="F14" i="5"/>
  <c r="F39" i="2" l="1"/>
  <c r="F41" i="2"/>
  <c r="F32" i="2"/>
  <c r="F28" i="2"/>
  <c r="H31" i="8" l="1"/>
  <c r="H34" i="8" s="1"/>
  <c r="F31" i="8"/>
  <c r="F34" i="8" s="1"/>
  <c r="M44" i="7"/>
  <c r="M39" i="7"/>
  <c r="M45" i="7" s="1"/>
  <c r="K44" i="7"/>
  <c r="K39" i="7"/>
  <c r="K45" i="7" s="1"/>
  <c r="I44" i="7"/>
  <c r="I39" i="7"/>
  <c r="I45" i="7" s="1"/>
  <c r="G44" i="7"/>
  <c r="G39" i="7"/>
  <c r="G45" i="7" s="1"/>
  <c r="M24" i="7"/>
  <c r="M27" i="7" s="1"/>
  <c r="M16" i="7"/>
  <c r="M15" i="7"/>
  <c r="M14" i="7"/>
  <c r="K24" i="7"/>
  <c r="K27" i="7" s="1"/>
  <c r="K16" i="7"/>
  <c r="K15" i="7"/>
  <c r="K14" i="7"/>
  <c r="I24" i="7"/>
  <c r="I27" i="7" s="1"/>
  <c r="I16" i="7"/>
  <c r="I15" i="7"/>
  <c r="I14" i="7"/>
  <c r="G27" i="7"/>
  <c r="G24" i="7"/>
  <c r="G16" i="7"/>
  <c r="G15" i="7"/>
  <c r="G14" i="7"/>
  <c r="E22" i="6"/>
  <c r="H22" i="6"/>
  <c r="G22" i="6"/>
  <c r="F22" i="6"/>
  <c r="F21" i="6"/>
  <c r="E21" i="6"/>
  <c r="H20" i="6"/>
  <c r="G20" i="6"/>
  <c r="F20" i="6"/>
  <c r="E20" i="6"/>
  <c r="H19" i="6"/>
  <c r="H23" i="6" s="1"/>
  <c r="G19" i="6"/>
  <c r="G21" i="6" s="1"/>
  <c r="F19" i="6"/>
  <c r="F23" i="6" s="1"/>
  <c r="E19" i="6"/>
  <c r="H45" i="5"/>
  <c r="H27" i="5"/>
  <c r="M44" i="4"/>
  <c r="M39" i="4"/>
  <c r="M45" i="4" s="1"/>
  <c r="K44" i="4"/>
  <c r="K39" i="4"/>
  <c r="I44" i="4"/>
  <c r="I39" i="4"/>
  <c r="I45" i="4" s="1"/>
  <c r="G44" i="4"/>
  <c r="G39" i="4"/>
  <c r="G45" i="4" s="1"/>
  <c r="M24" i="4"/>
  <c r="M27" i="4" s="1"/>
  <c r="M16" i="4"/>
  <c r="M15" i="4"/>
  <c r="M14" i="4"/>
  <c r="K24" i="4"/>
  <c r="K27" i="4" s="1"/>
  <c r="K16" i="4"/>
  <c r="K15" i="4"/>
  <c r="K14" i="4"/>
  <c r="I24" i="4"/>
  <c r="I27" i="4" s="1"/>
  <c r="I16" i="4"/>
  <c r="I15" i="4"/>
  <c r="I14" i="4"/>
  <c r="G24" i="4"/>
  <c r="G27" i="4" s="1"/>
  <c r="G16" i="4"/>
  <c r="G15" i="4"/>
  <c r="G14" i="4"/>
  <c r="K45" i="4" l="1"/>
  <c r="H41" i="8"/>
  <c r="H44" i="8" s="1"/>
  <c r="H37" i="8"/>
  <c r="H42" i="8" s="1"/>
  <c r="F41" i="8"/>
  <c r="F44" i="8" s="1"/>
  <c r="F37" i="8"/>
  <c r="F42" i="8" s="1"/>
  <c r="E23" i="6"/>
  <c r="G23" i="6"/>
  <c r="H21" i="6"/>
  <c r="I9" i="2" l="1"/>
  <c r="F45" i="2"/>
  <c r="G45" i="2" s="1"/>
  <c r="F27" i="2"/>
  <c r="G27" i="2" s="1"/>
  <c r="F45" i="5"/>
  <c r="G44" i="5" s="1"/>
  <c r="F27" i="5"/>
  <c r="G19" i="5" s="1"/>
  <c r="F44" i="4"/>
  <c r="F39" i="4"/>
  <c r="N31" i="8"/>
  <c r="N34" i="8" s="1"/>
  <c r="M31" i="8"/>
  <c r="M34" i="8" s="1"/>
  <c r="L31" i="8"/>
  <c r="L34" i="8"/>
  <c r="L37" i="8" s="1"/>
  <c r="L42" i="8" s="1"/>
  <c r="K31" i="8"/>
  <c r="K34" i="8" s="1"/>
  <c r="J31" i="8"/>
  <c r="J34" i="8" s="1"/>
  <c r="J41" i="8" s="1"/>
  <c r="J44" i="8" s="1"/>
  <c r="I31" i="8"/>
  <c r="I34" i="8" s="1"/>
  <c r="I37" i="8" s="1"/>
  <c r="I42" i="8" s="1"/>
  <c r="G31" i="8"/>
  <c r="G34" i="8" s="1"/>
  <c r="G41" i="8" s="1"/>
  <c r="G44" i="8" s="1"/>
  <c r="E31" i="8"/>
  <c r="E34" i="8" s="1"/>
  <c r="O44" i="7"/>
  <c r="N44" i="7"/>
  <c r="L44" i="7"/>
  <c r="J44" i="7"/>
  <c r="H44" i="7"/>
  <c r="F44" i="7"/>
  <c r="O39" i="7"/>
  <c r="N39" i="7"/>
  <c r="L39" i="7"/>
  <c r="J39" i="7"/>
  <c r="H39" i="7"/>
  <c r="F39" i="7"/>
  <c r="O24" i="7"/>
  <c r="O27" i="7" s="1"/>
  <c r="N24" i="7"/>
  <c r="N27" i="7" s="1"/>
  <c r="L24" i="7"/>
  <c r="L27" i="7" s="1"/>
  <c r="J24" i="7"/>
  <c r="J27" i="7" s="1"/>
  <c r="H24" i="7"/>
  <c r="H27" i="7" s="1"/>
  <c r="F24" i="7"/>
  <c r="F27" i="7" s="1"/>
  <c r="O16" i="7"/>
  <c r="N16" i="7"/>
  <c r="L16" i="7"/>
  <c r="J16" i="7"/>
  <c r="H16" i="7"/>
  <c r="F16" i="7"/>
  <c r="O15" i="7"/>
  <c r="N15" i="7"/>
  <c r="L15" i="7"/>
  <c r="J15" i="7"/>
  <c r="H15" i="7"/>
  <c r="F15" i="7"/>
  <c r="O14" i="7"/>
  <c r="N14" i="7"/>
  <c r="L14" i="7"/>
  <c r="J14" i="7"/>
  <c r="H14" i="7"/>
  <c r="F14" i="7"/>
  <c r="I20" i="6"/>
  <c r="I19" i="6"/>
  <c r="I21" i="6" s="1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40" i="2"/>
  <c r="I39" i="2"/>
  <c r="I37" i="2"/>
  <c r="I33" i="2"/>
  <c r="I32" i="2"/>
  <c r="I31" i="2"/>
  <c r="I29" i="2"/>
  <c r="I28" i="2"/>
  <c r="I34" i="2"/>
  <c r="I22" i="2"/>
  <c r="I18" i="2"/>
  <c r="I17" i="2"/>
  <c r="I35" i="2"/>
  <c r="I10" i="2"/>
  <c r="I11" i="2"/>
  <c r="I12" i="2"/>
  <c r="I13" i="2"/>
  <c r="I14" i="2"/>
  <c r="I15" i="2"/>
  <c r="I16" i="2"/>
  <c r="I26" i="2"/>
  <c r="I25" i="2"/>
  <c r="I23" i="2"/>
  <c r="I21" i="2"/>
  <c r="I20" i="2"/>
  <c r="I43" i="2"/>
  <c r="I44" i="2"/>
  <c r="I42" i="2"/>
  <c r="I41" i="2"/>
  <c r="I38" i="2"/>
  <c r="I36" i="2"/>
  <c r="I30" i="2"/>
  <c r="I24" i="2"/>
  <c r="I19" i="2"/>
  <c r="O39" i="4"/>
  <c r="O44" i="4"/>
  <c r="N39" i="4"/>
  <c r="N44" i="4"/>
  <c r="L39" i="4"/>
  <c r="L44" i="4"/>
  <c r="H39" i="4"/>
  <c r="H44" i="4"/>
  <c r="O24" i="4"/>
  <c r="O27" i="4" s="1"/>
  <c r="N24" i="4"/>
  <c r="N27" i="4" s="1"/>
  <c r="L24" i="4"/>
  <c r="L27" i="4" s="1"/>
  <c r="J24" i="4"/>
  <c r="J27" i="4"/>
  <c r="H24" i="4"/>
  <c r="H27" i="4" s="1"/>
  <c r="L16" i="4"/>
  <c r="L15" i="4"/>
  <c r="L14" i="4"/>
  <c r="O16" i="4"/>
  <c r="N16" i="4"/>
  <c r="O15" i="4"/>
  <c r="N15" i="4"/>
  <c r="O14" i="4"/>
  <c r="N14" i="4"/>
  <c r="J16" i="4"/>
  <c r="J15" i="4"/>
  <c r="J14" i="4"/>
  <c r="H16" i="4"/>
  <c r="H15" i="4"/>
  <c r="H14" i="4"/>
  <c r="F24" i="4"/>
  <c r="F27" i="4" s="1"/>
  <c r="F16" i="4"/>
  <c r="F15" i="4"/>
  <c r="F14" i="4"/>
  <c r="N45" i="4" l="1"/>
  <c r="G42" i="5"/>
  <c r="G33" i="5"/>
  <c r="G40" i="5"/>
  <c r="G35" i="5"/>
  <c r="G34" i="5"/>
  <c r="G28" i="5"/>
  <c r="G30" i="5"/>
  <c r="G37" i="5"/>
  <c r="G41" i="2"/>
  <c r="G29" i="2"/>
  <c r="L45" i="4"/>
  <c r="F45" i="4"/>
  <c r="G14" i="2"/>
  <c r="G41" i="5"/>
  <c r="G38" i="5"/>
  <c r="O45" i="7"/>
  <c r="G39" i="5"/>
  <c r="I45" i="5"/>
  <c r="G45" i="5"/>
  <c r="G29" i="5"/>
  <c r="G28" i="2"/>
  <c r="J37" i="8"/>
  <c r="J42" i="8" s="1"/>
  <c r="H45" i="4"/>
  <c r="G21" i="2"/>
  <c r="G43" i="5"/>
  <c r="G16" i="2"/>
  <c r="G18" i="2"/>
  <c r="J45" i="7"/>
  <c r="G36" i="5"/>
  <c r="G31" i="5"/>
  <c r="G32" i="5"/>
  <c r="G9" i="2"/>
  <c r="O45" i="4"/>
  <c r="G37" i="8"/>
  <c r="G42" i="8" s="1"/>
  <c r="G19" i="2"/>
  <c r="G25" i="2"/>
  <c r="G24" i="2"/>
  <c r="G36" i="2"/>
  <c r="L45" i="7"/>
  <c r="G12" i="2"/>
  <c r="G39" i="2"/>
  <c r="G11" i="2"/>
  <c r="G38" i="2"/>
  <c r="I27" i="2"/>
  <c r="G22" i="2"/>
  <c r="G15" i="2"/>
  <c r="G43" i="2"/>
  <c r="F45" i="7"/>
  <c r="G23" i="2"/>
  <c r="G30" i="2"/>
  <c r="H45" i="7"/>
  <c r="G26" i="2"/>
  <c r="G32" i="2"/>
  <c r="G13" i="2"/>
  <c r="G40" i="2"/>
  <c r="G20" i="2"/>
  <c r="G17" i="2"/>
  <c r="G10" i="2"/>
  <c r="G31" i="2"/>
  <c r="N45" i="7"/>
  <c r="I23" i="6"/>
  <c r="E41" i="8"/>
  <c r="E44" i="8" s="1"/>
  <c r="E37" i="8"/>
  <c r="E42" i="8" s="1"/>
  <c r="K37" i="8"/>
  <c r="K42" i="8" s="1"/>
  <c r="K41" i="8"/>
  <c r="K44" i="8" s="1"/>
  <c r="M41" i="8"/>
  <c r="M44" i="8" s="1"/>
  <c r="M37" i="8"/>
  <c r="M42" i="8" s="1"/>
  <c r="N37" i="8"/>
  <c r="N42" i="8" s="1"/>
  <c r="N41" i="8"/>
  <c r="N44" i="8" s="1"/>
  <c r="I27" i="5"/>
  <c r="G33" i="2"/>
  <c r="G12" i="5"/>
  <c r="G26" i="5"/>
  <c r="G10" i="5"/>
  <c r="G15" i="5"/>
  <c r="G27" i="5"/>
  <c r="G9" i="5"/>
  <c r="G23" i="5"/>
  <c r="G24" i="5"/>
  <c r="G21" i="5"/>
  <c r="G22" i="5"/>
  <c r="G11" i="5"/>
  <c r="G34" i="2"/>
  <c r="L41" i="8"/>
  <c r="L44" i="8" s="1"/>
  <c r="G37" i="2"/>
  <c r="G20" i="5"/>
  <c r="G44" i="2"/>
  <c r="G17" i="5"/>
  <c r="I41" i="8"/>
  <c r="I44" i="8" s="1"/>
  <c r="G42" i="2"/>
  <c r="I45" i="2"/>
  <c r="G18" i="5"/>
  <c r="G35" i="2"/>
  <c r="G25" i="5"/>
  <c r="G16" i="5"/>
  <c r="G13" i="5"/>
  <c r="G14" i="5"/>
  <c r="I22" i="6" l="1"/>
</calcChain>
</file>

<file path=xl/sharedStrings.xml><?xml version="1.0" encoding="utf-8"?>
<sst xmlns="http://schemas.openxmlformats.org/spreadsheetml/2006/main" count="443" uniqueCount="271">
  <si>
    <t>団体名</t>
  </si>
  <si>
    <t>（単位：百万円、％）</t>
  </si>
  <si>
    <t>構成比</t>
  </si>
  <si>
    <t>地方税</t>
  </si>
  <si>
    <t>地方譲与税</t>
  </si>
  <si>
    <t>地方交付税</t>
  </si>
  <si>
    <t>国庫支出金</t>
  </si>
  <si>
    <t>地方債</t>
  </si>
  <si>
    <t>その他の収入</t>
  </si>
  <si>
    <t>歳　入　合　計</t>
  </si>
  <si>
    <t>義務的経費</t>
  </si>
  <si>
    <t>うち人件費</t>
  </si>
  <si>
    <t>　　公債費</t>
  </si>
  <si>
    <t>その他の経費</t>
  </si>
  <si>
    <t>うち物件費</t>
  </si>
  <si>
    <t>　　積立金</t>
  </si>
  <si>
    <t>投資的経費</t>
  </si>
  <si>
    <t>うち普通建設事業費</t>
  </si>
  <si>
    <t>歳　出　合  計</t>
  </si>
  <si>
    <t>（注１）原則として表示単位未満を四捨五入して端数調整していないため、合計等と一致しない場合がある。</t>
  </si>
  <si>
    <t>（注２）構成比は表内計数により計算している。</t>
  </si>
  <si>
    <t>対前年度
伸び率</t>
  </si>
  <si>
    <t>うち都道府県民税</t>
  </si>
  <si>
    <t>うち所得割</t>
  </si>
  <si>
    <t>　　法人税割</t>
  </si>
  <si>
    <t>　　利子割</t>
  </si>
  <si>
    <t>うち事業税</t>
  </si>
  <si>
    <t>うち個人分</t>
  </si>
  <si>
    <t>　　法人分</t>
  </si>
  <si>
    <t>うち地方消費税</t>
  </si>
  <si>
    <t>使用料・手数料</t>
  </si>
  <si>
    <t>財産収入</t>
  </si>
  <si>
    <t>　　扶助費</t>
  </si>
  <si>
    <t>　　維持補修費</t>
  </si>
  <si>
    <t>　　補助費等</t>
  </si>
  <si>
    <t>　　繰出金</t>
  </si>
  <si>
    <t>　　投資・出資・貸付金</t>
  </si>
  <si>
    <t>　　単独事業</t>
  </si>
  <si>
    <t>うち災害復旧事業費</t>
  </si>
  <si>
    <t>　　失業対策事業費</t>
  </si>
  <si>
    <t>(a)</t>
  </si>
  <si>
    <t>(b)</t>
  </si>
  <si>
    <t>(c)</t>
  </si>
  <si>
    <t>(d)</t>
  </si>
  <si>
    <t>(e)</t>
  </si>
  <si>
    <t>(f)</t>
  </si>
  <si>
    <t>2.公営企業会計の状況</t>
  </si>
  <si>
    <t>　　　　　　（単位：百万円）</t>
  </si>
  <si>
    <t>法適用企業</t>
  </si>
  <si>
    <t>総収益</t>
  </si>
  <si>
    <t>うち経常収益</t>
  </si>
  <si>
    <t xml:space="preserve">    特別利益</t>
  </si>
  <si>
    <t>総費用</t>
  </si>
  <si>
    <t>うち経常費用</t>
  </si>
  <si>
    <t xml:space="preserve">    特別損失</t>
  </si>
  <si>
    <t xml:space="preserve">経常損益 </t>
  </si>
  <si>
    <t xml:space="preserve">特別損益 </t>
  </si>
  <si>
    <t xml:space="preserve">純損益   </t>
  </si>
  <si>
    <t>累積欠損金</t>
  </si>
  <si>
    <t>不良債務</t>
  </si>
  <si>
    <t>資本的収入</t>
  </si>
  <si>
    <t>うち企業債</t>
  </si>
  <si>
    <t>資本的収入（純計） 　</t>
  </si>
  <si>
    <t>資本的支出</t>
  </si>
  <si>
    <t>　</t>
  </si>
  <si>
    <t>うち企業債償還金</t>
  </si>
  <si>
    <t>資本的収入が資本的支出に</t>
  </si>
  <si>
    <t xml:space="preserve">不足する額の補てん財源　 </t>
  </si>
  <si>
    <t>法非適用企業</t>
  </si>
  <si>
    <t>うち営業収益</t>
  </si>
  <si>
    <t>うち料金収入</t>
  </si>
  <si>
    <t>うち営業外収益</t>
  </si>
  <si>
    <t>うち営業費用</t>
  </si>
  <si>
    <t>　　営業外費用</t>
  </si>
  <si>
    <t>収支差引</t>
  </si>
  <si>
    <t>資本的収入　</t>
  </si>
  <si>
    <t>うち地方債</t>
  </si>
  <si>
    <t>うち地方債償還金</t>
  </si>
  <si>
    <t>収支再差引</t>
  </si>
  <si>
    <t>積立金</t>
  </si>
  <si>
    <t>形式収支</t>
  </si>
  <si>
    <t>実質収支</t>
  </si>
  <si>
    <t>損益収支</t>
    <rPh sb="0" eb="2">
      <t>ソンエキ</t>
    </rPh>
    <rPh sb="2" eb="4">
      <t>シュウシ</t>
    </rPh>
    <phoneticPr fontId="9"/>
  </si>
  <si>
    <t>資本収支</t>
    <rPh sb="0" eb="2">
      <t>シホン</t>
    </rPh>
    <rPh sb="2" eb="4">
      <t>シュウシ</t>
    </rPh>
    <phoneticPr fontId="9"/>
  </si>
  <si>
    <t>収益的収支</t>
    <rPh sb="0" eb="3">
      <t>シュウエキテキ</t>
    </rPh>
    <rPh sb="3" eb="5">
      <t>シュウシ</t>
    </rPh>
    <phoneticPr fontId="9"/>
  </si>
  <si>
    <t>資本的収支</t>
    <rPh sb="0" eb="2">
      <t>シホン</t>
    </rPh>
    <rPh sb="2" eb="3">
      <t>テキ</t>
    </rPh>
    <rPh sb="3" eb="5">
      <t>シュウシ</t>
    </rPh>
    <phoneticPr fontId="9"/>
  </si>
  <si>
    <t>その他</t>
    <rPh sb="2" eb="3">
      <t>タ</t>
    </rPh>
    <phoneticPr fontId="9"/>
  </si>
  <si>
    <t>普　　　通　　　会　　　計</t>
    <rPh sb="0" eb="1">
      <t>アマネ</t>
    </rPh>
    <rPh sb="4" eb="5">
      <t>ツウ</t>
    </rPh>
    <rPh sb="8" eb="9">
      <t>カイ</t>
    </rPh>
    <rPh sb="12" eb="13">
      <t>ケイ</t>
    </rPh>
    <phoneticPr fontId="9"/>
  </si>
  <si>
    <t>歳　　　出</t>
    <rPh sb="0" eb="1">
      <t>トシ</t>
    </rPh>
    <rPh sb="4" eb="5">
      <t>デ</t>
    </rPh>
    <phoneticPr fontId="9"/>
  </si>
  <si>
    <t>歳　　　入</t>
    <rPh sb="0" eb="1">
      <t>トシ</t>
    </rPh>
    <rPh sb="4" eb="5">
      <t>イ</t>
    </rPh>
    <phoneticPr fontId="9"/>
  </si>
  <si>
    <t>予算額</t>
    <rPh sb="0" eb="2">
      <t>ヨサン</t>
    </rPh>
    <rPh sb="2" eb="3">
      <t>ガク</t>
    </rPh>
    <phoneticPr fontId="9"/>
  </si>
  <si>
    <t>うち補助事業(国直轄事業負担金を含む)</t>
    <rPh sb="7" eb="8">
      <t>クニ</t>
    </rPh>
    <rPh sb="8" eb="10">
      <t>チョッカツ</t>
    </rPh>
    <rPh sb="10" eb="12">
      <t>ジギョウ</t>
    </rPh>
    <rPh sb="12" eb="15">
      <t>フタンキン</t>
    </rPh>
    <rPh sb="16" eb="17">
      <t>フク</t>
    </rPh>
    <phoneticPr fontId="9"/>
  </si>
  <si>
    <t>1.普通会計の状況</t>
    <rPh sb="2" eb="4">
      <t>フツウ</t>
    </rPh>
    <rPh sb="4" eb="6">
      <t>カイケイ</t>
    </rPh>
    <phoneticPr fontId="9"/>
  </si>
  <si>
    <t>うち不動産取得税</t>
    <phoneticPr fontId="9"/>
  </si>
  <si>
    <t>うち固定資産税</t>
    <phoneticPr fontId="9"/>
  </si>
  <si>
    <t xml:space="preserve"> </t>
    <phoneticPr fontId="9"/>
  </si>
  <si>
    <t>(b-e)</t>
    <phoneticPr fontId="11"/>
  </si>
  <si>
    <t>(c-f)</t>
    <phoneticPr fontId="11"/>
  </si>
  <si>
    <t>(a-d)</t>
    <phoneticPr fontId="11"/>
  </si>
  <si>
    <t>(g)</t>
    <phoneticPr fontId="11"/>
  </si>
  <si>
    <t>(h)</t>
    <phoneticPr fontId="11"/>
  </si>
  <si>
    <t>差引不足額 (▲)</t>
    <phoneticPr fontId="14"/>
  </si>
  <si>
    <t>(i=g-h)</t>
    <phoneticPr fontId="11"/>
  </si>
  <si>
    <t>(j)</t>
    <phoneticPr fontId="11"/>
  </si>
  <si>
    <t>補てん財源不足額(▲)</t>
    <phoneticPr fontId="14"/>
  </si>
  <si>
    <t>(i+j)</t>
    <phoneticPr fontId="11"/>
  </si>
  <si>
    <t>　　　　　　（単位：百万円）</t>
    <phoneticPr fontId="14"/>
  </si>
  <si>
    <t>(c=a-b)</t>
    <phoneticPr fontId="9"/>
  </si>
  <si>
    <t>(f=d-e)</t>
    <phoneticPr fontId="9"/>
  </si>
  <si>
    <t>(g=c+f)</t>
    <phoneticPr fontId="9"/>
  </si>
  <si>
    <t>（注）原則として表示単位未満を四捨五入して端数調整していないため、合計等と一致しない場合がある。</t>
    <phoneticPr fontId="14"/>
  </si>
  <si>
    <t>３.普通会計の状況</t>
    <phoneticPr fontId="9"/>
  </si>
  <si>
    <t>（2）最近の普通会計決算及び財政指標等の状況</t>
  </si>
  <si>
    <t>(単位:百万円、％)</t>
  </si>
  <si>
    <t>区分</t>
  </si>
  <si>
    <t>決　算　規　模　・　財　政　指　標　等</t>
    <rPh sb="0" eb="1">
      <t>ケツ</t>
    </rPh>
    <rPh sb="2" eb="3">
      <t>サン</t>
    </rPh>
    <rPh sb="4" eb="5">
      <t>キ</t>
    </rPh>
    <rPh sb="6" eb="7">
      <t>ノット</t>
    </rPh>
    <rPh sb="10" eb="11">
      <t>ザイ</t>
    </rPh>
    <rPh sb="12" eb="13">
      <t>セイ</t>
    </rPh>
    <rPh sb="14" eb="15">
      <t>ユビ</t>
    </rPh>
    <rPh sb="16" eb="17">
      <t>シルベ</t>
    </rPh>
    <rPh sb="18" eb="19">
      <t>トウ</t>
    </rPh>
    <phoneticPr fontId="9"/>
  </si>
  <si>
    <t xml:space="preserve">歳入総額    </t>
  </si>
  <si>
    <t>(a)</t>
    <phoneticPr fontId="9"/>
  </si>
  <si>
    <t>うち一般財源総額</t>
  </si>
  <si>
    <t>歳出総額</t>
  </si>
  <si>
    <t>歳入歳出差引</t>
  </si>
  <si>
    <t>翌年度への繰越財源</t>
  </si>
  <si>
    <t>実質収支</t>
    <phoneticPr fontId="14"/>
  </si>
  <si>
    <t>単年度収支</t>
    <rPh sb="0" eb="3">
      <t>タンネンド</t>
    </rPh>
    <rPh sb="3" eb="5">
      <t>シュウシ</t>
    </rPh>
    <phoneticPr fontId="14"/>
  </si>
  <si>
    <t>繰上償還金</t>
    <rPh sb="0" eb="2">
      <t>クリア</t>
    </rPh>
    <rPh sb="2" eb="5">
      <t>ショウカンキン</t>
    </rPh>
    <phoneticPr fontId="14"/>
  </si>
  <si>
    <t>実質単年度収支</t>
    <rPh sb="0" eb="2">
      <t>ジッシツ</t>
    </rPh>
    <phoneticPr fontId="14"/>
  </si>
  <si>
    <t>積立金現在高</t>
  </si>
  <si>
    <t>債務負担行為（翌年度以降支出予定額）</t>
  </si>
  <si>
    <t>地方債現在高</t>
  </si>
  <si>
    <t>後年度財政負担</t>
  </si>
  <si>
    <t>(f=d+e-c)</t>
    <phoneticPr fontId="9"/>
  </si>
  <si>
    <t>地方債現在高の一般財源総額比</t>
  </si>
  <si>
    <t>(e/b)</t>
    <phoneticPr fontId="9"/>
  </si>
  <si>
    <t>後年度財政負担の一般財源総額比</t>
  </si>
  <si>
    <t>(f/b)</t>
    <phoneticPr fontId="9"/>
  </si>
  <si>
    <t>一人あたり地方債現在高</t>
  </si>
  <si>
    <t>(e/g、円)</t>
    <rPh sb="5" eb="6">
      <t>エン</t>
    </rPh>
    <phoneticPr fontId="14"/>
  </si>
  <si>
    <t>一人あたり後年度財政負担</t>
  </si>
  <si>
    <t>(f/g、円)</t>
    <rPh sb="5" eb="6">
      <t>エン</t>
    </rPh>
    <phoneticPr fontId="14"/>
  </si>
  <si>
    <t>人口　（注 1）</t>
    <rPh sb="4" eb="5">
      <t>チュウ</t>
    </rPh>
    <phoneticPr fontId="9"/>
  </si>
  <si>
    <t>(g、人)</t>
    <rPh sb="3" eb="4">
      <t>ニン</t>
    </rPh>
    <phoneticPr fontId="14"/>
  </si>
  <si>
    <t xml:space="preserve">標準財政規模  </t>
  </si>
  <si>
    <t>財政力指数</t>
  </si>
  <si>
    <t>実質収支比率</t>
  </si>
  <si>
    <t>経常収支比率</t>
  </si>
  <si>
    <t>自主財源比率</t>
  </si>
  <si>
    <t>健全化判断比率</t>
    <rPh sb="0" eb="3">
      <t>ケンゼンカ</t>
    </rPh>
    <rPh sb="3" eb="5">
      <t>ハンダン</t>
    </rPh>
    <rPh sb="5" eb="7">
      <t>ヒリツ</t>
    </rPh>
    <phoneticPr fontId="9"/>
  </si>
  <si>
    <t>実質赤字比率</t>
    <rPh sb="0" eb="2">
      <t>ジッシツ</t>
    </rPh>
    <rPh sb="2" eb="4">
      <t>アカジ</t>
    </rPh>
    <rPh sb="4" eb="6">
      <t>ヒリツ</t>
    </rPh>
    <phoneticPr fontId="14"/>
  </si>
  <si>
    <t>連結実質赤字比率</t>
    <rPh sb="0" eb="2">
      <t>レンケツ</t>
    </rPh>
    <rPh sb="2" eb="4">
      <t>ジッシツ</t>
    </rPh>
    <rPh sb="4" eb="6">
      <t>アカジ</t>
    </rPh>
    <rPh sb="6" eb="8">
      <t>ヒリツ</t>
    </rPh>
    <phoneticPr fontId="14"/>
  </si>
  <si>
    <t>実質公債費比率</t>
    <rPh sb="0" eb="2">
      <t>ジッシツ</t>
    </rPh>
    <rPh sb="2" eb="4">
      <t>コウサイ</t>
    </rPh>
    <rPh sb="4" eb="5">
      <t>ヒ</t>
    </rPh>
    <rPh sb="5" eb="7">
      <t>ヒリツ</t>
    </rPh>
    <phoneticPr fontId="14"/>
  </si>
  <si>
    <t>将来負担比率</t>
    <rPh sb="0" eb="2">
      <t>ショウライ</t>
    </rPh>
    <rPh sb="2" eb="4">
      <t>フタン</t>
    </rPh>
    <rPh sb="4" eb="6">
      <t>ヒリツ</t>
    </rPh>
    <phoneticPr fontId="14"/>
  </si>
  <si>
    <t>４.公営企業会計の状況</t>
    <phoneticPr fontId="14"/>
  </si>
  <si>
    <t>(b-e)</t>
    <phoneticPr fontId="11"/>
  </si>
  <si>
    <t>(c-f)</t>
    <phoneticPr fontId="11"/>
  </si>
  <si>
    <t>(a-d)</t>
    <phoneticPr fontId="11"/>
  </si>
  <si>
    <t>(g)</t>
    <phoneticPr fontId="11"/>
  </si>
  <si>
    <t>(h)</t>
    <phoneticPr fontId="11"/>
  </si>
  <si>
    <t>差引不足額 (▲)</t>
    <phoneticPr fontId="14"/>
  </si>
  <si>
    <t>(i=g-h)</t>
    <phoneticPr fontId="11"/>
  </si>
  <si>
    <t>(j)</t>
    <phoneticPr fontId="11"/>
  </si>
  <si>
    <t>補てん財源不足額(▲)</t>
    <phoneticPr fontId="14"/>
  </si>
  <si>
    <t>(i+j)</t>
    <phoneticPr fontId="11"/>
  </si>
  <si>
    <t>　　　　　　（単位：百万円）</t>
    <phoneticPr fontId="14"/>
  </si>
  <si>
    <t>(c=a-b)</t>
    <phoneticPr fontId="9"/>
  </si>
  <si>
    <t>(f=d-e)</t>
    <phoneticPr fontId="9"/>
  </si>
  <si>
    <t>(g=c+f)</t>
    <phoneticPr fontId="9"/>
  </si>
  <si>
    <t>（注）原則として表示単位未満を四捨五入して端数調整していないため、合計等と一致しない場合がある。</t>
    <phoneticPr fontId="14"/>
  </si>
  <si>
    <t>５.第三セクター(公社・株式会社形態の三セク)の状況</t>
    <phoneticPr fontId="14"/>
  </si>
  <si>
    <t>　（単位：百万円）</t>
  </si>
  <si>
    <t>出資状況</t>
    <rPh sb="0" eb="2">
      <t>シュッシ</t>
    </rPh>
    <rPh sb="2" eb="4">
      <t>ジョウキョウ</t>
    </rPh>
    <phoneticPr fontId="14"/>
  </si>
  <si>
    <t>出資団体数</t>
  </si>
  <si>
    <t>出資金額</t>
    <rPh sb="0" eb="2">
      <t>シュッシ</t>
    </rPh>
    <rPh sb="2" eb="4">
      <t>キンガク</t>
    </rPh>
    <phoneticPr fontId="9"/>
  </si>
  <si>
    <t>総額</t>
  </si>
  <si>
    <t>当該団体</t>
  </si>
  <si>
    <t>その他団体</t>
  </si>
  <si>
    <t>民間</t>
  </si>
  <si>
    <t>国</t>
  </si>
  <si>
    <t>その他</t>
  </si>
  <si>
    <t>貸借対照表</t>
  </si>
  <si>
    <t>資産</t>
    <rPh sb="0" eb="2">
      <t>シサン</t>
    </rPh>
    <phoneticPr fontId="9"/>
  </si>
  <si>
    <t>流動資産</t>
  </si>
  <si>
    <t>固定資産</t>
  </si>
  <si>
    <t>繰延資産</t>
  </si>
  <si>
    <t>資産合計</t>
  </si>
  <si>
    <t>負債</t>
    <rPh sb="0" eb="2">
      <t>フサイ</t>
    </rPh>
    <phoneticPr fontId="9"/>
  </si>
  <si>
    <t>流動負債</t>
  </si>
  <si>
    <t>固定負債</t>
  </si>
  <si>
    <t>特別法上の引当金等</t>
  </si>
  <si>
    <t>負債合計</t>
  </si>
  <si>
    <t>資本</t>
    <rPh sb="0" eb="2">
      <t>シホン</t>
    </rPh>
    <phoneticPr fontId="9"/>
  </si>
  <si>
    <t>資本金</t>
  </si>
  <si>
    <t>剰余金</t>
  </si>
  <si>
    <t>法定準備金</t>
  </si>
  <si>
    <t>資本合計</t>
  </si>
  <si>
    <t>負債・資本合計</t>
  </si>
  <si>
    <t>損益計算書</t>
    <rPh sb="0" eb="2">
      <t>ソンエキ</t>
    </rPh>
    <rPh sb="2" eb="5">
      <t>ケイサンショ</t>
    </rPh>
    <phoneticPr fontId="14"/>
  </si>
  <si>
    <t>事業・経常損益</t>
    <rPh sb="0" eb="2">
      <t>ジギョウ</t>
    </rPh>
    <rPh sb="3" eb="5">
      <t>ケイジョウ</t>
    </rPh>
    <rPh sb="5" eb="7">
      <t>ソンエキ</t>
    </rPh>
    <phoneticPr fontId="9"/>
  </si>
  <si>
    <t>営業収益</t>
  </si>
  <si>
    <t>営業費用</t>
  </si>
  <si>
    <t>一般管理費</t>
    <rPh sb="0" eb="2">
      <t>イッパン</t>
    </rPh>
    <rPh sb="2" eb="5">
      <t>カンリヒ</t>
    </rPh>
    <phoneticPr fontId="14"/>
  </si>
  <si>
    <t>(c)</t>
    <phoneticPr fontId="14"/>
  </si>
  <si>
    <t xml:space="preserve">営業利益          </t>
  </si>
  <si>
    <t>(d=a-b-c)</t>
    <phoneticPr fontId="14"/>
  </si>
  <si>
    <t>営業外収益</t>
  </si>
  <si>
    <t>(e)</t>
    <phoneticPr fontId="14"/>
  </si>
  <si>
    <t>営業外費用</t>
  </si>
  <si>
    <t>(f)</t>
    <phoneticPr fontId="14"/>
  </si>
  <si>
    <t xml:space="preserve">経常利益      </t>
  </si>
  <si>
    <t>(g=d+e-f)</t>
    <phoneticPr fontId="14"/>
  </si>
  <si>
    <t>特別損失</t>
    <rPh sb="0" eb="2">
      <t>トクベツ</t>
    </rPh>
    <rPh sb="2" eb="4">
      <t>ソンシツ</t>
    </rPh>
    <phoneticPr fontId="9"/>
  </si>
  <si>
    <t>特別利益</t>
  </si>
  <si>
    <t>(h)</t>
    <phoneticPr fontId="14"/>
  </si>
  <si>
    <t>特別損失</t>
  </si>
  <si>
    <t>(i)</t>
    <phoneticPr fontId="14"/>
  </si>
  <si>
    <t>特定準備金計上前利益</t>
    <rPh sb="0" eb="2">
      <t>トクテイ</t>
    </rPh>
    <rPh sb="2" eb="5">
      <t>ジュンビキン</t>
    </rPh>
    <rPh sb="5" eb="7">
      <t>ケイジョウ</t>
    </rPh>
    <rPh sb="7" eb="8">
      <t>マエ</t>
    </rPh>
    <rPh sb="8" eb="10">
      <t>リエキ</t>
    </rPh>
    <phoneticPr fontId="14"/>
  </si>
  <si>
    <t>(j=g+h-i)</t>
    <phoneticPr fontId="14"/>
  </si>
  <si>
    <t>特定準備金取崩</t>
    <rPh sb="0" eb="2">
      <t>トクテイ</t>
    </rPh>
    <rPh sb="2" eb="5">
      <t>ジュンビキン</t>
    </rPh>
    <rPh sb="5" eb="7">
      <t>トリクズシ</t>
    </rPh>
    <phoneticPr fontId="14"/>
  </si>
  <si>
    <t>(k)</t>
    <phoneticPr fontId="14"/>
  </si>
  <si>
    <t>特定準備金繰入</t>
    <rPh sb="0" eb="2">
      <t>トクテイ</t>
    </rPh>
    <rPh sb="2" eb="5">
      <t>ジュンビキン</t>
    </rPh>
    <rPh sb="5" eb="7">
      <t>クリイレ</t>
    </rPh>
    <phoneticPr fontId="14"/>
  </si>
  <si>
    <t>(l)</t>
    <phoneticPr fontId="14"/>
  </si>
  <si>
    <t>法人税等</t>
  </si>
  <si>
    <t>(m)</t>
    <phoneticPr fontId="14"/>
  </si>
  <si>
    <t xml:space="preserve">当期利益  </t>
  </si>
  <si>
    <t>(ｎ=g+h-i-m)</t>
    <phoneticPr fontId="14"/>
  </si>
  <si>
    <t>（注１）住宅供給公社については（n=j+k-l-m）</t>
    <rPh sb="1" eb="2">
      <t>チュウ</t>
    </rPh>
    <rPh sb="4" eb="6">
      <t>ジュウタク</t>
    </rPh>
    <rPh sb="6" eb="8">
      <t>キョウキュウ</t>
    </rPh>
    <rPh sb="8" eb="10">
      <t>コウシャ</t>
    </rPh>
    <phoneticPr fontId="14"/>
  </si>
  <si>
    <t>前期繰越利益</t>
  </si>
  <si>
    <t>(o)</t>
    <phoneticPr fontId="14"/>
  </si>
  <si>
    <t xml:space="preserve">当期未処分利益    </t>
  </si>
  <si>
    <t>(p=n+o)</t>
    <phoneticPr fontId="14"/>
  </si>
  <si>
    <t>（注１）住宅供給公社については14年度から新公社会計基準を適用しているため、一般管理費、特定準備金計上前利益、特定準備金取崩・繰入額を計上している。</t>
    <rPh sb="4" eb="6">
      <t>ジュウタク</t>
    </rPh>
    <rPh sb="6" eb="8">
      <t>キョウキュウ</t>
    </rPh>
    <rPh sb="8" eb="10">
      <t>コウシャ</t>
    </rPh>
    <rPh sb="17" eb="19">
      <t>ネンド</t>
    </rPh>
    <rPh sb="21" eb="22">
      <t>シン</t>
    </rPh>
    <rPh sb="22" eb="24">
      <t>コウシャ</t>
    </rPh>
    <rPh sb="24" eb="26">
      <t>カイケイ</t>
    </rPh>
    <rPh sb="26" eb="28">
      <t>キジュン</t>
    </rPh>
    <rPh sb="29" eb="31">
      <t>テキヨウ</t>
    </rPh>
    <rPh sb="38" eb="40">
      <t>イッパン</t>
    </rPh>
    <rPh sb="40" eb="43">
      <t>カンリヒ</t>
    </rPh>
    <rPh sb="44" eb="46">
      <t>トクテイ</t>
    </rPh>
    <rPh sb="46" eb="49">
      <t>ジュンビキン</t>
    </rPh>
    <rPh sb="49" eb="51">
      <t>ケイジョウ</t>
    </rPh>
    <rPh sb="51" eb="52">
      <t>マエ</t>
    </rPh>
    <rPh sb="52" eb="54">
      <t>リエキ</t>
    </rPh>
    <rPh sb="55" eb="57">
      <t>トクテイ</t>
    </rPh>
    <rPh sb="57" eb="60">
      <t>ジュンビキン</t>
    </rPh>
    <rPh sb="60" eb="62">
      <t>トリクズシ</t>
    </rPh>
    <rPh sb="63" eb="65">
      <t>クリイレ</t>
    </rPh>
    <rPh sb="65" eb="66">
      <t>ガク</t>
    </rPh>
    <rPh sb="67" eb="69">
      <t>ケイジョウ</t>
    </rPh>
    <phoneticPr fontId="14"/>
  </si>
  <si>
    <t>（注２）原則として表示単位未満を四捨五入して端数調整していないため、合計等と一致しない場合がある。</t>
    <phoneticPr fontId="14"/>
  </si>
  <si>
    <t>元年度</t>
    <rPh sb="0" eb="1">
      <t>ガン</t>
    </rPh>
    <rPh sb="1" eb="3">
      <t>ネンド</t>
    </rPh>
    <phoneticPr fontId="18"/>
  </si>
  <si>
    <t>２年度</t>
    <rPh sb="1" eb="3">
      <t>ネンド</t>
    </rPh>
    <phoneticPr fontId="18"/>
  </si>
  <si>
    <t>予算額</t>
    <phoneticPr fontId="9"/>
  </si>
  <si>
    <t>決算額</t>
    <phoneticPr fontId="16"/>
  </si>
  <si>
    <t>令和５年度</t>
    <rPh sb="3" eb="5">
      <t>ネンド</t>
    </rPh>
    <phoneticPr fontId="18"/>
  </si>
  <si>
    <t>令和４年度</t>
    <rPh sb="3" eb="5">
      <t>ネンド</t>
    </rPh>
    <phoneticPr fontId="18"/>
  </si>
  <si>
    <t>３年度</t>
    <rPh sb="1" eb="3">
      <t>ネンド</t>
    </rPh>
    <phoneticPr fontId="18"/>
  </si>
  <si>
    <t>令和６年度</t>
    <rPh sb="3" eb="5">
      <t>ネンド</t>
    </rPh>
    <phoneticPr fontId="18"/>
  </si>
  <si>
    <t>４年度</t>
    <rPh sb="1" eb="3">
      <t>ネンド</t>
    </rPh>
    <phoneticPr fontId="18"/>
  </si>
  <si>
    <t>（1）令和７年度普通会計予算の状況</t>
    <rPh sb="8" eb="10">
      <t>フツウ</t>
    </rPh>
    <rPh sb="10" eb="12">
      <t>カイケイ</t>
    </rPh>
    <rPh sb="12" eb="14">
      <t>ヨサン</t>
    </rPh>
    <phoneticPr fontId="9"/>
  </si>
  <si>
    <t>令和７年度</t>
    <rPh sb="3" eb="5">
      <t>ネンド</t>
    </rPh>
    <phoneticPr fontId="18"/>
  </si>
  <si>
    <t>(令和７年度予算ﾍﾞｰｽ）</t>
    <rPh sb="6" eb="8">
      <t>ヨサン</t>
    </rPh>
    <phoneticPr fontId="14"/>
  </si>
  <si>
    <t>令和７年度</t>
    <phoneticPr fontId="18"/>
  </si>
  <si>
    <t>（1）令和５年度普通会計決算の状況</t>
    <phoneticPr fontId="16"/>
  </si>
  <si>
    <t>令和４年度</t>
    <phoneticPr fontId="18"/>
  </si>
  <si>
    <t>(令和５年度決算ﾍﾞｰｽ）</t>
    <phoneticPr fontId="16"/>
  </si>
  <si>
    <t>(令和５年度決算額）</t>
    <phoneticPr fontId="16"/>
  </si>
  <si>
    <r>
      <t>（注1）令和元年度は平成27年度国勢調査、令和</t>
    </r>
    <r>
      <rPr>
        <sz val="11"/>
        <rFont val="Meiryo UI"/>
        <family val="1"/>
        <charset val="128"/>
      </rPr>
      <t>2年度～令和5年度は令和2年度国勢調査</t>
    </r>
    <r>
      <rPr>
        <sz val="11"/>
        <rFont val="明朝"/>
        <family val="1"/>
        <charset val="128"/>
      </rPr>
      <t>を基に計上している。</t>
    </r>
    <rPh sb="4" eb="6">
      <t>レイワ</t>
    </rPh>
    <rPh sb="6" eb="8">
      <t>ガンネン</t>
    </rPh>
    <rPh sb="8" eb="9">
      <t>ド</t>
    </rPh>
    <rPh sb="9" eb="11">
      <t>ヘイネンド</t>
    </rPh>
    <rPh sb="10" eb="12">
      <t>ヘイセイ</t>
    </rPh>
    <rPh sb="14" eb="16">
      <t>ネンド</t>
    </rPh>
    <rPh sb="16" eb="18">
      <t>コクセイ</t>
    </rPh>
    <rPh sb="18" eb="20">
      <t>チョウサ</t>
    </rPh>
    <rPh sb="21" eb="23">
      <t>レイワ</t>
    </rPh>
    <rPh sb="24" eb="26">
      <t>ネンド</t>
    </rPh>
    <rPh sb="27" eb="29">
      <t>レイワ</t>
    </rPh>
    <rPh sb="30" eb="32">
      <t>ネンド</t>
    </rPh>
    <rPh sb="33" eb="35">
      <t>レイワ</t>
    </rPh>
    <rPh sb="36" eb="38">
      <t>ネンド</t>
    </rPh>
    <rPh sb="38" eb="42">
      <t>コクセイチョウサ</t>
    </rPh>
    <rPh sb="43" eb="44">
      <t>モト</t>
    </rPh>
    <rPh sb="45" eb="47">
      <t>ケイジョウ</t>
    </rPh>
    <phoneticPr fontId="9"/>
  </si>
  <si>
    <t>５年度</t>
    <rPh sb="1" eb="3">
      <t>ネンド</t>
    </rPh>
    <phoneticPr fontId="18"/>
  </si>
  <si>
    <t>岩手県</t>
    <rPh sb="0" eb="3">
      <t>イワテケン</t>
    </rPh>
    <phoneticPr fontId="9"/>
  </si>
  <si>
    <t>電気事業</t>
    <rPh sb="0" eb="4">
      <t>デンキジギョウ</t>
    </rPh>
    <phoneticPr fontId="9"/>
  </si>
  <si>
    <t>工業用水道事業</t>
    <rPh sb="0" eb="3">
      <t>コウギョウヨウ</t>
    </rPh>
    <rPh sb="3" eb="5">
      <t>スイドウ</t>
    </rPh>
    <rPh sb="5" eb="7">
      <t>ジギョウ</t>
    </rPh>
    <phoneticPr fontId="9"/>
  </si>
  <si>
    <t>病院事業</t>
    <rPh sb="0" eb="4">
      <t>ビョウインジギョウ</t>
    </rPh>
    <phoneticPr fontId="9"/>
  </si>
  <si>
    <t>流域下水道事業</t>
    <rPh sb="0" eb="2">
      <t>リュウイキ</t>
    </rPh>
    <rPh sb="2" eb="5">
      <t>ゲスイドウ</t>
    </rPh>
    <rPh sb="5" eb="7">
      <t>ジギョウ</t>
    </rPh>
    <phoneticPr fontId="9"/>
  </si>
  <si>
    <t>下水道事業（特定環境保全）</t>
    <rPh sb="0" eb="5">
      <t>ゲスイドウジギョウ</t>
    </rPh>
    <rPh sb="6" eb="8">
      <t>トクテイ</t>
    </rPh>
    <rPh sb="8" eb="10">
      <t>カンキョウ</t>
    </rPh>
    <rPh sb="10" eb="12">
      <t>ホゼン</t>
    </rPh>
    <phoneticPr fontId="9"/>
  </si>
  <si>
    <t>港湾整備事業</t>
    <rPh sb="0" eb="2">
      <t>コウワン</t>
    </rPh>
    <rPh sb="2" eb="4">
      <t>セイビ</t>
    </rPh>
    <rPh sb="4" eb="6">
      <t>ジギョウ</t>
    </rPh>
    <phoneticPr fontId="9"/>
  </si>
  <si>
    <t>宅地造成事業（臨海土地造成）</t>
    <rPh sb="0" eb="2">
      <t>タクチ</t>
    </rPh>
    <rPh sb="2" eb="4">
      <t>ゾウセイ</t>
    </rPh>
    <rPh sb="4" eb="6">
      <t>ジギョウ</t>
    </rPh>
    <rPh sb="7" eb="9">
      <t>リンカイ</t>
    </rPh>
    <rPh sb="9" eb="11">
      <t>トチ</t>
    </rPh>
    <rPh sb="11" eb="13">
      <t>ゾウセイ</t>
    </rPh>
    <phoneticPr fontId="9"/>
  </si>
  <si>
    <t>下水道事業（漁業集落排水）</t>
    <rPh sb="0" eb="5">
      <t>ゲスイドウジギョウ</t>
    </rPh>
    <rPh sb="6" eb="10">
      <t>ギョギョウシュウラク</t>
    </rPh>
    <rPh sb="10" eb="12">
      <t>ハイスイ</t>
    </rPh>
    <phoneticPr fontId="9"/>
  </si>
  <si>
    <t>-</t>
  </si>
  <si>
    <t>電気事業</t>
    <rPh sb="0" eb="4">
      <t>デンキジギョウ</t>
    </rPh>
    <phoneticPr fontId="14"/>
  </si>
  <si>
    <t>工業用水道事業</t>
    <rPh sb="0" eb="3">
      <t>コウギョウヨウ</t>
    </rPh>
    <rPh sb="3" eb="7">
      <t>スイドウジギョウ</t>
    </rPh>
    <phoneticPr fontId="14"/>
  </si>
  <si>
    <t>病院事業</t>
    <rPh sb="0" eb="4">
      <t>ビョウインジギョウ</t>
    </rPh>
    <phoneticPr fontId="14"/>
  </si>
  <si>
    <t>流域下水道事業</t>
    <rPh sb="0" eb="5">
      <t>リュウイキゲスイドウ</t>
    </rPh>
    <rPh sb="5" eb="7">
      <t>ジギョウ</t>
    </rPh>
    <phoneticPr fontId="14"/>
  </si>
  <si>
    <t>下水道事業（特定環境保全）</t>
    <rPh sb="0" eb="5">
      <t>ゲスイドウジギョウ</t>
    </rPh>
    <rPh sb="6" eb="8">
      <t>トクテイ</t>
    </rPh>
    <rPh sb="8" eb="10">
      <t>カンキョウ</t>
    </rPh>
    <rPh sb="10" eb="12">
      <t>ホゼン</t>
    </rPh>
    <phoneticPr fontId="14"/>
  </si>
  <si>
    <t>港湾整備事業</t>
    <rPh sb="0" eb="2">
      <t>コウワン</t>
    </rPh>
    <rPh sb="2" eb="4">
      <t>セイビ</t>
    </rPh>
    <rPh sb="4" eb="6">
      <t>ジギョウ</t>
    </rPh>
    <phoneticPr fontId="14"/>
  </si>
  <si>
    <t>宅地造成事業（臨海土地造成）</t>
    <rPh sb="0" eb="4">
      <t>タクチゾウセイ</t>
    </rPh>
    <rPh sb="4" eb="6">
      <t>ジギョウ</t>
    </rPh>
    <rPh sb="7" eb="13">
      <t>リンカイトチゾウセイ</t>
    </rPh>
    <phoneticPr fontId="14"/>
  </si>
  <si>
    <t>下水道事業（漁業集落排水）</t>
    <rPh sb="0" eb="5">
      <t>ゲスイドウジギョウ</t>
    </rPh>
    <rPh sb="6" eb="10">
      <t>ギョギョウシュウラク</t>
    </rPh>
    <rPh sb="10" eb="12">
      <t>ハイスイ</t>
    </rPh>
    <phoneticPr fontId="14"/>
  </si>
  <si>
    <t>土地開発公社</t>
    <rPh sb="0" eb="2">
      <t>トチ</t>
    </rPh>
    <rPh sb="2" eb="4">
      <t>カイハツ</t>
    </rPh>
    <rPh sb="4" eb="6">
      <t>コウシャ</t>
    </rPh>
    <phoneticPr fontId="14"/>
  </si>
  <si>
    <t>IGRいわて銀河鉄道</t>
    <rPh sb="6" eb="8">
      <t>ギンガ</t>
    </rPh>
    <rPh sb="8" eb="10">
      <t>テツドウ</t>
    </rPh>
    <phoneticPr fontId="14"/>
  </si>
  <si>
    <t>岩手県</t>
    <rPh sb="0" eb="3">
      <t>イワテケン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</si>
</sst>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176" formatCode="#,##0;&quot;△ &quot;#,##0"/>
    <numFmt numFmtId="177" formatCode="_ * #,##0_ ;_ * &quot;▲ &quot;#,##0_ ;_ * &quot;－&quot;_ ;_ @_ "/>
    <numFmt numFmtId="178" formatCode="_ * #,##0.0_ ;_ * &quot;▲ &quot;#,##0.0_ ;_ * &quot;－&quot;_ ;_ @_ "/>
    <numFmt numFmtId="179" formatCode="#,##0.0;&quot;▲ &quot;#,##0.0"/>
    <numFmt numFmtId="180" formatCode="#,##0;[Red]&quot;△&quot;#,##0"/>
    <numFmt numFmtId="181" formatCode="_ * #,##0.00_ ;_ * &quot;▲ &quot;#,##0.00_ ;_ * &quot;－&quot;_ ;_ @_ "/>
    <numFmt numFmtId="182" formatCode="_ * #,##0.000_ ;_ * &quot;▲ &quot;#,##0.000_ ;_ * &quot;－&quot;_ ;_ @_ "/>
  </numFmts>
  <fonts count="21"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b/>
      <sz val="12"/>
      <name val="明朝"/>
      <family val="1"/>
      <charset val="128"/>
    </font>
    <font>
      <u/>
      <sz val="11"/>
      <name val="明朝"/>
      <family val="1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name val="ｺﾞｼｯｸ"/>
      <family val="3"/>
      <charset val="128"/>
    </font>
    <font>
      <sz val="10"/>
      <name val="明朝"/>
      <family val="1"/>
      <charset val="128"/>
    </font>
    <font>
      <sz val="6"/>
      <name val="ＭＳ Ｐ明朝"/>
      <family val="1"/>
      <charset val="128"/>
    </font>
    <font>
      <sz val="9"/>
      <name val="明朝"/>
      <family val="1"/>
      <charset val="128"/>
    </font>
    <font>
      <sz val="14"/>
      <name val="ＭＳ 明朝"/>
      <family val="1"/>
      <charset val="128"/>
    </font>
    <font>
      <sz val="11"/>
      <name val="ｺﾞｼｯｸ"/>
      <family val="3"/>
      <charset val="128"/>
    </font>
    <font>
      <sz val="11"/>
      <name val="ＭＳ Ｐゴシック"/>
      <family val="3"/>
      <charset val="128"/>
    </font>
    <font>
      <sz val="6"/>
      <name val="明朝"/>
      <family val="1"/>
      <charset val="128"/>
    </font>
    <font>
      <sz val="11"/>
      <name val="ＭＳ 明朝"/>
      <family val="1"/>
      <charset val="128"/>
    </font>
    <font>
      <sz val="6"/>
      <name val="明朝"/>
      <family val="1"/>
      <charset val="128"/>
    </font>
    <font>
      <sz val="8"/>
      <name val="明朝"/>
      <family val="1"/>
      <charset val="128"/>
    </font>
    <font>
      <sz val="6"/>
      <name val="明朝"/>
      <family val="3"/>
      <charset val="128"/>
    </font>
    <font>
      <sz val="11"/>
      <name val="Meiryo UI"/>
      <family val="1"/>
      <charset val="128"/>
    </font>
    <font>
      <sz val="11"/>
      <color theme="1"/>
      <name val="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2" fillId="0" borderId="0"/>
    <xf numFmtId="0" fontId="13" fillId="0" borderId="0"/>
  </cellStyleXfs>
  <cellXfs count="109">
    <xf numFmtId="0" fontId="0" fillId="0" borderId="0" xfId="0"/>
    <xf numFmtId="41" fontId="4" fillId="0" borderId="0" xfId="0" applyNumberFormat="1" applyFont="1" applyAlignment="1">
      <alignment vertical="center"/>
    </xf>
    <xf numFmtId="41" fontId="0" fillId="0" borderId="0" xfId="0" applyNumberFormat="1" applyAlignment="1">
      <alignment vertical="center"/>
    </xf>
    <xf numFmtId="41" fontId="3" fillId="0" borderId="0" xfId="0" applyNumberFormat="1" applyFont="1" applyAlignment="1">
      <alignment vertical="center"/>
    </xf>
    <xf numFmtId="41" fontId="0" fillId="0" borderId="0" xfId="0" quotePrefix="1" applyNumberFormat="1" applyAlignment="1">
      <alignment vertical="center"/>
    </xf>
    <xf numFmtId="41" fontId="3" fillId="0" borderId="1" xfId="0" applyNumberFormat="1" applyFont="1" applyBorder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41" fontId="2" fillId="0" borderId="0" xfId="0" applyNumberFormat="1" applyFont="1" applyAlignment="1">
      <alignment vertical="center"/>
    </xf>
    <xf numFmtId="41" fontId="0" fillId="0" borderId="0" xfId="0" applyNumberFormat="1" applyAlignment="1">
      <alignment horizontal="right" vertical="center"/>
    </xf>
    <xf numFmtId="41" fontId="7" fillId="0" borderId="0" xfId="0" applyNumberFormat="1" applyFont="1" applyAlignment="1">
      <alignment vertical="center"/>
    </xf>
    <xf numFmtId="0" fontId="3" fillId="0" borderId="5" xfId="0" applyFont="1" applyBorder="1" applyAlignment="1">
      <alignment horizontal="distributed" vertical="center"/>
    </xf>
    <xf numFmtId="41" fontId="0" fillId="0" borderId="5" xfId="0" applyNumberFormat="1" applyBorder="1" applyAlignment="1">
      <alignment horizontal="left" vertical="center"/>
    </xf>
    <xf numFmtId="41" fontId="1" fillId="0" borderId="0" xfId="0" applyNumberFormat="1" applyFont="1" applyAlignment="1">
      <alignment horizontal="distributed" vertical="center"/>
    </xf>
    <xf numFmtId="41" fontId="6" fillId="0" borderId="0" xfId="0" applyNumberFormat="1" applyFont="1" applyAlignment="1">
      <alignment horizontal="left" vertical="center"/>
    </xf>
    <xf numFmtId="41" fontId="0" fillId="0" borderId="0" xfId="0" quotePrefix="1" applyNumberFormat="1" applyAlignment="1">
      <alignment horizontal="right" vertical="center"/>
    </xf>
    <xf numFmtId="41" fontId="3" fillId="0" borderId="5" xfId="0" applyNumberFormat="1" applyFont="1" applyBorder="1" applyAlignment="1">
      <alignment horizontal="centerContinuous" vertical="center"/>
    </xf>
    <xf numFmtId="41" fontId="5" fillId="0" borderId="0" xfId="0" applyNumberFormat="1" applyFont="1" applyAlignment="1">
      <alignment horizontal="left" vertical="center"/>
    </xf>
    <xf numFmtId="41" fontId="0" fillId="0" borderId="4" xfId="0" applyNumberFormat="1" applyBorder="1" applyAlignment="1">
      <alignment horizontal="centerContinuous" vertical="center"/>
    </xf>
    <xf numFmtId="41" fontId="0" fillId="0" borderId="5" xfId="0" applyNumberFormat="1" applyBorder="1" applyAlignment="1">
      <alignment horizontal="centerContinuous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distributed" vertical="center" justifyLastLine="1"/>
    </xf>
    <xf numFmtId="0" fontId="1" fillId="0" borderId="5" xfId="0" applyFont="1" applyBorder="1" applyAlignment="1">
      <alignment horizontal="distributed" vertical="center" justifyLastLine="1"/>
    </xf>
    <xf numFmtId="41" fontId="8" fillId="0" borderId="0" xfId="0" applyNumberFormat="1" applyFont="1" applyAlignment="1">
      <alignment vertical="center"/>
    </xf>
    <xf numFmtId="41" fontId="8" fillId="0" borderId="0" xfId="0" applyNumberFormat="1" applyFont="1" applyAlignment="1">
      <alignment horizontal="left" vertical="center"/>
    </xf>
    <xf numFmtId="179" fontId="0" fillId="0" borderId="0" xfId="0" applyNumberFormat="1" applyAlignment="1">
      <alignment vertical="center"/>
    </xf>
    <xf numFmtId="41" fontId="13" fillId="0" borderId="0" xfId="0" applyNumberFormat="1" applyFont="1" applyAlignment="1">
      <alignment vertical="center"/>
    </xf>
    <xf numFmtId="176" fontId="0" fillId="0" borderId="0" xfId="0" applyNumberFormat="1" applyAlignment="1">
      <alignment vertical="center"/>
    </xf>
    <xf numFmtId="176" fontId="0" fillId="0" borderId="0" xfId="0" quotePrefix="1" applyNumberFormat="1" applyAlignment="1">
      <alignment horizontal="right" vertical="center"/>
    </xf>
    <xf numFmtId="176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177" fontId="2" fillId="0" borderId="0" xfId="1" applyNumberFormat="1" applyBorder="1" applyAlignment="1">
      <alignment vertical="center"/>
    </xf>
    <xf numFmtId="177" fontId="2" fillId="0" borderId="0" xfId="1" quotePrefix="1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centerContinuous" vertical="center"/>
    </xf>
    <xf numFmtId="41" fontId="3" fillId="0" borderId="0" xfId="0" applyNumberFormat="1" applyFont="1" applyAlignment="1">
      <alignment horizontal="distributed" vertical="center"/>
    </xf>
    <xf numFmtId="41" fontId="5" fillId="0" borderId="0" xfId="0" applyNumberFormat="1" applyFont="1" applyAlignment="1">
      <alignment vertical="center"/>
    </xf>
    <xf numFmtId="41" fontId="0" fillId="0" borderId="10" xfId="0" applyNumberFormat="1" applyBorder="1" applyAlignment="1">
      <alignment horizontal="center" vertical="center"/>
    </xf>
    <xf numFmtId="41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vertical="center"/>
    </xf>
    <xf numFmtId="178" fontId="2" fillId="0" borderId="0" xfId="1" applyNumberFormat="1" applyFill="1" applyBorder="1" applyAlignment="1">
      <alignment vertical="center"/>
    </xf>
    <xf numFmtId="41" fontId="2" fillId="0" borderId="0" xfId="0" applyNumberFormat="1" applyFont="1" applyAlignment="1">
      <alignment horizontal="left"/>
    </xf>
    <xf numFmtId="41" fontId="3" fillId="0" borderId="5" xfId="0" applyNumberFormat="1" applyFont="1" applyBorder="1" applyAlignment="1">
      <alignment horizontal="distributed" vertical="center" justifyLastLine="1"/>
    </xf>
    <xf numFmtId="0" fontId="3" fillId="0" borderId="0" xfId="0" applyFont="1" applyAlignment="1">
      <alignment horizontal="distributed" vertical="center"/>
    </xf>
    <xf numFmtId="41" fontId="5" fillId="0" borderId="5" xfId="0" applyNumberFormat="1" applyFont="1" applyBorder="1" applyAlignment="1">
      <alignment horizontal="left" vertical="center"/>
    </xf>
    <xf numFmtId="41" fontId="0" fillId="0" borderId="1" xfId="0" applyNumberFormat="1" applyBorder="1" applyAlignment="1">
      <alignment horizontal="centerContinuous" vertical="center"/>
    </xf>
    <xf numFmtId="41" fontId="0" fillId="0" borderId="2" xfId="0" applyNumberFormat="1" applyBorder="1" applyAlignment="1">
      <alignment horizontal="centerContinuous" vertical="center"/>
    </xf>
    <xf numFmtId="41" fontId="2" fillId="0" borderId="0" xfId="0" applyNumberFormat="1" applyFont="1" applyAlignment="1">
      <alignment horizontal="left" vertical="center"/>
    </xf>
    <xf numFmtId="41" fontId="0" fillId="0" borderId="10" xfId="0" applyNumberFormat="1" applyBorder="1" applyAlignment="1">
      <alignment vertical="center"/>
    </xf>
    <xf numFmtId="0" fontId="0" fillId="0" borderId="10" xfId="0" applyBorder="1" applyAlignment="1">
      <alignment horizontal="centerContinuous" vertical="center"/>
    </xf>
    <xf numFmtId="0" fontId="2" fillId="0" borderId="10" xfId="0" applyFont="1" applyBorder="1" applyAlignment="1">
      <alignment horizontal="centerContinuous" vertical="center" wrapText="1"/>
    </xf>
    <xf numFmtId="41" fontId="0" fillId="0" borderId="10" xfId="0" applyNumberFormat="1" applyBorder="1" applyAlignment="1">
      <alignment horizontal="centerContinuous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41" fontId="0" fillId="0" borderId="10" xfId="0" applyNumberFormat="1" applyBorder="1" applyAlignment="1">
      <alignment horizontal="left" vertical="center"/>
    </xf>
    <xf numFmtId="177" fontId="2" fillId="0" borderId="10" xfId="1" applyNumberFormat="1" applyBorder="1" applyAlignment="1">
      <alignment vertical="center"/>
    </xf>
    <xf numFmtId="178" fontId="2" fillId="0" borderId="10" xfId="1" applyNumberFormat="1" applyBorder="1" applyAlignment="1">
      <alignment vertical="center"/>
    </xf>
    <xf numFmtId="41" fontId="10" fillId="0" borderId="10" xfId="0" applyNumberFormat="1" applyFont="1" applyBorder="1" applyAlignment="1">
      <alignment vertical="center"/>
    </xf>
    <xf numFmtId="178" fontId="0" fillId="0" borderId="10" xfId="0" applyNumberFormat="1" applyBorder="1" applyAlignment="1">
      <alignment vertical="center"/>
    </xf>
    <xf numFmtId="41" fontId="0" fillId="0" borderId="7" xfId="0" applyNumberFormat="1" applyBorder="1" applyAlignment="1">
      <alignment vertical="center"/>
    </xf>
    <xf numFmtId="41" fontId="0" fillId="0" borderId="6" xfId="0" applyNumberFormat="1" applyBorder="1" applyAlignment="1">
      <alignment horizontal="centerContinuous" vertical="center"/>
    </xf>
    <xf numFmtId="41" fontId="0" fillId="0" borderId="11" xfId="0" applyNumberFormat="1" applyBorder="1" applyAlignment="1">
      <alignment horizontal="left" vertical="center"/>
    </xf>
    <xf numFmtId="41" fontId="0" fillId="0" borderId="13" xfId="0" applyNumberFormat="1" applyBorder="1" applyAlignment="1">
      <alignment vertical="center"/>
    </xf>
    <xf numFmtId="41" fontId="0" fillId="0" borderId="12" xfId="0" applyNumberFormat="1" applyBorder="1" applyAlignment="1">
      <alignment vertical="center"/>
    </xf>
    <xf numFmtId="41" fontId="0" fillId="0" borderId="6" xfId="0" applyNumberFormat="1" applyBorder="1" applyAlignment="1">
      <alignment vertical="center"/>
    </xf>
    <xf numFmtId="41" fontId="0" fillId="0" borderId="7" xfId="0" applyNumberFormat="1" applyBorder="1" applyAlignment="1">
      <alignment horizontal="left" vertical="center"/>
    </xf>
    <xf numFmtId="41" fontId="0" fillId="0" borderId="10" xfId="0" applyNumberFormat="1" applyBorder="1" applyAlignment="1">
      <alignment horizontal="right" vertical="center"/>
    </xf>
    <xf numFmtId="177" fontId="0" fillId="0" borderId="10" xfId="0" quotePrefix="1" applyNumberFormat="1" applyBorder="1" applyAlignment="1">
      <alignment horizontal="right" vertical="center"/>
    </xf>
    <xf numFmtId="177" fontId="2" fillId="0" borderId="10" xfId="1" quotePrefix="1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center" vertical="center" wrapText="1"/>
    </xf>
    <xf numFmtId="177" fontId="0" fillId="0" borderId="10" xfId="0" applyNumberFormat="1" applyBorder="1" applyAlignment="1">
      <alignment vertical="center"/>
    </xf>
    <xf numFmtId="177" fontId="2" fillId="0" borderId="10" xfId="1" applyNumberFormat="1" applyFill="1" applyBorder="1" applyAlignment="1">
      <alignment horizontal="right" vertical="center"/>
    </xf>
    <xf numFmtId="177" fontId="2" fillId="0" borderId="10" xfId="1" applyNumberFormat="1" applyBorder="1" applyAlignment="1">
      <alignment horizontal="right" vertical="center"/>
    </xf>
    <xf numFmtId="181" fontId="0" fillId="0" borderId="10" xfId="0" applyNumberFormat="1" applyBorder="1" applyAlignment="1">
      <alignment vertical="center"/>
    </xf>
    <xf numFmtId="41" fontId="2" fillId="0" borderId="10" xfId="0" applyNumberFormat="1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182" fontId="0" fillId="0" borderId="10" xfId="0" applyNumberFormat="1" applyBorder="1" applyAlignment="1">
      <alignment vertical="center"/>
    </xf>
    <xf numFmtId="182" fontId="2" fillId="0" borderId="10" xfId="1" applyNumberFormat="1" applyBorder="1" applyAlignment="1">
      <alignment vertical="center"/>
    </xf>
    <xf numFmtId="178" fontId="2" fillId="0" borderId="10" xfId="1" applyNumberFormat="1" applyFill="1" applyBorder="1" applyAlignment="1">
      <alignment vertical="center"/>
    </xf>
    <xf numFmtId="41" fontId="0" fillId="0" borderId="13" xfId="0" applyNumberFormat="1" applyBorder="1" applyAlignment="1">
      <alignment horizontal="left" vertical="center"/>
    </xf>
    <xf numFmtId="41" fontId="2" fillId="0" borderId="10" xfId="0" applyNumberFormat="1" applyFont="1" applyBorder="1" applyAlignment="1">
      <alignment vertical="center"/>
    </xf>
    <xf numFmtId="0" fontId="0" fillId="0" borderId="10" xfId="0" applyBorder="1" applyAlignment="1">
      <alignment horizontal="distributed" vertical="center"/>
    </xf>
    <xf numFmtId="177" fontId="2" fillId="0" borderId="10" xfId="1" applyNumberFormat="1" applyBorder="1" applyAlignment="1">
      <alignment horizontal="center" vertical="center"/>
    </xf>
    <xf numFmtId="177" fontId="2" fillId="0" borderId="10" xfId="1" applyNumberFormat="1" applyFill="1" applyBorder="1" applyAlignment="1">
      <alignment vertical="center"/>
    </xf>
    <xf numFmtId="41" fontId="0" fillId="0" borderId="10" xfId="0" quotePrefix="1" applyNumberFormat="1" applyBorder="1" applyAlignment="1">
      <alignment horizontal="right" vertical="center"/>
    </xf>
    <xf numFmtId="41" fontId="0" fillId="0" borderId="7" xfId="0" applyNumberFormat="1" applyBorder="1" applyAlignment="1">
      <alignment horizontal="centerContinuous" vertical="center"/>
    </xf>
    <xf numFmtId="177" fontId="2" fillId="0" borderId="10" xfId="1" quotePrefix="1" applyNumberFormat="1" applyFont="1" applyFill="1" applyBorder="1" applyAlignment="1">
      <alignment horizontal="right" vertical="center"/>
    </xf>
    <xf numFmtId="177" fontId="20" fillId="0" borderId="10" xfId="1" applyNumberFormat="1" applyFont="1" applyBorder="1" applyAlignment="1">
      <alignment vertical="center"/>
    </xf>
    <xf numFmtId="177" fontId="2" fillId="2" borderId="10" xfId="1" applyNumberFormat="1" applyFill="1" applyBorder="1" applyAlignment="1">
      <alignment vertical="center"/>
    </xf>
    <xf numFmtId="177" fontId="2" fillId="0" borderId="10" xfId="1" applyNumberFormat="1" applyFill="1" applyBorder="1" applyAlignment="1">
      <alignment horizontal="center" vertical="center"/>
    </xf>
    <xf numFmtId="0" fontId="0" fillId="0" borderId="10" xfId="0" applyBorder="1" applyAlignment="1">
      <alignment horizontal="center" vertical="center" textRotation="255"/>
    </xf>
    <xf numFmtId="41" fontId="0" fillId="0" borderId="10" xfId="0" applyNumberForma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vertical="center"/>
    </xf>
    <xf numFmtId="177" fontId="2" fillId="0" borderId="10" xfId="1" applyNumberFormat="1" applyBorder="1" applyAlignment="1">
      <alignment vertical="center"/>
    </xf>
    <xf numFmtId="177" fontId="0" fillId="0" borderId="10" xfId="0" applyNumberForma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180" fontId="15" fillId="0" borderId="10" xfId="1" applyNumberFormat="1" applyFont="1" applyBorder="1" applyAlignment="1">
      <alignment vertical="center" textRotation="255"/>
    </xf>
    <xf numFmtId="0" fontId="13" fillId="0" borderId="10" xfId="3" applyBorder="1" applyAlignment="1">
      <alignment vertical="center"/>
    </xf>
    <xf numFmtId="0" fontId="12" fillId="0" borderId="10" xfId="2" applyFont="1" applyBorder="1" applyAlignment="1">
      <alignment horizontal="distributed" vertical="center" justifyLastLine="1"/>
    </xf>
    <xf numFmtId="0" fontId="12" fillId="0" borderId="10" xfId="0" applyFont="1" applyBorder="1" applyAlignment="1">
      <alignment horizontal="distributed" vertical="center" justifyLastLine="1"/>
    </xf>
    <xf numFmtId="41" fontId="0" fillId="0" borderId="10" xfId="0" applyNumberFormat="1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13" fillId="0" borderId="10" xfId="3" applyBorder="1" applyAlignment="1">
      <alignment vertical="center" textRotation="255"/>
    </xf>
    <xf numFmtId="177" fontId="2" fillId="0" borderId="10" xfId="1" applyNumberFormat="1" applyFill="1" applyBorder="1" applyAlignment="1">
      <alignment vertical="center"/>
    </xf>
    <xf numFmtId="41" fontId="17" fillId="0" borderId="10" xfId="0" applyNumberFormat="1" applyFont="1" applyBorder="1" applyAlignment="1">
      <alignment horizontal="right" vertical="center"/>
    </xf>
    <xf numFmtId="41" fontId="0" fillId="0" borderId="10" xfId="0" applyNumberFormat="1" applyBorder="1" applyAlignment="1">
      <alignment horizontal="center" vertical="center"/>
    </xf>
    <xf numFmtId="41" fontId="0" fillId="0" borderId="8" xfId="0" applyNumberFormat="1" applyBorder="1" applyAlignment="1">
      <alignment horizontal="center" vertical="center"/>
    </xf>
    <xf numFmtId="41" fontId="0" fillId="0" borderId="9" xfId="0" applyNumberForma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Ｈ１０決算ベース" xfId="2" xr:uid="{00000000-0005-0000-0000-000002000000}"/>
    <cellStyle name="標準_地方債公営企業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1103" name="Line 1">
          <a:extLst>
            <a:ext uri="{FF2B5EF4-FFF2-40B4-BE49-F238E27FC236}">
              <a16:creationId xmlns:a16="http://schemas.microsoft.com/office/drawing/2014/main" id="{24474970-3BF2-45D3-B339-6C6D926DEDBD}"/>
            </a:ext>
          </a:extLst>
        </xdr:cNvPr>
        <xdr:cNvSpPr>
          <a:spLocks noChangeShapeType="1"/>
        </xdr:cNvSpPr>
      </xdr:nvSpPr>
      <xdr:spPr bwMode="auto">
        <a:xfrm flipH="1">
          <a:off x="4476750" y="10315575"/>
          <a:ext cx="809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3128" name="Line 1">
          <a:extLst>
            <a:ext uri="{FF2B5EF4-FFF2-40B4-BE49-F238E27FC236}">
              <a16:creationId xmlns:a16="http://schemas.microsoft.com/office/drawing/2014/main" id="{043E7216-B182-4571-A408-59D7D14E487B}"/>
            </a:ext>
          </a:extLst>
        </xdr:cNvPr>
        <xdr:cNvSpPr>
          <a:spLocks noChangeShapeType="1"/>
        </xdr:cNvSpPr>
      </xdr:nvSpPr>
      <xdr:spPr bwMode="auto">
        <a:xfrm flipH="1">
          <a:off x="4476750" y="10315575"/>
          <a:ext cx="809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8"/>
  <sheetViews>
    <sheetView tabSelected="1" view="pageBreakPreview" zoomScaleNormal="100" zoomScaleSheetLayoutView="100" workbookViewId="0">
      <pane xSplit="5" ySplit="8" topLeftCell="F9" activePane="bottomRight" state="frozen"/>
      <selection pane="topRight" activeCell="F1" sqref="F1"/>
      <selection pane="bottomLeft" activeCell="A9" sqref="A9"/>
      <selection pane="bottomRight" activeCell="M7" sqref="M7"/>
    </sheetView>
  </sheetViews>
  <sheetFormatPr defaultColWidth="9" defaultRowHeight="13"/>
  <cols>
    <col min="1" max="2" width="3.6328125" style="2" customWidth="1"/>
    <col min="3" max="4" width="1.6328125" style="2" customWidth="1"/>
    <col min="5" max="5" width="32.6328125" style="2" customWidth="1"/>
    <col min="6" max="6" width="15.6328125" style="2" customWidth="1"/>
    <col min="7" max="7" width="10.6328125" style="2" customWidth="1"/>
    <col min="8" max="8" width="15.6328125" style="2" customWidth="1"/>
    <col min="9" max="9" width="10.6328125" style="2" customWidth="1"/>
    <col min="10" max="11" width="9" style="2"/>
    <col min="12" max="12" width="9.90625" style="2" customWidth="1"/>
    <col min="13" max="16384" width="9" style="2"/>
  </cols>
  <sheetData>
    <row r="1" spans="1:11" ht="34" customHeight="1">
      <c r="A1" s="16" t="s">
        <v>0</v>
      </c>
      <c r="B1" s="16"/>
      <c r="C1" s="16"/>
      <c r="D1" s="16"/>
      <c r="E1" s="21" t="s">
        <v>250</v>
      </c>
      <c r="F1" s="1"/>
    </row>
    <row r="3" spans="1:11" ht="14">
      <c r="A3" s="10" t="s">
        <v>92</v>
      </c>
    </row>
    <row r="5" spans="1:11">
      <c r="A5" s="17" t="s">
        <v>240</v>
      </c>
      <c r="B5" s="17"/>
      <c r="C5" s="17"/>
      <c r="D5" s="17"/>
      <c r="E5" s="17"/>
    </row>
    <row r="6" spans="1:11" ht="14">
      <c r="A6" s="3"/>
      <c r="H6" s="4"/>
      <c r="I6" s="9" t="s">
        <v>1</v>
      </c>
    </row>
    <row r="7" spans="1:11" ht="27" customHeight="1">
      <c r="A7" s="5"/>
      <c r="B7" s="6"/>
      <c r="C7" s="6"/>
      <c r="D7" s="6"/>
      <c r="E7" s="58"/>
      <c r="F7" s="48" t="s">
        <v>241</v>
      </c>
      <c r="G7" s="48"/>
      <c r="H7" s="48" t="s">
        <v>238</v>
      </c>
      <c r="I7" s="49" t="s">
        <v>21</v>
      </c>
    </row>
    <row r="8" spans="1:11" ht="17.149999999999999" customHeight="1">
      <c r="A8" s="18"/>
      <c r="B8" s="19"/>
      <c r="C8" s="19"/>
      <c r="D8" s="19"/>
      <c r="E8" s="59"/>
      <c r="F8" s="51" t="s">
        <v>90</v>
      </c>
      <c r="G8" s="51" t="s">
        <v>2</v>
      </c>
      <c r="H8" s="51" t="s">
        <v>233</v>
      </c>
      <c r="I8" s="52"/>
    </row>
    <row r="9" spans="1:11" ht="18" customHeight="1">
      <c r="A9" s="89" t="s">
        <v>87</v>
      </c>
      <c r="B9" s="89" t="s">
        <v>89</v>
      </c>
      <c r="C9" s="60" t="s">
        <v>3</v>
      </c>
      <c r="D9" s="53"/>
      <c r="E9" s="53"/>
      <c r="F9" s="54">
        <v>179297</v>
      </c>
      <c r="G9" s="55">
        <f>F9/$F$27*100</f>
        <v>25.12362346723015</v>
      </c>
      <c r="H9" s="54">
        <v>166755</v>
      </c>
      <c r="I9" s="55">
        <f>(F9/H9-1)*100</f>
        <v>7.5212137567089332</v>
      </c>
      <c r="K9" s="25"/>
    </row>
    <row r="10" spans="1:11" ht="18" customHeight="1">
      <c r="A10" s="89"/>
      <c r="B10" s="89"/>
      <c r="C10" s="62"/>
      <c r="D10" s="64" t="s">
        <v>22</v>
      </c>
      <c r="E10" s="53"/>
      <c r="F10" s="54">
        <v>42361</v>
      </c>
      <c r="G10" s="55">
        <f t="shared" ref="G10:G26" si="0">F10/$F$27*100</f>
        <v>5.9357480253174133</v>
      </c>
      <c r="H10" s="54">
        <v>37682</v>
      </c>
      <c r="I10" s="55">
        <f t="shared" ref="I10:I27" si="1">(F10/H10-1)*100</f>
        <v>12.41706915768801</v>
      </c>
    </row>
    <row r="11" spans="1:11" ht="18" customHeight="1">
      <c r="A11" s="89"/>
      <c r="B11" s="89"/>
      <c r="C11" s="62"/>
      <c r="D11" s="62"/>
      <c r="E11" s="47" t="s">
        <v>23</v>
      </c>
      <c r="F11" s="54">
        <v>1668</v>
      </c>
      <c r="G11" s="55">
        <f t="shared" si="0"/>
        <v>0.23372507037674856</v>
      </c>
      <c r="H11" s="54">
        <v>32198</v>
      </c>
      <c r="I11" s="55">
        <f t="shared" si="1"/>
        <v>-94.819554009565806</v>
      </c>
    </row>
    <row r="12" spans="1:11" ht="18" customHeight="1">
      <c r="A12" s="89"/>
      <c r="B12" s="89"/>
      <c r="C12" s="62"/>
      <c r="D12" s="62"/>
      <c r="E12" s="47" t="s">
        <v>24</v>
      </c>
      <c r="F12" s="54">
        <v>36055</v>
      </c>
      <c r="G12" s="55">
        <f t="shared" si="0"/>
        <v>5.0521327412671884</v>
      </c>
      <c r="H12" s="54">
        <v>1423</v>
      </c>
      <c r="I12" s="55">
        <f t="shared" si="1"/>
        <v>2433.7315530569222</v>
      </c>
    </row>
    <row r="13" spans="1:11" ht="18" customHeight="1">
      <c r="A13" s="89"/>
      <c r="B13" s="89"/>
      <c r="C13" s="62"/>
      <c r="D13" s="63"/>
      <c r="E13" s="47" t="s">
        <v>25</v>
      </c>
      <c r="F13" s="54">
        <v>81</v>
      </c>
      <c r="G13" s="55">
        <f t="shared" si="0"/>
        <v>1.1349958453547143E-2</v>
      </c>
      <c r="H13" s="54">
        <v>57</v>
      </c>
      <c r="I13" s="55">
        <f t="shared" si="1"/>
        <v>42.105263157894733</v>
      </c>
    </row>
    <row r="14" spans="1:11" ht="18" customHeight="1">
      <c r="A14" s="89"/>
      <c r="B14" s="89"/>
      <c r="C14" s="62"/>
      <c r="D14" s="60" t="s">
        <v>26</v>
      </c>
      <c r="E14" s="53"/>
      <c r="F14" s="54">
        <v>32958</v>
      </c>
      <c r="G14" s="55">
        <f t="shared" si="0"/>
        <v>4.618171984098848</v>
      </c>
      <c r="H14" s="54">
        <v>27707</v>
      </c>
      <c r="I14" s="55">
        <f t="shared" si="1"/>
        <v>18.951889414227452</v>
      </c>
    </row>
    <row r="15" spans="1:11" ht="18" customHeight="1">
      <c r="A15" s="89"/>
      <c r="B15" s="89"/>
      <c r="C15" s="62"/>
      <c r="D15" s="62"/>
      <c r="E15" s="47" t="s">
        <v>27</v>
      </c>
      <c r="F15" s="54">
        <v>1269</v>
      </c>
      <c r="G15" s="55">
        <f t="shared" si="0"/>
        <v>0.17781601577223857</v>
      </c>
      <c r="H15" s="54">
        <v>1210</v>
      </c>
      <c r="I15" s="55">
        <f t="shared" si="1"/>
        <v>4.8760330578512479</v>
      </c>
    </row>
    <row r="16" spans="1:11" ht="18" customHeight="1">
      <c r="A16" s="89"/>
      <c r="B16" s="89"/>
      <c r="C16" s="62"/>
      <c r="D16" s="63"/>
      <c r="E16" s="47" t="s">
        <v>28</v>
      </c>
      <c r="F16" s="54">
        <v>31689</v>
      </c>
      <c r="G16" s="55">
        <f t="shared" si="0"/>
        <v>4.4403559683266103</v>
      </c>
      <c r="H16" s="54">
        <v>26497</v>
      </c>
      <c r="I16" s="55">
        <f t="shared" si="1"/>
        <v>19.594671094840919</v>
      </c>
      <c r="K16" s="26"/>
    </row>
    <row r="17" spans="1:26" ht="18" customHeight="1">
      <c r="A17" s="89"/>
      <c r="B17" s="89"/>
      <c r="C17" s="62"/>
      <c r="D17" s="90" t="s">
        <v>29</v>
      </c>
      <c r="E17" s="91"/>
      <c r="F17" s="54">
        <v>67641</v>
      </c>
      <c r="G17" s="55">
        <f t="shared" si="0"/>
        <v>9.4780560463750891</v>
      </c>
      <c r="H17" s="54">
        <v>63812</v>
      </c>
      <c r="I17" s="55">
        <f t="shared" si="1"/>
        <v>6.0004387889425193</v>
      </c>
    </row>
    <row r="18" spans="1:26" ht="18" customHeight="1">
      <c r="A18" s="89"/>
      <c r="B18" s="89"/>
      <c r="C18" s="62"/>
      <c r="D18" s="90" t="s">
        <v>93</v>
      </c>
      <c r="E18" s="92"/>
      <c r="F18" s="54">
        <v>4054</v>
      </c>
      <c r="G18" s="55">
        <f t="shared" si="0"/>
        <v>0.56805841445284089</v>
      </c>
      <c r="H18" s="54">
        <v>4356</v>
      </c>
      <c r="I18" s="55">
        <f t="shared" si="1"/>
        <v>-6.9329660238751201</v>
      </c>
    </row>
    <row r="19" spans="1:26" ht="18" customHeight="1">
      <c r="A19" s="89"/>
      <c r="B19" s="89"/>
      <c r="C19" s="61"/>
      <c r="D19" s="90" t="s">
        <v>94</v>
      </c>
      <c r="E19" s="92"/>
      <c r="F19" s="54">
        <v>0</v>
      </c>
      <c r="G19" s="55">
        <f t="shared" si="0"/>
        <v>0</v>
      </c>
      <c r="H19" s="54">
        <v>0</v>
      </c>
      <c r="I19" s="55" t="e">
        <f t="shared" si="1"/>
        <v>#DIV/0!</v>
      </c>
      <c r="Z19" s="2" t="s">
        <v>95</v>
      </c>
    </row>
    <row r="20" spans="1:26" ht="18" customHeight="1">
      <c r="A20" s="89"/>
      <c r="B20" s="89"/>
      <c r="C20" s="53" t="s">
        <v>4</v>
      </c>
      <c r="D20" s="53"/>
      <c r="E20" s="53"/>
      <c r="F20" s="54">
        <v>28652</v>
      </c>
      <c r="G20" s="55">
        <f t="shared" si="0"/>
        <v>4.0148025877905269</v>
      </c>
      <c r="H20" s="54">
        <v>25922</v>
      </c>
      <c r="I20" s="55">
        <f t="shared" si="1"/>
        <v>10.531594784353061</v>
      </c>
    </row>
    <row r="21" spans="1:26" ht="18" customHeight="1">
      <c r="A21" s="89"/>
      <c r="B21" s="89"/>
      <c r="C21" s="53" t="s">
        <v>5</v>
      </c>
      <c r="D21" s="53"/>
      <c r="E21" s="53"/>
      <c r="F21" s="54">
        <v>220094</v>
      </c>
      <c r="G21" s="55">
        <f t="shared" si="0"/>
        <v>30.840219208333391</v>
      </c>
      <c r="H21" s="54">
        <v>221699</v>
      </c>
      <c r="I21" s="55">
        <f t="shared" si="1"/>
        <v>-0.72395455099030226</v>
      </c>
    </row>
    <row r="22" spans="1:26" ht="18" customHeight="1">
      <c r="A22" s="89"/>
      <c r="B22" s="89"/>
      <c r="C22" s="53" t="s">
        <v>30</v>
      </c>
      <c r="D22" s="53"/>
      <c r="E22" s="53"/>
      <c r="F22" s="54">
        <v>7221</v>
      </c>
      <c r="G22" s="55">
        <f t="shared" si="0"/>
        <v>1.0118277776921469</v>
      </c>
      <c r="H22" s="54">
        <v>7245</v>
      </c>
      <c r="I22" s="55">
        <f t="shared" si="1"/>
        <v>-0.33126293995858758</v>
      </c>
    </row>
    <row r="23" spans="1:26" ht="18" customHeight="1">
      <c r="A23" s="89"/>
      <c r="B23" s="89"/>
      <c r="C23" s="53" t="s">
        <v>6</v>
      </c>
      <c r="D23" s="53"/>
      <c r="E23" s="53"/>
      <c r="F23" s="54">
        <v>96745</v>
      </c>
      <c r="G23" s="55">
        <f t="shared" si="0"/>
        <v>13.556194204795288</v>
      </c>
      <c r="H23" s="54">
        <v>92534</v>
      </c>
      <c r="I23" s="55">
        <f t="shared" si="1"/>
        <v>4.5507597207512962</v>
      </c>
    </row>
    <row r="24" spans="1:26" ht="18" customHeight="1">
      <c r="A24" s="89"/>
      <c r="B24" s="89"/>
      <c r="C24" s="53" t="s">
        <v>31</v>
      </c>
      <c r="D24" s="53"/>
      <c r="E24" s="53"/>
      <c r="F24" s="54">
        <v>1161</v>
      </c>
      <c r="G24" s="55">
        <f t="shared" si="0"/>
        <v>0.16268273783417569</v>
      </c>
      <c r="H24" s="54">
        <v>975</v>
      </c>
      <c r="I24" s="55">
        <f t="shared" si="1"/>
        <v>19.07692307692308</v>
      </c>
    </row>
    <row r="25" spans="1:26" ht="18" customHeight="1">
      <c r="A25" s="89"/>
      <c r="B25" s="89"/>
      <c r="C25" s="53" t="s">
        <v>7</v>
      </c>
      <c r="D25" s="53"/>
      <c r="E25" s="53"/>
      <c r="F25" s="54">
        <v>46791</v>
      </c>
      <c r="G25" s="55">
        <f t="shared" si="0"/>
        <v>6.5564926666657319</v>
      </c>
      <c r="H25" s="54">
        <v>43973</v>
      </c>
      <c r="I25" s="55">
        <f t="shared" si="1"/>
        <v>6.4084779296386341</v>
      </c>
    </row>
    <row r="26" spans="1:26" ht="18" customHeight="1">
      <c r="A26" s="89"/>
      <c r="B26" s="89"/>
      <c r="C26" s="53" t="s">
        <v>8</v>
      </c>
      <c r="D26" s="53"/>
      <c r="E26" s="53"/>
      <c r="F26" s="54">
        <v>133698</v>
      </c>
      <c r="G26" s="55">
        <f t="shared" si="0"/>
        <v>18.734157349658588</v>
      </c>
      <c r="H26" s="54">
        <v>155075</v>
      </c>
      <c r="I26" s="55">
        <f t="shared" si="1"/>
        <v>-13.784942769627595</v>
      </c>
    </row>
    <row r="27" spans="1:26" ht="18" customHeight="1">
      <c r="A27" s="89"/>
      <c r="B27" s="89"/>
      <c r="C27" s="53" t="s">
        <v>9</v>
      </c>
      <c r="D27" s="53"/>
      <c r="E27" s="53"/>
      <c r="F27" s="54">
        <f>SUM(F9,F20:F26)</f>
        <v>713659</v>
      </c>
      <c r="G27" s="55">
        <f>F27/$F$27*100</f>
        <v>100</v>
      </c>
      <c r="H27" s="54">
        <v>714178</v>
      </c>
      <c r="I27" s="55">
        <f t="shared" si="1"/>
        <v>-7.267095878058516E-2</v>
      </c>
    </row>
    <row r="28" spans="1:26" ht="18" customHeight="1">
      <c r="A28" s="89"/>
      <c r="B28" s="89" t="s">
        <v>88</v>
      </c>
      <c r="C28" s="60" t="s">
        <v>10</v>
      </c>
      <c r="D28" s="53"/>
      <c r="E28" s="53"/>
      <c r="F28" s="54">
        <f>SUM(F29:F31)</f>
        <v>279697</v>
      </c>
      <c r="G28" s="55">
        <f>F28/$F$45*100</f>
        <v>39.191967031873766</v>
      </c>
      <c r="H28" s="54">
        <v>281331</v>
      </c>
      <c r="I28" s="55">
        <f>(F28/H28-1)*100</f>
        <v>-0.58081050435252468</v>
      </c>
    </row>
    <row r="29" spans="1:26" ht="18" customHeight="1">
      <c r="A29" s="89"/>
      <c r="B29" s="89"/>
      <c r="C29" s="62"/>
      <c r="D29" s="53" t="s">
        <v>11</v>
      </c>
      <c r="E29" s="53"/>
      <c r="F29" s="54">
        <v>167108</v>
      </c>
      <c r="G29" s="55">
        <f t="shared" ref="G29:G44" si="2">F29/$F$45*100</f>
        <v>23.415664904387111</v>
      </c>
      <c r="H29" s="54">
        <v>171731</v>
      </c>
      <c r="I29" s="55">
        <f t="shared" ref="I29:I45" si="3">(F29/H29-1)*100</f>
        <v>-2.6920008618129487</v>
      </c>
    </row>
    <row r="30" spans="1:26" ht="18" customHeight="1">
      <c r="A30" s="89"/>
      <c r="B30" s="89"/>
      <c r="C30" s="62"/>
      <c r="D30" s="53" t="s">
        <v>32</v>
      </c>
      <c r="E30" s="53"/>
      <c r="F30" s="54">
        <v>13586</v>
      </c>
      <c r="G30" s="55">
        <f t="shared" si="2"/>
        <v>1.9037103154307591</v>
      </c>
      <c r="H30" s="54">
        <v>13217</v>
      </c>
      <c r="I30" s="55">
        <f t="shared" si="3"/>
        <v>2.7918589695089757</v>
      </c>
    </row>
    <row r="31" spans="1:26" ht="18" customHeight="1">
      <c r="A31" s="89"/>
      <c r="B31" s="89"/>
      <c r="C31" s="61"/>
      <c r="D31" s="53" t="s">
        <v>12</v>
      </c>
      <c r="E31" s="53"/>
      <c r="F31" s="54">
        <v>99003</v>
      </c>
      <c r="G31" s="55">
        <f t="shared" si="2"/>
        <v>13.872591812055898</v>
      </c>
      <c r="H31" s="54">
        <v>96383</v>
      </c>
      <c r="I31" s="55">
        <f t="shared" si="3"/>
        <v>2.7183216957347156</v>
      </c>
    </row>
    <row r="32" spans="1:26" ht="18" customHeight="1">
      <c r="A32" s="89"/>
      <c r="B32" s="89"/>
      <c r="C32" s="60" t="s">
        <v>13</v>
      </c>
      <c r="D32" s="53"/>
      <c r="E32" s="53"/>
      <c r="F32" s="54">
        <f>SUM(F33:F38)+300</f>
        <v>334637</v>
      </c>
      <c r="G32" s="55">
        <f t="shared" si="2"/>
        <v>46.890321568143889</v>
      </c>
      <c r="H32" s="54">
        <v>339474</v>
      </c>
      <c r="I32" s="55">
        <f t="shared" si="3"/>
        <v>-1.4248513877351376</v>
      </c>
    </row>
    <row r="33" spans="1:9" ht="18" customHeight="1">
      <c r="A33" s="89"/>
      <c r="B33" s="89"/>
      <c r="C33" s="62"/>
      <c r="D33" s="53" t="s">
        <v>14</v>
      </c>
      <c r="E33" s="53"/>
      <c r="F33" s="54">
        <v>27825</v>
      </c>
      <c r="G33" s="55">
        <f t="shared" si="2"/>
        <v>3.8989209132092499</v>
      </c>
      <c r="H33" s="54">
        <v>27793</v>
      </c>
      <c r="I33" s="55">
        <f t="shared" si="3"/>
        <v>0.11513690497606532</v>
      </c>
    </row>
    <row r="34" spans="1:9" ht="18" customHeight="1">
      <c r="A34" s="89"/>
      <c r="B34" s="89"/>
      <c r="C34" s="62"/>
      <c r="D34" s="53" t="s">
        <v>33</v>
      </c>
      <c r="E34" s="53"/>
      <c r="F34" s="54">
        <v>15892</v>
      </c>
      <c r="G34" s="55">
        <f t="shared" si="2"/>
        <v>2.2268338239971754</v>
      </c>
      <c r="H34" s="54">
        <v>15411</v>
      </c>
      <c r="I34" s="55">
        <f t="shared" si="3"/>
        <v>3.1211472324962797</v>
      </c>
    </row>
    <row r="35" spans="1:9" ht="18" customHeight="1">
      <c r="A35" s="89"/>
      <c r="B35" s="89"/>
      <c r="C35" s="62"/>
      <c r="D35" s="53" t="s">
        <v>34</v>
      </c>
      <c r="E35" s="53"/>
      <c r="F35" s="54">
        <v>175179</v>
      </c>
      <c r="G35" s="55">
        <f t="shared" si="2"/>
        <v>24.546597184369563</v>
      </c>
      <c r="H35" s="54">
        <v>170700</v>
      </c>
      <c r="I35" s="55">
        <f t="shared" si="3"/>
        <v>2.623901581722321</v>
      </c>
    </row>
    <row r="36" spans="1:9" ht="18" customHeight="1">
      <c r="A36" s="89"/>
      <c r="B36" s="89"/>
      <c r="C36" s="62"/>
      <c r="D36" s="53" t="s">
        <v>35</v>
      </c>
      <c r="E36" s="53"/>
      <c r="F36" s="54">
        <v>6143</v>
      </c>
      <c r="G36" s="55">
        <f t="shared" si="2"/>
        <v>0.86077524419926033</v>
      </c>
      <c r="H36" s="54">
        <v>6667</v>
      </c>
      <c r="I36" s="55">
        <f t="shared" si="3"/>
        <v>-7.8596070196490171</v>
      </c>
    </row>
    <row r="37" spans="1:9" ht="18" customHeight="1">
      <c r="A37" s="89"/>
      <c r="B37" s="89"/>
      <c r="C37" s="62"/>
      <c r="D37" s="53" t="s">
        <v>15</v>
      </c>
      <c r="E37" s="53"/>
      <c r="F37" s="54">
        <v>6489</v>
      </c>
      <c r="G37" s="55">
        <f t="shared" si="2"/>
        <v>0.90925778277860991</v>
      </c>
      <c r="H37" s="54">
        <v>3774</v>
      </c>
      <c r="I37" s="55">
        <f t="shared" si="3"/>
        <v>71.939586645469006</v>
      </c>
    </row>
    <row r="38" spans="1:9" ht="18" customHeight="1">
      <c r="A38" s="89"/>
      <c r="B38" s="89"/>
      <c r="C38" s="61"/>
      <c r="D38" s="53" t="s">
        <v>36</v>
      </c>
      <c r="E38" s="53"/>
      <c r="F38" s="54">
        <v>102809</v>
      </c>
      <c r="G38" s="55">
        <f t="shared" si="2"/>
        <v>14.405899736428744</v>
      </c>
      <c r="H38" s="54">
        <v>114829</v>
      </c>
      <c r="I38" s="55">
        <f t="shared" si="3"/>
        <v>-10.46773898579627</v>
      </c>
    </row>
    <row r="39" spans="1:9" ht="18" customHeight="1">
      <c r="A39" s="89"/>
      <c r="B39" s="89"/>
      <c r="C39" s="60" t="s">
        <v>16</v>
      </c>
      <c r="D39" s="53"/>
      <c r="E39" s="53"/>
      <c r="F39" s="54">
        <f>F40+F43</f>
        <v>99325</v>
      </c>
      <c r="G39" s="55">
        <f t="shared" si="2"/>
        <v>13.917711399982343</v>
      </c>
      <c r="H39" s="54">
        <v>93373</v>
      </c>
      <c r="I39" s="55">
        <f t="shared" si="3"/>
        <v>6.3744337228106573</v>
      </c>
    </row>
    <row r="40" spans="1:9" ht="18" customHeight="1">
      <c r="A40" s="89"/>
      <c r="B40" s="89"/>
      <c r="C40" s="62"/>
      <c r="D40" s="60" t="s">
        <v>17</v>
      </c>
      <c r="E40" s="53"/>
      <c r="F40" s="54">
        <v>82606</v>
      </c>
      <c r="G40" s="55">
        <f t="shared" si="2"/>
        <v>11.574995901403891</v>
      </c>
      <c r="H40" s="54">
        <v>81498</v>
      </c>
      <c r="I40" s="55">
        <f t="shared" si="3"/>
        <v>1.3595425654617355</v>
      </c>
    </row>
    <row r="41" spans="1:9" ht="18" customHeight="1">
      <c r="A41" s="89"/>
      <c r="B41" s="89"/>
      <c r="C41" s="62"/>
      <c r="D41" s="62"/>
      <c r="E41" s="56" t="s">
        <v>91</v>
      </c>
      <c r="F41" s="54">
        <f>50608+6007</f>
        <v>56615</v>
      </c>
      <c r="G41" s="55">
        <f t="shared" si="2"/>
        <v>7.9330604672539691</v>
      </c>
      <c r="H41" s="54">
        <v>57980</v>
      </c>
      <c r="I41" s="57">
        <f t="shared" si="3"/>
        <v>-2.3542600896860999</v>
      </c>
    </row>
    <row r="42" spans="1:9" ht="18" customHeight="1">
      <c r="A42" s="89"/>
      <c r="B42" s="89"/>
      <c r="C42" s="62"/>
      <c r="D42" s="61"/>
      <c r="E42" s="47" t="s">
        <v>37</v>
      </c>
      <c r="F42" s="54">
        <v>25991</v>
      </c>
      <c r="G42" s="55">
        <f t="shared" si="2"/>
        <v>3.6419354341499233</v>
      </c>
      <c r="H42" s="54">
        <v>23518</v>
      </c>
      <c r="I42" s="57">
        <f t="shared" si="3"/>
        <v>10.515349944723184</v>
      </c>
    </row>
    <row r="43" spans="1:9" ht="18" customHeight="1">
      <c r="A43" s="89"/>
      <c r="B43" s="89"/>
      <c r="C43" s="62"/>
      <c r="D43" s="53" t="s">
        <v>38</v>
      </c>
      <c r="E43" s="53"/>
      <c r="F43" s="54">
        <v>16719</v>
      </c>
      <c r="G43" s="55">
        <f t="shared" si="2"/>
        <v>2.3427154985784528</v>
      </c>
      <c r="H43" s="54">
        <v>11875</v>
      </c>
      <c r="I43" s="57">
        <f t="shared" si="3"/>
        <v>40.791578947368421</v>
      </c>
    </row>
    <row r="44" spans="1:9" ht="18" customHeight="1">
      <c r="A44" s="89"/>
      <c r="B44" s="89"/>
      <c r="C44" s="61"/>
      <c r="D44" s="53" t="s">
        <v>39</v>
      </c>
      <c r="E44" s="53"/>
      <c r="F44" s="54">
        <v>0</v>
      </c>
      <c r="G44" s="55">
        <f t="shared" si="2"/>
        <v>0</v>
      </c>
      <c r="H44" s="54">
        <v>0</v>
      </c>
      <c r="I44" s="55" t="e">
        <f t="shared" si="3"/>
        <v>#DIV/0!</v>
      </c>
    </row>
    <row r="45" spans="1:9" ht="18" customHeight="1">
      <c r="A45" s="89"/>
      <c r="B45" s="89"/>
      <c r="C45" s="47" t="s">
        <v>18</v>
      </c>
      <c r="D45" s="47"/>
      <c r="E45" s="47"/>
      <c r="F45" s="54">
        <f>SUM(F28,F32,F39)</f>
        <v>713659</v>
      </c>
      <c r="G45" s="55">
        <f>F45/$F$45*100</f>
        <v>100</v>
      </c>
      <c r="H45" s="54">
        <v>714178</v>
      </c>
      <c r="I45" s="55">
        <f t="shared" si="3"/>
        <v>-7.267095878058516E-2</v>
      </c>
    </row>
    <row r="46" spans="1:9">
      <c r="A46" s="23" t="s">
        <v>19</v>
      </c>
    </row>
    <row r="47" spans="1:9">
      <c r="A47" s="24" t="s">
        <v>20</v>
      </c>
    </row>
    <row r="48" spans="1:9">
      <c r="A48" s="24"/>
    </row>
  </sheetData>
  <mergeCells count="6">
    <mergeCell ref="A9:A45"/>
    <mergeCell ref="B9:B27"/>
    <mergeCell ref="B28:B45"/>
    <mergeCell ref="D17:E17"/>
    <mergeCell ref="D18:E18"/>
    <mergeCell ref="D19:E19"/>
  </mergeCells>
  <phoneticPr fontId="9"/>
  <printOptions horizontalCentered="1" verticalCentered="1" gridLinesSet="0"/>
  <pageMargins left="0" right="0" top="0.2" bottom="0.19685039370078741" header="0.2" footer="0.31"/>
  <pageSetup paperSize="9" orientation="portrait" useFirstPageNumber="1" r:id="rId1"/>
  <headerFooter alignWithMargins="0">
    <oddHeader>&amp;R&amp;"明朝,斜体"&amp;9都道府県－&amp;P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50"/>
  <sheetViews>
    <sheetView view="pageBreakPreview" zoomScaleNormal="100" zoomScaleSheetLayoutView="100" workbookViewId="0">
      <selection activeCell="I17" sqref="I17"/>
    </sheetView>
  </sheetViews>
  <sheetFormatPr defaultColWidth="9" defaultRowHeight="13"/>
  <cols>
    <col min="1" max="1" width="3.6328125" style="2" customWidth="1"/>
    <col min="2" max="3" width="1.6328125" style="2" customWidth="1"/>
    <col min="4" max="4" width="22.6328125" style="2" customWidth="1"/>
    <col min="5" max="5" width="10.6328125" style="2" customWidth="1"/>
    <col min="6" max="21" width="13.6328125" style="2" customWidth="1"/>
    <col min="22" max="25" width="12" style="2" customWidth="1"/>
    <col min="26" max="16384" width="9" style="2"/>
  </cols>
  <sheetData>
    <row r="1" spans="1:25" ht="34" customHeight="1">
      <c r="A1" s="20" t="s">
        <v>0</v>
      </c>
      <c r="B1" s="11"/>
      <c r="C1" s="11"/>
      <c r="D1" s="22" t="s">
        <v>250</v>
      </c>
      <c r="E1" s="13"/>
      <c r="F1" s="13"/>
      <c r="G1" s="13"/>
    </row>
    <row r="2" spans="1:25" ht="15" customHeight="1"/>
    <row r="3" spans="1:25" ht="15" customHeight="1">
      <c r="A3" s="14" t="s">
        <v>46</v>
      </c>
      <c r="B3" s="14"/>
      <c r="C3" s="14"/>
      <c r="D3" s="14"/>
    </row>
    <row r="4" spans="1:25" ht="15" customHeight="1">
      <c r="A4" s="14"/>
      <c r="B4" s="14"/>
      <c r="C4" s="14"/>
      <c r="D4" s="14"/>
    </row>
    <row r="5" spans="1:25" ht="16" customHeight="1">
      <c r="A5" s="12" t="s">
        <v>242</v>
      </c>
      <c r="B5" s="12"/>
      <c r="C5" s="12"/>
      <c r="D5" s="12"/>
      <c r="K5" s="15"/>
      <c r="O5" s="15" t="s">
        <v>47</v>
      </c>
    </row>
    <row r="6" spans="1:25" ht="16" customHeight="1">
      <c r="A6" s="99" t="s">
        <v>48</v>
      </c>
      <c r="B6" s="100"/>
      <c r="C6" s="100"/>
      <c r="D6" s="100"/>
      <c r="E6" s="100"/>
      <c r="F6" s="95" t="s">
        <v>251</v>
      </c>
      <c r="G6" s="95"/>
      <c r="H6" s="95" t="s">
        <v>252</v>
      </c>
      <c r="I6" s="95"/>
      <c r="J6" s="95" t="s">
        <v>253</v>
      </c>
      <c r="K6" s="95"/>
      <c r="L6" s="95" t="s">
        <v>254</v>
      </c>
      <c r="M6" s="95"/>
      <c r="N6" s="95"/>
      <c r="O6" s="95"/>
    </row>
    <row r="7" spans="1:25" ht="16" customHeight="1">
      <c r="A7" s="100"/>
      <c r="B7" s="100"/>
      <c r="C7" s="100"/>
      <c r="D7" s="100"/>
      <c r="E7" s="100"/>
      <c r="F7" s="51" t="s">
        <v>243</v>
      </c>
      <c r="G7" s="51" t="s">
        <v>238</v>
      </c>
      <c r="H7" s="51" t="s">
        <v>243</v>
      </c>
      <c r="I7" s="51" t="s">
        <v>238</v>
      </c>
      <c r="J7" s="51" t="s">
        <v>243</v>
      </c>
      <c r="K7" s="51" t="s">
        <v>238</v>
      </c>
      <c r="L7" s="51" t="s">
        <v>243</v>
      </c>
      <c r="M7" s="51" t="s">
        <v>238</v>
      </c>
      <c r="N7" s="51" t="s">
        <v>243</v>
      </c>
      <c r="O7" s="51" t="s">
        <v>238</v>
      </c>
    </row>
    <row r="8" spans="1:25" ht="16" customHeight="1">
      <c r="A8" s="97" t="s">
        <v>82</v>
      </c>
      <c r="B8" s="60" t="s">
        <v>49</v>
      </c>
      <c r="C8" s="53"/>
      <c r="D8" s="53"/>
      <c r="E8" s="65" t="s">
        <v>40</v>
      </c>
      <c r="F8" s="54">
        <v>9273</v>
      </c>
      <c r="G8" s="54">
        <v>9739</v>
      </c>
      <c r="H8" s="54">
        <v>1296</v>
      </c>
      <c r="I8" s="54">
        <v>1213</v>
      </c>
      <c r="J8" s="54">
        <v>119445</v>
      </c>
      <c r="K8" s="54">
        <v>119912</v>
      </c>
      <c r="L8" s="54">
        <v>9839</v>
      </c>
      <c r="M8" s="54">
        <v>8860</v>
      </c>
      <c r="N8" s="54"/>
      <c r="O8" s="54"/>
      <c r="P8" s="27"/>
      <c r="Q8" s="27"/>
      <c r="R8" s="27"/>
      <c r="S8" s="27"/>
      <c r="T8" s="27"/>
      <c r="U8" s="27"/>
      <c r="V8" s="27"/>
      <c r="W8" s="27"/>
      <c r="X8" s="27"/>
      <c r="Y8" s="27"/>
    </row>
    <row r="9" spans="1:25" ht="16" customHeight="1">
      <c r="A9" s="97"/>
      <c r="B9" s="62"/>
      <c r="C9" s="53" t="s">
        <v>50</v>
      </c>
      <c r="D9" s="53"/>
      <c r="E9" s="65" t="s">
        <v>41</v>
      </c>
      <c r="F9" s="54">
        <v>9273</v>
      </c>
      <c r="G9" s="54">
        <v>9739</v>
      </c>
      <c r="H9" s="54">
        <v>1296</v>
      </c>
      <c r="I9" s="54">
        <v>1213</v>
      </c>
      <c r="J9" s="54">
        <v>119445</v>
      </c>
      <c r="K9" s="54">
        <v>119912</v>
      </c>
      <c r="L9" s="54">
        <v>9839</v>
      </c>
      <c r="M9" s="54">
        <v>8860</v>
      </c>
      <c r="N9" s="54"/>
      <c r="O9" s="54"/>
      <c r="P9" s="27"/>
      <c r="Q9" s="27"/>
      <c r="R9" s="27"/>
      <c r="S9" s="27"/>
      <c r="T9" s="27"/>
      <c r="U9" s="27"/>
      <c r="V9" s="27"/>
      <c r="W9" s="27"/>
      <c r="X9" s="27"/>
      <c r="Y9" s="27"/>
    </row>
    <row r="10" spans="1:25" ht="16" customHeight="1">
      <c r="A10" s="97"/>
      <c r="B10" s="61"/>
      <c r="C10" s="53" t="s">
        <v>51</v>
      </c>
      <c r="D10" s="53"/>
      <c r="E10" s="65" t="s">
        <v>42</v>
      </c>
      <c r="F10" s="54">
        <v>0</v>
      </c>
      <c r="G10" s="54">
        <v>0</v>
      </c>
      <c r="H10" s="54">
        <v>0</v>
      </c>
      <c r="I10" s="54">
        <v>0</v>
      </c>
      <c r="J10" s="66">
        <v>0</v>
      </c>
      <c r="K10" s="66">
        <v>0</v>
      </c>
      <c r="L10" s="54">
        <v>0</v>
      </c>
      <c r="M10" s="54">
        <v>0</v>
      </c>
      <c r="N10" s="54"/>
      <c r="O10" s="54"/>
      <c r="P10" s="27"/>
      <c r="Q10" s="27"/>
      <c r="R10" s="27"/>
      <c r="S10" s="27"/>
      <c r="T10" s="27"/>
      <c r="U10" s="27"/>
      <c r="V10" s="27"/>
      <c r="W10" s="27"/>
      <c r="X10" s="27"/>
      <c r="Y10" s="27"/>
    </row>
    <row r="11" spans="1:25" ht="16" customHeight="1">
      <c r="A11" s="97"/>
      <c r="B11" s="60" t="s">
        <v>52</v>
      </c>
      <c r="C11" s="53"/>
      <c r="D11" s="53"/>
      <c r="E11" s="65" t="s">
        <v>43</v>
      </c>
      <c r="F11" s="54">
        <v>7647</v>
      </c>
      <c r="G11" s="54">
        <v>9408</v>
      </c>
      <c r="H11" s="54">
        <v>1828</v>
      </c>
      <c r="I11" s="54">
        <v>1646</v>
      </c>
      <c r="J11" s="54">
        <v>122938</v>
      </c>
      <c r="K11" s="54">
        <v>121736</v>
      </c>
      <c r="L11" s="54">
        <v>9803</v>
      </c>
      <c r="M11" s="54">
        <v>8832</v>
      </c>
      <c r="N11" s="54"/>
      <c r="O11" s="54"/>
      <c r="P11" s="27"/>
      <c r="Q11" s="27"/>
      <c r="R11" s="27"/>
      <c r="S11" s="27"/>
      <c r="T11" s="27"/>
      <c r="U11" s="27"/>
      <c r="V11" s="27"/>
      <c r="W11" s="27"/>
      <c r="X11" s="27"/>
      <c r="Y11" s="27"/>
    </row>
    <row r="12" spans="1:25" ht="16" customHeight="1">
      <c r="A12" s="97"/>
      <c r="B12" s="62"/>
      <c r="C12" s="53" t="s">
        <v>53</v>
      </c>
      <c r="D12" s="53"/>
      <c r="E12" s="65" t="s">
        <v>44</v>
      </c>
      <c r="F12" s="54">
        <v>7647</v>
      </c>
      <c r="G12" s="54">
        <v>9408</v>
      </c>
      <c r="H12" s="54">
        <v>1828</v>
      </c>
      <c r="I12" s="54">
        <v>1646</v>
      </c>
      <c r="J12" s="54">
        <v>122938</v>
      </c>
      <c r="K12" s="54">
        <v>121736</v>
      </c>
      <c r="L12" s="54">
        <v>9803</v>
      </c>
      <c r="M12" s="54">
        <v>8832</v>
      </c>
      <c r="N12" s="54"/>
      <c r="O12" s="54"/>
      <c r="P12" s="27"/>
      <c r="Q12" s="27"/>
      <c r="R12" s="27"/>
      <c r="S12" s="27"/>
      <c r="T12" s="27"/>
      <c r="U12" s="27"/>
      <c r="V12" s="27"/>
      <c r="W12" s="27"/>
      <c r="X12" s="27"/>
      <c r="Y12" s="27"/>
    </row>
    <row r="13" spans="1:25" ht="16" customHeight="1">
      <c r="A13" s="97"/>
      <c r="B13" s="61"/>
      <c r="C13" s="53" t="s">
        <v>54</v>
      </c>
      <c r="D13" s="53"/>
      <c r="E13" s="65" t="s">
        <v>45</v>
      </c>
      <c r="F13" s="54">
        <v>0</v>
      </c>
      <c r="G13" s="54">
        <v>0</v>
      </c>
      <c r="H13" s="66">
        <v>0</v>
      </c>
      <c r="I13" s="66">
        <v>0</v>
      </c>
      <c r="J13" s="66">
        <v>0</v>
      </c>
      <c r="K13" s="66">
        <v>0</v>
      </c>
      <c r="L13" s="54">
        <v>0</v>
      </c>
      <c r="M13" s="54">
        <v>0</v>
      </c>
      <c r="N13" s="54"/>
      <c r="O13" s="54"/>
      <c r="P13" s="27"/>
      <c r="Q13" s="27"/>
      <c r="R13" s="27"/>
      <c r="S13" s="27"/>
      <c r="T13" s="27"/>
      <c r="U13" s="27"/>
      <c r="V13" s="27"/>
      <c r="W13" s="27"/>
      <c r="X13" s="27"/>
      <c r="Y13" s="27"/>
    </row>
    <row r="14" spans="1:25" ht="16" customHeight="1">
      <c r="A14" s="97"/>
      <c r="B14" s="53" t="s">
        <v>55</v>
      </c>
      <c r="C14" s="53"/>
      <c r="D14" s="53"/>
      <c r="E14" s="65" t="s">
        <v>96</v>
      </c>
      <c r="F14" s="54">
        <f t="shared" ref="F14:O15" si="0">F9-F12</f>
        <v>1626</v>
      </c>
      <c r="G14" s="54">
        <f t="shared" si="0"/>
        <v>331</v>
      </c>
      <c r="H14" s="54">
        <f t="shared" si="0"/>
        <v>-532</v>
      </c>
      <c r="I14" s="54">
        <f t="shared" si="0"/>
        <v>-433</v>
      </c>
      <c r="J14" s="54">
        <f t="shared" si="0"/>
        <v>-3493</v>
      </c>
      <c r="K14" s="54">
        <f t="shared" si="0"/>
        <v>-1824</v>
      </c>
      <c r="L14" s="54">
        <f t="shared" si="0"/>
        <v>36</v>
      </c>
      <c r="M14" s="54">
        <f t="shared" si="0"/>
        <v>28</v>
      </c>
      <c r="N14" s="54">
        <f t="shared" si="0"/>
        <v>0</v>
      </c>
      <c r="O14" s="54">
        <f t="shared" si="0"/>
        <v>0</v>
      </c>
      <c r="P14" s="27"/>
      <c r="Q14" s="27"/>
      <c r="R14" s="27"/>
      <c r="S14" s="27"/>
      <c r="T14" s="27"/>
      <c r="U14" s="27"/>
      <c r="V14" s="27"/>
      <c r="W14" s="27"/>
      <c r="X14" s="27"/>
      <c r="Y14" s="27"/>
    </row>
    <row r="15" spans="1:25" ht="16" customHeight="1">
      <c r="A15" s="97"/>
      <c r="B15" s="53" t="s">
        <v>56</v>
      </c>
      <c r="C15" s="53"/>
      <c r="D15" s="53"/>
      <c r="E15" s="65" t="s">
        <v>97</v>
      </c>
      <c r="F15" s="54">
        <f t="shared" ref="F15:O15" si="1">F10-F13</f>
        <v>0</v>
      </c>
      <c r="G15" s="54">
        <f t="shared" si="0"/>
        <v>0</v>
      </c>
      <c r="H15" s="54">
        <f t="shared" si="1"/>
        <v>0</v>
      </c>
      <c r="I15" s="54">
        <f t="shared" si="0"/>
        <v>0</v>
      </c>
      <c r="J15" s="54">
        <f t="shared" si="1"/>
        <v>0</v>
      </c>
      <c r="K15" s="54">
        <f t="shared" si="0"/>
        <v>0</v>
      </c>
      <c r="L15" s="54">
        <f t="shared" si="1"/>
        <v>0</v>
      </c>
      <c r="M15" s="54">
        <f t="shared" si="0"/>
        <v>0</v>
      </c>
      <c r="N15" s="54">
        <f t="shared" si="1"/>
        <v>0</v>
      </c>
      <c r="O15" s="54">
        <f t="shared" si="1"/>
        <v>0</v>
      </c>
      <c r="P15" s="27"/>
      <c r="Q15" s="27"/>
      <c r="R15" s="27"/>
      <c r="S15" s="27"/>
      <c r="T15" s="27"/>
      <c r="U15" s="27"/>
      <c r="V15" s="27"/>
      <c r="W15" s="27"/>
      <c r="X15" s="27"/>
      <c r="Y15" s="27"/>
    </row>
    <row r="16" spans="1:25" ht="16" customHeight="1">
      <c r="A16" s="97"/>
      <c r="B16" s="53" t="s">
        <v>57</v>
      </c>
      <c r="C16" s="53"/>
      <c r="D16" s="53"/>
      <c r="E16" s="65" t="s">
        <v>98</v>
      </c>
      <c r="F16" s="54">
        <f t="shared" ref="F16:O16" si="2">F8-F11</f>
        <v>1626</v>
      </c>
      <c r="G16" s="54">
        <f t="shared" si="2"/>
        <v>331</v>
      </c>
      <c r="H16" s="54">
        <f t="shared" si="2"/>
        <v>-532</v>
      </c>
      <c r="I16" s="54">
        <f t="shared" si="2"/>
        <v>-433</v>
      </c>
      <c r="J16" s="54">
        <f t="shared" si="2"/>
        <v>-3493</v>
      </c>
      <c r="K16" s="54">
        <f t="shared" si="2"/>
        <v>-1824</v>
      </c>
      <c r="L16" s="54">
        <f t="shared" si="2"/>
        <v>36</v>
      </c>
      <c r="M16" s="54">
        <f t="shared" si="2"/>
        <v>28</v>
      </c>
      <c r="N16" s="54">
        <f t="shared" si="2"/>
        <v>0</v>
      </c>
      <c r="O16" s="54">
        <f t="shared" si="2"/>
        <v>0</v>
      </c>
      <c r="P16" s="27"/>
      <c r="Q16" s="27"/>
      <c r="R16" s="27"/>
      <c r="S16" s="27"/>
      <c r="T16" s="27"/>
      <c r="U16" s="27"/>
      <c r="V16" s="27"/>
      <c r="W16" s="27"/>
      <c r="X16" s="27"/>
      <c r="Y16" s="27"/>
    </row>
    <row r="17" spans="1:25" ht="16" customHeight="1">
      <c r="A17" s="97"/>
      <c r="B17" s="53" t="s">
        <v>58</v>
      </c>
      <c r="C17" s="53"/>
      <c r="D17" s="53"/>
      <c r="E17" s="51"/>
      <c r="F17" s="82">
        <v>0</v>
      </c>
      <c r="G17" s="82">
        <v>0</v>
      </c>
      <c r="H17" s="66">
        <v>1801</v>
      </c>
      <c r="I17" s="66">
        <v>1258</v>
      </c>
      <c r="J17" s="54">
        <v>54327</v>
      </c>
      <c r="K17" s="82">
        <v>45050</v>
      </c>
      <c r="L17" s="82">
        <v>0</v>
      </c>
      <c r="M17" s="82">
        <v>0</v>
      </c>
      <c r="N17" s="66"/>
      <c r="O17" s="67"/>
      <c r="P17" s="27"/>
      <c r="Q17" s="27"/>
      <c r="R17" s="27"/>
      <c r="S17" s="27"/>
      <c r="T17" s="27"/>
      <c r="U17" s="27"/>
      <c r="V17" s="27"/>
      <c r="W17" s="27"/>
      <c r="X17" s="27"/>
      <c r="Y17" s="27"/>
    </row>
    <row r="18" spans="1:25" ht="16" customHeight="1">
      <c r="A18" s="97"/>
      <c r="B18" s="53" t="s">
        <v>59</v>
      </c>
      <c r="C18" s="53"/>
      <c r="D18" s="53"/>
      <c r="E18" s="51"/>
      <c r="F18" s="67">
        <v>0</v>
      </c>
      <c r="G18" s="67">
        <v>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/>
      <c r="O18" s="67"/>
      <c r="P18" s="27"/>
      <c r="Q18" s="27"/>
      <c r="R18" s="27"/>
      <c r="S18" s="27"/>
      <c r="T18" s="27"/>
      <c r="U18" s="27"/>
      <c r="V18" s="27"/>
      <c r="W18" s="27"/>
      <c r="X18" s="27"/>
      <c r="Y18" s="27"/>
    </row>
    <row r="19" spans="1:25" ht="16" customHeight="1">
      <c r="A19" s="97" t="s">
        <v>83</v>
      </c>
      <c r="B19" s="60" t="s">
        <v>60</v>
      </c>
      <c r="C19" s="53"/>
      <c r="D19" s="53"/>
      <c r="E19" s="65"/>
      <c r="F19" s="54">
        <v>5</v>
      </c>
      <c r="G19" s="54">
        <v>250</v>
      </c>
      <c r="H19" s="54">
        <v>2818</v>
      </c>
      <c r="I19" s="54">
        <v>2691</v>
      </c>
      <c r="J19" s="54">
        <v>15341</v>
      </c>
      <c r="K19" s="54">
        <v>14759</v>
      </c>
      <c r="L19" s="54">
        <v>1879</v>
      </c>
      <c r="M19" s="54">
        <v>1884</v>
      </c>
      <c r="N19" s="54"/>
      <c r="O19" s="54"/>
      <c r="P19" s="27"/>
      <c r="Q19" s="27"/>
      <c r="R19" s="27"/>
      <c r="S19" s="27"/>
      <c r="T19" s="27"/>
      <c r="U19" s="27"/>
      <c r="V19" s="27"/>
      <c r="W19" s="27"/>
      <c r="X19" s="27"/>
      <c r="Y19" s="27"/>
    </row>
    <row r="20" spans="1:25" ht="16" customHeight="1">
      <c r="A20" s="97"/>
      <c r="B20" s="61"/>
      <c r="C20" s="53" t="s">
        <v>61</v>
      </c>
      <c r="D20" s="53"/>
      <c r="E20" s="65"/>
      <c r="F20" s="54">
        <v>0</v>
      </c>
      <c r="G20" s="54">
        <v>0</v>
      </c>
      <c r="H20" s="54">
        <v>2817</v>
      </c>
      <c r="I20" s="54">
        <v>2151</v>
      </c>
      <c r="J20" s="54">
        <v>8490</v>
      </c>
      <c r="K20" s="54">
        <v>7881</v>
      </c>
      <c r="L20" s="54">
        <v>545</v>
      </c>
      <c r="M20" s="54">
        <v>756</v>
      </c>
      <c r="N20" s="54"/>
      <c r="O20" s="54"/>
      <c r="P20" s="27"/>
      <c r="Q20" s="27"/>
      <c r="R20" s="27"/>
      <c r="S20" s="27"/>
      <c r="T20" s="27"/>
      <c r="U20" s="27"/>
      <c r="V20" s="27"/>
      <c r="W20" s="27"/>
      <c r="X20" s="27"/>
      <c r="Y20" s="27"/>
    </row>
    <row r="21" spans="1:25" ht="16" customHeight="1">
      <c r="A21" s="97"/>
      <c r="B21" s="53" t="s">
        <v>62</v>
      </c>
      <c r="C21" s="53"/>
      <c r="D21" s="53"/>
      <c r="E21" s="65" t="s">
        <v>99</v>
      </c>
      <c r="F21" s="54">
        <v>5</v>
      </c>
      <c r="G21" s="54">
        <v>250</v>
      </c>
      <c r="H21" s="54">
        <v>2818</v>
      </c>
      <c r="I21" s="54">
        <v>2691</v>
      </c>
      <c r="J21" s="54">
        <v>15341</v>
      </c>
      <c r="K21" s="54">
        <v>14759</v>
      </c>
      <c r="L21" s="54">
        <v>1879</v>
      </c>
      <c r="M21" s="54">
        <v>1884</v>
      </c>
      <c r="N21" s="54"/>
      <c r="O21" s="54"/>
      <c r="P21" s="27"/>
      <c r="Q21" s="27"/>
      <c r="R21" s="27"/>
      <c r="S21" s="27"/>
      <c r="T21" s="27"/>
      <c r="U21" s="27"/>
      <c r="V21" s="27"/>
      <c r="W21" s="27"/>
      <c r="X21" s="27"/>
      <c r="Y21" s="27"/>
    </row>
    <row r="22" spans="1:25" ht="16" customHeight="1">
      <c r="A22" s="97"/>
      <c r="B22" s="60" t="s">
        <v>63</v>
      </c>
      <c r="C22" s="53"/>
      <c r="D22" s="53"/>
      <c r="E22" s="65" t="s">
        <v>100</v>
      </c>
      <c r="F22" s="54">
        <v>6104</v>
      </c>
      <c r="G22" s="54">
        <v>4413</v>
      </c>
      <c r="H22" s="54">
        <v>3108</v>
      </c>
      <c r="I22" s="54">
        <v>3058</v>
      </c>
      <c r="J22" s="54">
        <v>22031</v>
      </c>
      <c r="K22" s="54">
        <v>20634</v>
      </c>
      <c r="L22" s="54">
        <v>2774</v>
      </c>
      <c r="M22" s="54">
        <v>2785</v>
      </c>
      <c r="N22" s="54"/>
      <c r="O22" s="54"/>
      <c r="P22" s="27"/>
      <c r="Q22" s="27"/>
      <c r="R22" s="27"/>
      <c r="S22" s="27"/>
      <c r="T22" s="27"/>
      <c r="U22" s="27"/>
      <c r="V22" s="27"/>
      <c r="W22" s="27"/>
      <c r="X22" s="27"/>
      <c r="Y22" s="27"/>
    </row>
    <row r="23" spans="1:25" ht="16" customHeight="1">
      <c r="A23" s="97"/>
      <c r="B23" s="61" t="s">
        <v>64</v>
      </c>
      <c r="C23" s="53" t="s">
        <v>65</v>
      </c>
      <c r="D23" s="53"/>
      <c r="E23" s="65"/>
      <c r="F23" s="54">
        <v>426</v>
      </c>
      <c r="G23" s="54">
        <v>447</v>
      </c>
      <c r="H23" s="54">
        <v>289</v>
      </c>
      <c r="I23" s="54">
        <v>367</v>
      </c>
      <c r="J23" s="54">
        <v>11351</v>
      </c>
      <c r="K23" s="54">
        <v>11654</v>
      </c>
      <c r="L23" s="54">
        <v>1016</v>
      </c>
      <c r="M23" s="54">
        <v>1319</v>
      </c>
      <c r="N23" s="54"/>
      <c r="O23" s="54"/>
      <c r="P23" s="27"/>
      <c r="Q23" s="27"/>
      <c r="R23" s="27"/>
      <c r="S23" s="27"/>
      <c r="T23" s="27"/>
      <c r="U23" s="27"/>
      <c r="V23" s="27"/>
      <c r="W23" s="27"/>
      <c r="X23" s="27"/>
      <c r="Y23" s="27"/>
    </row>
    <row r="24" spans="1:25" ht="16" customHeight="1">
      <c r="A24" s="97"/>
      <c r="B24" s="53" t="s">
        <v>101</v>
      </c>
      <c r="C24" s="53"/>
      <c r="D24" s="53"/>
      <c r="E24" s="65" t="s">
        <v>102</v>
      </c>
      <c r="F24" s="54">
        <f t="shared" ref="F24:O24" si="3">F21-F22</f>
        <v>-6099</v>
      </c>
      <c r="G24" s="54">
        <f t="shared" si="3"/>
        <v>-4163</v>
      </c>
      <c r="H24" s="54">
        <f t="shared" si="3"/>
        <v>-290</v>
      </c>
      <c r="I24" s="54">
        <f t="shared" si="3"/>
        <v>-367</v>
      </c>
      <c r="J24" s="54">
        <f t="shared" si="3"/>
        <v>-6690</v>
      </c>
      <c r="K24" s="54">
        <f t="shared" si="3"/>
        <v>-5875</v>
      </c>
      <c r="L24" s="54">
        <f t="shared" si="3"/>
        <v>-895</v>
      </c>
      <c r="M24" s="54">
        <f t="shared" si="3"/>
        <v>-901</v>
      </c>
      <c r="N24" s="54">
        <f t="shared" si="3"/>
        <v>0</v>
      </c>
      <c r="O24" s="54">
        <f t="shared" si="3"/>
        <v>0</v>
      </c>
      <c r="P24" s="27"/>
      <c r="Q24" s="27"/>
      <c r="R24" s="27"/>
      <c r="S24" s="27"/>
      <c r="T24" s="27"/>
      <c r="U24" s="27"/>
      <c r="V24" s="27"/>
      <c r="W24" s="27"/>
      <c r="X24" s="27"/>
      <c r="Y24" s="27"/>
    </row>
    <row r="25" spans="1:25" ht="16" customHeight="1">
      <c r="A25" s="97"/>
      <c r="B25" s="60" t="s">
        <v>66</v>
      </c>
      <c r="C25" s="60"/>
      <c r="D25" s="60"/>
      <c r="E25" s="101" t="s">
        <v>103</v>
      </c>
      <c r="F25" s="93">
        <v>5797</v>
      </c>
      <c r="G25" s="93">
        <v>3363</v>
      </c>
      <c r="H25" s="93">
        <v>290</v>
      </c>
      <c r="I25" s="93">
        <v>367</v>
      </c>
      <c r="J25" s="93">
        <v>6690</v>
      </c>
      <c r="K25" s="93">
        <v>5875</v>
      </c>
      <c r="L25" s="93">
        <v>895</v>
      </c>
      <c r="M25" s="93">
        <v>901</v>
      </c>
      <c r="N25" s="93"/>
      <c r="O25" s="93"/>
      <c r="P25" s="27"/>
      <c r="Q25" s="27"/>
      <c r="R25" s="27"/>
      <c r="S25" s="27"/>
      <c r="T25" s="27"/>
      <c r="U25" s="27"/>
      <c r="V25" s="27"/>
      <c r="W25" s="27"/>
      <c r="X25" s="27"/>
      <c r="Y25" s="27"/>
    </row>
    <row r="26" spans="1:25" ht="16" customHeight="1">
      <c r="A26" s="97"/>
      <c r="B26" s="78" t="s">
        <v>67</v>
      </c>
      <c r="C26" s="78"/>
      <c r="D26" s="78"/>
      <c r="E26" s="102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27"/>
      <c r="Q26" s="27"/>
      <c r="R26" s="27"/>
      <c r="S26" s="27"/>
      <c r="T26" s="27"/>
      <c r="U26" s="27"/>
      <c r="V26" s="27"/>
      <c r="W26" s="27"/>
      <c r="X26" s="27"/>
      <c r="Y26" s="27"/>
    </row>
    <row r="27" spans="1:25" ht="16" customHeight="1">
      <c r="A27" s="97"/>
      <c r="B27" s="53" t="s">
        <v>104</v>
      </c>
      <c r="C27" s="53"/>
      <c r="D27" s="53"/>
      <c r="E27" s="65" t="s">
        <v>105</v>
      </c>
      <c r="F27" s="54">
        <f>F24+F25</f>
        <v>-302</v>
      </c>
      <c r="G27" s="54">
        <f>G24+G25</f>
        <v>-800</v>
      </c>
      <c r="H27" s="54">
        <f t="shared" ref="H27:O27" si="4">H24+H25</f>
        <v>0</v>
      </c>
      <c r="I27" s="54">
        <f t="shared" si="4"/>
        <v>0</v>
      </c>
      <c r="J27" s="54">
        <f t="shared" si="4"/>
        <v>0</v>
      </c>
      <c r="K27" s="54">
        <f t="shared" si="4"/>
        <v>0</v>
      </c>
      <c r="L27" s="54">
        <f t="shared" si="4"/>
        <v>0</v>
      </c>
      <c r="M27" s="54">
        <f t="shared" si="4"/>
        <v>0</v>
      </c>
      <c r="N27" s="54">
        <f t="shared" si="4"/>
        <v>0</v>
      </c>
      <c r="O27" s="54">
        <f t="shared" si="4"/>
        <v>0</v>
      </c>
      <c r="P27" s="27"/>
      <c r="Q27" s="27"/>
      <c r="R27" s="27"/>
      <c r="S27" s="27"/>
      <c r="T27" s="27"/>
      <c r="U27" s="27"/>
      <c r="V27" s="27"/>
      <c r="W27" s="27"/>
      <c r="X27" s="27"/>
      <c r="Y27" s="27"/>
    </row>
    <row r="28" spans="1:25" ht="16" customHeight="1">
      <c r="A28" s="8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</row>
    <row r="29" spans="1:25" ht="16" customHeight="1">
      <c r="A29" s="12"/>
      <c r="F29" s="27"/>
      <c r="G29" s="27"/>
      <c r="H29" s="27"/>
      <c r="I29" s="27"/>
      <c r="J29" s="28"/>
      <c r="K29" s="28"/>
      <c r="L29" s="27"/>
      <c r="M29" s="27"/>
      <c r="N29" s="27"/>
      <c r="O29" s="28" t="s">
        <v>106</v>
      </c>
      <c r="P29" s="27"/>
      <c r="Q29" s="27"/>
      <c r="R29" s="27"/>
      <c r="S29" s="27"/>
      <c r="T29" s="27"/>
      <c r="U29" s="27"/>
      <c r="V29" s="27"/>
      <c r="W29" s="27"/>
      <c r="X29" s="27"/>
      <c r="Y29" s="28"/>
    </row>
    <row r="30" spans="1:25" ht="16" customHeight="1">
      <c r="A30" s="100" t="s">
        <v>68</v>
      </c>
      <c r="B30" s="100"/>
      <c r="C30" s="100"/>
      <c r="D30" s="100"/>
      <c r="E30" s="100"/>
      <c r="F30" s="96" t="s">
        <v>255</v>
      </c>
      <c r="G30" s="96"/>
      <c r="H30" s="96" t="s">
        <v>256</v>
      </c>
      <c r="I30" s="96"/>
      <c r="J30" s="96" t="s">
        <v>257</v>
      </c>
      <c r="K30" s="96"/>
      <c r="L30" s="96" t="s">
        <v>258</v>
      </c>
      <c r="M30" s="96"/>
      <c r="N30" s="96"/>
      <c r="O30" s="96"/>
      <c r="P30" s="29"/>
      <c r="Q30" s="27"/>
      <c r="R30" s="29"/>
      <c r="S30" s="27"/>
      <c r="T30" s="29"/>
      <c r="U30" s="27"/>
      <c r="V30" s="29"/>
      <c r="W30" s="27"/>
      <c r="X30" s="29"/>
      <c r="Y30" s="27"/>
    </row>
    <row r="31" spans="1:25" ht="16" customHeight="1">
      <c r="A31" s="100"/>
      <c r="B31" s="100"/>
      <c r="C31" s="100"/>
      <c r="D31" s="100"/>
      <c r="E31" s="100"/>
      <c r="F31" s="51" t="s">
        <v>243</v>
      </c>
      <c r="G31" s="51" t="s">
        <v>238</v>
      </c>
      <c r="H31" s="51" t="s">
        <v>243</v>
      </c>
      <c r="I31" s="51" t="s">
        <v>238</v>
      </c>
      <c r="J31" s="51" t="s">
        <v>243</v>
      </c>
      <c r="K31" s="51" t="s">
        <v>238</v>
      </c>
      <c r="L31" s="51" t="s">
        <v>243</v>
      </c>
      <c r="M31" s="51" t="s">
        <v>238</v>
      </c>
      <c r="N31" s="51" t="s">
        <v>243</v>
      </c>
      <c r="O31" s="51" t="s">
        <v>238</v>
      </c>
      <c r="P31" s="30"/>
      <c r="Q31" s="30"/>
      <c r="R31" s="30"/>
      <c r="S31" s="30"/>
      <c r="T31" s="30"/>
      <c r="U31" s="30"/>
      <c r="V31" s="30"/>
      <c r="W31" s="30"/>
      <c r="X31" s="30"/>
      <c r="Y31" s="30"/>
    </row>
    <row r="32" spans="1:25" ht="16" customHeight="1">
      <c r="A32" s="97" t="s">
        <v>84</v>
      </c>
      <c r="B32" s="60" t="s">
        <v>49</v>
      </c>
      <c r="C32" s="53"/>
      <c r="D32" s="53"/>
      <c r="E32" s="65" t="s">
        <v>40</v>
      </c>
      <c r="F32" s="54">
        <v>0</v>
      </c>
      <c r="G32" s="54">
        <v>0</v>
      </c>
      <c r="H32" s="54">
        <v>333</v>
      </c>
      <c r="I32" s="54">
        <v>339</v>
      </c>
      <c r="J32" s="54">
        <v>7</v>
      </c>
      <c r="K32" s="82">
        <v>7</v>
      </c>
      <c r="L32" s="54">
        <v>0</v>
      </c>
      <c r="M32" s="54">
        <v>0</v>
      </c>
      <c r="N32" s="54"/>
      <c r="O32" s="54"/>
      <c r="P32" s="31"/>
      <c r="Q32" s="31"/>
      <c r="R32" s="31"/>
      <c r="S32" s="31"/>
      <c r="T32" s="32"/>
      <c r="U32" s="32"/>
      <c r="V32" s="31"/>
      <c r="W32" s="31"/>
      <c r="X32" s="32"/>
      <c r="Y32" s="32"/>
    </row>
    <row r="33" spans="1:25" ht="16" customHeight="1">
      <c r="A33" s="103"/>
      <c r="B33" s="62"/>
      <c r="C33" s="60" t="s">
        <v>69</v>
      </c>
      <c r="D33" s="53"/>
      <c r="E33" s="65"/>
      <c r="F33" s="54">
        <v>0</v>
      </c>
      <c r="G33" s="54">
        <v>0</v>
      </c>
      <c r="H33" s="54">
        <v>333</v>
      </c>
      <c r="I33" s="54">
        <v>339</v>
      </c>
      <c r="J33" s="54">
        <v>7</v>
      </c>
      <c r="K33" s="82">
        <v>7</v>
      </c>
      <c r="L33" s="54">
        <v>0</v>
      </c>
      <c r="M33" s="54">
        <v>0</v>
      </c>
      <c r="N33" s="54"/>
      <c r="O33" s="54"/>
      <c r="P33" s="31"/>
      <c r="Q33" s="31"/>
      <c r="R33" s="31"/>
      <c r="S33" s="31"/>
      <c r="T33" s="32"/>
      <c r="U33" s="32"/>
      <c r="V33" s="31"/>
      <c r="W33" s="31"/>
      <c r="X33" s="32"/>
      <c r="Y33" s="32"/>
    </row>
    <row r="34" spans="1:25" ht="16" customHeight="1">
      <c r="A34" s="103"/>
      <c r="B34" s="62"/>
      <c r="C34" s="61"/>
      <c r="D34" s="53" t="s">
        <v>70</v>
      </c>
      <c r="E34" s="65"/>
      <c r="F34" s="54">
        <v>0</v>
      </c>
      <c r="G34" s="54">
        <v>0</v>
      </c>
      <c r="H34" s="54">
        <v>333</v>
      </c>
      <c r="I34" s="54">
        <v>339</v>
      </c>
      <c r="J34" s="54">
        <v>7</v>
      </c>
      <c r="K34" s="82">
        <v>7</v>
      </c>
      <c r="L34" s="54">
        <v>0</v>
      </c>
      <c r="M34" s="54">
        <v>0</v>
      </c>
      <c r="N34" s="54"/>
      <c r="O34" s="54"/>
      <c r="P34" s="31"/>
      <c r="Q34" s="31"/>
      <c r="R34" s="31"/>
      <c r="S34" s="31"/>
      <c r="T34" s="32"/>
      <c r="U34" s="32"/>
      <c r="V34" s="31"/>
      <c r="W34" s="31"/>
      <c r="X34" s="32"/>
      <c r="Y34" s="32"/>
    </row>
    <row r="35" spans="1:25" ht="16" customHeight="1">
      <c r="A35" s="103"/>
      <c r="B35" s="61"/>
      <c r="C35" s="53" t="s">
        <v>71</v>
      </c>
      <c r="D35" s="53"/>
      <c r="E35" s="65"/>
      <c r="F35" s="54">
        <v>0</v>
      </c>
      <c r="G35" s="54">
        <v>0</v>
      </c>
      <c r="H35" s="54">
        <v>0</v>
      </c>
      <c r="I35" s="54">
        <v>0</v>
      </c>
      <c r="J35" s="54">
        <v>0</v>
      </c>
      <c r="K35" s="85" t="s">
        <v>259</v>
      </c>
      <c r="L35" s="54">
        <v>0</v>
      </c>
      <c r="M35" s="54">
        <v>0</v>
      </c>
      <c r="N35" s="54"/>
      <c r="O35" s="54"/>
      <c r="P35" s="31"/>
      <c r="Q35" s="31"/>
      <c r="R35" s="31"/>
      <c r="S35" s="31"/>
      <c r="T35" s="32"/>
      <c r="U35" s="32"/>
      <c r="V35" s="31"/>
      <c r="W35" s="31"/>
      <c r="X35" s="32"/>
      <c r="Y35" s="32"/>
    </row>
    <row r="36" spans="1:25" ht="16" customHeight="1">
      <c r="A36" s="103"/>
      <c r="B36" s="60" t="s">
        <v>52</v>
      </c>
      <c r="C36" s="53"/>
      <c r="D36" s="53"/>
      <c r="E36" s="65" t="s">
        <v>41</v>
      </c>
      <c r="F36" s="54">
        <v>0</v>
      </c>
      <c r="G36" s="54">
        <v>0</v>
      </c>
      <c r="H36" s="54">
        <v>140</v>
      </c>
      <c r="I36" s="54">
        <v>144</v>
      </c>
      <c r="J36" s="54">
        <v>7</v>
      </c>
      <c r="K36" s="82">
        <v>7</v>
      </c>
      <c r="L36" s="54">
        <v>0</v>
      </c>
      <c r="M36" s="54">
        <v>0</v>
      </c>
      <c r="N36" s="54"/>
      <c r="O36" s="54"/>
      <c r="P36" s="31"/>
      <c r="Q36" s="31"/>
      <c r="R36" s="31"/>
      <c r="S36" s="31"/>
      <c r="T36" s="31"/>
      <c r="U36" s="31"/>
      <c r="V36" s="31"/>
      <c r="W36" s="31"/>
      <c r="X36" s="32"/>
      <c r="Y36" s="32"/>
    </row>
    <row r="37" spans="1:25" ht="16" customHeight="1">
      <c r="A37" s="103"/>
      <c r="B37" s="62"/>
      <c r="C37" s="53" t="s">
        <v>72</v>
      </c>
      <c r="D37" s="53"/>
      <c r="E37" s="65"/>
      <c r="F37" s="54">
        <v>0</v>
      </c>
      <c r="G37" s="54">
        <v>0</v>
      </c>
      <c r="H37" s="54">
        <v>92</v>
      </c>
      <c r="I37" s="54">
        <v>90</v>
      </c>
      <c r="J37" s="54">
        <v>7</v>
      </c>
      <c r="K37" s="82">
        <v>7</v>
      </c>
      <c r="L37" s="54">
        <v>0</v>
      </c>
      <c r="M37" s="54">
        <v>0</v>
      </c>
      <c r="N37" s="54"/>
      <c r="O37" s="54"/>
      <c r="P37" s="31"/>
      <c r="Q37" s="31"/>
      <c r="R37" s="31"/>
      <c r="S37" s="31"/>
      <c r="T37" s="31"/>
      <c r="U37" s="31"/>
      <c r="V37" s="31"/>
      <c r="W37" s="31"/>
      <c r="X37" s="32"/>
      <c r="Y37" s="32"/>
    </row>
    <row r="38" spans="1:25" ht="16" customHeight="1">
      <c r="A38" s="103"/>
      <c r="B38" s="61"/>
      <c r="C38" s="53" t="s">
        <v>73</v>
      </c>
      <c r="D38" s="53"/>
      <c r="E38" s="65"/>
      <c r="F38" s="54">
        <v>0</v>
      </c>
      <c r="G38" s="54">
        <v>0</v>
      </c>
      <c r="H38" s="54">
        <v>48</v>
      </c>
      <c r="I38" s="54">
        <v>54</v>
      </c>
      <c r="J38" s="54">
        <v>0</v>
      </c>
      <c r="K38" s="82">
        <v>0</v>
      </c>
      <c r="L38" s="54">
        <v>0</v>
      </c>
      <c r="M38" s="54">
        <v>0</v>
      </c>
      <c r="N38" s="54"/>
      <c r="O38" s="54"/>
      <c r="P38" s="31"/>
      <c r="Q38" s="31"/>
      <c r="R38" s="32"/>
      <c r="S38" s="32"/>
      <c r="T38" s="31"/>
      <c r="U38" s="31"/>
      <c r="V38" s="31"/>
      <c r="W38" s="31"/>
      <c r="X38" s="32"/>
      <c r="Y38" s="32"/>
    </row>
    <row r="39" spans="1:25" ht="16" customHeight="1">
      <c r="A39" s="103"/>
      <c r="B39" s="47" t="s">
        <v>74</v>
      </c>
      <c r="C39" s="47"/>
      <c r="D39" s="47"/>
      <c r="E39" s="65" t="s">
        <v>107</v>
      </c>
      <c r="F39" s="54">
        <f>F32-F36</f>
        <v>0</v>
      </c>
      <c r="G39" s="54">
        <f>G32-G36</f>
        <v>0</v>
      </c>
      <c r="H39" s="54">
        <f t="shared" ref="H39:O39" si="5">H32-H36</f>
        <v>193</v>
      </c>
      <c r="I39" s="54">
        <f t="shared" si="5"/>
        <v>195</v>
      </c>
      <c r="J39" s="54">
        <v>0</v>
      </c>
      <c r="K39" s="82">
        <f t="shared" si="5"/>
        <v>0</v>
      </c>
      <c r="L39" s="54">
        <f t="shared" si="5"/>
        <v>0</v>
      </c>
      <c r="M39" s="54">
        <f t="shared" si="5"/>
        <v>0</v>
      </c>
      <c r="N39" s="54">
        <f t="shared" si="5"/>
        <v>0</v>
      </c>
      <c r="O39" s="54">
        <f t="shared" si="5"/>
        <v>0</v>
      </c>
      <c r="P39" s="31"/>
      <c r="Q39" s="31"/>
      <c r="R39" s="31"/>
      <c r="S39" s="31"/>
      <c r="T39" s="31"/>
      <c r="U39" s="31"/>
      <c r="V39" s="31"/>
      <c r="W39" s="31"/>
      <c r="X39" s="32"/>
      <c r="Y39" s="32"/>
    </row>
    <row r="40" spans="1:25" ht="16" customHeight="1">
      <c r="A40" s="97" t="s">
        <v>85</v>
      </c>
      <c r="B40" s="60" t="s">
        <v>75</v>
      </c>
      <c r="C40" s="53"/>
      <c r="D40" s="53"/>
      <c r="E40" s="65" t="s">
        <v>43</v>
      </c>
      <c r="F40" s="54">
        <v>149</v>
      </c>
      <c r="G40" s="54">
        <v>151</v>
      </c>
      <c r="H40" s="54">
        <v>377</v>
      </c>
      <c r="I40" s="54">
        <v>379</v>
      </c>
      <c r="J40" s="54">
        <v>7</v>
      </c>
      <c r="K40" s="82">
        <v>7</v>
      </c>
      <c r="L40" s="54">
        <v>3</v>
      </c>
      <c r="M40" s="54">
        <v>3</v>
      </c>
      <c r="N40" s="54"/>
      <c r="O40" s="54"/>
      <c r="P40" s="31"/>
      <c r="Q40" s="31"/>
      <c r="R40" s="31"/>
      <c r="S40" s="31"/>
      <c r="T40" s="32"/>
      <c r="U40" s="32"/>
      <c r="V40" s="32"/>
      <c r="W40" s="32"/>
      <c r="X40" s="31"/>
      <c r="Y40" s="31"/>
    </row>
    <row r="41" spans="1:25" ht="16" customHeight="1">
      <c r="A41" s="98"/>
      <c r="B41" s="61"/>
      <c r="C41" s="53" t="s">
        <v>76</v>
      </c>
      <c r="D41" s="53"/>
      <c r="E41" s="65"/>
      <c r="F41" s="67">
        <v>0</v>
      </c>
      <c r="G41" s="67">
        <v>0</v>
      </c>
      <c r="H41" s="67">
        <v>75</v>
      </c>
      <c r="I41" s="67">
        <v>73</v>
      </c>
      <c r="J41" s="54">
        <v>0</v>
      </c>
      <c r="K41" s="82">
        <v>0</v>
      </c>
      <c r="L41" s="54">
        <v>0</v>
      </c>
      <c r="M41" s="54">
        <v>0</v>
      </c>
      <c r="N41" s="54"/>
      <c r="O41" s="54"/>
      <c r="P41" s="32"/>
      <c r="Q41" s="32"/>
      <c r="R41" s="32"/>
      <c r="S41" s="32"/>
      <c r="T41" s="32"/>
      <c r="U41" s="32"/>
      <c r="V41" s="32"/>
      <c r="W41" s="32"/>
      <c r="X41" s="31"/>
      <c r="Y41" s="31"/>
    </row>
    <row r="42" spans="1:25" ht="16" customHeight="1">
      <c r="A42" s="98"/>
      <c r="B42" s="60" t="s">
        <v>63</v>
      </c>
      <c r="C42" s="53"/>
      <c r="D42" s="53"/>
      <c r="E42" s="65" t="s">
        <v>44</v>
      </c>
      <c r="F42" s="54">
        <v>149</v>
      </c>
      <c r="G42" s="54">
        <v>151</v>
      </c>
      <c r="H42" s="54">
        <v>568</v>
      </c>
      <c r="I42" s="54">
        <v>574</v>
      </c>
      <c r="J42" s="54">
        <v>7</v>
      </c>
      <c r="K42" s="82">
        <v>7</v>
      </c>
      <c r="L42" s="54">
        <v>3</v>
      </c>
      <c r="M42" s="54">
        <v>3</v>
      </c>
      <c r="N42" s="54"/>
      <c r="O42" s="54"/>
      <c r="P42" s="31"/>
      <c r="Q42" s="31"/>
      <c r="R42" s="31"/>
      <c r="S42" s="31"/>
      <c r="T42" s="32"/>
      <c r="U42" s="32"/>
      <c r="V42" s="31"/>
      <c r="W42" s="31"/>
      <c r="X42" s="31"/>
      <c r="Y42" s="31"/>
    </row>
    <row r="43" spans="1:25" ht="16" customHeight="1">
      <c r="A43" s="98"/>
      <c r="B43" s="61"/>
      <c r="C43" s="53" t="s">
        <v>77</v>
      </c>
      <c r="D43" s="53"/>
      <c r="E43" s="65"/>
      <c r="F43" s="54">
        <v>149</v>
      </c>
      <c r="G43" s="54">
        <v>151</v>
      </c>
      <c r="H43" s="54">
        <v>568</v>
      </c>
      <c r="I43" s="54">
        <v>574</v>
      </c>
      <c r="J43" s="67">
        <v>7</v>
      </c>
      <c r="K43" s="85">
        <v>7</v>
      </c>
      <c r="L43" s="54">
        <v>3</v>
      </c>
      <c r="M43" s="54">
        <v>3</v>
      </c>
      <c r="N43" s="54"/>
      <c r="O43" s="54"/>
      <c r="P43" s="31"/>
      <c r="Q43" s="31"/>
      <c r="R43" s="32"/>
      <c r="S43" s="31"/>
      <c r="T43" s="32"/>
      <c r="U43" s="32"/>
      <c r="V43" s="31"/>
      <c r="W43" s="31"/>
      <c r="X43" s="32"/>
      <c r="Y43" s="32"/>
    </row>
    <row r="44" spans="1:25" ht="16" customHeight="1">
      <c r="A44" s="98"/>
      <c r="B44" s="53" t="s">
        <v>74</v>
      </c>
      <c r="C44" s="53"/>
      <c r="D44" s="53"/>
      <c r="E44" s="65" t="s">
        <v>108</v>
      </c>
      <c r="F44" s="67">
        <f>F40-F42</f>
        <v>0</v>
      </c>
      <c r="G44" s="67">
        <f>G40-G42</f>
        <v>0</v>
      </c>
      <c r="H44" s="67">
        <f t="shared" ref="H44:O44" si="6">H40-H42</f>
        <v>-191</v>
      </c>
      <c r="I44" s="67">
        <f t="shared" si="6"/>
        <v>-195</v>
      </c>
      <c r="J44" s="67">
        <v>0</v>
      </c>
      <c r="K44" s="85">
        <f t="shared" si="6"/>
        <v>0</v>
      </c>
      <c r="L44" s="67">
        <f t="shared" si="6"/>
        <v>0</v>
      </c>
      <c r="M44" s="67">
        <f t="shared" si="6"/>
        <v>0</v>
      </c>
      <c r="N44" s="67">
        <f t="shared" si="6"/>
        <v>0</v>
      </c>
      <c r="O44" s="67">
        <f t="shared" si="6"/>
        <v>0</v>
      </c>
      <c r="P44" s="32"/>
      <c r="Q44" s="32"/>
      <c r="R44" s="31"/>
      <c r="S44" s="31"/>
      <c r="T44" s="32"/>
      <c r="U44" s="32"/>
      <c r="V44" s="31"/>
      <c r="W44" s="31"/>
      <c r="X44" s="31"/>
      <c r="Y44" s="31"/>
    </row>
    <row r="45" spans="1:25" ht="16" customHeight="1">
      <c r="A45" s="97" t="s">
        <v>86</v>
      </c>
      <c r="B45" s="47" t="s">
        <v>78</v>
      </c>
      <c r="C45" s="47"/>
      <c r="D45" s="47"/>
      <c r="E45" s="65" t="s">
        <v>109</v>
      </c>
      <c r="F45" s="54">
        <f>F39+F44</f>
        <v>0</v>
      </c>
      <c r="G45" s="54">
        <f>G39+G44</f>
        <v>0</v>
      </c>
      <c r="H45" s="54">
        <f t="shared" ref="H45:O45" si="7">H39+H44</f>
        <v>2</v>
      </c>
      <c r="I45" s="54">
        <f t="shared" si="7"/>
        <v>0</v>
      </c>
      <c r="J45" s="54">
        <v>0</v>
      </c>
      <c r="K45" s="82">
        <f t="shared" si="7"/>
        <v>0</v>
      </c>
      <c r="L45" s="54">
        <f t="shared" si="7"/>
        <v>0</v>
      </c>
      <c r="M45" s="54">
        <f t="shared" si="7"/>
        <v>0</v>
      </c>
      <c r="N45" s="54">
        <f t="shared" si="7"/>
        <v>0</v>
      </c>
      <c r="O45" s="54">
        <f t="shared" si="7"/>
        <v>0</v>
      </c>
      <c r="P45" s="31"/>
      <c r="Q45" s="31"/>
      <c r="R45" s="31"/>
      <c r="S45" s="31"/>
      <c r="T45" s="31"/>
      <c r="U45" s="31"/>
      <c r="V45" s="31"/>
      <c r="W45" s="31"/>
      <c r="X45" s="31"/>
      <c r="Y45" s="31"/>
    </row>
    <row r="46" spans="1:25" ht="16" customHeight="1">
      <c r="A46" s="98"/>
      <c r="B46" s="53" t="s">
        <v>79</v>
      </c>
      <c r="C46" s="53"/>
      <c r="D46" s="53"/>
      <c r="E46" s="53"/>
      <c r="F46" s="67">
        <v>0</v>
      </c>
      <c r="G46" s="67">
        <v>0</v>
      </c>
      <c r="H46" s="67">
        <v>0</v>
      </c>
      <c r="I46" s="67">
        <v>0</v>
      </c>
      <c r="J46" s="67">
        <v>0</v>
      </c>
      <c r="K46" s="85">
        <v>0</v>
      </c>
      <c r="L46" s="54"/>
      <c r="M46" s="54">
        <v>0</v>
      </c>
      <c r="N46" s="67"/>
      <c r="O46" s="67"/>
      <c r="P46" s="32"/>
      <c r="Q46" s="32"/>
      <c r="R46" s="32"/>
      <c r="S46" s="32"/>
      <c r="T46" s="32"/>
      <c r="U46" s="32"/>
      <c r="V46" s="32"/>
      <c r="W46" s="32"/>
      <c r="X46" s="32"/>
      <c r="Y46" s="32"/>
    </row>
    <row r="47" spans="1:25" ht="16" customHeight="1">
      <c r="A47" s="98"/>
      <c r="B47" s="53" t="s">
        <v>80</v>
      </c>
      <c r="C47" s="53"/>
      <c r="D47" s="53"/>
      <c r="E47" s="53"/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82">
        <v>0</v>
      </c>
      <c r="L47" s="54"/>
      <c r="M47" s="54">
        <v>0</v>
      </c>
      <c r="N47" s="54"/>
      <c r="O47" s="54"/>
      <c r="P47" s="31"/>
      <c r="Q47" s="31"/>
      <c r="R47" s="31"/>
      <c r="S47" s="31"/>
      <c r="T47" s="31"/>
      <c r="U47" s="31"/>
      <c r="V47" s="31"/>
      <c r="W47" s="31"/>
      <c r="X47" s="31"/>
      <c r="Y47" s="31"/>
    </row>
    <row r="48" spans="1:25" ht="16" customHeight="1">
      <c r="A48" s="98"/>
      <c r="B48" s="53" t="s">
        <v>81</v>
      </c>
      <c r="C48" s="53"/>
      <c r="D48" s="53"/>
      <c r="E48" s="53"/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82">
        <v>0</v>
      </c>
      <c r="L48" s="54"/>
      <c r="M48" s="54">
        <v>0</v>
      </c>
      <c r="N48" s="54"/>
      <c r="O48" s="54"/>
      <c r="P48" s="31"/>
      <c r="Q48" s="31"/>
      <c r="R48" s="31"/>
      <c r="S48" s="31"/>
      <c r="T48" s="31"/>
      <c r="U48" s="31"/>
      <c r="V48" s="31"/>
      <c r="W48" s="31"/>
      <c r="X48" s="31"/>
      <c r="Y48" s="31"/>
    </row>
    <row r="49" spans="1:1" ht="16" customHeight="1">
      <c r="A49" s="8" t="s">
        <v>110</v>
      </c>
    </row>
    <row r="50" spans="1:1" ht="16" customHeight="1">
      <c r="A50" s="8"/>
    </row>
  </sheetData>
  <mergeCells count="28">
    <mergeCell ref="A45:A48"/>
    <mergeCell ref="A6:E7"/>
    <mergeCell ref="A30:E31"/>
    <mergeCell ref="A8:A18"/>
    <mergeCell ref="A19:A27"/>
    <mergeCell ref="E25:E26"/>
    <mergeCell ref="A32:A39"/>
    <mergeCell ref="A40:A44"/>
    <mergeCell ref="F6:G6"/>
    <mergeCell ref="H6:I6"/>
    <mergeCell ref="J25:J26"/>
    <mergeCell ref="K25:K26"/>
    <mergeCell ref="F25:F26"/>
    <mergeCell ref="G25:G26"/>
    <mergeCell ref="H25:H26"/>
    <mergeCell ref="I25:I26"/>
    <mergeCell ref="N30:O30"/>
    <mergeCell ref="F30:G30"/>
    <mergeCell ref="H30:I30"/>
    <mergeCell ref="J30:K30"/>
    <mergeCell ref="L30:M30"/>
    <mergeCell ref="N25:N26"/>
    <mergeCell ref="O25:O26"/>
    <mergeCell ref="N6:O6"/>
    <mergeCell ref="L6:M6"/>
    <mergeCell ref="J6:K6"/>
    <mergeCell ref="L25:L26"/>
    <mergeCell ref="M25:M26"/>
  </mergeCells>
  <phoneticPr fontId="9"/>
  <printOptions horizontalCentered="1" gridLinesSet="0"/>
  <pageMargins left="0.78740157480314965" right="0.27" top="0.38" bottom="0.34" header="0.19685039370078741" footer="0.19685039370078741"/>
  <pageSetup paperSize="9" scale="72" orientation="landscape" r:id="rId1"/>
  <headerFooter alignWithMargins="0">
    <oddHeader>&amp;R&amp;"明朝,斜体"&amp;9都道府県－2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7"/>
  <sheetViews>
    <sheetView view="pageBreakPreview" zoomScaleNormal="100" zoomScaleSheetLayoutView="100" workbookViewId="0">
      <pane xSplit="5" ySplit="8" topLeftCell="F9" activePane="bottomRight" state="frozen"/>
      <selection activeCell="L8" sqref="L8"/>
      <selection pane="topRight" activeCell="L8" sqref="L8"/>
      <selection pane="bottomLeft" activeCell="L8" sqref="L8"/>
      <selection pane="bottomRight" activeCell="F29" sqref="F29"/>
    </sheetView>
  </sheetViews>
  <sheetFormatPr defaultColWidth="9" defaultRowHeight="13"/>
  <cols>
    <col min="1" max="2" width="3.6328125" style="2" customWidth="1"/>
    <col min="3" max="4" width="1.6328125" style="2" customWidth="1"/>
    <col min="5" max="5" width="32.6328125" style="2" customWidth="1"/>
    <col min="6" max="6" width="15.6328125" style="2" customWidth="1"/>
    <col min="7" max="7" width="10.6328125" style="2" customWidth="1"/>
    <col min="8" max="8" width="15.6328125" style="2" customWidth="1"/>
    <col min="9" max="9" width="10.6328125" style="2" customWidth="1"/>
    <col min="10" max="11" width="9" style="2"/>
    <col min="12" max="12" width="9.90625" style="2" customWidth="1"/>
    <col min="13" max="16384" width="9" style="2"/>
  </cols>
  <sheetData>
    <row r="1" spans="1:9" ht="34" customHeight="1">
      <c r="A1" s="16" t="s">
        <v>0</v>
      </c>
      <c r="B1" s="16"/>
      <c r="C1" s="16"/>
      <c r="D1" s="16"/>
      <c r="E1" s="21" t="s">
        <v>270</v>
      </c>
      <c r="F1" s="1"/>
    </row>
    <row r="3" spans="1:9" ht="14">
      <c r="A3" s="10" t="s">
        <v>111</v>
      </c>
    </row>
    <row r="5" spans="1:9">
      <c r="A5" s="17" t="s">
        <v>244</v>
      </c>
      <c r="B5" s="17"/>
      <c r="C5" s="17"/>
      <c r="D5" s="17"/>
      <c r="E5" s="17"/>
    </row>
    <row r="6" spans="1:9" ht="14">
      <c r="A6" s="3"/>
      <c r="H6" s="4"/>
      <c r="I6" s="9" t="s">
        <v>1</v>
      </c>
    </row>
    <row r="7" spans="1:9" ht="27" customHeight="1">
      <c r="A7" s="5"/>
      <c r="B7" s="6"/>
      <c r="C7" s="6"/>
      <c r="D7" s="6"/>
      <c r="E7" s="58"/>
      <c r="F7" s="48" t="s">
        <v>235</v>
      </c>
      <c r="G7" s="48"/>
      <c r="H7" s="48" t="s">
        <v>245</v>
      </c>
      <c r="I7" s="68" t="s">
        <v>21</v>
      </c>
    </row>
    <row r="8" spans="1:9" ht="17.149999999999999" customHeight="1">
      <c r="A8" s="18"/>
      <c r="B8" s="19"/>
      <c r="C8" s="19"/>
      <c r="D8" s="19"/>
      <c r="E8" s="59"/>
      <c r="F8" s="51" t="s">
        <v>234</v>
      </c>
      <c r="G8" s="51" t="s">
        <v>2</v>
      </c>
      <c r="H8" s="51" t="s">
        <v>234</v>
      </c>
      <c r="I8" s="52"/>
    </row>
    <row r="9" spans="1:9" ht="18" customHeight="1">
      <c r="A9" s="89" t="s">
        <v>87</v>
      </c>
      <c r="B9" s="89" t="s">
        <v>89</v>
      </c>
      <c r="C9" s="60" t="s">
        <v>3</v>
      </c>
      <c r="D9" s="53"/>
      <c r="E9" s="53"/>
      <c r="F9" s="54">
        <v>168354</v>
      </c>
      <c r="G9" s="55">
        <f>F9/$F$27*100</f>
        <v>20.796871216875267</v>
      </c>
      <c r="H9" s="54">
        <v>168826</v>
      </c>
      <c r="I9" s="55">
        <f t="shared" ref="I9:I45" si="0">(F9/H9-1)*100</f>
        <v>-0.27957779015080897</v>
      </c>
    </row>
    <row r="10" spans="1:9" ht="18" customHeight="1">
      <c r="A10" s="89"/>
      <c r="B10" s="89"/>
      <c r="C10" s="62"/>
      <c r="D10" s="60" t="s">
        <v>22</v>
      </c>
      <c r="E10" s="53"/>
      <c r="F10" s="54">
        <v>40873</v>
      </c>
      <c r="G10" s="55">
        <f t="shared" ref="G10:G27" si="1">F10/$F$27*100</f>
        <v>5.0490663556989608</v>
      </c>
      <c r="H10" s="54">
        <v>40370</v>
      </c>
      <c r="I10" s="55">
        <f t="shared" si="0"/>
        <v>1.245974733713151</v>
      </c>
    </row>
    <row r="11" spans="1:9" ht="18" customHeight="1">
      <c r="A11" s="89"/>
      <c r="B11" s="89"/>
      <c r="C11" s="62"/>
      <c r="D11" s="62"/>
      <c r="E11" s="47" t="s">
        <v>23</v>
      </c>
      <c r="F11" s="54">
        <v>34824</v>
      </c>
      <c r="G11" s="55">
        <f t="shared" si="1"/>
        <v>4.3018297352986226</v>
      </c>
      <c r="H11" s="54">
        <v>34435</v>
      </c>
      <c r="I11" s="55">
        <f t="shared" si="0"/>
        <v>1.1296645854508514</v>
      </c>
    </row>
    <row r="12" spans="1:9" ht="18" customHeight="1">
      <c r="A12" s="89"/>
      <c r="B12" s="89"/>
      <c r="C12" s="62"/>
      <c r="D12" s="62"/>
      <c r="E12" s="47" t="s">
        <v>24</v>
      </c>
      <c r="F12" s="54">
        <v>1440</v>
      </c>
      <c r="G12" s="55">
        <f t="shared" si="1"/>
        <v>0.17788406899925385</v>
      </c>
      <c r="H12" s="54">
        <v>1684</v>
      </c>
      <c r="I12" s="55">
        <f t="shared" si="0"/>
        <v>-14.48931116389549</v>
      </c>
    </row>
    <row r="13" spans="1:9" ht="18" customHeight="1">
      <c r="A13" s="89"/>
      <c r="B13" s="89"/>
      <c r="C13" s="62"/>
      <c r="D13" s="61"/>
      <c r="E13" s="47" t="s">
        <v>25</v>
      </c>
      <c r="F13" s="54">
        <v>58</v>
      </c>
      <c r="G13" s="55">
        <f t="shared" si="1"/>
        <v>7.1647750013588375E-3</v>
      </c>
      <c r="H13" s="54">
        <v>66</v>
      </c>
      <c r="I13" s="55">
        <f t="shared" si="0"/>
        <v>-12.121212121212121</v>
      </c>
    </row>
    <row r="14" spans="1:9" ht="18" customHeight="1">
      <c r="A14" s="89"/>
      <c r="B14" s="89"/>
      <c r="C14" s="62"/>
      <c r="D14" s="60" t="s">
        <v>26</v>
      </c>
      <c r="E14" s="53"/>
      <c r="F14" s="54">
        <f>F15+F16</f>
        <v>29258</v>
      </c>
      <c r="G14" s="55">
        <f t="shared" si="1"/>
        <v>3.614258396375118</v>
      </c>
      <c r="H14" s="86">
        <v>29855</v>
      </c>
      <c r="I14" s="55">
        <f t="shared" si="0"/>
        <v>-1.9996650477307032</v>
      </c>
    </row>
    <row r="15" spans="1:9" ht="18" customHeight="1">
      <c r="A15" s="89"/>
      <c r="B15" s="89"/>
      <c r="C15" s="62"/>
      <c r="D15" s="62"/>
      <c r="E15" s="47" t="s">
        <v>27</v>
      </c>
      <c r="F15" s="54">
        <v>1212</v>
      </c>
      <c r="G15" s="55">
        <f t="shared" si="1"/>
        <v>0.14971909140770534</v>
      </c>
      <c r="H15" s="54">
        <v>1131</v>
      </c>
      <c r="I15" s="55">
        <f t="shared" si="0"/>
        <v>7.1618037135278589</v>
      </c>
    </row>
    <row r="16" spans="1:9" ht="18" customHeight="1">
      <c r="A16" s="89"/>
      <c r="B16" s="89"/>
      <c r="C16" s="62"/>
      <c r="D16" s="61"/>
      <c r="E16" s="47" t="s">
        <v>28</v>
      </c>
      <c r="F16" s="54">
        <v>28046</v>
      </c>
      <c r="G16" s="55">
        <f t="shared" si="1"/>
        <v>3.4645393049674129</v>
      </c>
      <c r="H16" s="54">
        <v>28723</v>
      </c>
      <c r="I16" s="55">
        <f t="shared" si="0"/>
        <v>-2.3569961355011659</v>
      </c>
    </row>
    <row r="17" spans="1:9" ht="18" customHeight="1">
      <c r="A17" s="89"/>
      <c r="B17" s="89"/>
      <c r="C17" s="62"/>
      <c r="D17" s="90" t="s">
        <v>29</v>
      </c>
      <c r="E17" s="91"/>
      <c r="F17" s="54">
        <v>61681</v>
      </c>
      <c r="G17" s="55">
        <f t="shared" si="1"/>
        <v>7.6194911527381795</v>
      </c>
      <c r="H17" s="82">
        <v>61773</v>
      </c>
      <c r="I17" s="55">
        <f t="shared" si="0"/>
        <v>-0.14893238146115317</v>
      </c>
    </row>
    <row r="18" spans="1:9" ht="18" customHeight="1">
      <c r="A18" s="89"/>
      <c r="B18" s="89"/>
      <c r="C18" s="62"/>
      <c r="D18" s="90" t="s">
        <v>93</v>
      </c>
      <c r="E18" s="92"/>
      <c r="F18" s="54">
        <v>3101</v>
      </c>
      <c r="G18" s="55">
        <f t="shared" si="1"/>
        <v>0.38306840136575432</v>
      </c>
      <c r="H18" s="54">
        <v>2843</v>
      </c>
      <c r="I18" s="55">
        <f t="shared" si="0"/>
        <v>9.0749208582483263</v>
      </c>
    </row>
    <row r="19" spans="1:9" ht="18" customHeight="1">
      <c r="A19" s="89"/>
      <c r="B19" s="89"/>
      <c r="C19" s="61"/>
      <c r="D19" s="90" t="s">
        <v>94</v>
      </c>
      <c r="E19" s="92"/>
      <c r="F19" s="54">
        <v>0</v>
      </c>
      <c r="G19" s="55">
        <f t="shared" si="1"/>
        <v>0</v>
      </c>
      <c r="H19" s="54">
        <v>0</v>
      </c>
      <c r="I19" s="55" t="e">
        <f t="shared" si="0"/>
        <v>#DIV/0!</v>
      </c>
    </row>
    <row r="20" spans="1:9" ht="18" customHeight="1">
      <c r="A20" s="89"/>
      <c r="B20" s="89"/>
      <c r="C20" s="53" t="s">
        <v>4</v>
      </c>
      <c r="D20" s="53"/>
      <c r="E20" s="53"/>
      <c r="F20" s="54">
        <v>26500</v>
      </c>
      <c r="G20" s="55">
        <f t="shared" si="1"/>
        <v>3.2735609920001583</v>
      </c>
      <c r="H20" s="82">
        <v>26348</v>
      </c>
      <c r="I20" s="55">
        <f t="shared" si="0"/>
        <v>0.57689388188857382</v>
      </c>
    </row>
    <row r="21" spans="1:9" ht="18" customHeight="1">
      <c r="A21" s="89"/>
      <c r="B21" s="89"/>
      <c r="C21" s="53" t="s">
        <v>5</v>
      </c>
      <c r="D21" s="53"/>
      <c r="E21" s="53"/>
      <c r="F21" s="54">
        <v>232717</v>
      </c>
      <c r="G21" s="55">
        <f t="shared" si="1"/>
        <v>28.747671448124557</v>
      </c>
      <c r="H21" s="54">
        <v>230301</v>
      </c>
      <c r="I21" s="55">
        <f t="shared" si="0"/>
        <v>1.049061879887625</v>
      </c>
    </row>
    <row r="22" spans="1:9" ht="18" customHeight="1">
      <c r="A22" s="89"/>
      <c r="B22" s="89"/>
      <c r="C22" s="53" t="s">
        <v>30</v>
      </c>
      <c r="D22" s="53"/>
      <c r="E22" s="53"/>
      <c r="F22" s="54">
        <v>6991</v>
      </c>
      <c r="G22" s="55">
        <f t="shared" si="1"/>
        <v>0.86360244887068327</v>
      </c>
      <c r="H22" s="54">
        <v>7350</v>
      </c>
      <c r="I22" s="55">
        <f t="shared" si="0"/>
        <v>-4.8843537414965947</v>
      </c>
    </row>
    <row r="23" spans="1:9" ht="18" customHeight="1">
      <c r="A23" s="89"/>
      <c r="B23" s="89"/>
      <c r="C23" s="53" t="s">
        <v>6</v>
      </c>
      <c r="D23" s="53"/>
      <c r="E23" s="53"/>
      <c r="F23" s="54">
        <v>125797</v>
      </c>
      <c r="G23" s="55">
        <f t="shared" si="1"/>
        <v>15.53977932492996</v>
      </c>
      <c r="H23" s="54">
        <v>170001</v>
      </c>
      <c r="I23" s="55">
        <f t="shared" si="0"/>
        <v>-26.002199987058905</v>
      </c>
    </row>
    <row r="24" spans="1:9" ht="18" customHeight="1">
      <c r="A24" s="89"/>
      <c r="B24" s="89"/>
      <c r="C24" s="53" t="s">
        <v>31</v>
      </c>
      <c r="D24" s="53"/>
      <c r="E24" s="53"/>
      <c r="F24" s="54">
        <v>1569</v>
      </c>
      <c r="G24" s="55">
        <f t="shared" si="1"/>
        <v>0.19381951684710369</v>
      </c>
      <c r="H24" s="54">
        <v>1412</v>
      </c>
      <c r="I24" s="55">
        <f t="shared" si="0"/>
        <v>11.118980169971682</v>
      </c>
    </row>
    <row r="25" spans="1:9" ht="18" customHeight="1">
      <c r="A25" s="89"/>
      <c r="B25" s="89"/>
      <c r="C25" s="53" t="s">
        <v>7</v>
      </c>
      <c r="D25" s="53"/>
      <c r="E25" s="53"/>
      <c r="F25" s="54">
        <v>50534</v>
      </c>
      <c r="G25" s="55">
        <f t="shared" si="1"/>
        <v>6.242495515839094</v>
      </c>
      <c r="H25" s="54">
        <v>60984</v>
      </c>
      <c r="I25" s="55">
        <f t="shared" si="0"/>
        <v>-17.135642135642136</v>
      </c>
    </row>
    <row r="26" spans="1:9" ht="18" customHeight="1">
      <c r="A26" s="89"/>
      <c r="B26" s="89"/>
      <c r="C26" s="53" t="s">
        <v>8</v>
      </c>
      <c r="D26" s="53"/>
      <c r="E26" s="53"/>
      <c r="F26" s="54">
        <v>197054</v>
      </c>
      <c r="G26" s="55">
        <f t="shared" si="1"/>
        <v>24.342199536513178</v>
      </c>
      <c r="H26" s="54">
        <v>213818</v>
      </c>
      <c r="I26" s="55">
        <f t="shared" si="0"/>
        <v>-7.8403127893816205</v>
      </c>
    </row>
    <row r="27" spans="1:9" ht="18" customHeight="1">
      <c r="A27" s="89"/>
      <c r="B27" s="89"/>
      <c r="C27" s="53" t="s">
        <v>9</v>
      </c>
      <c r="D27" s="53"/>
      <c r="E27" s="53"/>
      <c r="F27" s="54">
        <f>SUM(F9,F20:F26)</f>
        <v>809516</v>
      </c>
      <c r="G27" s="55">
        <f t="shared" si="1"/>
        <v>100</v>
      </c>
      <c r="H27" s="54">
        <f>SUM(H9,H20:H26)</f>
        <v>879040</v>
      </c>
      <c r="I27" s="55">
        <f t="shared" si="0"/>
        <v>-7.9090826356024717</v>
      </c>
    </row>
    <row r="28" spans="1:9" ht="18" customHeight="1">
      <c r="A28" s="89"/>
      <c r="B28" s="89" t="s">
        <v>88</v>
      </c>
      <c r="C28" s="60" t="s">
        <v>10</v>
      </c>
      <c r="D28" s="53"/>
      <c r="E28" s="53"/>
      <c r="F28" s="54">
        <f>SUM(F29:F31)</f>
        <v>268760</v>
      </c>
      <c r="G28" s="55">
        <f t="shared" ref="G28:G45" si="2">F28/$F$45*100</f>
        <v>35.518833201835939</v>
      </c>
      <c r="H28" s="54">
        <v>284557</v>
      </c>
      <c r="I28" s="55">
        <f t="shared" si="0"/>
        <v>-5.5514360918902046</v>
      </c>
    </row>
    <row r="29" spans="1:9" ht="18" customHeight="1">
      <c r="A29" s="89"/>
      <c r="B29" s="89"/>
      <c r="C29" s="62"/>
      <c r="D29" s="53" t="s">
        <v>11</v>
      </c>
      <c r="E29" s="53"/>
      <c r="F29" s="54">
        <v>161643</v>
      </c>
      <c r="G29" s="55">
        <f t="shared" si="2"/>
        <v>21.362445137834378</v>
      </c>
      <c r="H29" s="54">
        <v>172199</v>
      </c>
      <c r="I29" s="55">
        <f t="shared" si="0"/>
        <v>-6.1301168996335642</v>
      </c>
    </row>
    <row r="30" spans="1:9" ht="18" customHeight="1">
      <c r="A30" s="89"/>
      <c r="B30" s="89"/>
      <c r="C30" s="62"/>
      <c r="D30" s="53" t="s">
        <v>32</v>
      </c>
      <c r="E30" s="53"/>
      <c r="F30" s="54">
        <v>13952</v>
      </c>
      <c r="G30" s="55">
        <f t="shared" si="2"/>
        <v>1.8438709660366686</v>
      </c>
      <c r="H30" s="54">
        <v>14449</v>
      </c>
      <c r="I30" s="55">
        <f t="shared" si="0"/>
        <v>-3.4396844072254185</v>
      </c>
    </row>
    <row r="31" spans="1:9" ht="18" customHeight="1">
      <c r="A31" s="89"/>
      <c r="B31" s="89"/>
      <c r="C31" s="61"/>
      <c r="D31" s="53" t="s">
        <v>12</v>
      </c>
      <c r="E31" s="53"/>
      <c r="F31" s="54">
        <v>93165</v>
      </c>
      <c r="G31" s="55">
        <f t="shared" si="2"/>
        <v>12.312517097964896</v>
      </c>
      <c r="H31" s="54">
        <v>97909</v>
      </c>
      <c r="I31" s="55">
        <f t="shared" si="0"/>
        <v>-4.845315548110996</v>
      </c>
    </row>
    <row r="32" spans="1:9" ht="18" customHeight="1">
      <c r="A32" s="89"/>
      <c r="B32" s="89"/>
      <c r="C32" s="60" t="s">
        <v>13</v>
      </c>
      <c r="D32" s="53"/>
      <c r="E32" s="53"/>
      <c r="F32" s="54">
        <f>SUM(F33:F38)</f>
        <v>373213</v>
      </c>
      <c r="G32" s="55">
        <f t="shared" si="2"/>
        <v>49.323151866932569</v>
      </c>
      <c r="H32" s="54">
        <v>403978</v>
      </c>
      <c r="I32" s="55">
        <f t="shared" si="0"/>
        <v>-7.6155137160934476</v>
      </c>
    </row>
    <row r="33" spans="1:9" ht="18" customHeight="1">
      <c r="A33" s="89"/>
      <c r="B33" s="89"/>
      <c r="C33" s="62"/>
      <c r="D33" s="53" t="s">
        <v>14</v>
      </c>
      <c r="E33" s="53"/>
      <c r="F33" s="54">
        <v>33361</v>
      </c>
      <c r="G33" s="55">
        <f t="shared" si="2"/>
        <v>4.4089291354608156</v>
      </c>
      <c r="H33" s="54">
        <v>45008</v>
      </c>
      <c r="I33" s="55">
        <f t="shared" si="0"/>
        <v>-25.877621756132243</v>
      </c>
    </row>
    <row r="34" spans="1:9" ht="18" customHeight="1">
      <c r="A34" s="89"/>
      <c r="B34" s="89"/>
      <c r="C34" s="62"/>
      <c r="D34" s="53" t="s">
        <v>33</v>
      </c>
      <c r="E34" s="53"/>
      <c r="F34" s="54">
        <v>15781</v>
      </c>
      <c r="G34" s="55">
        <f t="shared" si="2"/>
        <v>2.0855882823268828</v>
      </c>
      <c r="H34" s="54">
        <v>15736</v>
      </c>
      <c r="I34" s="55">
        <f t="shared" si="0"/>
        <v>0.28596847991866348</v>
      </c>
    </row>
    <row r="35" spans="1:9" ht="18" customHeight="1">
      <c r="A35" s="89"/>
      <c r="B35" s="89"/>
      <c r="C35" s="62"/>
      <c r="D35" s="53" t="s">
        <v>34</v>
      </c>
      <c r="E35" s="53"/>
      <c r="F35" s="54">
        <v>185886</v>
      </c>
      <c r="G35" s="55">
        <f t="shared" si="2"/>
        <v>24.566355962778967</v>
      </c>
      <c r="H35" s="54">
        <v>195315</v>
      </c>
      <c r="I35" s="55">
        <f t="shared" si="0"/>
        <v>-4.8275862068965498</v>
      </c>
    </row>
    <row r="36" spans="1:9" ht="18" customHeight="1">
      <c r="A36" s="89"/>
      <c r="B36" s="89"/>
      <c r="C36" s="62"/>
      <c r="D36" s="53" t="s">
        <v>35</v>
      </c>
      <c r="E36" s="53"/>
      <c r="F36" s="54">
        <v>7122</v>
      </c>
      <c r="G36" s="55">
        <f t="shared" si="2"/>
        <v>0.9412305777030644</v>
      </c>
      <c r="H36" s="54">
        <v>7226</v>
      </c>
      <c r="I36" s="55">
        <f t="shared" si="0"/>
        <v>-1.4392471630224168</v>
      </c>
    </row>
    <row r="37" spans="1:9" ht="18" customHeight="1">
      <c r="A37" s="89"/>
      <c r="B37" s="89"/>
      <c r="C37" s="62"/>
      <c r="D37" s="53" t="s">
        <v>15</v>
      </c>
      <c r="E37" s="53"/>
      <c r="F37" s="54">
        <v>23584</v>
      </c>
      <c r="G37" s="55">
        <f t="shared" si="2"/>
        <v>3.1168185824977632</v>
      </c>
      <c r="H37" s="54">
        <v>29697</v>
      </c>
      <c r="I37" s="55">
        <f t="shared" si="0"/>
        <v>-20.584570832070582</v>
      </c>
    </row>
    <row r="38" spans="1:9" ht="18" customHeight="1">
      <c r="A38" s="89"/>
      <c r="B38" s="89"/>
      <c r="C38" s="61"/>
      <c r="D38" s="53" t="s">
        <v>36</v>
      </c>
      <c r="E38" s="53"/>
      <c r="F38" s="54">
        <f>70+107409</f>
        <v>107479</v>
      </c>
      <c r="G38" s="55">
        <f t="shared" si="2"/>
        <v>14.204229326165073</v>
      </c>
      <c r="H38" s="54">
        <v>110996</v>
      </c>
      <c r="I38" s="55">
        <f t="shared" si="0"/>
        <v>-3.1685826516270832</v>
      </c>
    </row>
    <row r="39" spans="1:9" ht="18" customHeight="1">
      <c r="A39" s="89"/>
      <c r="B39" s="89"/>
      <c r="C39" s="60" t="s">
        <v>16</v>
      </c>
      <c r="D39" s="53"/>
      <c r="E39" s="53"/>
      <c r="F39" s="54">
        <f>F40+F43</f>
        <v>114696</v>
      </c>
      <c r="G39" s="55">
        <f t="shared" si="2"/>
        <v>15.15801493123149</v>
      </c>
      <c r="H39" s="54">
        <v>136142</v>
      </c>
      <c r="I39" s="55">
        <f t="shared" si="0"/>
        <v>-15.752670006316938</v>
      </c>
    </row>
    <row r="40" spans="1:9" ht="18" customHeight="1">
      <c r="A40" s="89"/>
      <c r="B40" s="89"/>
      <c r="C40" s="62"/>
      <c r="D40" s="60" t="s">
        <v>17</v>
      </c>
      <c r="E40" s="53"/>
      <c r="F40" s="54">
        <v>104931</v>
      </c>
      <c r="G40" s="55">
        <f t="shared" si="2"/>
        <v>13.867490276461702</v>
      </c>
      <c r="H40" s="54">
        <v>117007</v>
      </c>
      <c r="I40" s="55">
        <f t="shared" si="0"/>
        <v>-10.320750040595861</v>
      </c>
    </row>
    <row r="41" spans="1:9" ht="18" customHeight="1">
      <c r="A41" s="89"/>
      <c r="B41" s="89"/>
      <c r="C41" s="62"/>
      <c r="D41" s="62"/>
      <c r="E41" s="56" t="s">
        <v>91</v>
      </c>
      <c r="F41" s="54">
        <f>73384+8321</f>
        <v>81705</v>
      </c>
      <c r="G41" s="55">
        <f t="shared" si="2"/>
        <v>10.79798432339636</v>
      </c>
      <c r="H41" s="54">
        <v>92773</v>
      </c>
      <c r="I41" s="57">
        <f t="shared" si="0"/>
        <v>-11.930195207657402</v>
      </c>
    </row>
    <row r="42" spans="1:9" ht="18" customHeight="1">
      <c r="A42" s="89"/>
      <c r="B42" s="89"/>
      <c r="C42" s="62"/>
      <c r="D42" s="61"/>
      <c r="E42" s="47" t="s">
        <v>37</v>
      </c>
      <c r="F42" s="54">
        <v>23226</v>
      </c>
      <c r="G42" s="55">
        <f t="shared" si="2"/>
        <v>3.069505953065343</v>
      </c>
      <c r="H42" s="54">
        <v>24234</v>
      </c>
      <c r="I42" s="57">
        <f t="shared" si="0"/>
        <v>-4.1594454072790281</v>
      </c>
    </row>
    <row r="43" spans="1:9" ht="18" customHeight="1">
      <c r="A43" s="89"/>
      <c r="B43" s="89"/>
      <c r="C43" s="62"/>
      <c r="D43" s="53" t="s">
        <v>38</v>
      </c>
      <c r="E43" s="53"/>
      <c r="F43" s="54">
        <v>9765</v>
      </c>
      <c r="G43" s="55">
        <f t="shared" si="2"/>
        <v>1.2905246547697871</v>
      </c>
      <c r="H43" s="54">
        <v>19135</v>
      </c>
      <c r="I43" s="57">
        <f t="shared" si="0"/>
        <v>-48.967859942513712</v>
      </c>
    </row>
    <row r="44" spans="1:9" ht="18" customHeight="1">
      <c r="A44" s="89"/>
      <c r="B44" s="89"/>
      <c r="C44" s="61"/>
      <c r="D44" s="53" t="s">
        <v>39</v>
      </c>
      <c r="E44" s="53"/>
      <c r="F44" s="54">
        <v>0</v>
      </c>
      <c r="G44" s="55">
        <f t="shared" si="2"/>
        <v>0</v>
      </c>
      <c r="H44" s="54">
        <v>0</v>
      </c>
      <c r="I44" s="55" t="e">
        <f t="shared" si="0"/>
        <v>#DIV/0!</v>
      </c>
    </row>
    <row r="45" spans="1:9" ht="18" customHeight="1">
      <c r="A45" s="89"/>
      <c r="B45" s="89"/>
      <c r="C45" s="47" t="s">
        <v>18</v>
      </c>
      <c r="D45" s="47"/>
      <c r="E45" s="47"/>
      <c r="F45" s="54">
        <f>SUM(F28,F32,F39)</f>
        <v>756669</v>
      </c>
      <c r="G45" s="55">
        <f t="shared" si="2"/>
        <v>100</v>
      </c>
      <c r="H45" s="54">
        <f>SUM(H28,H32,H39)</f>
        <v>824677</v>
      </c>
      <c r="I45" s="55">
        <f t="shared" si="0"/>
        <v>-8.2466226170973655</v>
      </c>
    </row>
    <row r="46" spans="1:9">
      <c r="A46" s="23" t="s">
        <v>19</v>
      </c>
    </row>
    <row r="47" spans="1:9">
      <c r="A47" s="24" t="s">
        <v>20</v>
      </c>
    </row>
  </sheetData>
  <mergeCells count="6">
    <mergeCell ref="A9:A45"/>
    <mergeCell ref="B9:B27"/>
    <mergeCell ref="D17:E17"/>
    <mergeCell ref="D18:E18"/>
    <mergeCell ref="D19:E19"/>
    <mergeCell ref="B28:B45"/>
  </mergeCells>
  <phoneticPr fontId="16"/>
  <printOptions horizontalCentered="1" verticalCentered="1" gridLinesSet="0"/>
  <pageMargins left="0" right="0" top="0.19685039370078741" bottom="0.19685039370078741" header="0.19685039370078741" footer="0.31496062992125984"/>
  <pageSetup paperSize="9" orientation="portrait" useFirstPageNumber="1" horizontalDpi="4294967292" r:id="rId1"/>
  <headerFooter alignWithMargins="0">
    <oddHeader>&amp;R&amp;"明朝,斜体"&amp;9都道府県－3-1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6"/>
  <sheetViews>
    <sheetView view="pageBreakPreview" zoomScaleNormal="100" zoomScaleSheetLayoutView="100" workbookViewId="0">
      <pane xSplit="4" ySplit="6" topLeftCell="E7" activePane="bottomRight" state="frozen"/>
      <selection activeCell="L8" sqref="L8"/>
      <selection pane="topRight" activeCell="L8" sqref="L8"/>
      <selection pane="bottomLeft" activeCell="L8" sqref="L8"/>
      <selection pane="bottomRight" activeCell="M8" sqref="M8"/>
    </sheetView>
  </sheetViews>
  <sheetFormatPr defaultColWidth="9" defaultRowHeight="13"/>
  <cols>
    <col min="1" max="1" width="5.36328125" style="2" customWidth="1"/>
    <col min="2" max="2" width="3.08984375" style="2" customWidth="1"/>
    <col min="3" max="3" width="34.7265625" style="2" customWidth="1"/>
    <col min="4" max="9" width="11.90625" style="2" customWidth="1"/>
    <col min="10" max="16384" width="9" style="2"/>
  </cols>
  <sheetData>
    <row r="1" spans="1:9" ht="34" customHeight="1">
      <c r="A1" s="33" t="s">
        <v>0</v>
      </c>
      <c r="B1" s="33"/>
      <c r="C1" s="21" t="s">
        <v>270</v>
      </c>
      <c r="D1" s="34"/>
      <c r="E1" s="34"/>
    </row>
    <row r="4" spans="1:9">
      <c r="A4" s="35" t="s">
        <v>112</v>
      </c>
    </row>
    <row r="5" spans="1:9">
      <c r="I5" s="9" t="s">
        <v>113</v>
      </c>
    </row>
    <row r="6" spans="1:9" s="37" customFormat="1" ht="29.25" customHeight="1">
      <c r="A6" s="50" t="s">
        <v>114</v>
      </c>
      <c r="B6" s="48"/>
      <c r="C6" s="48"/>
      <c r="D6" s="48"/>
      <c r="E6" s="36" t="s">
        <v>231</v>
      </c>
      <c r="F6" s="36" t="s">
        <v>232</v>
      </c>
      <c r="G6" s="36" t="s">
        <v>237</v>
      </c>
      <c r="H6" s="36" t="s">
        <v>239</v>
      </c>
      <c r="I6" s="36" t="s">
        <v>249</v>
      </c>
    </row>
    <row r="7" spans="1:9" ht="27" customHeight="1">
      <c r="A7" s="89" t="s">
        <v>115</v>
      </c>
      <c r="B7" s="60" t="s">
        <v>116</v>
      </c>
      <c r="C7" s="53"/>
      <c r="D7" s="65" t="s">
        <v>117</v>
      </c>
      <c r="E7" s="36">
        <v>993872</v>
      </c>
      <c r="F7" s="36">
        <v>1098711</v>
      </c>
      <c r="G7" s="36">
        <v>975881</v>
      </c>
      <c r="H7" s="36">
        <v>879040</v>
      </c>
      <c r="I7" s="36">
        <v>809516</v>
      </c>
    </row>
    <row r="8" spans="1:9" ht="27" customHeight="1">
      <c r="A8" s="89"/>
      <c r="B8" s="78"/>
      <c r="C8" s="53" t="s">
        <v>118</v>
      </c>
      <c r="D8" s="65" t="s">
        <v>41</v>
      </c>
      <c r="E8" s="69">
        <v>467457</v>
      </c>
      <c r="F8" s="69">
        <v>465737</v>
      </c>
      <c r="G8" s="69">
        <v>433728</v>
      </c>
      <c r="H8" s="70">
        <v>426178</v>
      </c>
      <c r="I8" s="70">
        <v>428271</v>
      </c>
    </row>
    <row r="9" spans="1:9" ht="27" customHeight="1">
      <c r="A9" s="89"/>
      <c r="B9" s="53" t="s">
        <v>119</v>
      </c>
      <c r="C9" s="53"/>
      <c r="D9" s="65"/>
      <c r="E9" s="69">
        <v>919329</v>
      </c>
      <c r="F9" s="69">
        <v>1003255</v>
      </c>
      <c r="G9" s="69">
        <v>916638</v>
      </c>
      <c r="H9" s="71">
        <v>824677</v>
      </c>
      <c r="I9" s="71">
        <v>756669</v>
      </c>
    </row>
    <row r="10" spans="1:9" ht="27" customHeight="1">
      <c r="A10" s="89"/>
      <c r="B10" s="53" t="s">
        <v>120</v>
      </c>
      <c r="C10" s="53"/>
      <c r="D10" s="65"/>
      <c r="E10" s="69">
        <v>74544</v>
      </c>
      <c r="F10" s="69">
        <v>95457</v>
      </c>
      <c r="G10" s="69">
        <v>59243</v>
      </c>
      <c r="H10" s="71">
        <v>54363</v>
      </c>
      <c r="I10" s="71">
        <f>I7-I9</f>
        <v>52847</v>
      </c>
    </row>
    <row r="11" spans="1:9" ht="27" customHeight="1">
      <c r="A11" s="89"/>
      <c r="B11" s="53" t="s">
        <v>121</v>
      </c>
      <c r="C11" s="53"/>
      <c r="D11" s="65"/>
      <c r="E11" s="69">
        <v>61457</v>
      </c>
      <c r="F11" s="69">
        <v>70860</v>
      </c>
      <c r="G11" s="69">
        <v>41627</v>
      </c>
      <c r="H11" s="71">
        <v>34590</v>
      </c>
      <c r="I11" s="71">
        <v>33382</v>
      </c>
    </row>
    <row r="12" spans="1:9" ht="27" customHeight="1">
      <c r="A12" s="89"/>
      <c r="B12" s="53" t="s">
        <v>122</v>
      </c>
      <c r="C12" s="53"/>
      <c r="D12" s="65"/>
      <c r="E12" s="69">
        <v>13086</v>
      </c>
      <c r="F12" s="69">
        <v>24597</v>
      </c>
      <c r="G12" s="69">
        <v>17616</v>
      </c>
      <c r="H12" s="71">
        <v>19773</v>
      </c>
      <c r="I12" s="71">
        <f>I10-I11</f>
        <v>19465</v>
      </c>
    </row>
    <row r="13" spans="1:9" ht="27" customHeight="1">
      <c r="A13" s="89"/>
      <c r="B13" s="53" t="s">
        <v>123</v>
      </c>
      <c r="C13" s="53"/>
      <c r="D13" s="65"/>
      <c r="E13" s="69">
        <v>-5965</v>
      </c>
      <c r="F13" s="69">
        <v>11510</v>
      </c>
      <c r="G13" s="69">
        <v>-6981</v>
      </c>
      <c r="H13" s="71">
        <v>2157</v>
      </c>
      <c r="I13" s="71">
        <v>-309</v>
      </c>
    </row>
    <row r="14" spans="1:9" ht="27" customHeight="1">
      <c r="A14" s="89"/>
      <c r="B14" s="53" t="s">
        <v>124</v>
      </c>
      <c r="C14" s="53"/>
      <c r="D14" s="65"/>
      <c r="E14" s="69">
        <v>0</v>
      </c>
      <c r="F14" s="69">
        <v>67</v>
      </c>
      <c r="G14" s="69">
        <v>5080</v>
      </c>
      <c r="H14" s="71">
        <v>4553</v>
      </c>
      <c r="I14" s="71">
        <v>2000</v>
      </c>
    </row>
    <row r="15" spans="1:9" ht="27" customHeight="1">
      <c r="A15" s="89"/>
      <c r="B15" s="53" t="s">
        <v>125</v>
      </c>
      <c r="C15" s="53"/>
      <c r="D15" s="65"/>
      <c r="E15" s="69">
        <v>-10588</v>
      </c>
      <c r="F15" s="69">
        <v>10957</v>
      </c>
      <c r="G15" s="69">
        <v>15041</v>
      </c>
      <c r="H15" s="71">
        <v>1761</v>
      </c>
      <c r="I15" s="71">
        <v>2988</v>
      </c>
    </row>
    <row r="16" spans="1:9" ht="27" customHeight="1">
      <c r="A16" s="89"/>
      <c r="B16" s="53" t="s">
        <v>126</v>
      </c>
      <c r="C16" s="53"/>
      <c r="D16" s="65" t="s">
        <v>42</v>
      </c>
      <c r="E16" s="69">
        <v>87010</v>
      </c>
      <c r="F16" s="69">
        <v>73487</v>
      </c>
      <c r="G16" s="69">
        <v>101343</v>
      </c>
      <c r="H16" s="71">
        <v>111574</v>
      </c>
      <c r="I16" s="71">
        <v>118112</v>
      </c>
    </row>
    <row r="17" spans="1:9" ht="27" customHeight="1">
      <c r="A17" s="89"/>
      <c r="B17" s="53" t="s">
        <v>127</v>
      </c>
      <c r="C17" s="53"/>
      <c r="D17" s="65" t="s">
        <v>43</v>
      </c>
      <c r="E17" s="69">
        <v>228761</v>
      </c>
      <c r="F17" s="69">
        <v>131069</v>
      </c>
      <c r="G17" s="69">
        <v>87096</v>
      </c>
      <c r="H17" s="71">
        <v>78788</v>
      </c>
      <c r="I17" s="71">
        <v>83491</v>
      </c>
    </row>
    <row r="18" spans="1:9" ht="27" customHeight="1">
      <c r="A18" s="89"/>
      <c r="B18" s="53" t="s">
        <v>128</v>
      </c>
      <c r="C18" s="53"/>
      <c r="D18" s="65" t="s">
        <v>44</v>
      </c>
      <c r="E18" s="69">
        <v>1335815</v>
      </c>
      <c r="F18" s="69">
        <v>1343469</v>
      </c>
      <c r="G18" s="69">
        <v>1333677</v>
      </c>
      <c r="H18" s="71">
        <v>1304527</v>
      </c>
      <c r="I18" s="71">
        <v>1269350</v>
      </c>
    </row>
    <row r="19" spans="1:9" ht="27" customHeight="1">
      <c r="A19" s="89"/>
      <c r="B19" s="53" t="s">
        <v>129</v>
      </c>
      <c r="C19" s="53"/>
      <c r="D19" s="65" t="s">
        <v>130</v>
      </c>
      <c r="E19" s="69">
        <f>E17+E18-E16</f>
        <v>1477566</v>
      </c>
      <c r="F19" s="69">
        <f>F17+F18-F16</f>
        <v>1401051</v>
      </c>
      <c r="G19" s="69">
        <f>G17+G18-G16</f>
        <v>1319430</v>
      </c>
      <c r="H19" s="69">
        <f>H17+H18-H16</f>
        <v>1271741</v>
      </c>
      <c r="I19" s="69">
        <f>I17+I18-I16</f>
        <v>1234729</v>
      </c>
    </row>
    <row r="20" spans="1:9" ht="27" customHeight="1">
      <c r="A20" s="89"/>
      <c r="B20" s="53" t="s">
        <v>131</v>
      </c>
      <c r="C20" s="53"/>
      <c r="D20" s="65" t="s">
        <v>132</v>
      </c>
      <c r="E20" s="72">
        <f>E18/E8</f>
        <v>2.8576211287883164</v>
      </c>
      <c r="F20" s="72">
        <f>F18/F8</f>
        <v>2.8846086954654666</v>
      </c>
      <c r="G20" s="72">
        <f>G18/G8</f>
        <v>3.0749156153165118</v>
      </c>
      <c r="H20" s="72">
        <f>H18/H8</f>
        <v>3.0609909474444952</v>
      </c>
      <c r="I20" s="72">
        <f>I18/I8</f>
        <v>2.9638943566106506</v>
      </c>
    </row>
    <row r="21" spans="1:9" ht="27" customHeight="1">
      <c r="A21" s="89"/>
      <c r="B21" s="53" t="s">
        <v>133</v>
      </c>
      <c r="C21" s="53"/>
      <c r="D21" s="65" t="s">
        <v>134</v>
      </c>
      <c r="E21" s="72">
        <f>E19/E8</f>
        <v>3.160859715439067</v>
      </c>
      <c r="F21" s="72">
        <f>F19/F8</f>
        <v>3.0082449966397347</v>
      </c>
      <c r="G21" s="72">
        <f>G19/G8</f>
        <v>3.0420678397521028</v>
      </c>
      <c r="H21" s="72">
        <f>H19/H8</f>
        <v>2.9840606507140208</v>
      </c>
      <c r="I21" s="72">
        <f>I19/I8</f>
        <v>2.8830553551372846</v>
      </c>
    </row>
    <row r="22" spans="1:9" ht="27" customHeight="1">
      <c r="A22" s="89"/>
      <c r="B22" s="53" t="s">
        <v>135</v>
      </c>
      <c r="C22" s="53"/>
      <c r="D22" s="65" t="s">
        <v>136</v>
      </c>
      <c r="E22" s="69">
        <f>E18/E24*1000000</f>
        <v>1043936.592387898</v>
      </c>
      <c r="F22" s="69">
        <f>F18/F24*1000000</f>
        <v>1109815.1724776009</v>
      </c>
      <c r="G22" s="69">
        <f>G18/G24*1000000</f>
        <v>1101726.1803468552</v>
      </c>
      <c r="H22" s="69">
        <f>H18/H24*1000000</f>
        <v>1077645.8984216882</v>
      </c>
      <c r="I22" s="69">
        <f>I18/I24*1000000</f>
        <v>1048586.8220140864</v>
      </c>
    </row>
    <row r="23" spans="1:9" ht="27" customHeight="1">
      <c r="A23" s="89"/>
      <c r="B23" s="53" t="s">
        <v>137</v>
      </c>
      <c r="C23" s="53"/>
      <c r="D23" s="65" t="s">
        <v>138</v>
      </c>
      <c r="E23" s="69">
        <f>E19/E24*1000000</f>
        <v>1154714.6985684521</v>
      </c>
      <c r="F23" s="69">
        <f>F19/F24*1000000</f>
        <v>1157382.6096582168</v>
      </c>
      <c r="G23" s="69">
        <f>G19/G24*1000000</f>
        <v>1089956.994186037</v>
      </c>
      <c r="H23" s="69">
        <f>H19/H24*1000000</f>
        <v>1050561.983389149</v>
      </c>
      <c r="I23" s="69">
        <f>I19/I24*1000000</f>
        <v>1019987.0470387449</v>
      </c>
    </row>
    <row r="24" spans="1:9" ht="27" customHeight="1">
      <c r="A24" s="89"/>
      <c r="B24" s="73" t="s">
        <v>139</v>
      </c>
      <c r="C24" s="74"/>
      <c r="D24" s="65" t="s">
        <v>140</v>
      </c>
      <c r="E24" s="69">
        <v>1279594</v>
      </c>
      <c r="F24" s="69">
        <v>1210534</v>
      </c>
      <c r="G24" s="71">
        <v>1210534</v>
      </c>
      <c r="H24" s="71">
        <v>1210534</v>
      </c>
      <c r="I24" s="71">
        <v>1210534</v>
      </c>
    </row>
    <row r="25" spans="1:9" ht="27" customHeight="1">
      <c r="A25" s="89"/>
      <c r="B25" s="47" t="s">
        <v>141</v>
      </c>
      <c r="C25" s="47"/>
      <c r="D25" s="47"/>
      <c r="E25" s="69">
        <v>393036</v>
      </c>
      <c r="F25" s="69">
        <v>393973</v>
      </c>
      <c r="G25" s="69">
        <v>405635</v>
      </c>
      <c r="H25" s="54">
        <v>391048</v>
      </c>
      <c r="I25" s="54">
        <v>390646</v>
      </c>
    </row>
    <row r="26" spans="1:9" ht="27" customHeight="1">
      <c r="A26" s="89"/>
      <c r="B26" s="47" t="s">
        <v>142</v>
      </c>
      <c r="C26" s="47"/>
      <c r="D26" s="47"/>
      <c r="E26" s="75">
        <v>0.37</v>
      </c>
      <c r="F26" s="75">
        <v>0.372</v>
      </c>
      <c r="G26" s="75">
        <v>0.35899999999999999</v>
      </c>
      <c r="H26" s="76">
        <v>0.35367999999999999</v>
      </c>
      <c r="I26" s="76">
        <v>0.35094999999999998</v>
      </c>
    </row>
    <row r="27" spans="1:9" ht="27" customHeight="1">
      <c r="A27" s="89"/>
      <c r="B27" s="47" t="s">
        <v>143</v>
      </c>
      <c r="C27" s="47"/>
      <c r="D27" s="47"/>
      <c r="E27" s="57">
        <v>3.3</v>
      </c>
      <c r="F27" s="57">
        <v>6.2</v>
      </c>
      <c r="G27" s="57">
        <v>4.3</v>
      </c>
      <c r="H27" s="55">
        <v>5.0999999999999996</v>
      </c>
      <c r="I27" s="55">
        <v>5</v>
      </c>
    </row>
    <row r="28" spans="1:9" ht="27" customHeight="1">
      <c r="A28" s="89"/>
      <c r="B28" s="47" t="s">
        <v>144</v>
      </c>
      <c r="C28" s="47"/>
      <c r="D28" s="47"/>
      <c r="E28" s="57">
        <v>96.3</v>
      </c>
      <c r="F28" s="57">
        <v>94.9</v>
      </c>
      <c r="G28" s="57">
        <v>88.2</v>
      </c>
      <c r="H28" s="55">
        <v>94.2</v>
      </c>
      <c r="I28" s="55">
        <v>92.6</v>
      </c>
    </row>
    <row r="29" spans="1:9" ht="27" customHeight="1">
      <c r="A29" s="89"/>
      <c r="B29" s="47" t="s">
        <v>145</v>
      </c>
      <c r="C29" s="47"/>
      <c r="D29" s="47"/>
      <c r="E29" s="57">
        <v>41.2</v>
      </c>
      <c r="F29" s="57">
        <v>43.4</v>
      </c>
      <c r="G29" s="57">
        <v>44.4</v>
      </c>
      <c r="H29" s="55">
        <v>44.4</v>
      </c>
      <c r="I29" s="55">
        <v>46.1</v>
      </c>
    </row>
    <row r="30" spans="1:9" ht="27" customHeight="1">
      <c r="A30" s="89"/>
      <c r="B30" s="89" t="s">
        <v>146</v>
      </c>
      <c r="C30" s="47" t="s">
        <v>147</v>
      </c>
      <c r="D30" s="47"/>
      <c r="E30" s="57">
        <v>0</v>
      </c>
      <c r="F30" s="57">
        <v>0</v>
      </c>
      <c r="G30" s="57">
        <v>0</v>
      </c>
      <c r="H30" s="55">
        <v>0</v>
      </c>
      <c r="I30" s="55">
        <v>0</v>
      </c>
    </row>
    <row r="31" spans="1:9" ht="27" customHeight="1">
      <c r="A31" s="89"/>
      <c r="B31" s="89"/>
      <c r="C31" s="47" t="s">
        <v>148</v>
      </c>
      <c r="D31" s="47"/>
      <c r="E31" s="57">
        <v>0</v>
      </c>
      <c r="F31" s="57">
        <v>0</v>
      </c>
      <c r="G31" s="57">
        <v>0</v>
      </c>
      <c r="H31" s="55">
        <v>0</v>
      </c>
      <c r="I31" s="55">
        <v>0</v>
      </c>
    </row>
    <row r="32" spans="1:9" ht="27" customHeight="1">
      <c r="A32" s="89"/>
      <c r="B32" s="89"/>
      <c r="C32" s="47" t="s">
        <v>149</v>
      </c>
      <c r="D32" s="47"/>
      <c r="E32" s="57">
        <v>15.3</v>
      </c>
      <c r="F32" s="57">
        <v>13.7</v>
      </c>
      <c r="G32" s="57">
        <v>13.3</v>
      </c>
      <c r="H32" s="55">
        <v>12.8</v>
      </c>
      <c r="I32" s="55">
        <v>12.7</v>
      </c>
    </row>
    <row r="33" spans="1:9" ht="27" customHeight="1">
      <c r="A33" s="89"/>
      <c r="B33" s="89"/>
      <c r="C33" s="47" t="s">
        <v>150</v>
      </c>
      <c r="D33" s="47"/>
      <c r="E33" s="57">
        <v>221.7</v>
      </c>
      <c r="F33" s="57">
        <v>221.5</v>
      </c>
      <c r="G33" s="57">
        <v>200.6</v>
      </c>
      <c r="H33" s="77">
        <v>204.4</v>
      </c>
      <c r="I33" s="77">
        <v>201.1</v>
      </c>
    </row>
    <row r="34" spans="1:9" ht="27" customHeight="1">
      <c r="A34" s="2" t="s">
        <v>248</v>
      </c>
      <c r="E34" s="38"/>
      <c r="F34" s="38"/>
      <c r="G34" s="38"/>
      <c r="H34" s="38"/>
      <c r="I34" s="39"/>
    </row>
    <row r="35" spans="1:9" ht="27" customHeight="1">
      <c r="A35" s="8" t="s">
        <v>110</v>
      </c>
    </row>
    <row r="36" spans="1:9">
      <c r="A36" s="40"/>
    </row>
  </sheetData>
  <mergeCells count="2">
    <mergeCell ref="A7:A33"/>
    <mergeCell ref="B30:B33"/>
  </mergeCells>
  <phoneticPr fontId="16"/>
  <pageMargins left="0.31496062992125984" right="0.19685039370078741" top="0.98425196850393704" bottom="0.98425196850393704" header="0.51181102362204722" footer="0.51181102362204722"/>
  <pageSetup paperSize="9" scale="82" firstPageNumber="2" orientation="portrait" useFirstPageNumber="1" r:id="rId1"/>
  <headerFooter alignWithMargins="0">
    <oddHeader>&amp;R&amp;"明朝,斜体"&amp;9都道府県－3-2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50"/>
  <sheetViews>
    <sheetView view="pageBreakPreview" zoomScaleNormal="100" zoomScaleSheetLayoutView="100" workbookViewId="0">
      <selection activeCell="H18" sqref="H18"/>
    </sheetView>
  </sheetViews>
  <sheetFormatPr defaultColWidth="9" defaultRowHeight="13"/>
  <cols>
    <col min="1" max="1" width="3.6328125" style="2" customWidth="1"/>
    <col min="2" max="3" width="1.6328125" style="2" customWidth="1"/>
    <col min="4" max="4" width="22.6328125" style="2" customWidth="1"/>
    <col min="5" max="5" width="10.6328125" style="2" customWidth="1"/>
    <col min="6" max="21" width="13.6328125" style="2" customWidth="1"/>
    <col min="22" max="25" width="12" style="2" customWidth="1"/>
    <col min="26" max="16384" width="9" style="2"/>
  </cols>
  <sheetData>
    <row r="1" spans="1:25" ht="34" customHeight="1">
      <c r="A1" s="20" t="s">
        <v>0</v>
      </c>
      <c r="B1" s="11"/>
      <c r="C1" s="11"/>
      <c r="D1" s="22" t="s">
        <v>270</v>
      </c>
      <c r="E1" s="13"/>
      <c r="F1" s="13"/>
      <c r="G1" s="13"/>
    </row>
    <row r="2" spans="1:25" ht="15" customHeight="1"/>
    <row r="3" spans="1:25" ht="15" customHeight="1">
      <c r="A3" s="14" t="s">
        <v>151</v>
      </c>
      <c r="B3" s="14"/>
      <c r="C3" s="14"/>
      <c r="D3" s="14"/>
    </row>
    <row r="4" spans="1:25" ht="15" customHeight="1">
      <c r="A4" s="14"/>
      <c r="B4" s="14"/>
      <c r="C4" s="14"/>
      <c r="D4" s="14"/>
    </row>
    <row r="5" spans="1:25" ht="16" customHeight="1">
      <c r="A5" s="12" t="s">
        <v>246</v>
      </c>
      <c r="B5" s="12"/>
      <c r="C5" s="12"/>
      <c r="D5" s="12"/>
      <c r="K5" s="15"/>
      <c r="O5" s="15" t="s">
        <v>47</v>
      </c>
    </row>
    <row r="6" spans="1:25" ht="16" customHeight="1">
      <c r="A6" s="99" t="s">
        <v>48</v>
      </c>
      <c r="B6" s="100"/>
      <c r="C6" s="100"/>
      <c r="D6" s="100"/>
      <c r="E6" s="100"/>
      <c r="F6" s="95" t="s">
        <v>260</v>
      </c>
      <c r="G6" s="95"/>
      <c r="H6" s="95" t="s">
        <v>261</v>
      </c>
      <c r="I6" s="95"/>
      <c r="J6" s="95" t="s">
        <v>262</v>
      </c>
      <c r="K6" s="95"/>
      <c r="L6" s="95" t="s">
        <v>263</v>
      </c>
      <c r="M6" s="95"/>
      <c r="N6" s="95"/>
      <c r="O6" s="95"/>
    </row>
    <row r="7" spans="1:25" ht="16" customHeight="1">
      <c r="A7" s="100"/>
      <c r="B7" s="100"/>
      <c r="C7" s="100"/>
      <c r="D7" s="100"/>
      <c r="E7" s="100"/>
      <c r="F7" s="51" t="s">
        <v>235</v>
      </c>
      <c r="G7" s="51" t="s">
        <v>236</v>
      </c>
      <c r="H7" s="51" t="s">
        <v>235</v>
      </c>
      <c r="I7" s="51" t="s">
        <v>236</v>
      </c>
      <c r="J7" s="51" t="s">
        <v>235</v>
      </c>
      <c r="K7" s="51" t="s">
        <v>236</v>
      </c>
      <c r="L7" s="51" t="s">
        <v>235</v>
      </c>
      <c r="M7" s="51" t="s">
        <v>236</v>
      </c>
      <c r="N7" s="51" t="s">
        <v>235</v>
      </c>
      <c r="O7" s="51" t="s">
        <v>236</v>
      </c>
    </row>
    <row r="8" spans="1:25" ht="16" customHeight="1">
      <c r="A8" s="97" t="s">
        <v>82</v>
      </c>
      <c r="B8" s="60" t="s">
        <v>49</v>
      </c>
      <c r="C8" s="53"/>
      <c r="D8" s="53"/>
      <c r="E8" s="65" t="s">
        <v>40</v>
      </c>
      <c r="F8" s="54">
        <v>7442.5619999999999</v>
      </c>
      <c r="G8" s="54">
        <v>7477</v>
      </c>
      <c r="H8" s="54">
        <v>908</v>
      </c>
      <c r="I8" s="54">
        <v>897</v>
      </c>
      <c r="J8" s="54">
        <v>116739.989</v>
      </c>
      <c r="K8" s="54">
        <v>119922</v>
      </c>
      <c r="L8" s="54">
        <v>8783.2049999999999</v>
      </c>
      <c r="M8" s="54">
        <v>9130</v>
      </c>
      <c r="N8" s="54"/>
      <c r="O8" s="54"/>
      <c r="P8" s="27"/>
      <c r="Q8" s="27"/>
      <c r="R8" s="27"/>
      <c r="S8" s="27"/>
      <c r="T8" s="27"/>
      <c r="U8" s="27"/>
      <c r="V8" s="27"/>
      <c r="W8" s="27"/>
      <c r="X8" s="27"/>
      <c r="Y8" s="27"/>
    </row>
    <row r="9" spans="1:25" ht="16" customHeight="1">
      <c r="A9" s="97"/>
      <c r="B9" s="62"/>
      <c r="C9" s="53" t="s">
        <v>50</v>
      </c>
      <c r="D9" s="53"/>
      <c r="E9" s="65" t="s">
        <v>41</v>
      </c>
      <c r="F9" s="54">
        <v>7442.5619999999999</v>
      </c>
      <c r="G9" s="54">
        <v>7477</v>
      </c>
      <c r="H9" s="54">
        <v>908</v>
      </c>
      <c r="I9" s="54">
        <v>897</v>
      </c>
      <c r="J9" s="54">
        <v>116601</v>
      </c>
      <c r="K9" s="54">
        <v>119922</v>
      </c>
      <c r="L9" s="54">
        <v>8783.2049999999999</v>
      </c>
      <c r="M9" s="54">
        <v>9130</v>
      </c>
      <c r="N9" s="54"/>
      <c r="O9" s="54"/>
      <c r="P9" s="27"/>
      <c r="Q9" s="27"/>
      <c r="R9" s="27"/>
      <c r="S9" s="27"/>
      <c r="T9" s="27"/>
      <c r="U9" s="27"/>
      <c r="V9" s="27"/>
      <c r="W9" s="27"/>
      <c r="X9" s="27"/>
      <c r="Y9" s="27"/>
    </row>
    <row r="10" spans="1:25" ht="16" customHeight="1">
      <c r="A10" s="97"/>
      <c r="B10" s="61"/>
      <c r="C10" s="53" t="s">
        <v>51</v>
      </c>
      <c r="D10" s="53"/>
      <c r="E10" s="65" t="s">
        <v>42</v>
      </c>
      <c r="F10" s="54">
        <v>0</v>
      </c>
      <c r="G10" s="54">
        <v>0</v>
      </c>
      <c r="H10" s="54">
        <v>0</v>
      </c>
      <c r="I10" s="54">
        <v>0</v>
      </c>
      <c r="J10" s="66">
        <v>139</v>
      </c>
      <c r="K10" s="66">
        <v>0</v>
      </c>
      <c r="L10" s="54">
        <v>0</v>
      </c>
      <c r="M10" s="54">
        <v>0</v>
      </c>
      <c r="N10" s="54"/>
      <c r="O10" s="54"/>
      <c r="P10" s="27"/>
      <c r="Q10" s="27"/>
      <c r="R10" s="27"/>
      <c r="S10" s="27"/>
      <c r="T10" s="27"/>
      <c r="U10" s="27"/>
      <c r="V10" s="27"/>
      <c r="W10" s="27"/>
      <c r="X10" s="27"/>
      <c r="Y10" s="27"/>
    </row>
    <row r="11" spans="1:25" ht="16" customHeight="1">
      <c r="A11" s="97"/>
      <c r="B11" s="60" t="s">
        <v>52</v>
      </c>
      <c r="C11" s="53"/>
      <c r="D11" s="53"/>
      <c r="E11" s="65" t="s">
        <v>43</v>
      </c>
      <c r="F11" s="54">
        <v>5824.4319999999998</v>
      </c>
      <c r="G11" s="54">
        <v>5549</v>
      </c>
      <c r="H11" s="54">
        <v>1424</v>
      </c>
      <c r="I11" s="54">
        <v>848</v>
      </c>
      <c r="J11" s="54">
        <v>120277</v>
      </c>
      <c r="K11" s="54">
        <v>117584</v>
      </c>
      <c r="L11" s="54">
        <v>8714.6749999999993</v>
      </c>
      <c r="M11" s="54">
        <v>8889</v>
      </c>
      <c r="N11" s="54"/>
      <c r="O11" s="54"/>
      <c r="P11" s="27"/>
      <c r="Q11" s="27"/>
      <c r="R11" s="27"/>
      <c r="S11" s="27"/>
      <c r="T11" s="27"/>
      <c r="U11" s="27"/>
      <c r="V11" s="27"/>
      <c r="W11" s="27"/>
      <c r="X11" s="27"/>
      <c r="Y11" s="27"/>
    </row>
    <row r="12" spans="1:25" ht="16" customHeight="1">
      <c r="A12" s="97"/>
      <c r="B12" s="62"/>
      <c r="C12" s="53" t="s">
        <v>53</v>
      </c>
      <c r="D12" s="53"/>
      <c r="E12" s="65" t="s">
        <v>44</v>
      </c>
      <c r="F12" s="54">
        <v>5824.4319999999998</v>
      </c>
      <c r="G12" s="54">
        <v>5549</v>
      </c>
      <c r="H12" s="54">
        <v>1424</v>
      </c>
      <c r="I12" s="54">
        <v>848</v>
      </c>
      <c r="J12" s="54">
        <f>J11-J13</f>
        <v>119862</v>
      </c>
      <c r="K12" s="54">
        <v>117314</v>
      </c>
      <c r="L12" s="54">
        <v>8714.6749999999993</v>
      </c>
      <c r="M12" s="54">
        <v>8889</v>
      </c>
      <c r="N12" s="54"/>
      <c r="O12" s="54"/>
      <c r="P12" s="27"/>
      <c r="Q12" s="27"/>
      <c r="R12" s="27"/>
      <c r="S12" s="27"/>
      <c r="T12" s="27"/>
      <c r="U12" s="27"/>
      <c r="V12" s="27"/>
      <c r="W12" s="27"/>
      <c r="X12" s="27"/>
      <c r="Y12" s="27"/>
    </row>
    <row r="13" spans="1:25" ht="16" customHeight="1">
      <c r="A13" s="97"/>
      <c r="B13" s="61"/>
      <c r="C13" s="53" t="s">
        <v>54</v>
      </c>
      <c r="D13" s="53"/>
      <c r="E13" s="65" t="s">
        <v>45</v>
      </c>
      <c r="F13" s="54">
        <v>0</v>
      </c>
      <c r="G13" s="54">
        <v>0</v>
      </c>
      <c r="H13" s="66">
        <v>0</v>
      </c>
      <c r="I13" s="66">
        <v>0</v>
      </c>
      <c r="J13" s="66">
        <v>415</v>
      </c>
      <c r="K13" s="66">
        <v>270</v>
      </c>
      <c r="L13" s="54">
        <v>0</v>
      </c>
      <c r="M13" s="54">
        <v>0</v>
      </c>
      <c r="N13" s="54"/>
      <c r="O13" s="54"/>
      <c r="P13" s="27"/>
      <c r="Q13" s="27"/>
      <c r="R13" s="27"/>
      <c r="S13" s="27"/>
      <c r="T13" s="27"/>
      <c r="U13" s="27"/>
      <c r="V13" s="27"/>
      <c r="W13" s="27"/>
      <c r="X13" s="27"/>
      <c r="Y13" s="27"/>
    </row>
    <row r="14" spans="1:25" ht="16" customHeight="1">
      <c r="A14" s="97"/>
      <c r="B14" s="53" t="s">
        <v>55</v>
      </c>
      <c r="C14" s="53"/>
      <c r="D14" s="53"/>
      <c r="E14" s="65" t="s">
        <v>152</v>
      </c>
      <c r="F14" s="54">
        <f t="shared" ref="F14:O15" si="0">F9-F12</f>
        <v>1618.13</v>
      </c>
      <c r="G14" s="82">
        <f t="shared" si="0"/>
        <v>1928</v>
      </c>
      <c r="H14" s="54">
        <f t="shared" si="0"/>
        <v>-516</v>
      </c>
      <c r="I14" s="82">
        <f t="shared" si="0"/>
        <v>49</v>
      </c>
      <c r="J14" s="54">
        <f t="shared" si="0"/>
        <v>-3261</v>
      </c>
      <c r="K14" s="82">
        <f t="shared" si="0"/>
        <v>2608</v>
      </c>
      <c r="L14" s="54">
        <f t="shared" si="0"/>
        <v>68.530000000000655</v>
      </c>
      <c r="M14" s="82">
        <f t="shared" si="0"/>
        <v>241</v>
      </c>
      <c r="N14" s="54">
        <f t="shared" si="0"/>
        <v>0</v>
      </c>
      <c r="O14" s="54">
        <f t="shared" si="0"/>
        <v>0</v>
      </c>
      <c r="P14" s="27"/>
      <c r="Q14" s="27"/>
      <c r="R14" s="27"/>
      <c r="S14" s="27"/>
      <c r="T14" s="27"/>
      <c r="U14" s="27"/>
      <c r="V14" s="27"/>
      <c r="W14" s="27"/>
      <c r="X14" s="27"/>
      <c r="Y14" s="27"/>
    </row>
    <row r="15" spans="1:25" ht="16" customHeight="1">
      <c r="A15" s="97"/>
      <c r="B15" s="53" t="s">
        <v>56</v>
      </c>
      <c r="C15" s="53"/>
      <c r="D15" s="53"/>
      <c r="E15" s="65" t="s">
        <v>153</v>
      </c>
      <c r="F15" s="54">
        <f t="shared" si="0"/>
        <v>0</v>
      </c>
      <c r="G15" s="82">
        <f t="shared" si="0"/>
        <v>0</v>
      </c>
      <c r="H15" s="54">
        <f t="shared" si="0"/>
        <v>0</v>
      </c>
      <c r="I15" s="82">
        <f t="shared" si="0"/>
        <v>0</v>
      </c>
      <c r="J15" s="54">
        <f t="shared" si="0"/>
        <v>-276</v>
      </c>
      <c r="K15" s="82">
        <f t="shared" si="0"/>
        <v>-270</v>
      </c>
      <c r="L15" s="54">
        <f t="shared" si="0"/>
        <v>0</v>
      </c>
      <c r="M15" s="82">
        <f t="shared" si="0"/>
        <v>0</v>
      </c>
      <c r="N15" s="54">
        <f t="shared" si="0"/>
        <v>0</v>
      </c>
      <c r="O15" s="54">
        <f t="shared" si="0"/>
        <v>0</v>
      </c>
      <c r="P15" s="27"/>
      <c r="Q15" s="27"/>
      <c r="R15" s="27"/>
      <c r="S15" s="27"/>
      <c r="T15" s="27"/>
      <c r="U15" s="27"/>
      <c r="V15" s="27"/>
      <c r="W15" s="27"/>
      <c r="X15" s="27"/>
      <c r="Y15" s="27"/>
    </row>
    <row r="16" spans="1:25" ht="16" customHeight="1">
      <c r="A16" s="97"/>
      <c r="B16" s="53" t="s">
        <v>57</v>
      </c>
      <c r="C16" s="53"/>
      <c r="D16" s="53"/>
      <c r="E16" s="65" t="s">
        <v>154</v>
      </c>
      <c r="F16" s="54">
        <f t="shared" ref="F16:O16" si="1">F8-F11</f>
        <v>1618.13</v>
      </c>
      <c r="G16" s="82">
        <f t="shared" si="1"/>
        <v>1928</v>
      </c>
      <c r="H16" s="54">
        <f t="shared" si="1"/>
        <v>-516</v>
      </c>
      <c r="I16" s="82">
        <f t="shared" si="1"/>
        <v>49</v>
      </c>
      <c r="J16" s="54">
        <f t="shared" si="1"/>
        <v>-3537.0109999999986</v>
      </c>
      <c r="K16" s="82">
        <f t="shared" si="1"/>
        <v>2338</v>
      </c>
      <c r="L16" s="54">
        <f t="shared" si="1"/>
        <v>68.530000000000655</v>
      </c>
      <c r="M16" s="82">
        <f t="shared" si="1"/>
        <v>241</v>
      </c>
      <c r="N16" s="54">
        <f t="shared" si="1"/>
        <v>0</v>
      </c>
      <c r="O16" s="54">
        <f t="shared" si="1"/>
        <v>0</v>
      </c>
      <c r="P16" s="27"/>
      <c r="Q16" s="27"/>
      <c r="R16" s="27"/>
      <c r="S16" s="27"/>
      <c r="T16" s="27"/>
      <c r="U16" s="27"/>
      <c r="V16" s="27"/>
      <c r="W16" s="27"/>
      <c r="X16" s="27"/>
      <c r="Y16" s="27"/>
    </row>
    <row r="17" spans="1:25" ht="16" customHeight="1">
      <c r="A17" s="97"/>
      <c r="B17" s="53" t="s">
        <v>58</v>
      </c>
      <c r="C17" s="53"/>
      <c r="D17" s="53"/>
      <c r="E17" s="51"/>
      <c r="F17" s="66">
        <v>0</v>
      </c>
      <c r="G17" s="66">
        <v>0</v>
      </c>
      <c r="H17" s="66">
        <v>516</v>
      </c>
      <c r="I17" s="66">
        <v>0</v>
      </c>
      <c r="J17" s="54">
        <v>42822</v>
      </c>
      <c r="K17" s="82">
        <v>39285</v>
      </c>
      <c r="L17" s="82">
        <v>0</v>
      </c>
      <c r="M17" s="82">
        <v>0</v>
      </c>
      <c r="N17" s="66"/>
      <c r="O17" s="67"/>
      <c r="P17" s="27"/>
      <c r="Q17" s="27"/>
      <c r="R17" s="27"/>
      <c r="S17" s="27"/>
      <c r="T17" s="27"/>
      <c r="U17" s="27"/>
      <c r="V17" s="27"/>
      <c r="W17" s="27"/>
      <c r="X17" s="27"/>
      <c r="Y17" s="27"/>
    </row>
    <row r="18" spans="1:25" ht="16" customHeight="1">
      <c r="A18" s="97"/>
      <c r="B18" s="53" t="s">
        <v>59</v>
      </c>
      <c r="C18" s="53"/>
      <c r="D18" s="53"/>
      <c r="E18" s="51"/>
      <c r="F18" s="85">
        <v>0</v>
      </c>
      <c r="G18" s="85">
        <v>0</v>
      </c>
      <c r="H18" s="85">
        <v>0</v>
      </c>
      <c r="I18" s="85">
        <v>0</v>
      </c>
      <c r="J18" s="85">
        <v>0</v>
      </c>
      <c r="K18" s="85">
        <v>0</v>
      </c>
      <c r="L18" s="85">
        <v>0</v>
      </c>
      <c r="M18" s="85">
        <v>0</v>
      </c>
      <c r="N18" s="67"/>
      <c r="O18" s="67"/>
      <c r="P18" s="27"/>
      <c r="Q18" s="27"/>
      <c r="R18" s="27"/>
      <c r="S18" s="27"/>
      <c r="T18" s="27"/>
      <c r="U18" s="27"/>
      <c r="V18" s="27"/>
      <c r="W18" s="27"/>
      <c r="X18" s="27"/>
      <c r="Y18" s="27"/>
    </row>
    <row r="19" spans="1:25" ht="16" customHeight="1">
      <c r="A19" s="97" t="s">
        <v>83</v>
      </c>
      <c r="B19" s="60" t="s">
        <v>60</v>
      </c>
      <c r="C19" s="53"/>
      <c r="D19" s="53"/>
      <c r="E19" s="65"/>
      <c r="F19" s="54">
        <v>3.5569999999999999</v>
      </c>
      <c r="G19" s="82">
        <v>16</v>
      </c>
      <c r="H19" s="54">
        <v>1098</v>
      </c>
      <c r="I19" s="82">
        <v>5810</v>
      </c>
      <c r="J19" s="54">
        <v>17056</v>
      </c>
      <c r="K19" s="82">
        <v>13987</v>
      </c>
      <c r="L19" s="54">
        <v>2845.201</v>
      </c>
      <c r="M19" s="82">
        <v>2138</v>
      </c>
      <c r="N19" s="54"/>
      <c r="O19" s="54"/>
      <c r="P19" s="27"/>
      <c r="Q19" s="27"/>
      <c r="R19" s="27"/>
      <c r="S19" s="27"/>
      <c r="T19" s="27"/>
      <c r="U19" s="27"/>
      <c r="V19" s="27"/>
      <c r="W19" s="27"/>
      <c r="X19" s="27"/>
      <c r="Y19" s="27"/>
    </row>
    <row r="20" spans="1:25" ht="16" customHeight="1">
      <c r="A20" s="97"/>
      <c r="B20" s="61"/>
      <c r="C20" s="53" t="s">
        <v>61</v>
      </c>
      <c r="D20" s="53"/>
      <c r="E20" s="65"/>
      <c r="F20" s="82">
        <v>0</v>
      </c>
      <c r="G20" s="82">
        <v>0</v>
      </c>
      <c r="H20" s="54">
        <v>1096</v>
      </c>
      <c r="I20" s="82">
        <v>5782</v>
      </c>
      <c r="J20" s="54">
        <v>6429</v>
      </c>
      <c r="K20" s="82">
        <v>6537</v>
      </c>
      <c r="L20" s="54">
        <v>986.5</v>
      </c>
      <c r="M20" s="82">
        <v>1379</v>
      </c>
      <c r="N20" s="54"/>
      <c r="O20" s="54"/>
      <c r="P20" s="27"/>
      <c r="Q20" s="27"/>
      <c r="R20" s="27"/>
      <c r="S20" s="27"/>
      <c r="T20" s="27"/>
      <c r="U20" s="27"/>
      <c r="V20" s="27"/>
      <c r="W20" s="27"/>
      <c r="X20" s="27"/>
      <c r="Y20" s="27"/>
    </row>
    <row r="21" spans="1:25" ht="16" customHeight="1">
      <c r="A21" s="97"/>
      <c r="B21" s="78" t="s">
        <v>62</v>
      </c>
      <c r="C21" s="53"/>
      <c r="D21" s="53"/>
      <c r="E21" s="65" t="s">
        <v>155</v>
      </c>
      <c r="F21" s="54">
        <v>3.5569999999999999</v>
      </c>
      <c r="G21" s="82">
        <v>16</v>
      </c>
      <c r="H21" s="54">
        <v>330</v>
      </c>
      <c r="I21" s="82">
        <v>5416</v>
      </c>
      <c r="J21" s="54">
        <v>15006</v>
      </c>
      <c r="K21" s="82">
        <v>11650</v>
      </c>
      <c r="L21" s="54">
        <v>2651.114</v>
      </c>
      <c r="M21" s="82">
        <v>1298</v>
      </c>
      <c r="N21" s="54"/>
      <c r="O21" s="54"/>
      <c r="P21" s="27"/>
      <c r="Q21" s="27"/>
      <c r="R21" s="27"/>
      <c r="S21" s="27"/>
      <c r="T21" s="27"/>
      <c r="U21" s="27"/>
      <c r="V21" s="27"/>
      <c r="W21" s="27"/>
      <c r="X21" s="27"/>
      <c r="Y21" s="27"/>
    </row>
    <row r="22" spans="1:25" ht="16" customHeight="1">
      <c r="A22" s="97"/>
      <c r="B22" s="60" t="s">
        <v>63</v>
      </c>
      <c r="C22" s="53"/>
      <c r="D22" s="53"/>
      <c r="E22" s="65" t="s">
        <v>156</v>
      </c>
      <c r="F22" s="54">
        <v>7106.2060000000001</v>
      </c>
      <c r="G22" s="82">
        <v>3353</v>
      </c>
      <c r="H22" s="54">
        <v>983</v>
      </c>
      <c r="I22" s="82">
        <v>6555</v>
      </c>
      <c r="J22" s="54">
        <v>20407</v>
      </c>
      <c r="K22" s="82">
        <v>20534</v>
      </c>
      <c r="L22" s="54">
        <v>4005.0369999999998</v>
      </c>
      <c r="M22" s="82">
        <v>2456</v>
      </c>
      <c r="N22" s="54"/>
      <c r="O22" s="54"/>
      <c r="P22" s="27"/>
      <c r="Q22" s="27"/>
      <c r="R22" s="27"/>
      <c r="S22" s="27"/>
      <c r="T22" s="27"/>
      <c r="U22" s="27"/>
      <c r="V22" s="27"/>
      <c r="W22" s="27"/>
      <c r="X22" s="27"/>
      <c r="Y22" s="27"/>
    </row>
    <row r="23" spans="1:25" ht="16" customHeight="1">
      <c r="A23" s="97"/>
      <c r="B23" s="61" t="s">
        <v>64</v>
      </c>
      <c r="C23" s="53" t="s">
        <v>65</v>
      </c>
      <c r="D23" s="53"/>
      <c r="E23" s="65"/>
      <c r="F23" s="54">
        <v>465</v>
      </c>
      <c r="G23" s="82">
        <v>462</v>
      </c>
      <c r="H23" s="54">
        <v>376</v>
      </c>
      <c r="I23" s="82">
        <v>365</v>
      </c>
      <c r="J23" s="54">
        <v>12698</v>
      </c>
      <c r="K23" s="82">
        <v>12193</v>
      </c>
      <c r="L23" s="54">
        <v>1279.9459999999999</v>
      </c>
      <c r="M23" s="82">
        <v>1552</v>
      </c>
      <c r="N23" s="54"/>
      <c r="O23" s="54"/>
      <c r="P23" s="27"/>
      <c r="Q23" s="27"/>
      <c r="R23" s="27"/>
      <c r="S23" s="27"/>
      <c r="T23" s="27"/>
      <c r="U23" s="27"/>
      <c r="V23" s="27"/>
      <c r="W23" s="27"/>
      <c r="X23" s="27"/>
      <c r="Y23" s="27"/>
    </row>
    <row r="24" spans="1:25" ht="16" customHeight="1">
      <c r="A24" s="97"/>
      <c r="B24" s="53" t="s">
        <v>157</v>
      </c>
      <c r="C24" s="53"/>
      <c r="D24" s="53"/>
      <c r="E24" s="65" t="s">
        <v>158</v>
      </c>
      <c r="F24" s="54">
        <f t="shared" ref="F24:O24" si="2">F21-F22</f>
        <v>-7102.6490000000003</v>
      </c>
      <c r="G24" s="82">
        <f t="shared" si="2"/>
        <v>-3337</v>
      </c>
      <c r="H24" s="54">
        <f t="shared" si="2"/>
        <v>-653</v>
      </c>
      <c r="I24" s="82">
        <f t="shared" si="2"/>
        <v>-1139</v>
      </c>
      <c r="J24" s="54">
        <f t="shared" si="2"/>
        <v>-5401</v>
      </c>
      <c r="K24" s="82">
        <f t="shared" si="2"/>
        <v>-8884</v>
      </c>
      <c r="L24" s="54">
        <f t="shared" si="2"/>
        <v>-1353.9229999999998</v>
      </c>
      <c r="M24" s="82">
        <f t="shared" si="2"/>
        <v>-1158</v>
      </c>
      <c r="N24" s="54">
        <f t="shared" si="2"/>
        <v>0</v>
      </c>
      <c r="O24" s="54">
        <f t="shared" si="2"/>
        <v>0</v>
      </c>
      <c r="P24" s="27"/>
      <c r="Q24" s="27"/>
      <c r="R24" s="27"/>
      <c r="S24" s="27"/>
      <c r="T24" s="27"/>
      <c r="U24" s="27"/>
      <c r="V24" s="27"/>
      <c r="W24" s="27"/>
      <c r="X24" s="27"/>
      <c r="Y24" s="27"/>
    </row>
    <row r="25" spans="1:25" ht="16" customHeight="1">
      <c r="A25" s="97"/>
      <c r="B25" s="60" t="s">
        <v>66</v>
      </c>
      <c r="C25" s="60"/>
      <c r="D25" s="60"/>
      <c r="E25" s="101" t="s">
        <v>159</v>
      </c>
      <c r="F25" s="93">
        <v>7103</v>
      </c>
      <c r="G25" s="104">
        <v>3337</v>
      </c>
      <c r="H25" s="93">
        <v>376</v>
      </c>
      <c r="I25" s="104">
        <v>371</v>
      </c>
      <c r="J25" s="93">
        <v>2477</v>
      </c>
      <c r="K25" s="104">
        <v>6833</v>
      </c>
      <c r="L25" s="93">
        <v>1353.923</v>
      </c>
      <c r="M25" s="104">
        <v>1158</v>
      </c>
      <c r="N25" s="93"/>
      <c r="O25" s="93"/>
      <c r="P25" s="27"/>
      <c r="Q25" s="27"/>
      <c r="R25" s="27"/>
      <c r="S25" s="27"/>
      <c r="T25" s="27"/>
      <c r="U25" s="27"/>
      <c r="V25" s="27"/>
      <c r="W25" s="27"/>
      <c r="X25" s="27"/>
      <c r="Y25" s="27"/>
    </row>
    <row r="26" spans="1:25" ht="16" customHeight="1">
      <c r="A26" s="97"/>
      <c r="B26" s="78" t="s">
        <v>67</v>
      </c>
      <c r="C26" s="78"/>
      <c r="D26" s="78"/>
      <c r="E26" s="102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27"/>
      <c r="Q26" s="27"/>
      <c r="R26" s="27"/>
      <c r="S26" s="27"/>
      <c r="T26" s="27"/>
      <c r="U26" s="27"/>
      <c r="V26" s="27"/>
      <c r="W26" s="27"/>
      <c r="X26" s="27"/>
      <c r="Y26" s="27"/>
    </row>
    <row r="27" spans="1:25" ht="16" customHeight="1">
      <c r="A27" s="97"/>
      <c r="B27" s="53" t="s">
        <v>160</v>
      </c>
      <c r="C27" s="53"/>
      <c r="D27" s="53"/>
      <c r="E27" s="65" t="s">
        <v>161</v>
      </c>
      <c r="F27" s="54">
        <f t="shared" ref="F27:O27" si="3">F24+F25</f>
        <v>0.35099999999965803</v>
      </c>
      <c r="G27" s="82">
        <f t="shared" si="3"/>
        <v>0</v>
      </c>
      <c r="H27" s="54">
        <f t="shared" si="3"/>
        <v>-277</v>
      </c>
      <c r="I27" s="82">
        <f t="shared" si="3"/>
        <v>-768</v>
      </c>
      <c r="J27" s="54">
        <f t="shared" si="3"/>
        <v>-2924</v>
      </c>
      <c r="K27" s="82">
        <f t="shared" si="3"/>
        <v>-2051</v>
      </c>
      <c r="L27" s="54">
        <f t="shared" si="3"/>
        <v>0</v>
      </c>
      <c r="M27" s="82">
        <f t="shared" si="3"/>
        <v>0</v>
      </c>
      <c r="N27" s="54">
        <f t="shared" si="3"/>
        <v>0</v>
      </c>
      <c r="O27" s="54">
        <f t="shared" si="3"/>
        <v>0</v>
      </c>
      <c r="P27" s="27"/>
      <c r="Q27" s="27"/>
      <c r="R27" s="27"/>
      <c r="S27" s="27"/>
      <c r="T27" s="27"/>
      <c r="U27" s="27"/>
      <c r="V27" s="27"/>
      <c r="W27" s="27"/>
      <c r="X27" s="27"/>
      <c r="Y27" s="27"/>
    </row>
    <row r="28" spans="1:25" ht="16" customHeight="1">
      <c r="A28" s="8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</row>
    <row r="29" spans="1:25" ht="16" customHeight="1">
      <c r="A29" s="12"/>
      <c r="F29" s="27"/>
      <c r="G29" s="27"/>
      <c r="H29" s="27"/>
      <c r="I29" s="27"/>
      <c r="J29" s="28"/>
      <c r="K29" s="28"/>
      <c r="L29" s="27"/>
      <c r="M29" s="27"/>
      <c r="N29" s="27"/>
      <c r="O29" s="28" t="s">
        <v>162</v>
      </c>
      <c r="P29" s="27"/>
      <c r="Q29" s="27"/>
      <c r="R29" s="27"/>
      <c r="S29" s="27"/>
      <c r="T29" s="27"/>
      <c r="U29" s="27"/>
      <c r="V29" s="27"/>
      <c r="W29" s="27"/>
      <c r="X29" s="27"/>
      <c r="Y29" s="28"/>
    </row>
    <row r="30" spans="1:25" ht="16" customHeight="1">
      <c r="A30" s="100" t="s">
        <v>68</v>
      </c>
      <c r="B30" s="100"/>
      <c r="C30" s="100"/>
      <c r="D30" s="100"/>
      <c r="E30" s="100"/>
      <c r="F30" s="96" t="s">
        <v>264</v>
      </c>
      <c r="G30" s="96"/>
      <c r="H30" s="96" t="s">
        <v>265</v>
      </c>
      <c r="I30" s="96"/>
      <c r="J30" s="96" t="s">
        <v>266</v>
      </c>
      <c r="K30" s="96"/>
      <c r="L30" s="96" t="s">
        <v>267</v>
      </c>
      <c r="M30" s="96"/>
      <c r="N30" s="96"/>
      <c r="O30" s="96"/>
      <c r="P30" s="29"/>
      <c r="Q30" s="27"/>
      <c r="R30" s="29"/>
      <c r="S30" s="27"/>
      <c r="T30" s="29"/>
      <c r="U30" s="27"/>
      <c r="V30" s="29"/>
      <c r="W30" s="27"/>
      <c r="X30" s="29"/>
      <c r="Y30" s="27"/>
    </row>
    <row r="31" spans="1:25" ht="16" customHeight="1">
      <c r="A31" s="100"/>
      <c r="B31" s="100"/>
      <c r="C31" s="100"/>
      <c r="D31" s="100"/>
      <c r="E31" s="100"/>
      <c r="F31" s="51" t="s">
        <v>235</v>
      </c>
      <c r="G31" s="51" t="s">
        <v>236</v>
      </c>
      <c r="H31" s="51" t="s">
        <v>235</v>
      </c>
      <c r="I31" s="51" t="s">
        <v>236</v>
      </c>
      <c r="J31" s="51" t="s">
        <v>235</v>
      </c>
      <c r="K31" s="51" t="s">
        <v>236</v>
      </c>
      <c r="L31" s="51" t="s">
        <v>235</v>
      </c>
      <c r="M31" s="51" t="s">
        <v>236</v>
      </c>
      <c r="N31" s="51" t="s">
        <v>235</v>
      </c>
      <c r="O31" s="51" t="s">
        <v>236</v>
      </c>
      <c r="P31" s="30"/>
      <c r="Q31" s="30"/>
      <c r="R31" s="30"/>
      <c r="S31" s="30"/>
      <c r="T31" s="30"/>
      <c r="U31" s="30"/>
      <c r="V31" s="30"/>
      <c r="W31" s="30"/>
      <c r="X31" s="30"/>
      <c r="Y31" s="30"/>
    </row>
    <row r="32" spans="1:25" ht="16" customHeight="1">
      <c r="A32" s="97" t="s">
        <v>84</v>
      </c>
      <c r="B32" s="60" t="s">
        <v>49</v>
      </c>
      <c r="C32" s="53"/>
      <c r="D32" s="53"/>
      <c r="E32" s="65" t="s">
        <v>40</v>
      </c>
      <c r="F32" s="54">
        <v>0</v>
      </c>
      <c r="G32" s="54">
        <v>0</v>
      </c>
      <c r="H32" s="54">
        <v>251.53</v>
      </c>
      <c r="I32" s="54">
        <v>292</v>
      </c>
      <c r="J32" s="54">
        <v>2.1000000000000001E-2</v>
      </c>
      <c r="K32" s="54">
        <v>7</v>
      </c>
      <c r="L32" s="54">
        <v>0</v>
      </c>
      <c r="M32" s="54">
        <v>0</v>
      </c>
      <c r="N32" s="54"/>
      <c r="O32" s="54"/>
      <c r="P32" s="31"/>
      <c r="Q32" s="31"/>
      <c r="R32" s="31"/>
      <c r="S32" s="31"/>
      <c r="T32" s="32"/>
      <c r="U32" s="32"/>
      <c r="V32" s="31"/>
      <c r="W32" s="31"/>
      <c r="X32" s="32"/>
      <c r="Y32" s="32"/>
    </row>
    <row r="33" spans="1:25" ht="16" customHeight="1">
      <c r="A33" s="103"/>
      <c r="B33" s="62"/>
      <c r="C33" s="60" t="s">
        <v>69</v>
      </c>
      <c r="D33" s="53"/>
      <c r="E33" s="65"/>
      <c r="F33" s="54">
        <v>0</v>
      </c>
      <c r="G33" s="54">
        <v>0</v>
      </c>
      <c r="H33" s="54">
        <v>247.17</v>
      </c>
      <c r="I33" s="54">
        <v>284</v>
      </c>
      <c r="J33" s="54">
        <v>2.1000000000000001E-2</v>
      </c>
      <c r="K33" s="54">
        <v>7</v>
      </c>
      <c r="L33" s="54">
        <v>0</v>
      </c>
      <c r="M33" s="54">
        <v>0</v>
      </c>
      <c r="N33" s="54"/>
      <c r="O33" s="54"/>
      <c r="P33" s="31"/>
      <c r="Q33" s="31"/>
      <c r="R33" s="31"/>
      <c r="S33" s="31"/>
      <c r="T33" s="32"/>
      <c r="U33" s="32"/>
      <c r="V33" s="31"/>
      <c r="W33" s="31"/>
      <c r="X33" s="32"/>
      <c r="Y33" s="32"/>
    </row>
    <row r="34" spans="1:25" ht="16" customHeight="1">
      <c r="A34" s="103"/>
      <c r="B34" s="62"/>
      <c r="C34" s="61"/>
      <c r="D34" s="53" t="s">
        <v>70</v>
      </c>
      <c r="E34" s="65"/>
      <c r="F34" s="54">
        <v>0</v>
      </c>
      <c r="G34" s="54">
        <v>0</v>
      </c>
      <c r="H34" s="54">
        <v>245.61799999999999</v>
      </c>
      <c r="I34" s="54">
        <v>282</v>
      </c>
      <c r="J34" s="67">
        <v>0</v>
      </c>
      <c r="K34" s="54">
        <v>7</v>
      </c>
      <c r="L34" s="54">
        <v>0</v>
      </c>
      <c r="M34" s="54">
        <v>0</v>
      </c>
      <c r="N34" s="54"/>
      <c r="O34" s="54"/>
      <c r="P34" s="31"/>
      <c r="Q34" s="31"/>
      <c r="R34" s="31"/>
      <c r="S34" s="31"/>
      <c r="T34" s="32"/>
      <c r="U34" s="32"/>
      <c r="V34" s="31"/>
      <c r="W34" s="31"/>
      <c r="X34" s="32"/>
      <c r="Y34" s="32"/>
    </row>
    <row r="35" spans="1:25" ht="16" customHeight="1">
      <c r="A35" s="103"/>
      <c r="B35" s="61"/>
      <c r="C35" s="78" t="s">
        <v>71</v>
      </c>
      <c r="D35" s="53"/>
      <c r="E35" s="65"/>
      <c r="F35" s="54">
        <v>0</v>
      </c>
      <c r="G35" s="54">
        <v>0</v>
      </c>
      <c r="H35" s="54">
        <v>4.3600000000000003</v>
      </c>
      <c r="I35" s="54">
        <v>8</v>
      </c>
      <c r="J35" s="54">
        <v>0</v>
      </c>
      <c r="K35" s="67">
        <v>0</v>
      </c>
      <c r="L35" s="54">
        <v>0</v>
      </c>
      <c r="M35" s="54">
        <v>0</v>
      </c>
      <c r="N35" s="54"/>
      <c r="O35" s="54"/>
      <c r="P35" s="31"/>
      <c r="Q35" s="31"/>
      <c r="R35" s="31"/>
      <c r="S35" s="31"/>
      <c r="T35" s="32"/>
      <c r="U35" s="32"/>
      <c r="V35" s="31"/>
      <c r="W35" s="31"/>
      <c r="X35" s="32"/>
      <c r="Y35" s="32"/>
    </row>
    <row r="36" spans="1:25" ht="16" customHeight="1">
      <c r="A36" s="103"/>
      <c r="B36" s="60" t="s">
        <v>52</v>
      </c>
      <c r="C36" s="53"/>
      <c r="D36" s="53"/>
      <c r="E36" s="65" t="s">
        <v>41</v>
      </c>
      <c r="F36" s="54">
        <v>0</v>
      </c>
      <c r="G36" s="54">
        <v>0</v>
      </c>
      <c r="H36" s="54">
        <v>139.078</v>
      </c>
      <c r="I36" s="54">
        <v>126</v>
      </c>
      <c r="J36" s="54">
        <v>2.1000000000000001E-2</v>
      </c>
      <c r="K36" s="54">
        <v>0</v>
      </c>
      <c r="L36" s="54">
        <v>0</v>
      </c>
      <c r="M36" s="54">
        <v>0</v>
      </c>
      <c r="N36" s="54"/>
      <c r="O36" s="54"/>
      <c r="P36" s="31"/>
      <c r="Q36" s="31"/>
      <c r="R36" s="31"/>
      <c r="S36" s="31"/>
      <c r="T36" s="31"/>
      <c r="U36" s="31"/>
      <c r="V36" s="31"/>
      <c r="W36" s="31"/>
      <c r="X36" s="32"/>
      <c r="Y36" s="32"/>
    </row>
    <row r="37" spans="1:25" ht="16" customHeight="1">
      <c r="A37" s="103"/>
      <c r="B37" s="62"/>
      <c r="C37" s="53" t="s">
        <v>72</v>
      </c>
      <c r="D37" s="53"/>
      <c r="E37" s="65"/>
      <c r="F37" s="54">
        <v>0</v>
      </c>
      <c r="G37" s="54">
        <v>0</v>
      </c>
      <c r="H37" s="54">
        <v>89.341999999999999</v>
      </c>
      <c r="I37" s="54">
        <v>82</v>
      </c>
      <c r="J37" s="54">
        <v>0</v>
      </c>
      <c r="K37" s="54">
        <v>0</v>
      </c>
      <c r="L37" s="54">
        <v>0</v>
      </c>
      <c r="M37" s="54">
        <v>0</v>
      </c>
      <c r="N37" s="54"/>
      <c r="O37" s="54"/>
      <c r="P37" s="31"/>
      <c r="Q37" s="31"/>
      <c r="R37" s="31"/>
      <c r="S37" s="31"/>
      <c r="T37" s="31"/>
      <c r="U37" s="31"/>
      <c r="V37" s="31"/>
      <c r="W37" s="31"/>
      <c r="X37" s="32"/>
      <c r="Y37" s="32"/>
    </row>
    <row r="38" spans="1:25" ht="16" customHeight="1">
      <c r="A38" s="103"/>
      <c r="B38" s="61"/>
      <c r="C38" s="53" t="s">
        <v>73</v>
      </c>
      <c r="D38" s="53"/>
      <c r="E38" s="65"/>
      <c r="F38" s="54">
        <v>0</v>
      </c>
      <c r="G38" s="54">
        <v>0</v>
      </c>
      <c r="H38" s="54">
        <v>49.735999999999997</v>
      </c>
      <c r="I38" s="54">
        <v>44</v>
      </c>
      <c r="J38" s="54">
        <v>2.1000000000000001E-2</v>
      </c>
      <c r="K38" s="54">
        <v>0</v>
      </c>
      <c r="L38" s="54">
        <v>0</v>
      </c>
      <c r="M38" s="54">
        <v>0</v>
      </c>
      <c r="N38" s="54"/>
      <c r="O38" s="54"/>
      <c r="P38" s="31"/>
      <c r="Q38" s="31"/>
      <c r="R38" s="32"/>
      <c r="S38" s="32"/>
      <c r="T38" s="31"/>
      <c r="U38" s="31"/>
      <c r="V38" s="31"/>
      <c r="W38" s="31"/>
      <c r="X38" s="32"/>
      <c r="Y38" s="32"/>
    </row>
    <row r="39" spans="1:25" ht="16" customHeight="1">
      <c r="A39" s="103"/>
      <c r="B39" s="47" t="s">
        <v>74</v>
      </c>
      <c r="C39" s="47"/>
      <c r="D39" s="47"/>
      <c r="E39" s="65" t="s">
        <v>163</v>
      </c>
      <c r="F39" s="54">
        <f t="shared" ref="F39:O39" si="4">F32-F36</f>
        <v>0</v>
      </c>
      <c r="G39" s="82">
        <f t="shared" si="4"/>
        <v>0</v>
      </c>
      <c r="H39" s="54">
        <f t="shared" si="4"/>
        <v>112.452</v>
      </c>
      <c r="I39" s="82">
        <f t="shared" si="4"/>
        <v>166</v>
      </c>
      <c r="J39" s="54">
        <f t="shared" si="4"/>
        <v>0</v>
      </c>
      <c r="K39" s="82">
        <f t="shared" si="4"/>
        <v>7</v>
      </c>
      <c r="L39" s="54">
        <f t="shared" si="4"/>
        <v>0</v>
      </c>
      <c r="M39" s="82">
        <f t="shared" si="4"/>
        <v>0</v>
      </c>
      <c r="N39" s="54">
        <f t="shared" si="4"/>
        <v>0</v>
      </c>
      <c r="O39" s="54">
        <f t="shared" si="4"/>
        <v>0</v>
      </c>
      <c r="P39" s="31"/>
      <c r="Q39" s="31"/>
      <c r="R39" s="31"/>
      <c r="S39" s="31"/>
      <c r="T39" s="31"/>
      <c r="U39" s="31"/>
      <c r="V39" s="31"/>
      <c r="W39" s="31"/>
      <c r="X39" s="32"/>
      <c r="Y39" s="32"/>
    </row>
    <row r="40" spans="1:25" ht="16" customHeight="1">
      <c r="A40" s="97" t="s">
        <v>85</v>
      </c>
      <c r="B40" s="60" t="s">
        <v>75</v>
      </c>
      <c r="C40" s="53"/>
      <c r="D40" s="53"/>
      <c r="E40" s="65" t="s">
        <v>43</v>
      </c>
      <c r="F40" s="54">
        <v>174.52</v>
      </c>
      <c r="G40" s="82">
        <v>175</v>
      </c>
      <c r="H40" s="54">
        <v>480.26799999999997</v>
      </c>
      <c r="I40" s="82">
        <v>569</v>
      </c>
      <c r="J40" s="54">
        <v>7.2</v>
      </c>
      <c r="K40" s="82">
        <v>0</v>
      </c>
      <c r="L40" s="54">
        <v>3.5920000000000001</v>
      </c>
      <c r="M40" s="82">
        <v>4</v>
      </c>
      <c r="N40" s="54"/>
      <c r="O40" s="54"/>
      <c r="P40" s="31"/>
      <c r="Q40" s="31"/>
      <c r="R40" s="31"/>
      <c r="S40" s="31"/>
      <c r="T40" s="32"/>
      <c r="U40" s="32"/>
      <c r="V40" s="32"/>
      <c r="W40" s="32"/>
      <c r="X40" s="31"/>
      <c r="Y40" s="31"/>
    </row>
    <row r="41" spans="1:25" ht="16" customHeight="1">
      <c r="A41" s="98"/>
      <c r="B41" s="61"/>
      <c r="C41" s="53" t="s">
        <v>76</v>
      </c>
      <c r="D41" s="53"/>
      <c r="E41" s="65"/>
      <c r="F41" s="85">
        <v>0</v>
      </c>
      <c r="G41" s="85">
        <v>0</v>
      </c>
      <c r="H41" s="67">
        <v>93</v>
      </c>
      <c r="I41" s="85">
        <v>189</v>
      </c>
      <c r="J41" s="82">
        <v>0</v>
      </c>
      <c r="K41" s="82">
        <v>0</v>
      </c>
      <c r="L41" s="82">
        <v>0</v>
      </c>
      <c r="M41" s="82">
        <v>0</v>
      </c>
      <c r="N41" s="54"/>
      <c r="O41" s="54"/>
      <c r="P41" s="32"/>
      <c r="Q41" s="32"/>
      <c r="R41" s="32"/>
      <c r="S41" s="32"/>
      <c r="T41" s="32"/>
      <c r="U41" s="32"/>
      <c r="V41" s="32"/>
      <c r="W41" s="32"/>
      <c r="X41" s="31"/>
      <c r="Y41" s="31"/>
    </row>
    <row r="42" spans="1:25" ht="16" customHeight="1">
      <c r="A42" s="98"/>
      <c r="B42" s="60" t="s">
        <v>63</v>
      </c>
      <c r="C42" s="53"/>
      <c r="D42" s="53"/>
      <c r="E42" s="65" t="s">
        <v>44</v>
      </c>
      <c r="F42" s="54">
        <v>174.52</v>
      </c>
      <c r="G42" s="82">
        <v>175</v>
      </c>
      <c r="H42" s="54">
        <v>627.24300000000005</v>
      </c>
      <c r="I42" s="82">
        <v>923</v>
      </c>
      <c r="J42" s="54">
        <v>7.2</v>
      </c>
      <c r="K42" s="82">
        <v>7</v>
      </c>
      <c r="L42" s="54">
        <v>3.5920000000000001</v>
      </c>
      <c r="M42" s="82">
        <v>4</v>
      </c>
      <c r="N42" s="54"/>
      <c r="O42" s="54"/>
      <c r="P42" s="31"/>
      <c r="Q42" s="31"/>
      <c r="R42" s="31"/>
      <c r="S42" s="31"/>
      <c r="T42" s="32"/>
      <c r="U42" s="32"/>
      <c r="V42" s="31"/>
      <c r="W42" s="31"/>
      <c r="X42" s="31"/>
      <c r="Y42" s="31"/>
    </row>
    <row r="43" spans="1:25" ht="16" customHeight="1">
      <c r="A43" s="98"/>
      <c r="B43" s="61"/>
      <c r="C43" s="53" t="s">
        <v>77</v>
      </c>
      <c r="D43" s="53"/>
      <c r="E43" s="65"/>
      <c r="F43" s="54">
        <v>151.596</v>
      </c>
      <c r="G43" s="82">
        <v>148</v>
      </c>
      <c r="H43" s="54">
        <v>583.21500000000003</v>
      </c>
      <c r="I43" s="82">
        <v>590</v>
      </c>
      <c r="J43" s="67">
        <v>7.2</v>
      </c>
      <c r="K43" s="85">
        <v>7</v>
      </c>
      <c r="L43" s="67">
        <v>2.83</v>
      </c>
      <c r="M43" s="82">
        <v>3</v>
      </c>
      <c r="N43" s="54"/>
      <c r="O43" s="54"/>
      <c r="P43" s="31"/>
      <c r="Q43" s="31"/>
      <c r="R43" s="32"/>
      <c r="S43" s="31"/>
      <c r="T43" s="32"/>
      <c r="U43" s="32"/>
      <c r="V43" s="31"/>
      <c r="W43" s="31"/>
      <c r="X43" s="32"/>
      <c r="Y43" s="32"/>
    </row>
    <row r="44" spans="1:25" ht="16" customHeight="1">
      <c r="A44" s="98"/>
      <c r="B44" s="53" t="s">
        <v>74</v>
      </c>
      <c r="C44" s="53"/>
      <c r="D44" s="53"/>
      <c r="E44" s="65" t="s">
        <v>164</v>
      </c>
      <c r="F44" s="67">
        <f t="shared" ref="F44:O44" si="5">F40-F42</f>
        <v>0</v>
      </c>
      <c r="G44" s="85">
        <f t="shared" si="5"/>
        <v>0</v>
      </c>
      <c r="H44" s="67">
        <f t="shared" si="5"/>
        <v>-146.97500000000008</v>
      </c>
      <c r="I44" s="85">
        <f t="shared" si="5"/>
        <v>-354</v>
      </c>
      <c r="J44" s="67">
        <f t="shared" si="5"/>
        <v>0</v>
      </c>
      <c r="K44" s="85">
        <f t="shared" si="5"/>
        <v>-7</v>
      </c>
      <c r="L44" s="67">
        <f t="shared" si="5"/>
        <v>0</v>
      </c>
      <c r="M44" s="85">
        <f t="shared" si="5"/>
        <v>0</v>
      </c>
      <c r="N44" s="67">
        <f t="shared" si="5"/>
        <v>0</v>
      </c>
      <c r="O44" s="67">
        <f t="shared" si="5"/>
        <v>0</v>
      </c>
      <c r="P44" s="32"/>
      <c r="Q44" s="32"/>
      <c r="R44" s="31"/>
      <c r="S44" s="31"/>
      <c r="T44" s="32"/>
      <c r="U44" s="32"/>
      <c r="V44" s="31"/>
      <c r="W44" s="31"/>
      <c r="X44" s="31"/>
      <c r="Y44" s="31"/>
    </row>
    <row r="45" spans="1:25" ht="16" customHeight="1">
      <c r="A45" s="97" t="s">
        <v>86</v>
      </c>
      <c r="B45" s="47" t="s">
        <v>78</v>
      </c>
      <c r="C45" s="47"/>
      <c r="D45" s="47"/>
      <c r="E45" s="65" t="s">
        <v>165</v>
      </c>
      <c r="F45" s="54">
        <f t="shared" ref="F45:O45" si="6">F39+F44</f>
        <v>0</v>
      </c>
      <c r="G45" s="82">
        <f t="shared" si="6"/>
        <v>0</v>
      </c>
      <c r="H45" s="54">
        <f t="shared" si="6"/>
        <v>-34.523000000000081</v>
      </c>
      <c r="I45" s="82">
        <f t="shared" si="6"/>
        <v>-188</v>
      </c>
      <c r="J45" s="54">
        <f t="shared" si="6"/>
        <v>0</v>
      </c>
      <c r="K45" s="82">
        <f t="shared" si="6"/>
        <v>0</v>
      </c>
      <c r="L45" s="54">
        <f t="shared" si="6"/>
        <v>0</v>
      </c>
      <c r="M45" s="82">
        <f t="shared" si="6"/>
        <v>0</v>
      </c>
      <c r="N45" s="54">
        <f t="shared" si="6"/>
        <v>0</v>
      </c>
      <c r="O45" s="54">
        <f t="shared" si="6"/>
        <v>0</v>
      </c>
      <c r="P45" s="31"/>
      <c r="Q45" s="31"/>
      <c r="R45" s="31"/>
      <c r="S45" s="31"/>
      <c r="T45" s="31"/>
      <c r="U45" s="31"/>
      <c r="V45" s="31"/>
      <c r="W45" s="31"/>
      <c r="X45" s="31"/>
      <c r="Y45" s="31"/>
    </row>
    <row r="46" spans="1:25" ht="16" customHeight="1">
      <c r="A46" s="98"/>
      <c r="B46" s="53" t="s">
        <v>79</v>
      </c>
      <c r="C46" s="53"/>
      <c r="D46" s="53"/>
      <c r="E46" s="53"/>
      <c r="F46" s="67">
        <v>0</v>
      </c>
      <c r="G46" s="67">
        <v>0</v>
      </c>
      <c r="H46" s="67">
        <v>0</v>
      </c>
      <c r="I46" s="67">
        <v>0</v>
      </c>
      <c r="J46" s="67">
        <v>0</v>
      </c>
      <c r="K46" s="67">
        <v>0</v>
      </c>
      <c r="L46" s="54">
        <v>0</v>
      </c>
      <c r="M46" s="54">
        <v>0</v>
      </c>
      <c r="N46" s="67"/>
      <c r="O46" s="67"/>
      <c r="P46" s="32"/>
      <c r="Q46" s="32"/>
      <c r="R46" s="32"/>
      <c r="S46" s="32"/>
      <c r="T46" s="32"/>
      <c r="U46" s="32"/>
      <c r="V46" s="32"/>
      <c r="W46" s="32"/>
      <c r="X46" s="32"/>
      <c r="Y46" s="32"/>
    </row>
    <row r="47" spans="1:25" ht="16" customHeight="1">
      <c r="A47" s="98"/>
      <c r="B47" s="53" t="s">
        <v>80</v>
      </c>
      <c r="C47" s="53"/>
      <c r="D47" s="53"/>
      <c r="E47" s="53"/>
      <c r="F47" s="54">
        <v>0</v>
      </c>
      <c r="G47" s="54">
        <v>0</v>
      </c>
      <c r="H47" s="54">
        <v>37.905000000000001</v>
      </c>
      <c r="I47" s="54">
        <v>72</v>
      </c>
      <c r="J47" s="54">
        <v>0</v>
      </c>
      <c r="K47" s="54">
        <v>0</v>
      </c>
      <c r="L47" s="54">
        <v>0</v>
      </c>
      <c r="M47" s="54">
        <v>0</v>
      </c>
      <c r="N47" s="54"/>
      <c r="O47" s="54"/>
      <c r="P47" s="31"/>
      <c r="Q47" s="31"/>
      <c r="R47" s="31"/>
      <c r="S47" s="31"/>
      <c r="T47" s="31"/>
      <c r="U47" s="31"/>
      <c r="V47" s="31"/>
      <c r="W47" s="31"/>
      <c r="X47" s="31"/>
      <c r="Y47" s="31"/>
    </row>
    <row r="48" spans="1:25" ht="16" customHeight="1">
      <c r="A48" s="98"/>
      <c r="B48" s="53" t="s">
        <v>81</v>
      </c>
      <c r="C48" s="53"/>
      <c r="D48" s="53"/>
      <c r="E48" s="53"/>
      <c r="F48" s="54">
        <v>0</v>
      </c>
      <c r="G48" s="54">
        <v>0</v>
      </c>
      <c r="H48" s="54">
        <v>19.204999999999998</v>
      </c>
      <c r="I48" s="54">
        <v>72</v>
      </c>
      <c r="J48" s="54">
        <v>0</v>
      </c>
      <c r="K48" s="54">
        <v>0</v>
      </c>
      <c r="L48" s="54">
        <v>0</v>
      </c>
      <c r="M48" s="54">
        <v>0</v>
      </c>
      <c r="N48" s="54"/>
      <c r="O48" s="54"/>
      <c r="P48" s="31"/>
      <c r="Q48" s="31"/>
      <c r="R48" s="31"/>
      <c r="S48" s="31"/>
      <c r="T48" s="31"/>
      <c r="U48" s="31"/>
      <c r="V48" s="31"/>
      <c r="W48" s="31"/>
      <c r="X48" s="31"/>
      <c r="Y48" s="31"/>
    </row>
    <row r="49" spans="1:15" ht="16" customHeight="1">
      <c r="A49" s="8" t="s">
        <v>166</v>
      </c>
      <c r="O49" s="6"/>
    </row>
    <row r="50" spans="1:15" ht="16" customHeight="1">
      <c r="A50" s="8"/>
    </row>
  </sheetData>
  <mergeCells count="28">
    <mergeCell ref="J6:K6"/>
    <mergeCell ref="L6:M6"/>
    <mergeCell ref="N6:O6"/>
    <mergeCell ref="A8:A18"/>
    <mergeCell ref="A19:A27"/>
    <mergeCell ref="E25:E26"/>
    <mergeCell ref="F25:F26"/>
    <mergeCell ref="G25:G26"/>
    <mergeCell ref="H25:H26"/>
    <mergeCell ref="I25:I26"/>
    <mergeCell ref="J25:J26"/>
    <mergeCell ref="K25:K26"/>
    <mergeCell ref="L25:L26"/>
    <mergeCell ref="M25:M26"/>
    <mergeCell ref="N25:N26"/>
    <mergeCell ref="A6:E7"/>
    <mergeCell ref="F6:G6"/>
    <mergeCell ref="H6:I6"/>
    <mergeCell ref="A32:A39"/>
    <mergeCell ref="A40:A44"/>
    <mergeCell ref="A45:A48"/>
    <mergeCell ref="O25:O26"/>
    <mergeCell ref="A30:E31"/>
    <mergeCell ref="F30:G30"/>
    <mergeCell ref="H30:I30"/>
    <mergeCell ref="J30:K30"/>
    <mergeCell ref="L30:M30"/>
    <mergeCell ref="N30:O30"/>
  </mergeCells>
  <phoneticPr fontId="16"/>
  <printOptions horizontalCentered="1" gridLinesSet="0"/>
  <pageMargins left="0.78740157480314965" right="0.27559055118110237" top="0.39370078740157483" bottom="0.35433070866141736" header="0.19685039370078741" footer="0.19685039370078741"/>
  <pageSetup paperSize="9" scale="72" orientation="landscape" r:id="rId1"/>
  <headerFooter alignWithMargins="0">
    <oddHeader>&amp;R&amp;"明朝,斜体"&amp;9都道府県－4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47"/>
  <sheetViews>
    <sheetView view="pageBreakPreview" zoomScaleNormal="100" zoomScaleSheetLayoutView="100" workbookViewId="0">
      <selection activeCell="E43" sqref="E43"/>
    </sheetView>
  </sheetViews>
  <sheetFormatPr defaultColWidth="9" defaultRowHeight="13"/>
  <cols>
    <col min="1" max="2" width="3.6328125" style="2" customWidth="1"/>
    <col min="3" max="3" width="21.36328125" style="2" customWidth="1"/>
    <col min="4" max="4" width="20" style="2" customWidth="1"/>
    <col min="5" max="14" width="12.6328125" style="2" customWidth="1"/>
    <col min="15" max="16384" width="9" style="2"/>
  </cols>
  <sheetData>
    <row r="1" spans="1:14" ht="34" customHeight="1">
      <c r="A1" s="33" t="s">
        <v>0</v>
      </c>
      <c r="B1" s="33"/>
      <c r="C1" s="41" t="s">
        <v>270</v>
      </c>
      <c r="D1" s="42"/>
    </row>
    <row r="3" spans="1:14" ht="15" customHeight="1">
      <c r="A3" s="14" t="s">
        <v>167</v>
      </c>
      <c r="B3" s="14"/>
      <c r="C3" s="14"/>
      <c r="D3" s="14"/>
      <c r="E3" s="14"/>
      <c r="F3" s="14"/>
      <c r="I3" s="14"/>
      <c r="J3" s="14"/>
    </row>
    <row r="4" spans="1:14" ht="15" customHeight="1">
      <c r="A4" s="14"/>
      <c r="B4" s="14"/>
      <c r="C4" s="14"/>
      <c r="D4" s="14"/>
      <c r="E4" s="14"/>
      <c r="F4" s="14"/>
      <c r="I4" s="14"/>
      <c r="J4" s="14"/>
    </row>
    <row r="5" spans="1:14" ht="15" customHeight="1">
      <c r="A5" s="43"/>
      <c r="B5" s="43" t="s">
        <v>247</v>
      </c>
      <c r="C5" s="43"/>
      <c r="D5" s="43"/>
      <c r="H5" s="15"/>
      <c r="L5" s="15"/>
      <c r="N5" s="15" t="s">
        <v>168</v>
      </c>
    </row>
    <row r="6" spans="1:14" ht="15" customHeight="1">
      <c r="A6" s="44"/>
      <c r="B6" s="45"/>
      <c r="C6" s="45"/>
      <c r="D6" s="84"/>
      <c r="E6" s="106" t="s">
        <v>268</v>
      </c>
      <c r="F6" s="106"/>
      <c r="G6" s="106" t="s">
        <v>269</v>
      </c>
      <c r="H6" s="106"/>
      <c r="I6" s="107"/>
      <c r="J6" s="108"/>
      <c r="K6" s="106"/>
      <c r="L6" s="106"/>
      <c r="M6" s="106"/>
      <c r="N6" s="106"/>
    </row>
    <row r="7" spans="1:14" ht="15" customHeight="1">
      <c r="A7" s="18"/>
      <c r="B7" s="19"/>
      <c r="C7" s="19"/>
      <c r="D7" s="59"/>
      <c r="E7" s="36" t="s">
        <v>235</v>
      </c>
      <c r="F7" s="36" t="s">
        <v>236</v>
      </c>
      <c r="G7" s="36" t="s">
        <v>235</v>
      </c>
      <c r="H7" s="36" t="s">
        <v>236</v>
      </c>
      <c r="I7" s="36" t="s">
        <v>235</v>
      </c>
      <c r="J7" s="36" t="s">
        <v>236</v>
      </c>
      <c r="K7" s="36" t="s">
        <v>235</v>
      </c>
      <c r="L7" s="36" t="s">
        <v>236</v>
      </c>
      <c r="M7" s="36" t="s">
        <v>235</v>
      </c>
      <c r="N7" s="36" t="s">
        <v>236</v>
      </c>
    </row>
    <row r="8" spans="1:14" ht="18" customHeight="1">
      <c r="A8" s="89" t="s">
        <v>169</v>
      </c>
      <c r="B8" s="79" t="s">
        <v>170</v>
      </c>
      <c r="C8" s="80"/>
      <c r="D8" s="80"/>
      <c r="E8" s="81">
        <v>1</v>
      </c>
      <c r="F8" s="81">
        <v>1</v>
      </c>
      <c r="G8" s="81">
        <v>49</v>
      </c>
      <c r="H8" s="81">
        <v>49</v>
      </c>
      <c r="I8" s="81"/>
      <c r="J8" s="81"/>
      <c r="K8" s="81"/>
      <c r="L8" s="81"/>
      <c r="M8" s="81"/>
      <c r="N8" s="81"/>
    </row>
    <row r="9" spans="1:14" ht="18" customHeight="1">
      <c r="A9" s="89"/>
      <c r="B9" s="89" t="s">
        <v>171</v>
      </c>
      <c r="C9" s="53" t="s">
        <v>172</v>
      </c>
      <c r="D9" s="53"/>
      <c r="E9" s="81">
        <v>30</v>
      </c>
      <c r="F9" s="81">
        <v>30</v>
      </c>
      <c r="G9" s="88">
        <v>1850</v>
      </c>
      <c r="H9" s="88">
        <v>1850</v>
      </c>
      <c r="I9" s="81"/>
      <c r="J9" s="81"/>
      <c r="K9" s="81"/>
      <c r="L9" s="81"/>
      <c r="M9" s="81"/>
      <c r="N9" s="81"/>
    </row>
    <row r="10" spans="1:14" ht="18" customHeight="1">
      <c r="A10" s="89"/>
      <c r="B10" s="89"/>
      <c r="C10" s="53" t="s">
        <v>173</v>
      </c>
      <c r="D10" s="53"/>
      <c r="E10" s="81">
        <v>30</v>
      </c>
      <c r="F10" s="81">
        <v>30</v>
      </c>
      <c r="G10" s="88">
        <v>1000</v>
      </c>
      <c r="H10" s="88">
        <v>1000</v>
      </c>
      <c r="I10" s="81"/>
      <c r="J10" s="81"/>
      <c r="K10" s="81"/>
      <c r="L10" s="81"/>
      <c r="M10" s="81"/>
      <c r="N10" s="81"/>
    </row>
    <row r="11" spans="1:14" ht="18" customHeight="1">
      <c r="A11" s="89"/>
      <c r="B11" s="89"/>
      <c r="C11" s="53" t="s">
        <v>174</v>
      </c>
      <c r="D11" s="53"/>
      <c r="E11" s="81">
        <v>0</v>
      </c>
      <c r="F11" s="81">
        <v>0</v>
      </c>
      <c r="G11" s="88">
        <v>700</v>
      </c>
      <c r="H11" s="88">
        <v>700</v>
      </c>
      <c r="I11" s="81"/>
      <c r="J11" s="81"/>
      <c r="K11" s="81"/>
      <c r="L11" s="81"/>
      <c r="M11" s="81"/>
      <c r="N11" s="81"/>
    </row>
    <row r="12" spans="1:14" ht="18" customHeight="1">
      <c r="A12" s="89"/>
      <c r="B12" s="89"/>
      <c r="C12" s="53" t="s">
        <v>175</v>
      </c>
      <c r="D12" s="53"/>
      <c r="E12" s="81">
        <v>0</v>
      </c>
      <c r="F12" s="81">
        <v>0</v>
      </c>
      <c r="G12" s="88">
        <v>150</v>
      </c>
      <c r="H12" s="88">
        <v>150</v>
      </c>
      <c r="I12" s="81"/>
      <c r="J12" s="81"/>
      <c r="K12" s="81"/>
      <c r="L12" s="81"/>
      <c r="M12" s="81"/>
      <c r="N12" s="81"/>
    </row>
    <row r="13" spans="1:14" ht="18" customHeight="1">
      <c r="A13" s="89"/>
      <c r="B13" s="89"/>
      <c r="C13" s="53" t="s">
        <v>176</v>
      </c>
      <c r="D13" s="53"/>
      <c r="E13" s="81">
        <v>0</v>
      </c>
      <c r="F13" s="81">
        <v>0</v>
      </c>
      <c r="G13" s="81">
        <v>0</v>
      </c>
      <c r="H13" s="81">
        <v>0</v>
      </c>
      <c r="I13" s="81"/>
      <c r="J13" s="81"/>
      <c r="K13" s="81"/>
      <c r="L13" s="81"/>
      <c r="M13" s="81"/>
      <c r="N13" s="81"/>
    </row>
    <row r="14" spans="1:14" ht="18" customHeight="1">
      <c r="A14" s="89"/>
      <c r="B14" s="89"/>
      <c r="C14" s="53" t="s">
        <v>177</v>
      </c>
      <c r="D14" s="53"/>
      <c r="E14" s="81">
        <v>0</v>
      </c>
      <c r="F14" s="81">
        <v>0</v>
      </c>
      <c r="G14" s="81">
        <v>0</v>
      </c>
      <c r="H14" s="81">
        <v>0</v>
      </c>
      <c r="I14" s="81"/>
      <c r="J14" s="81"/>
      <c r="K14" s="81"/>
      <c r="L14" s="81"/>
      <c r="M14" s="81"/>
      <c r="N14" s="81"/>
    </row>
    <row r="15" spans="1:14" ht="18" customHeight="1">
      <c r="A15" s="89" t="s">
        <v>178</v>
      </c>
      <c r="B15" s="89" t="s">
        <v>179</v>
      </c>
      <c r="C15" s="53" t="s">
        <v>180</v>
      </c>
      <c r="D15" s="53"/>
      <c r="E15" s="54">
        <v>12503.785</v>
      </c>
      <c r="F15" s="54">
        <v>15940</v>
      </c>
      <c r="G15" s="54">
        <v>1447.982</v>
      </c>
      <c r="H15" s="54">
        <v>1754</v>
      </c>
      <c r="I15" s="54"/>
      <c r="J15" s="54"/>
      <c r="K15" s="54"/>
      <c r="L15" s="54"/>
      <c r="M15" s="54"/>
      <c r="N15" s="54"/>
    </row>
    <row r="16" spans="1:14" ht="18" customHeight="1">
      <c r="A16" s="89"/>
      <c r="B16" s="89"/>
      <c r="C16" s="53" t="s">
        <v>181</v>
      </c>
      <c r="D16" s="53"/>
      <c r="E16" s="54">
        <v>7332.0110000000004</v>
      </c>
      <c r="F16" s="54">
        <v>8224</v>
      </c>
      <c r="G16" s="54">
        <v>4911.4080000000004</v>
      </c>
      <c r="H16" s="54">
        <v>4775</v>
      </c>
      <c r="I16" s="54"/>
      <c r="J16" s="54"/>
      <c r="K16" s="54"/>
      <c r="L16" s="54"/>
      <c r="M16" s="54"/>
      <c r="N16" s="54"/>
    </row>
    <row r="17" spans="1:15" ht="18" customHeight="1">
      <c r="A17" s="89"/>
      <c r="B17" s="89"/>
      <c r="C17" s="53" t="s">
        <v>182</v>
      </c>
      <c r="D17" s="53"/>
      <c r="E17" s="54">
        <v>0</v>
      </c>
      <c r="F17" s="54">
        <v>0</v>
      </c>
      <c r="G17" s="54">
        <v>0</v>
      </c>
      <c r="H17" s="54">
        <v>0</v>
      </c>
      <c r="I17" s="54"/>
      <c r="J17" s="54"/>
      <c r="K17" s="54"/>
      <c r="L17" s="54"/>
      <c r="M17" s="54"/>
      <c r="N17" s="54"/>
    </row>
    <row r="18" spans="1:15" ht="18" customHeight="1">
      <c r="A18" s="89"/>
      <c r="B18" s="89"/>
      <c r="C18" s="53" t="s">
        <v>183</v>
      </c>
      <c r="D18" s="53"/>
      <c r="E18" s="54">
        <f>E15+E16</f>
        <v>19835.796000000002</v>
      </c>
      <c r="F18" s="54">
        <v>24164</v>
      </c>
      <c r="G18" s="54">
        <f>G16+G15</f>
        <v>6359.39</v>
      </c>
      <c r="H18" s="54">
        <v>6529</v>
      </c>
      <c r="I18" s="54"/>
      <c r="J18" s="54"/>
      <c r="K18" s="54"/>
      <c r="L18" s="54"/>
      <c r="M18" s="54"/>
      <c r="N18" s="54"/>
    </row>
    <row r="19" spans="1:15" ht="18" customHeight="1">
      <c r="A19" s="89"/>
      <c r="B19" s="89" t="s">
        <v>184</v>
      </c>
      <c r="C19" s="53" t="s">
        <v>185</v>
      </c>
      <c r="D19" s="53"/>
      <c r="E19" s="54">
        <v>979.39400000000001</v>
      </c>
      <c r="F19" s="54">
        <v>950</v>
      </c>
      <c r="G19" s="54">
        <v>2770.7890000000002</v>
      </c>
      <c r="H19" s="54">
        <v>3121</v>
      </c>
      <c r="I19" s="54"/>
      <c r="J19" s="54"/>
      <c r="K19" s="54"/>
      <c r="L19" s="54"/>
      <c r="M19" s="54"/>
      <c r="N19" s="54"/>
    </row>
    <row r="20" spans="1:15" ht="18" customHeight="1">
      <c r="A20" s="89"/>
      <c r="B20" s="89"/>
      <c r="C20" s="53" t="s">
        <v>186</v>
      </c>
      <c r="D20" s="53"/>
      <c r="E20" s="54">
        <v>10418.243</v>
      </c>
      <c r="F20" s="54">
        <v>13667</v>
      </c>
      <c r="G20" s="54">
        <v>1494.7929999999999</v>
      </c>
      <c r="H20" s="54">
        <v>1527</v>
      </c>
      <c r="I20" s="54"/>
      <c r="J20" s="54"/>
      <c r="K20" s="54"/>
      <c r="L20" s="54"/>
      <c r="M20" s="54"/>
      <c r="N20" s="54"/>
    </row>
    <row r="21" spans="1:15" ht="18" customHeight="1">
      <c r="A21" s="89"/>
      <c r="B21" s="89"/>
      <c r="C21" s="53" t="s">
        <v>187</v>
      </c>
      <c r="D21" s="53"/>
      <c r="E21" s="82">
        <v>0</v>
      </c>
      <c r="F21" s="82">
        <v>0</v>
      </c>
      <c r="G21" s="82">
        <v>0</v>
      </c>
      <c r="H21" s="82">
        <v>0</v>
      </c>
      <c r="I21" s="82"/>
      <c r="J21" s="82"/>
      <c r="K21" s="82"/>
      <c r="L21" s="82"/>
      <c r="M21" s="82"/>
      <c r="N21" s="82"/>
    </row>
    <row r="22" spans="1:15" ht="18" customHeight="1">
      <c r="A22" s="89"/>
      <c r="B22" s="89"/>
      <c r="C22" s="47" t="s">
        <v>188</v>
      </c>
      <c r="D22" s="47"/>
      <c r="E22" s="54">
        <f>E19+E20</f>
        <v>11397.637000000001</v>
      </c>
      <c r="F22" s="54">
        <v>14617</v>
      </c>
      <c r="G22" s="54">
        <f>G19+G20</f>
        <v>4265.5820000000003</v>
      </c>
      <c r="H22" s="54">
        <v>4648</v>
      </c>
      <c r="I22" s="54"/>
      <c r="J22" s="54"/>
      <c r="K22" s="54"/>
      <c r="L22" s="54"/>
      <c r="M22" s="54"/>
      <c r="N22" s="54"/>
    </row>
    <row r="23" spans="1:15" ht="18" customHeight="1">
      <c r="A23" s="89"/>
      <c r="B23" s="89" t="s">
        <v>189</v>
      </c>
      <c r="C23" s="53" t="s">
        <v>190</v>
      </c>
      <c r="D23" s="53"/>
      <c r="E23" s="54">
        <v>30</v>
      </c>
      <c r="F23" s="54">
        <v>30</v>
      </c>
      <c r="G23" s="54">
        <v>1849.7</v>
      </c>
      <c r="H23" s="54">
        <v>1850</v>
      </c>
      <c r="I23" s="54"/>
      <c r="J23" s="54"/>
      <c r="K23" s="54"/>
      <c r="L23" s="54"/>
      <c r="M23" s="54"/>
      <c r="N23" s="54"/>
    </row>
    <row r="24" spans="1:15" ht="18" customHeight="1">
      <c r="A24" s="89"/>
      <c r="B24" s="89"/>
      <c r="C24" s="53" t="s">
        <v>191</v>
      </c>
      <c r="D24" s="53"/>
      <c r="E24" s="54">
        <f>E26-E23</f>
        <v>8408.16</v>
      </c>
      <c r="F24" s="54">
        <v>9516</v>
      </c>
      <c r="G24" s="54">
        <v>244.108</v>
      </c>
      <c r="H24" s="54">
        <v>32</v>
      </c>
      <c r="I24" s="54"/>
      <c r="J24" s="54"/>
      <c r="K24" s="54"/>
      <c r="L24" s="54"/>
      <c r="M24" s="54"/>
      <c r="N24" s="54"/>
    </row>
    <row r="25" spans="1:15" ht="18" customHeight="1">
      <c r="A25" s="89"/>
      <c r="B25" s="89"/>
      <c r="C25" s="53" t="s">
        <v>192</v>
      </c>
      <c r="D25" s="53"/>
      <c r="E25" s="54">
        <v>0</v>
      </c>
      <c r="F25" s="54">
        <v>0</v>
      </c>
      <c r="G25" s="54">
        <v>0</v>
      </c>
      <c r="H25" s="54">
        <v>0</v>
      </c>
      <c r="I25" s="54"/>
      <c r="J25" s="54"/>
      <c r="K25" s="54"/>
      <c r="L25" s="54"/>
      <c r="M25" s="54"/>
      <c r="N25" s="54"/>
    </row>
    <row r="26" spans="1:15" ht="18" customHeight="1">
      <c r="A26" s="89"/>
      <c r="B26" s="89"/>
      <c r="C26" s="53" t="s">
        <v>193</v>
      </c>
      <c r="D26" s="53"/>
      <c r="E26" s="54">
        <v>8438.16</v>
      </c>
      <c r="F26" s="54">
        <v>9546</v>
      </c>
      <c r="G26" s="54">
        <f>G23+G24</f>
        <v>2093.808</v>
      </c>
      <c r="H26" s="54">
        <v>1881</v>
      </c>
      <c r="I26" s="54"/>
      <c r="J26" s="54"/>
      <c r="K26" s="54"/>
      <c r="L26" s="54"/>
      <c r="M26" s="54"/>
      <c r="N26" s="54"/>
    </row>
    <row r="27" spans="1:15" ht="18" customHeight="1">
      <c r="A27" s="89"/>
      <c r="B27" s="53" t="s">
        <v>194</v>
      </c>
      <c r="C27" s="53"/>
      <c r="D27" s="53"/>
      <c r="E27" s="54">
        <f>E26+E22</f>
        <v>19835.796999999999</v>
      </c>
      <c r="F27" s="54">
        <v>24164</v>
      </c>
      <c r="G27" s="54">
        <f>G26+G22</f>
        <v>6359.39</v>
      </c>
      <c r="H27" s="54">
        <v>6529</v>
      </c>
      <c r="I27" s="54"/>
      <c r="J27" s="54"/>
      <c r="K27" s="54"/>
      <c r="L27" s="54"/>
      <c r="M27" s="54"/>
      <c r="N27" s="54"/>
    </row>
    <row r="28" spans="1:15" ht="18" customHeight="1">
      <c r="A28" s="89" t="s">
        <v>195</v>
      </c>
      <c r="B28" s="89" t="s">
        <v>196</v>
      </c>
      <c r="C28" s="53" t="s">
        <v>197</v>
      </c>
      <c r="D28" s="83" t="s">
        <v>40</v>
      </c>
      <c r="E28" s="54">
        <v>5309.5050000000001</v>
      </c>
      <c r="F28" s="54">
        <v>3329</v>
      </c>
      <c r="G28" s="54">
        <v>4050.6030000000001</v>
      </c>
      <c r="H28" s="54">
        <v>3939</v>
      </c>
      <c r="I28" s="54"/>
      <c r="J28" s="54"/>
      <c r="K28" s="54"/>
      <c r="L28" s="54"/>
      <c r="M28" s="54"/>
      <c r="N28" s="54"/>
    </row>
    <row r="29" spans="1:15" ht="18" customHeight="1">
      <c r="A29" s="89"/>
      <c r="B29" s="89"/>
      <c r="C29" s="53" t="s">
        <v>198</v>
      </c>
      <c r="D29" s="83" t="s">
        <v>41</v>
      </c>
      <c r="E29" s="54">
        <v>5305.7209999999995</v>
      </c>
      <c r="F29" s="54">
        <v>3284</v>
      </c>
      <c r="G29" s="54">
        <v>4410.7979999999998</v>
      </c>
      <c r="H29" s="54">
        <v>4349</v>
      </c>
      <c r="I29" s="54"/>
      <c r="J29" s="54"/>
      <c r="K29" s="54"/>
      <c r="L29" s="54"/>
      <c r="M29" s="54"/>
      <c r="N29" s="54"/>
    </row>
    <row r="30" spans="1:15" ht="18" customHeight="1">
      <c r="A30" s="89"/>
      <c r="B30" s="89"/>
      <c r="C30" s="53" t="s">
        <v>199</v>
      </c>
      <c r="D30" s="83" t="s">
        <v>200</v>
      </c>
      <c r="E30" s="54">
        <v>84.427999999999997</v>
      </c>
      <c r="F30" s="54">
        <v>61</v>
      </c>
      <c r="G30" s="54">
        <v>0</v>
      </c>
      <c r="H30" s="54">
        <v>0</v>
      </c>
      <c r="I30" s="54"/>
      <c r="J30" s="54"/>
      <c r="K30" s="54"/>
      <c r="L30" s="54"/>
      <c r="M30" s="54"/>
      <c r="N30" s="54"/>
    </row>
    <row r="31" spans="1:15" ht="18" customHeight="1">
      <c r="A31" s="89"/>
      <c r="B31" s="89"/>
      <c r="C31" s="47" t="s">
        <v>201</v>
      </c>
      <c r="D31" s="83" t="s">
        <v>202</v>
      </c>
      <c r="E31" s="87">
        <f t="shared" ref="E31:N31" si="0">E28-E29-E30</f>
        <v>-80.643999999999437</v>
      </c>
      <c r="F31" s="87">
        <f t="shared" si="0"/>
        <v>-16</v>
      </c>
      <c r="G31" s="87">
        <f t="shared" si="0"/>
        <v>-360.19499999999971</v>
      </c>
      <c r="H31" s="87">
        <f t="shared" si="0"/>
        <v>-410</v>
      </c>
      <c r="I31" s="54">
        <f t="shared" si="0"/>
        <v>0</v>
      </c>
      <c r="J31" s="54">
        <f t="shared" si="0"/>
        <v>0</v>
      </c>
      <c r="K31" s="54">
        <f t="shared" si="0"/>
        <v>0</v>
      </c>
      <c r="L31" s="54">
        <f t="shared" si="0"/>
        <v>0</v>
      </c>
      <c r="M31" s="54">
        <f t="shared" si="0"/>
        <v>0</v>
      </c>
      <c r="N31" s="54">
        <f t="shared" si="0"/>
        <v>0</v>
      </c>
      <c r="O31" s="7"/>
    </row>
    <row r="32" spans="1:15" ht="18" customHeight="1">
      <c r="A32" s="89"/>
      <c r="B32" s="89"/>
      <c r="C32" s="53" t="s">
        <v>203</v>
      </c>
      <c r="D32" s="83" t="s">
        <v>204</v>
      </c>
      <c r="E32" s="54">
        <v>97.847999999999999</v>
      </c>
      <c r="F32" s="54">
        <v>100</v>
      </c>
      <c r="G32" s="54">
        <v>332.04500000000002</v>
      </c>
      <c r="H32" s="54">
        <v>432</v>
      </c>
      <c r="I32" s="54"/>
      <c r="J32" s="54"/>
      <c r="K32" s="54"/>
      <c r="L32" s="54"/>
      <c r="M32" s="54"/>
      <c r="N32" s="54"/>
    </row>
    <row r="33" spans="1:14" ht="18" customHeight="1">
      <c r="A33" s="89"/>
      <c r="B33" s="89"/>
      <c r="C33" s="53" t="s">
        <v>205</v>
      </c>
      <c r="D33" s="83" t="s">
        <v>206</v>
      </c>
      <c r="E33" s="54">
        <v>0</v>
      </c>
      <c r="F33" s="54">
        <v>0</v>
      </c>
      <c r="G33" s="54">
        <v>21.596</v>
      </c>
      <c r="H33" s="54">
        <v>16</v>
      </c>
      <c r="I33" s="54"/>
      <c r="J33" s="54"/>
      <c r="K33" s="54"/>
      <c r="L33" s="54"/>
      <c r="M33" s="54"/>
      <c r="N33" s="54"/>
    </row>
    <row r="34" spans="1:14" ht="18" customHeight="1">
      <c r="A34" s="89"/>
      <c r="B34" s="89"/>
      <c r="C34" s="47" t="s">
        <v>207</v>
      </c>
      <c r="D34" s="83" t="s">
        <v>208</v>
      </c>
      <c r="E34" s="87">
        <f t="shared" ref="E34:N34" si="1">E31+E32-E33</f>
        <v>17.204000000000562</v>
      </c>
      <c r="F34" s="87">
        <f t="shared" si="1"/>
        <v>84</v>
      </c>
      <c r="G34" s="87">
        <f t="shared" si="1"/>
        <v>-49.745999999999697</v>
      </c>
      <c r="H34" s="87">
        <f t="shared" si="1"/>
        <v>6</v>
      </c>
      <c r="I34" s="54">
        <f t="shared" si="1"/>
        <v>0</v>
      </c>
      <c r="J34" s="54">
        <f t="shared" si="1"/>
        <v>0</v>
      </c>
      <c r="K34" s="54">
        <f t="shared" si="1"/>
        <v>0</v>
      </c>
      <c r="L34" s="54">
        <f t="shared" si="1"/>
        <v>0</v>
      </c>
      <c r="M34" s="54">
        <f t="shared" si="1"/>
        <v>0</v>
      </c>
      <c r="N34" s="54">
        <f t="shared" si="1"/>
        <v>0</v>
      </c>
    </row>
    <row r="35" spans="1:14" ht="18" customHeight="1">
      <c r="A35" s="89"/>
      <c r="B35" s="89" t="s">
        <v>209</v>
      </c>
      <c r="C35" s="53" t="s">
        <v>210</v>
      </c>
      <c r="D35" s="83" t="s">
        <v>211</v>
      </c>
      <c r="E35" s="54">
        <v>0</v>
      </c>
      <c r="F35" s="54">
        <v>0</v>
      </c>
      <c r="G35" s="54">
        <v>345.06400000000002</v>
      </c>
      <c r="H35" s="54">
        <v>413</v>
      </c>
      <c r="I35" s="54"/>
      <c r="J35" s="54"/>
      <c r="K35" s="54"/>
      <c r="L35" s="54"/>
      <c r="M35" s="54"/>
      <c r="N35" s="54"/>
    </row>
    <row r="36" spans="1:14" ht="18" customHeight="1">
      <c r="A36" s="89"/>
      <c r="B36" s="89"/>
      <c r="C36" s="53" t="s">
        <v>212</v>
      </c>
      <c r="D36" s="83" t="s">
        <v>213</v>
      </c>
      <c r="E36" s="54">
        <v>531.08900000000006</v>
      </c>
      <c r="F36" s="54">
        <v>0</v>
      </c>
      <c r="G36" s="54">
        <v>108.499</v>
      </c>
      <c r="H36" s="54">
        <v>467</v>
      </c>
      <c r="I36" s="54"/>
      <c r="J36" s="54"/>
      <c r="K36" s="54"/>
      <c r="L36" s="54"/>
      <c r="M36" s="54"/>
      <c r="N36" s="54"/>
    </row>
    <row r="37" spans="1:14" ht="18" customHeight="1">
      <c r="A37" s="89"/>
      <c r="B37" s="89"/>
      <c r="C37" s="53" t="s">
        <v>214</v>
      </c>
      <c r="D37" s="83" t="s">
        <v>215</v>
      </c>
      <c r="E37" s="87">
        <f t="shared" ref="E37:N37" si="2">E34+E35-E36</f>
        <v>-513.88499999999954</v>
      </c>
      <c r="F37" s="87">
        <f t="shared" si="2"/>
        <v>84</v>
      </c>
      <c r="G37" s="87">
        <f t="shared" si="2"/>
        <v>186.81900000000033</v>
      </c>
      <c r="H37" s="87">
        <f t="shared" si="2"/>
        <v>-48</v>
      </c>
      <c r="I37" s="54">
        <f t="shared" si="2"/>
        <v>0</v>
      </c>
      <c r="J37" s="54">
        <f t="shared" si="2"/>
        <v>0</v>
      </c>
      <c r="K37" s="54">
        <f t="shared" si="2"/>
        <v>0</v>
      </c>
      <c r="L37" s="54">
        <f t="shared" si="2"/>
        <v>0</v>
      </c>
      <c r="M37" s="54">
        <f t="shared" si="2"/>
        <v>0</v>
      </c>
      <c r="N37" s="54">
        <f t="shared" si="2"/>
        <v>0</v>
      </c>
    </row>
    <row r="38" spans="1:14" ht="18" customHeight="1">
      <c r="A38" s="89"/>
      <c r="B38" s="89"/>
      <c r="C38" s="53" t="s">
        <v>216</v>
      </c>
      <c r="D38" s="83" t="s">
        <v>217</v>
      </c>
      <c r="E38" s="54">
        <v>0</v>
      </c>
      <c r="F38" s="54">
        <v>0</v>
      </c>
      <c r="G38" s="54">
        <v>0</v>
      </c>
      <c r="H38" s="54">
        <v>0</v>
      </c>
      <c r="I38" s="54"/>
      <c r="J38" s="54"/>
      <c r="K38" s="54"/>
      <c r="L38" s="54"/>
      <c r="M38" s="54"/>
      <c r="N38" s="54"/>
    </row>
    <row r="39" spans="1:14" ht="18" customHeight="1">
      <c r="A39" s="89"/>
      <c r="B39" s="89"/>
      <c r="C39" s="53" t="s">
        <v>218</v>
      </c>
      <c r="D39" s="83" t="s">
        <v>219</v>
      </c>
      <c r="E39" s="54">
        <v>0</v>
      </c>
      <c r="F39" s="54">
        <v>0</v>
      </c>
      <c r="G39" s="54">
        <v>0</v>
      </c>
      <c r="H39" s="54">
        <v>0</v>
      </c>
      <c r="I39" s="54"/>
      <c r="J39" s="54"/>
      <c r="K39" s="54"/>
      <c r="L39" s="54"/>
      <c r="M39" s="54"/>
      <c r="N39" s="54"/>
    </row>
    <row r="40" spans="1:14" ht="18" customHeight="1">
      <c r="A40" s="89"/>
      <c r="B40" s="89"/>
      <c r="C40" s="53" t="s">
        <v>220</v>
      </c>
      <c r="D40" s="83" t="s">
        <v>221</v>
      </c>
      <c r="E40" s="54">
        <v>0</v>
      </c>
      <c r="F40" s="54">
        <v>0</v>
      </c>
      <c r="G40" s="54">
        <v>-25.57</v>
      </c>
      <c r="H40" s="54">
        <v>23</v>
      </c>
      <c r="I40" s="54"/>
      <c r="J40" s="54"/>
      <c r="K40" s="54"/>
      <c r="L40" s="54"/>
      <c r="M40" s="54"/>
      <c r="N40" s="54"/>
    </row>
    <row r="41" spans="1:14" ht="18" customHeight="1">
      <c r="A41" s="89"/>
      <c r="B41" s="89"/>
      <c r="C41" s="47" t="s">
        <v>222</v>
      </c>
      <c r="D41" s="83" t="s">
        <v>223</v>
      </c>
      <c r="E41" s="87">
        <f t="shared" ref="E41:N41" si="3">E34+E35-E36-E40</f>
        <v>-513.88499999999954</v>
      </c>
      <c r="F41" s="87">
        <f t="shared" si="3"/>
        <v>84</v>
      </c>
      <c r="G41" s="87">
        <f t="shared" si="3"/>
        <v>212.38900000000032</v>
      </c>
      <c r="H41" s="87">
        <f t="shared" si="3"/>
        <v>-71</v>
      </c>
      <c r="I41" s="54">
        <f t="shared" si="3"/>
        <v>0</v>
      </c>
      <c r="J41" s="54">
        <f t="shared" si="3"/>
        <v>0</v>
      </c>
      <c r="K41" s="54">
        <f t="shared" si="3"/>
        <v>0</v>
      </c>
      <c r="L41" s="54">
        <f t="shared" si="3"/>
        <v>0</v>
      </c>
      <c r="M41" s="54">
        <f t="shared" si="3"/>
        <v>0</v>
      </c>
      <c r="N41" s="54">
        <f t="shared" si="3"/>
        <v>0</v>
      </c>
    </row>
    <row r="42" spans="1:14" ht="18" customHeight="1">
      <c r="A42" s="89"/>
      <c r="B42" s="89"/>
      <c r="C42" s="105" t="s">
        <v>224</v>
      </c>
      <c r="D42" s="105"/>
      <c r="E42" s="87">
        <f t="shared" ref="E42:N42" si="4">E37+E38-E39-E40</f>
        <v>-513.88499999999954</v>
      </c>
      <c r="F42" s="87">
        <f t="shared" si="4"/>
        <v>84</v>
      </c>
      <c r="G42" s="87">
        <f t="shared" si="4"/>
        <v>212.38900000000032</v>
      </c>
      <c r="H42" s="87">
        <f t="shared" si="4"/>
        <v>-71</v>
      </c>
      <c r="I42" s="54">
        <f t="shared" si="4"/>
        <v>0</v>
      </c>
      <c r="J42" s="54">
        <f t="shared" si="4"/>
        <v>0</v>
      </c>
      <c r="K42" s="54">
        <f t="shared" si="4"/>
        <v>0</v>
      </c>
      <c r="L42" s="54">
        <f t="shared" si="4"/>
        <v>0</v>
      </c>
      <c r="M42" s="54">
        <f t="shared" si="4"/>
        <v>0</v>
      </c>
      <c r="N42" s="54">
        <f t="shared" si="4"/>
        <v>0</v>
      </c>
    </row>
    <row r="43" spans="1:14" ht="18" customHeight="1">
      <c r="A43" s="89"/>
      <c r="B43" s="89"/>
      <c r="C43" s="53" t="s">
        <v>225</v>
      </c>
      <c r="D43" s="83" t="s">
        <v>226</v>
      </c>
      <c r="E43" s="54">
        <v>0</v>
      </c>
      <c r="F43" s="54">
        <v>0</v>
      </c>
      <c r="G43" s="54">
        <v>0</v>
      </c>
      <c r="H43" s="54">
        <v>0</v>
      </c>
      <c r="I43" s="54"/>
      <c r="J43" s="54"/>
      <c r="K43" s="54"/>
      <c r="L43" s="54"/>
      <c r="M43" s="54"/>
      <c r="N43" s="54"/>
    </row>
    <row r="44" spans="1:14" ht="18" customHeight="1">
      <c r="A44" s="89"/>
      <c r="B44" s="89"/>
      <c r="C44" s="47" t="s">
        <v>227</v>
      </c>
      <c r="D44" s="65" t="s">
        <v>228</v>
      </c>
      <c r="E44" s="87">
        <f t="shared" ref="E44:N44" si="5">E41+E43</f>
        <v>-513.88499999999954</v>
      </c>
      <c r="F44" s="87">
        <f t="shared" si="5"/>
        <v>84</v>
      </c>
      <c r="G44" s="87">
        <f t="shared" si="5"/>
        <v>212.38900000000032</v>
      </c>
      <c r="H44" s="87">
        <f t="shared" si="5"/>
        <v>-71</v>
      </c>
      <c r="I44" s="54">
        <f t="shared" si="5"/>
        <v>0</v>
      </c>
      <c r="J44" s="54">
        <f t="shared" si="5"/>
        <v>0</v>
      </c>
      <c r="K44" s="54">
        <f t="shared" si="5"/>
        <v>0</v>
      </c>
      <c r="L44" s="54">
        <f t="shared" si="5"/>
        <v>0</v>
      </c>
      <c r="M44" s="54">
        <f t="shared" si="5"/>
        <v>0</v>
      </c>
      <c r="N44" s="54">
        <f t="shared" si="5"/>
        <v>0</v>
      </c>
    </row>
    <row r="45" spans="1:14" ht="14.15" customHeight="1">
      <c r="A45" s="8" t="s">
        <v>229</v>
      </c>
    </row>
    <row r="46" spans="1:14" ht="14.15" customHeight="1">
      <c r="A46" s="8" t="s">
        <v>230</v>
      </c>
    </row>
    <row r="47" spans="1:14">
      <c r="A47" s="46"/>
    </row>
  </sheetData>
  <mergeCells count="15">
    <mergeCell ref="E6:F6"/>
    <mergeCell ref="G6:H6"/>
    <mergeCell ref="K6:L6"/>
    <mergeCell ref="M6:N6"/>
    <mergeCell ref="A8:A14"/>
    <mergeCell ref="B9:B14"/>
    <mergeCell ref="I6:J6"/>
    <mergeCell ref="C42:D42"/>
    <mergeCell ref="A15:A27"/>
    <mergeCell ref="B15:B18"/>
    <mergeCell ref="B19:B22"/>
    <mergeCell ref="B23:B26"/>
    <mergeCell ref="A28:A44"/>
    <mergeCell ref="B28:B34"/>
    <mergeCell ref="B35:B44"/>
  </mergeCells>
  <phoneticPr fontId="16"/>
  <pageMargins left="0.70866141732283472" right="0.23622047244094491" top="0.19685039370078741" bottom="0.23622047244094491" header="0.19685039370078741" footer="0.19685039370078741"/>
  <pageSetup paperSize="9" scale="73" orientation="landscape" r:id="rId1"/>
  <headerFooter alignWithMargins="0">
    <oddHeader>&amp;R&amp;"ｺﾞｼｯｸ,斜体"&amp;9都道府県－5</oddHeader>
  </headerFooter>
  <rowBreaks count="1" manualBreakCount="1">
    <brk id="46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1.普通会計予算(R6-7年度)</vt:lpstr>
      <vt:lpstr>2.公営企業会計予算(R6-7年度)</vt:lpstr>
      <vt:lpstr>3.(1)普通会計決算（R4-5年度)</vt:lpstr>
      <vt:lpstr>3.(2)財政指標等（R元‐R5年度）</vt:lpstr>
      <vt:lpstr>4.公営企業会計決算（R4-5年度）</vt:lpstr>
      <vt:lpstr>5.三セク決算（R4-5年度）</vt:lpstr>
      <vt:lpstr>'1.普通会計予算(R6-7年度)'!Print_Area</vt:lpstr>
      <vt:lpstr>'2.公営企業会計予算(R6-7年度)'!Print_Area</vt:lpstr>
      <vt:lpstr>'3.(1)普通会計決算（R4-5年度)'!Print_Area</vt:lpstr>
      <vt:lpstr>'3.(2)財政指標等（R元‐R5年度）'!Print_Area</vt:lpstr>
      <vt:lpstr>'4.公営企業会計決算（R4-5年度）'!Print_Area</vt:lpstr>
      <vt:lpstr>'5.三セク決算（R4-5年度）'!Print_Area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調査統計係</dc:creator>
  <cp:lastModifiedBy>chihousai09</cp:lastModifiedBy>
  <cp:lastPrinted>2025-07-30T06:58:27Z</cp:lastPrinted>
  <dcterms:created xsi:type="dcterms:W3CDTF">1999-07-06T05:17:05Z</dcterms:created>
  <dcterms:modified xsi:type="dcterms:W3CDTF">2025-09-18T00:50:40Z</dcterms:modified>
</cp:coreProperties>
</file>