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92.2.62\d\04.括弧書き局担当資料\02.対外\R5n\06　その他の照会\11　0706【地方債協会】都道府県及び指定都市の財政状況について（照会）（825〆）\05　提出\"/>
    </mc:Choice>
  </mc:AlternateContent>
  <bookViews>
    <workbookView xWindow="0" yWindow="0" windowWidth="28800" windowHeight="12210"/>
  </bookViews>
  <sheets>
    <sheet name="1.普通会計予算（R4-5年度）" sheetId="2" r:id="rId1"/>
    <sheet name="2.公営企業会計予算（R4-5年度）" sheetId="6" r:id="rId2"/>
    <sheet name="2.公営企業会計予算（R4-5年度） (2)" sheetId="12" r:id="rId3"/>
    <sheet name="3.(1)普通会計決算（R2-3年度）" sheetId="7" r:id="rId4"/>
    <sheet name="3.(2)財政指標等（H29‐R3年度）" sheetId="8" r:id="rId5"/>
    <sheet name="4.公営企業会計決算（R2-3年度）" sheetId="9" r:id="rId6"/>
    <sheet name="4.公営企業会計決算（R2-3年度） (2)" sheetId="13" r:id="rId7"/>
    <sheet name="5.三セク決算（R2-3年度）" sheetId="10" r:id="rId8"/>
    <sheet name="5.三セク決算（R2-3年度） (2)" sheetId="14" r:id="rId9"/>
  </sheets>
  <definedNames>
    <definedName name="_xlnm.Print_Area" localSheetId="0">'1.普通会計予算（R4-5年度）'!$A$1:$I$42</definedName>
    <definedName name="_xlnm.Print_Area" localSheetId="1">'2.公営企業会計予算（R4-5年度）'!$A$1:$O$50</definedName>
    <definedName name="_xlnm.Print_Area" localSheetId="2">'2.公営企業会計予算（R4-5年度） (2)'!$A$1:$O$50</definedName>
    <definedName name="_xlnm.Print_Area" localSheetId="3">'3.(1)普通会計決算（R2-3年度）'!$A$1:$I$42</definedName>
    <definedName name="_xlnm.Print_Area" localSheetId="4">'3.(2)財政指標等（H29‐R3年度）'!$A$1:$I$35</definedName>
    <definedName name="_xlnm.Print_Area" localSheetId="5">'4.公営企業会計決算（R2-3年度）'!$A$1:$O$49</definedName>
    <definedName name="_xlnm.Print_Area" localSheetId="6">'4.公営企業会計決算（R2-3年度） (2)'!$A$1:$O$49</definedName>
    <definedName name="_xlnm.Print_Area" localSheetId="7">'5.三セク決算（R2-3年度）'!$A$1:$N$46</definedName>
    <definedName name="_xlnm.Print_Area" localSheetId="8">'5.三セク決算（R2-3年度） (2)'!$A$1:$N$46</definedName>
    <definedName name="_xlnm.Print_Titles" localSheetId="1">'2.公営企業会計予算（R4-5年度）'!$1:$4</definedName>
    <definedName name="_xlnm.Print_Titles" localSheetId="2">'2.公営企業会計予算（R4-5年度） (2)'!$1:$4</definedName>
    <definedName name="_xlnm.Print_Titles" localSheetId="5">'4.公営企業会計決算（R2-3年度）'!$1:$4</definedName>
    <definedName name="_xlnm.Print_Titles" localSheetId="6">'4.公営企業会計決算（R2-3年度） (2)'!$1:$4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3" l="1"/>
  <c r="L44" i="13"/>
  <c r="L45" i="13" s="1"/>
  <c r="M39" i="13"/>
  <c r="M45" i="13" s="1"/>
  <c r="L39" i="13"/>
  <c r="F44" i="14"/>
  <c r="F42" i="14"/>
  <c r="F34" i="14"/>
  <c r="E31" i="14"/>
  <c r="E34" i="14" s="1"/>
  <c r="N31" i="10"/>
  <c r="N34" i="10" s="1"/>
  <c r="M31" i="10"/>
  <c r="M34" i="10" s="1"/>
  <c r="L31" i="10"/>
  <c r="L34" i="10" s="1"/>
  <c r="K31" i="10"/>
  <c r="K34" i="10" s="1"/>
  <c r="I31" i="10"/>
  <c r="I34" i="10" s="1"/>
  <c r="I26" i="10"/>
  <c r="I22" i="10"/>
  <c r="I27" i="10" s="1"/>
  <c r="I18" i="10"/>
  <c r="H31" i="10"/>
  <c r="H34" i="10" s="1"/>
  <c r="G31" i="10"/>
  <c r="G34" i="10" s="1"/>
  <c r="F31" i="10"/>
  <c r="F34" i="10" s="1"/>
  <c r="E31" i="10"/>
  <c r="E34" i="10" s="1"/>
  <c r="M44" i="14"/>
  <c r="L44" i="14"/>
  <c r="M42" i="14"/>
  <c r="L42" i="14"/>
  <c r="K42" i="14"/>
  <c r="J42" i="14"/>
  <c r="M41" i="14"/>
  <c r="L41" i="14"/>
  <c r="K41" i="14"/>
  <c r="K44" i="14" s="1"/>
  <c r="J41" i="14"/>
  <c r="J44" i="14" s="1"/>
  <c r="I41" i="14"/>
  <c r="I44" i="14" s="1"/>
  <c r="H41" i="14"/>
  <c r="H44" i="14" s="1"/>
  <c r="M37" i="14"/>
  <c r="L37" i="14"/>
  <c r="K37" i="14"/>
  <c r="J37" i="14"/>
  <c r="I37" i="14"/>
  <c r="I42" i="14" s="1"/>
  <c r="H37" i="14"/>
  <c r="H42" i="14" s="1"/>
  <c r="G37" i="14"/>
  <c r="G42" i="14" s="1"/>
  <c r="M34" i="14"/>
  <c r="L34" i="14"/>
  <c r="K34" i="14"/>
  <c r="J34" i="14"/>
  <c r="I34" i="14"/>
  <c r="H34" i="14"/>
  <c r="G34" i="14"/>
  <c r="G41" i="14" s="1"/>
  <c r="G44" i="14" s="1"/>
  <c r="N31" i="14"/>
  <c r="N34" i="14" s="1"/>
  <c r="M31" i="14"/>
  <c r="L31" i="14"/>
  <c r="K31" i="14"/>
  <c r="J31" i="14"/>
  <c r="I31" i="14"/>
  <c r="H31" i="14"/>
  <c r="G31" i="14"/>
  <c r="E41" i="14" l="1"/>
  <c r="E44" i="14" s="1"/>
  <c r="E37" i="14"/>
  <c r="E42" i="14" s="1"/>
  <c r="N41" i="10"/>
  <c r="N44" i="10" s="1"/>
  <c r="N37" i="10"/>
  <c r="N42" i="10" s="1"/>
  <c r="M41" i="10"/>
  <c r="M44" i="10" s="1"/>
  <c r="M37" i="10"/>
  <c r="M42" i="10" s="1"/>
  <c r="K41" i="10"/>
  <c r="K44" i="10" s="1"/>
  <c r="K37" i="10"/>
  <c r="K42" i="10" s="1"/>
  <c r="L37" i="10"/>
  <c r="L42" i="10" s="1"/>
  <c r="L41" i="10"/>
  <c r="L44" i="10" s="1"/>
  <c r="I41" i="10"/>
  <c r="I44" i="10" s="1"/>
  <c r="I37" i="10"/>
  <c r="I42" i="10" s="1"/>
  <c r="G41" i="10"/>
  <c r="G44" i="10" s="1"/>
  <c r="G37" i="10"/>
  <c r="G42" i="10" s="1"/>
  <c r="H37" i="10"/>
  <c r="H42" i="10" s="1"/>
  <c r="H41" i="10"/>
  <c r="H44" i="10" s="1"/>
  <c r="E41" i="10"/>
  <c r="E44" i="10" s="1"/>
  <c r="E37" i="10"/>
  <c r="E42" i="10" s="1"/>
  <c r="F37" i="10"/>
  <c r="F42" i="10" s="1"/>
  <c r="F41" i="10"/>
  <c r="F44" i="10" s="1"/>
  <c r="N41" i="14"/>
  <c r="N44" i="14" s="1"/>
  <c r="N37" i="14"/>
  <c r="N42" i="14" s="1"/>
  <c r="K45" i="13" l="1"/>
  <c r="K44" i="13"/>
  <c r="J44" i="13"/>
  <c r="K39" i="13"/>
  <c r="J39" i="13"/>
  <c r="J45" i="13" s="1"/>
  <c r="I45" i="13"/>
  <c r="I44" i="13"/>
  <c r="H44" i="13"/>
  <c r="I39" i="13"/>
  <c r="H39" i="13"/>
  <c r="H45" i="13" s="1"/>
  <c r="G45" i="13"/>
  <c r="G44" i="13"/>
  <c r="F44" i="13"/>
  <c r="G39" i="13"/>
  <c r="F39" i="13"/>
  <c r="F45" i="13" s="1"/>
  <c r="N41" i="9"/>
  <c r="N40" i="9"/>
  <c r="N39" i="9"/>
  <c r="L44" i="9"/>
  <c r="L45" i="9" s="1"/>
  <c r="M41" i="9"/>
  <c r="M48" i="9" s="1"/>
  <c r="M40" i="9"/>
  <c r="M39" i="9"/>
  <c r="M42" i="9" s="1"/>
  <c r="M45" i="9" s="1"/>
  <c r="L39" i="9"/>
  <c r="K45" i="12"/>
  <c r="K44" i="12"/>
  <c r="J44" i="12"/>
  <c r="K39" i="12"/>
  <c r="J39" i="12"/>
  <c r="J45" i="12" s="1"/>
  <c r="I45" i="12"/>
  <c r="H44" i="12"/>
  <c r="I39" i="12"/>
  <c r="H39" i="12"/>
  <c r="H45" i="12" s="1"/>
  <c r="G45" i="12"/>
  <c r="G44" i="12"/>
  <c r="F44" i="12"/>
  <c r="G39" i="12"/>
  <c r="F39" i="12"/>
  <c r="F45" i="12" s="1"/>
  <c r="O45" i="6"/>
  <c r="O44" i="6"/>
  <c r="N44" i="6"/>
  <c r="O39" i="6"/>
  <c r="N39" i="6"/>
  <c r="N45" i="6" s="1"/>
  <c r="M44" i="6"/>
  <c r="L44" i="6"/>
  <c r="M39" i="6"/>
  <c r="M45" i="6" s="1"/>
  <c r="L39" i="6"/>
  <c r="L45" i="6" s="1"/>
  <c r="K44" i="6"/>
  <c r="J44" i="6"/>
  <c r="K39" i="6"/>
  <c r="K45" i="6" s="1"/>
  <c r="J39" i="6"/>
  <c r="J45" i="6" s="1"/>
  <c r="I44" i="6"/>
  <c r="H44" i="6"/>
  <c r="I39" i="6"/>
  <c r="I45" i="6" s="1"/>
  <c r="H39" i="6"/>
  <c r="H45" i="6" s="1"/>
  <c r="K45" i="9"/>
  <c r="K44" i="9"/>
  <c r="J44" i="9"/>
  <c r="K39" i="9"/>
  <c r="J39" i="9"/>
  <c r="J45" i="9" s="1"/>
  <c r="I44" i="9"/>
  <c r="H44" i="9"/>
  <c r="I39" i="9"/>
  <c r="I45" i="9" s="1"/>
  <c r="H39" i="9"/>
  <c r="H45" i="9" s="1"/>
  <c r="G45" i="9"/>
  <c r="F45" i="9"/>
  <c r="G44" i="9"/>
  <c r="F44" i="9"/>
  <c r="G39" i="9"/>
  <c r="F39" i="9"/>
  <c r="L27" i="9"/>
  <c r="L25" i="9"/>
  <c r="M24" i="9"/>
  <c r="M27" i="9" s="1"/>
  <c r="L24" i="9"/>
  <c r="M16" i="9"/>
  <c r="M15" i="9"/>
  <c r="L15" i="9"/>
  <c r="M14" i="9"/>
  <c r="L12" i="9"/>
  <c r="L11" i="9" s="1"/>
  <c r="L9" i="9"/>
  <c r="L8" i="9" s="1"/>
  <c r="L16" i="9" s="1"/>
  <c r="K24" i="9"/>
  <c r="K27" i="9" s="1"/>
  <c r="J24" i="9"/>
  <c r="J27" i="9" s="1"/>
  <c r="J16" i="9"/>
  <c r="K15" i="9"/>
  <c r="J15" i="9"/>
  <c r="J14" i="9"/>
  <c r="I24" i="9"/>
  <c r="I27" i="9" s="1"/>
  <c r="H24" i="9"/>
  <c r="H27" i="9" s="1"/>
  <c r="I16" i="9"/>
  <c r="H16" i="9"/>
  <c r="I15" i="9"/>
  <c r="H15" i="9"/>
  <c r="I14" i="9"/>
  <c r="H14" i="9"/>
  <c r="G27" i="9"/>
  <c r="G24" i="9"/>
  <c r="F24" i="9"/>
  <c r="F27" i="9" s="1"/>
  <c r="G16" i="9"/>
  <c r="F16" i="9"/>
  <c r="G15" i="9"/>
  <c r="F15" i="9"/>
  <c r="G14" i="9"/>
  <c r="F14" i="9"/>
  <c r="O45" i="13"/>
  <c r="N45" i="13"/>
  <c r="O44" i="13"/>
  <c r="N44" i="13"/>
  <c r="O39" i="13"/>
  <c r="N39" i="13"/>
  <c r="M27" i="13"/>
  <c r="L27" i="13"/>
  <c r="K27" i="13"/>
  <c r="J27" i="13"/>
  <c r="I27" i="13"/>
  <c r="H27" i="13"/>
  <c r="G27" i="13"/>
  <c r="F27" i="13"/>
  <c r="O24" i="13"/>
  <c r="O27" i="13" s="1"/>
  <c r="N24" i="13"/>
  <c r="N27" i="13" s="1"/>
  <c r="M24" i="13"/>
  <c r="L24" i="13"/>
  <c r="K24" i="13"/>
  <c r="J24" i="13"/>
  <c r="I24" i="13"/>
  <c r="H24" i="13"/>
  <c r="G24" i="13"/>
  <c r="F24" i="13"/>
  <c r="O16" i="13"/>
  <c r="N16" i="13"/>
  <c r="M16" i="13"/>
  <c r="L16" i="13"/>
  <c r="K16" i="13"/>
  <c r="J16" i="13"/>
  <c r="I16" i="13"/>
  <c r="H16" i="13"/>
  <c r="G16" i="13"/>
  <c r="F16" i="13"/>
  <c r="O15" i="13"/>
  <c r="N15" i="13"/>
  <c r="M15" i="13"/>
  <c r="L15" i="13"/>
  <c r="K15" i="13"/>
  <c r="J15" i="13"/>
  <c r="I15" i="13"/>
  <c r="H15" i="13"/>
  <c r="G15" i="13"/>
  <c r="F15" i="13"/>
  <c r="O14" i="13"/>
  <c r="N14" i="13"/>
  <c r="M14" i="13"/>
  <c r="L14" i="13"/>
  <c r="K14" i="13"/>
  <c r="J14" i="13"/>
  <c r="I14" i="13"/>
  <c r="H14" i="13"/>
  <c r="G14" i="13"/>
  <c r="F14" i="13"/>
  <c r="H22" i="8"/>
  <c r="E22" i="8"/>
  <c r="F24" i="8"/>
  <c r="F23" i="8" s="1"/>
  <c r="E19" i="8"/>
  <c r="F19" i="8"/>
  <c r="G19" i="8"/>
  <c r="H19" i="8"/>
  <c r="E20" i="8"/>
  <c r="F20" i="8"/>
  <c r="G20" i="8"/>
  <c r="H20" i="8"/>
  <c r="E21" i="8"/>
  <c r="F21" i="8"/>
  <c r="G21" i="8"/>
  <c r="H21" i="8"/>
  <c r="F22" i="8"/>
  <c r="E23" i="8"/>
  <c r="N42" i="9" l="1"/>
  <c r="N45" i="9" s="1"/>
  <c r="N48" i="9" s="1"/>
  <c r="N43" i="9"/>
  <c r="N46" i="9" s="1"/>
  <c r="N44" i="9"/>
  <c r="N47" i="9" s="1"/>
  <c r="M44" i="9"/>
  <c r="M47" i="9" s="1"/>
  <c r="M43" i="9"/>
  <c r="M46" i="9" s="1"/>
  <c r="L14" i="9"/>
  <c r="G24" i="8"/>
  <c r="G45" i="6"/>
  <c r="G44" i="6"/>
  <c r="F44" i="6"/>
  <c r="G39" i="6"/>
  <c r="F39" i="6"/>
  <c r="F45" i="6" s="1"/>
  <c r="O44" i="12"/>
  <c r="N44" i="12"/>
  <c r="M44" i="12"/>
  <c r="L44" i="12"/>
  <c r="O39" i="12"/>
  <c r="O45" i="12" s="1"/>
  <c r="N39" i="12"/>
  <c r="N45" i="12" s="1"/>
  <c r="M39" i="12"/>
  <c r="M45" i="12" s="1"/>
  <c r="L39" i="12"/>
  <c r="L45" i="12" s="1"/>
  <c r="O27" i="12"/>
  <c r="N27" i="12"/>
  <c r="M27" i="12"/>
  <c r="L27" i="12"/>
  <c r="K27" i="12"/>
  <c r="J27" i="12"/>
  <c r="O24" i="12"/>
  <c r="N24" i="12"/>
  <c r="M24" i="12"/>
  <c r="L24" i="12"/>
  <c r="K24" i="12"/>
  <c r="J24" i="12"/>
  <c r="I24" i="12"/>
  <c r="I27" i="12" s="1"/>
  <c r="H24" i="12"/>
  <c r="H27" i="12" s="1"/>
  <c r="G24" i="12"/>
  <c r="G27" i="12" s="1"/>
  <c r="F24" i="12"/>
  <c r="F27" i="12" s="1"/>
  <c r="O16" i="12"/>
  <c r="N16" i="12"/>
  <c r="M16" i="12"/>
  <c r="L16" i="12"/>
  <c r="K16" i="12"/>
  <c r="J16" i="12"/>
  <c r="I16" i="12"/>
  <c r="H16" i="12"/>
  <c r="G16" i="12"/>
  <c r="F16" i="12"/>
  <c r="O15" i="12"/>
  <c r="N15" i="12"/>
  <c r="M15" i="12"/>
  <c r="L15" i="12"/>
  <c r="K15" i="12"/>
  <c r="J15" i="12"/>
  <c r="I15" i="12"/>
  <c r="H15" i="12"/>
  <c r="G15" i="12"/>
  <c r="F15" i="12"/>
  <c r="O14" i="12"/>
  <c r="N14" i="12"/>
  <c r="M14" i="12"/>
  <c r="L14" i="12"/>
  <c r="K14" i="12"/>
  <c r="J14" i="12"/>
  <c r="I14" i="12"/>
  <c r="H14" i="12"/>
  <c r="G14" i="12"/>
  <c r="F14" i="12"/>
  <c r="G22" i="8" l="1"/>
  <c r="G23" i="8"/>
  <c r="H23" i="8" l="1"/>
  <c r="M27" i="6" l="1"/>
  <c r="L27" i="6"/>
  <c r="M24" i="6"/>
  <c r="L24" i="6"/>
  <c r="M16" i="6"/>
  <c r="M15" i="6"/>
  <c r="L15" i="6"/>
  <c r="M14" i="6"/>
  <c r="L12" i="6"/>
  <c r="L11" i="6" s="1"/>
  <c r="L9" i="6"/>
  <c r="L14" i="6" s="1"/>
  <c r="L8" i="6" l="1"/>
  <c r="L16" i="6" s="1"/>
  <c r="K27" i="6" l="1"/>
  <c r="K24" i="6"/>
  <c r="J24" i="6"/>
  <c r="J27" i="6" s="1"/>
  <c r="K16" i="6"/>
  <c r="J16" i="6"/>
  <c r="K15" i="6"/>
  <c r="J15" i="6"/>
  <c r="K14" i="6"/>
  <c r="J14" i="6"/>
  <c r="I24" i="6"/>
  <c r="I27" i="6" s="1"/>
  <c r="H24" i="6"/>
  <c r="H27" i="6" s="1"/>
  <c r="I16" i="6"/>
  <c r="H16" i="6"/>
  <c r="I15" i="6"/>
  <c r="H15" i="6"/>
  <c r="I14" i="6"/>
  <c r="H14" i="6"/>
  <c r="G24" i="6" l="1"/>
  <c r="G27" i="6" s="1"/>
  <c r="F24" i="6"/>
  <c r="F27" i="6" s="1"/>
  <c r="G16" i="6"/>
  <c r="F16" i="6"/>
  <c r="G15" i="6"/>
  <c r="F15" i="6"/>
  <c r="G14" i="6"/>
  <c r="F14" i="6"/>
  <c r="I22" i="8" l="1"/>
  <c r="I20" i="8"/>
  <c r="I16" i="2"/>
  <c r="H40" i="7"/>
  <c r="F40" i="7"/>
  <c r="G25" i="7" s="1"/>
  <c r="H22" i="7"/>
  <c r="F22" i="7"/>
  <c r="G9" i="7" s="1"/>
  <c r="H40" i="2"/>
  <c r="F40" i="2"/>
  <c r="G38" i="2" s="1"/>
  <c r="H22" i="2"/>
  <c r="F22" i="2"/>
  <c r="G20" i="2" s="1"/>
  <c r="I36" i="2"/>
  <c r="O24" i="9"/>
  <c r="O27" i="9" s="1"/>
  <c r="N24" i="9"/>
  <c r="N27" i="9" s="1"/>
  <c r="O16" i="9"/>
  <c r="N16" i="9"/>
  <c r="O15" i="9"/>
  <c r="N15" i="9"/>
  <c r="O14" i="9"/>
  <c r="N14" i="9"/>
  <c r="I19" i="8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O24" i="6"/>
  <c r="O27" i="6" s="1"/>
  <c r="N24" i="6"/>
  <c r="N27" i="6" s="1"/>
  <c r="O16" i="6"/>
  <c r="N16" i="6"/>
  <c r="O15" i="6"/>
  <c r="N15" i="6"/>
  <c r="O14" i="6"/>
  <c r="N14" i="6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G31" i="2" l="1"/>
  <c r="G34" i="2"/>
  <c r="I23" i="8"/>
  <c r="I21" i="8"/>
  <c r="G40" i="2"/>
  <c r="G21" i="2"/>
  <c r="I40" i="7"/>
  <c r="G13" i="2"/>
  <c r="G31" i="7"/>
  <c r="G39" i="7"/>
  <c r="G20" i="7"/>
  <c r="G10" i="7"/>
  <c r="G24" i="7"/>
  <c r="G28" i="7"/>
  <c r="G32" i="7"/>
  <c r="G36" i="7"/>
  <c r="G40" i="7"/>
  <c r="G21" i="7"/>
  <c r="G29" i="7"/>
  <c r="G33" i="7"/>
  <c r="G37" i="7"/>
  <c r="G26" i="2"/>
  <c r="G26" i="7"/>
  <c r="G30" i="7"/>
  <c r="G34" i="7"/>
  <c r="G38" i="7"/>
  <c r="G17" i="7"/>
  <c r="G19" i="7"/>
  <c r="G23" i="7"/>
  <c r="G14" i="7"/>
  <c r="G12" i="7"/>
  <c r="G27" i="7"/>
  <c r="G35" i="7"/>
  <c r="G9" i="2"/>
  <c r="I22" i="2"/>
  <c r="G22" i="2"/>
  <c r="G10" i="2"/>
  <c r="G16" i="2"/>
  <c r="G14" i="2"/>
  <c r="G19" i="2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12" i="2"/>
  <c r="G13" i="7"/>
  <c r="G18" i="2"/>
  <c r="G15" i="7"/>
  <c r="G22" i="7"/>
  <c r="G11" i="2"/>
  <c r="G33" i="2"/>
  <c r="G23" i="2"/>
  <c r="G25" i="2"/>
  <c r="G36" i="2"/>
</calcChain>
</file>

<file path=xl/sharedStrings.xml><?xml version="1.0" encoding="utf-8"?>
<sst xmlns="http://schemas.openxmlformats.org/spreadsheetml/2006/main" count="708" uniqueCount="271">
  <si>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</si>
  <si>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</si>
  <si>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</si>
  <si>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</si>
  <si>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</si>
  <si>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</si>
  <si>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</si>
  <si>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</si>
  <si>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</si>
  <si>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</si>
  <si>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</si>
  <si>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</si>
  <si>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</si>
  <si>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</si>
  <si>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</si>
  <si>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</si>
  <si>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</si>
  <si>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</si>
  <si>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</si>
  <si>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</si>
  <si>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</si>
  <si>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</si>
  <si>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</si>
  <si>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</si>
  <si>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</si>
  <si>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</si>
  <si>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</si>
  <si>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</si>
  <si>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</si>
  <si>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</si>
  <si>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</si>
  <si>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</si>
  <si>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</si>
  <si>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</si>
  <si>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</si>
  <si>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</si>
  <si>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</si>
  <si>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</si>
  <si>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</si>
  <si>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</si>
  <si>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</si>
  <si>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</si>
  <si>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</si>
  <si>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</si>
  <si>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</si>
  <si>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</si>
  <si>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</si>
  <si>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</si>
  <si>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</si>
  <si>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</si>
  <si>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</si>
  <si>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</si>
  <si>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</si>
  <si>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</si>
  <si>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</si>
  <si>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</si>
  <si>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</si>
  <si>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</si>
  <si>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</si>
  <si>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</si>
  <si>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</si>
  <si>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</si>
  <si>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</si>
  <si>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</si>
  <si>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</si>
  <si>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</si>
  <si>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</si>
  <si>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</si>
  <si>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</si>
  <si>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</si>
  <si>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</si>
  <si>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</si>
  <si>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</si>
  <si>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</si>
  <si>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</si>
  <si>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</si>
  <si>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</si>
  <si>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</si>
  <si>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</si>
  <si>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</si>
  <si>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</si>
  <si>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</si>
  <si>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</si>
  <si>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</si>
  <si>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</si>
  <si>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</si>
  <si>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</si>
  <si>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</si>
  <si>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</si>
  <si>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</si>
  <si>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</si>
  <si>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</si>
  <si>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</si>
  <si>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</si>
  <si>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</si>
  <si>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</si>
  <si>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</si>
  <si>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</si>
  <si>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</si>
  <si>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</si>
  <si>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</si>
  <si>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</si>
  <si>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</si>
  <si>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</si>
  <si>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</si>
  <si>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</si>
  <si>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</si>
  <si>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</si>
  <si>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</si>
  <si>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</si>
  <si>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</si>
  <si>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</si>
  <si>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</si>
  <si>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</si>
  <si>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</si>
  <si>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</si>
  <si>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</si>
  <si>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</si>
  <si>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</si>
  <si>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</si>
  <si>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</si>
  <si>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</si>
  <si>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</si>
  <si>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</si>
  <si>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</si>
  <si>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</si>
  <si>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</si>
  <si>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</si>
  <si>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</si>
  <si>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</si>
  <si>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</si>
  <si>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</si>
  <si>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</si>
  <si>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</si>
  <si>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</si>
  <si>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</si>
  <si>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</si>
  <si>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</si>
  <si>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</si>
  <si>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</si>
  <si>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</si>
  <si>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</si>
  <si>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</si>
  <si>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</si>
  <si>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</si>
  <si>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</si>
  <si>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</si>
  <si>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</si>
  <si>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</si>
  <si>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</si>
  <si>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</si>
  <si>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</si>
  <si>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</si>
  <si>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</si>
  <si>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</si>
  <si>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</si>
  <si>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</si>
  <si>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</si>
  <si>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</si>
  <si>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</si>
  <si>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</si>
  <si>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</si>
  <si>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</si>
  <si>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</si>
  <si>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</si>
  <si>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</si>
  <si>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</si>
  <si>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</si>
  <si>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</si>
  <si>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</si>
  <si>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</si>
  <si>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</si>
  <si>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</si>
  <si>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</si>
  <si>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</si>
  <si>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</si>
  <si>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</si>
  <si>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</si>
  <si>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</si>
  <si>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</si>
  <si>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</si>
  <si>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</si>
  <si>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</si>
  <si>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</si>
  <si>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</si>
  <si>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</si>
  <si>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</si>
  <si>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</si>
  <si>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</si>
  <si>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</si>
  <si>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</si>
  <si>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</si>
  <si>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</si>
  <si>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</si>
  <si>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</si>
  <si>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</si>
  <si>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</si>
  <si>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</si>
  <si>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</si>
  <si>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</si>
  <si>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</si>
  <si>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</si>
  <si>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</si>
  <si>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</si>
  <si>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</si>
  <si>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</si>
  <si>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</si>
  <si>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</si>
  <si>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</si>
  <si>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</si>
  <si>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</si>
  <si>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</si>
  <si>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</si>
  <si>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</si>
  <si>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</si>
  <si>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</si>
  <si>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</si>
  <si>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</si>
  <si>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</si>
  <si>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</si>
  <si>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</si>
  <si>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</si>
  <si>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</si>
  <si>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</si>
  <si>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</si>
  <si>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</si>
  <si>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</si>
  <si>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</si>
  <si>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</si>
  <si>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</si>
  <si>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</si>
  <si>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</si>
  <si>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</si>
  <si>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</si>
  <si>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</si>
  <si>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</si>
  <si>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</si>
  <si>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</si>
  <si>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</si>
  <si>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</si>
  <si>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</si>
  <si>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</si>
  <si>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</si>
  <si>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</si>
  <si>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福岡市</t>
    <rPh sb="0" eb="3">
      <t>フクオカシ</t>
    </rPh>
    <phoneticPr fontId="7"/>
  </si>
  <si>
    <t>下水道</t>
    <rPh sb="0" eb="3">
      <t>ゲスイドウ</t>
    </rPh>
    <phoneticPr fontId="7"/>
  </si>
  <si>
    <t>水道</t>
    <rPh sb="0" eb="2">
      <t>スイドウ</t>
    </rPh>
    <phoneticPr fontId="7"/>
  </si>
  <si>
    <t>工業用水道</t>
    <rPh sb="0" eb="5">
      <t>コウギョウヨウスイドウ</t>
    </rPh>
    <phoneticPr fontId="7"/>
  </si>
  <si>
    <t>高速鉄道</t>
    <rPh sb="0" eb="4">
      <t>コウソクテツドウ</t>
    </rPh>
    <phoneticPr fontId="7"/>
  </si>
  <si>
    <t>市場</t>
    <rPh sb="0" eb="2">
      <t>シジョウ</t>
    </rPh>
    <phoneticPr fontId="7"/>
  </si>
  <si>
    <t>集落排水（農業）</t>
    <rPh sb="0" eb="2">
      <t>シュウラク</t>
    </rPh>
    <rPh sb="2" eb="4">
      <t>ハイスイ</t>
    </rPh>
    <rPh sb="5" eb="7">
      <t>ノウギョウ</t>
    </rPh>
    <phoneticPr fontId="7"/>
  </si>
  <si>
    <t>集落排水（漁業）</t>
    <rPh sb="0" eb="2">
      <t>シュウラク</t>
    </rPh>
    <rPh sb="2" eb="4">
      <t>ハイスイ</t>
    </rPh>
    <rPh sb="5" eb="7">
      <t>ギョギョウ</t>
    </rPh>
    <phoneticPr fontId="7"/>
  </si>
  <si>
    <t>港湾整備</t>
    <phoneticPr fontId="7"/>
  </si>
  <si>
    <t>令和３年度</t>
    <rPh sb="3" eb="5">
      <t>ネンド</t>
    </rPh>
    <phoneticPr fontId="7"/>
  </si>
  <si>
    <t>令和２年度</t>
    <phoneticPr fontId="7"/>
  </si>
  <si>
    <t>宅地造成（臨海）</t>
    <phoneticPr fontId="7"/>
  </si>
  <si>
    <t>交通（船舶運航）</t>
    <phoneticPr fontId="7"/>
  </si>
  <si>
    <t>宅地造成（貝塚）</t>
    <rPh sb="0" eb="4">
      <t>タクチゾウセイ</t>
    </rPh>
    <rPh sb="5" eb="7">
      <t>カイヅカ</t>
    </rPh>
    <phoneticPr fontId="7"/>
  </si>
  <si>
    <t>宅地造成（伊都）</t>
    <rPh sb="0" eb="4">
      <t>タクチゾウセイ</t>
    </rPh>
    <rPh sb="5" eb="7">
      <t>イト</t>
    </rPh>
    <phoneticPr fontId="7"/>
  </si>
  <si>
    <t>福岡市</t>
    <rPh sb="0" eb="3">
      <t>フクオカシ</t>
    </rPh>
    <phoneticPr fontId="7"/>
  </si>
  <si>
    <t>福岡市</t>
    <rPh sb="0" eb="3">
      <t>フクオカシ</t>
    </rPh>
    <phoneticPr fontId="20"/>
  </si>
  <si>
    <t>福岡市</t>
    <rPh sb="0" eb="3">
      <t>フクオカシ</t>
    </rPh>
    <phoneticPr fontId="15"/>
  </si>
  <si>
    <t>下水道</t>
    <rPh sb="0" eb="3">
      <t>ゲスイドウ</t>
    </rPh>
    <phoneticPr fontId="20"/>
  </si>
  <si>
    <t>高速鉄道</t>
    <rPh sb="0" eb="2">
      <t>コウソク</t>
    </rPh>
    <rPh sb="2" eb="4">
      <t>テツドウ</t>
    </rPh>
    <phoneticPr fontId="7"/>
  </si>
  <si>
    <t>土地開発公社</t>
    <rPh sb="0" eb="6">
      <t>トチカイハツコウシャ</t>
    </rPh>
    <phoneticPr fontId="7"/>
  </si>
  <si>
    <r>
      <rPr>
        <sz val="11"/>
        <color rgb="FFFF0000"/>
        <rFont val="明朝"/>
        <family val="1"/>
        <charset val="128"/>
      </rPr>
      <t>福岡</t>
    </r>
    <r>
      <rPr>
        <sz val="11"/>
        <rFont val="明朝"/>
        <family val="1"/>
        <charset val="128"/>
      </rPr>
      <t>北九州高速道路公社</t>
    </r>
    <rPh sb="0" eb="2">
      <t>フクオカ</t>
    </rPh>
    <rPh sb="2" eb="7">
      <t>キタキュウシュウコウソク</t>
    </rPh>
    <rPh sb="7" eb="11">
      <t>ドウロコウシャ</t>
    </rPh>
    <phoneticPr fontId="7"/>
  </si>
  <si>
    <t>福岡市住宅供給公社</t>
    <rPh sb="0" eb="3">
      <t>フクオカシ</t>
    </rPh>
    <rPh sb="3" eb="5">
      <t>ジュウタク</t>
    </rPh>
    <rPh sb="5" eb="7">
      <t>キョウキュウ</t>
    </rPh>
    <rPh sb="7" eb="9">
      <t>コウシャ</t>
    </rPh>
    <phoneticPr fontId="7"/>
  </si>
  <si>
    <t>（株）福岡クリーンエナジー</t>
    <phoneticPr fontId="7"/>
  </si>
  <si>
    <t>博多港開発（株）</t>
    <rPh sb="0" eb="3">
      <t>ハカタコウ</t>
    </rPh>
    <rPh sb="3" eb="5">
      <t>カイハツ</t>
    </rPh>
    <rPh sb="6" eb="7">
      <t>カブ</t>
    </rPh>
    <phoneticPr fontId="7"/>
  </si>
  <si>
    <t>博多ふ頭（株）</t>
    <rPh sb="0" eb="2">
      <t>ハカタ</t>
    </rPh>
    <rPh sb="3" eb="4">
      <t>トウ</t>
    </rPh>
    <rPh sb="5" eb="6">
      <t>カブ</t>
    </rPh>
    <phoneticPr fontId="7"/>
  </si>
  <si>
    <t>駐車場整備</t>
    <rPh sb="0" eb="3">
      <t>チュウシャジョウ</t>
    </rPh>
    <rPh sb="3" eb="5">
      <t>セイビ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</si>
</sst>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sz val="6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27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center" vertical="center"/>
    </xf>
    <xf numFmtId="177" fontId="0" fillId="0" borderId="8" xfId="0" quotePrefix="1" applyNumberFormat="1" applyFill="1" applyBorder="1" applyAlignment="1">
      <alignment horizontal="right" vertical="center"/>
    </xf>
    <xf numFmtId="177" fontId="0" fillId="0" borderId="8" xfId="1" applyNumberFormat="1" applyFont="1" applyBorder="1" applyAlignment="1">
      <alignment horizontal="right" vertical="center"/>
    </xf>
    <xf numFmtId="177" fontId="0" fillId="0" borderId="8" xfId="0" quotePrefix="1" applyNumberFormat="1" applyFont="1" applyBorder="1" applyAlignment="1">
      <alignment horizontal="right" vertical="center"/>
    </xf>
    <xf numFmtId="177" fontId="0" fillId="0" borderId="8" xfId="1" applyNumberFormat="1" applyFont="1" applyBorder="1" applyAlignment="1">
      <alignment horizontal="center" vertical="center"/>
    </xf>
    <xf numFmtId="177" fontId="0" fillId="0" borderId="8" xfId="1" applyNumberFormat="1" applyFont="1" applyFill="1" applyBorder="1" applyAlignment="1">
      <alignment horizontal="right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0" fontId="2" fillId="0" borderId="8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8" xfId="0" applyNumberFormat="1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16" fillId="0" borderId="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E1" sqref="E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103" t="s">
        <v>0</v>
      </c>
      <c r="B1" s="103"/>
      <c r="C1" s="103"/>
      <c r="D1" s="103"/>
      <c r="E1" s="20" t="s">
        <v>244</v>
      </c>
      <c r="F1" s="2"/>
    </row>
    <row r="3" spans="1:9" ht="14.25">
      <c r="A3" s="10" t="s">
        <v>103</v>
      </c>
    </row>
    <row r="5" spans="1:9">
      <c r="A5" s="9" t="s">
        <v>232</v>
      </c>
    </row>
    <row r="6" spans="1:9" ht="14.25">
      <c r="A6" s="3"/>
      <c r="G6" s="105" t="s">
        <v>104</v>
      </c>
      <c r="H6" s="106"/>
      <c r="I6" s="106"/>
    </row>
    <row r="7" spans="1:9" ht="27" customHeight="1">
      <c r="A7" s="8"/>
      <c r="B7" s="4"/>
      <c r="C7" s="4"/>
      <c r="D7" s="4"/>
      <c r="E7" s="60"/>
      <c r="F7" s="52" t="s">
        <v>233</v>
      </c>
      <c r="G7" s="52"/>
      <c r="H7" s="52" t="s">
        <v>243</v>
      </c>
      <c r="I7" s="53" t="s">
        <v>20</v>
      </c>
    </row>
    <row r="8" spans="1:9" ht="17.100000000000001" customHeight="1">
      <c r="A8" s="5"/>
      <c r="B8" s="6"/>
      <c r="C8" s="6"/>
      <c r="D8" s="6"/>
      <c r="E8" s="61"/>
      <c r="F8" s="54" t="s">
        <v>101</v>
      </c>
      <c r="G8" s="54" t="s">
        <v>1</v>
      </c>
      <c r="H8" s="54" t="s">
        <v>230</v>
      </c>
      <c r="I8" s="55"/>
    </row>
    <row r="9" spans="1:9" ht="18" customHeight="1">
      <c r="A9" s="104" t="s">
        <v>79</v>
      </c>
      <c r="B9" s="104" t="s">
        <v>80</v>
      </c>
      <c r="C9" s="62" t="s">
        <v>2</v>
      </c>
      <c r="D9" s="56"/>
      <c r="E9" s="56"/>
      <c r="F9" s="57">
        <v>365571</v>
      </c>
      <c r="G9" s="58">
        <f t="shared" ref="G9:G22" si="0">F9/$F$22*100</f>
        <v>34.632141669579745</v>
      </c>
      <c r="H9" s="57">
        <v>345524</v>
      </c>
      <c r="I9" s="58">
        <f t="shared" ref="I9:I21" si="1">(F9/H9-1)*100</f>
        <v>5.801912457600622</v>
      </c>
    </row>
    <row r="10" spans="1:9" ht="18" customHeight="1">
      <c r="A10" s="104"/>
      <c r="B10" s="104"/>
      <c r="C10" s="64"/>
      <c r="D10" s="62" t="s">
        <v>21</v>
      </c>
      <c r="E10" s="56"/>
      <c r="F10" s="57">
        <v>176744</v>
      </c>
      <c r="G10" s="58">
        <f t="shared" si="0"/>
        <v>16.743733083992449</v>
      </c>
      <c r="H10" s="57">
        <v>167999</v>
      </c>
      <c r="I10" s="58">
        <f t="shared" si="1"/>
        <v>5.2053881273102842</v>
      </c>
    </row>
    <row r="11" spans="1:9" ht="18" customHeight="1">
      <c r="A11" s="104"/>
      <c r="B11" s="104"/>
      <c r="C11" s="51"/>
      <c r="D11" s="51"/>
      <c r="E11" s="30" t="s">
        <v>22</v>
      </c>
      <c r="F11" s="57">
        <v>135444</v>
      </c>
      <c r="G11" s="58">
        <f t="shared" si="0"/>
        <v>12.831203230821261</v>
      </c>
      <c r="H11" s="57">
        <v>128755</v>
      </c>
      <c r="I11" s="58">
        <f t="shared" si="1"/>
        <v>5.1951380528911573</v>
      </c>
    </row>
    <row r="12" spans="1:9" ht="18" customHeight="1">
      <c r="A12" s="104"/>
      <c r="B12" s="104"/>
      <c r="C12" s="51"/>
      <c r="D12" s="29"/>
      <c r="E12" s="30" t="s">
        <v>23</v>
      </c>
      <c r="F12" s="57">
        <v>27080</v>
      </c>
      <c r="G12" s="58">
        <f>F12/$F$22*100</f>
        <v>2.5654069836289519</v>
      </c>
      <c r="H12" s="57">
        <v>25398</v>
      </c>
      <c r="I12" s="58">
        <f t="shared" si="1"/>
        <v>6.6225687061973293</v>
      </c>
    </row>
    <row r="13" spans="1:9" ht="18" customHeight="1">
      <c r="A13" s="104"/>
      <c r="B13" s="104"/>
      <c r="C13" s="63"/>
      <c r="D13" s="56" t="s">
        <v>24</v>
      </c>
      <c r="E13" s="56"/>
      <c r="F13" s="57">
        <v>136129</v>
      </c>
      <c r="G13" s="58">
        <f t="shared" si="0"/>
        <v>12.896096280444077</v>
      </c>
      <c r="H13" s="57">
        <v>128158</v>
      </c>
      <c r="I13" s="58">
        <f t="shared" si="1"/>
        <v>6.2196663493500282</v>
      </c>
    </row>
    <row r="14" spans="1:9" ht="18" customHeight="1">
      <c r="A14" s="104"/>
      <c r="B14" s="104"/>
      <c r="C14" s="56" t="s">
        <v>3</v>
      </c>
      <c r="D14" s="56"/>
      <c r="E14" s="56"/>
      <c r="F14" s="57">
        <v>6668</v>
      </c>
      <c r="G14" s="58">
        <f t="shared" si="0"/>
        <v>0.63168883924807429</v>
      </c>
      <c r="H14" s="57">
        <v>6737</v>
      </c>
      <c r="I14" s="58">
        <f t="shared" si="1"/>
        <v>-1.0241947454356581</v>
      </c>
    </row>
    <row r="15" spans="1:9" ht="18" customHeight="1">
      <c r="A15" s="104"/>
      <c r="B15" s="104"/>
      <c r="C15" s="56" t="s">
        <v>4</v>
      </c>
      <c r="D15" s="56"/>
      <c r="E15" s="56"/>
      <c r="F15" s="57">
        <v>36500</v>
      </c>
      <c r="G15" s="58">
        <f t="shared" si="0"/>
        <v>3.4578048339164233</v>
      </c>
      <c r="H15" s="57">
        <v>38500</v>
      </c>
      <c r="I15" s="58">
        <f t="shared" si="1"/>
        <v>-5.1948051948051965</v>
      </c>
    </row>
    <row r="16" spans="1:9" ht="18" customHeight="1">
      <c r="A16" s="104"/>
      <c r="B16" s="104"/>
      <c r="C16" s="56" t="s">
        <v>25</v>
      </c>
      <c r="D16" s="56"/>
      <c r="E16" s="56"/>
      <c r="F16" s="57">
        <v>26364</v>
      </c>
      <c r="G16" s="58">
        <f t="shared" si="0"/>
        <v>2.4975771682567833</v>
      </c>
      <c r="H16" s="57">
        <v>26411</v>
      </c>
      <c r="I16" s="58">
        <f>(F16/H16-1)*100</f>
        <v>-0.17795615463254144</v>
      </c>
    </row>
    <row r="17" spans="1:9" ht="18" customHeight="1">
      <c r="A17" s="104"/>
      <c r="B17" s="104"/>
      <c r="C17" s="56" t="s">
        <v>5</v>
      </c>
      <c r="D17" s="56"/>
      <c r="E17" s="56"/>
      <c r="F17" s="57">
        <v>184180</v>
      </c>
      <c r="G17" s="58">
        <f t="shared" si="0"/>
        <v>17.448177926321286</v>
      </c>
      <c r="H17" s="57">
        <v>188210</v>
      </c>
      <c r="I17" s="58">
        <f t="shared" si="1"/>
        <v>-2.1412252271398979</v>
      </c>
    </row>
    <row r="18" spans="1:9" ht="18" customHeight="1">
      <c r="A18" s="104"/>
      <c r="B18" s="104"/>
      <c r="C18" s="56" t="s">
        <v>26</v>
      </c>
      <c r="D18" s="56"/>
      <c r="E18" s="56"/>
      <c r="F18" s="57">
        <v>48781</v>
      </c>
      <c r="G18" s="58">
        <f t="shared" si="0"/>
        <v>4.6212377425555351</v>
      </c>
      <c r="H18" s="57">
        <v>47565</v>
      </c>
      <c r="I18" s="58">
        <f t="shared" si="1"/>
        <v>2.5565016293493059</v>
      </c>
    </row>
    <row r="19" spans="1:9" ht="18" customHeight="1">
      <c r="A19" s="104"/>
      <c r="B19" s="104"/>
      <c r="C19" s="56" t="s">
        <v>27</v>
      </c>
      <c r="D19" s="56"/>
      <c r="E19" s="56"/>
      <c r="F19" s="57">
        <v>7150</v>
      </c>
      <c r="G19" s="58">
        <f t="shared" si="0"/>
        <v>0.67735080993157337</v>
      </c>
      <c r="H19" s="57">
        <v>10455</v>
      </c>
      <c r="I19" s="58">
        <f t="shared" si="1"/>
        <v>-31.611669057867054</v>
      </c>
    </row>
    <row r="20" spans="1:9" ht="18" customHeight="1">
      <c r="A20" s="104"/>
      <c r="B20" s="104"/>
      <c r="C20" s="56" t="s">
        <v>6</v>
      </c>
      <c r="D20" s="56"/>
      <c r="E20" s="56"/>
      <c r="F20" s="57">
        <v>66424</v>
      </c>
      <c r="G20" s="58">
        <f t="shared" si="0"/>
        <v>6.2926363914538221</v>
      </c>
      <c r="H20" s="57">
        <v>70002</v>
      </c>
      <c r="I20" s="58">
        <f t="shared" si="1"/>
        <v>-5.1112825347847224</v>
      </c>
    </row>
    <row r="21" spans="1:9" ht="18" customHeight="1">
      <c r="A21" s="104"/>
      <c r="B21" s="104"/>
      <c r="C21" s="56" t="s">
        <v>7</v>
      </c>
      <c r="D21" s="56"/>
      <c r="E21" s="56"/>
      <c r="F21" s="57">
        <v>313945</v>
      </c>
      <c r="G21" s="58">
        <f t="shared" si="0"/>
        <v>29.741384618736756</v>
      </c>
      <c r="H21" s="57">
        <v>311157</v>
      </c>
      <c r="I21" s="58">
        <f t="shared" si="1"/>
        <v>0.89601069556526358</v>
      </c>
    </row>
    <row r="22" spans="1:9" ht="18" customHeight="1">
      <c r="A22" s="104"/>
      <c r="B22" s="104"/>
      <c r="C22" s="56" t="s">
        <v>8</v>
      </c>
      <c r="D22" s="56"/>
      <c r="E22" s="56"/>
      <c r="F22" s="57">
        <f>SUM(F9,F14:F21)</f>
        <v>1055583</v>
      </c>
      <c r="G22" s="58">
        <f t="shared" si="0"/>
        <v>100</v>
      </c>
      <c r="H22" s="57">
        <f>SUM(H9,H14:H21)</f>
        <v>1044561</v>
      </c>
      <c r="I22" s="58">
        <f t="shared" ref="I22:I40" si="2">(F22/H22-1)*100</f>
        <v>1.0551801187292931</v>
      </c>
    </row>
    <row r="23" spans="1:9" ht="18" customHeight="1">
      <c r="A23" s="104"/>
      <c r="B23" s="104" t="s">
        <v>81</v>
      </c>
      <c r="C23" s="65" t="s">
        <v>9</v>
      </c>
      <c r="D23" s="30"/>
      <c r="E23" s="30"/>
      <c r="F23" s="57">
        <v>497755</v>
      </c>
      <c r="G23" s="58">
        <f t="shared" ref="G23:G37" si="3">F23/$F$40*100</f>
        <v>47.154510824823817</v>
      </c>
      <c r="H23" s="57">
        <v>497252</v>
      </c>
      <c r="I23" s="58">
        <f t="shared" si="2"/>
        <v>0.10115595311834813</v>
      </c>
    </row>
    <row r="24" spans="1:9" ht="18" customHeight="1">
      <c r="A24" s="104"/>
      <c r="B24" s="104"/>
      <c r="C24" s="64"/>
      <c r="D24" s="30" t="s">
        <v>10</v>
      </c>
      <c r="E24" s="30"/>
      <c r="F24" s="57">
        <v>147555</v>
      </c>
      <c r="G24" s="58">
        <f t="shared" si="3"/>
        <v>13.978531295028434</v>
      </c>
      <c r="H24" s="57">
        <v>148612</v>
      </c>
      <c r="I24" s="58">
        <f t="shared" si="2"/>
        <v>-0.71124808225445646</v>
      </c>
    </row>
    <row r="25" spans="1:9" ht="18" customHeight="1">
      <c r="A25" s="104"/>
      <c r="B25" s="104"/>
      <c r="C25" s="64"/>
      <c r="D25" s="30" t="s">
        <v>28</v>
      </c>
      <c r="E25" s="30"/>
      <c r="F25" s="57">
        <v>250746</v>
      </c>
      <c r="G25" s="58">
        <f t="shared" si="3"/>
        <v>23.754266599594725</v>
      </c>
      <c r="H25" s="57">
        <v>243223</v>
      </c>
      <c r="I25" s="58">
        <f t="shared" si="2"/>
        <v>3.0930462990753416</v>
      </c>
    </row>
    <row r="26" spans="1:9" ht="18" customHeight="1">
      <c r="A26" s="104"/>
      <c r="B26" s="104"/>
      <c r="C26" s="63"/>
      <c r="D26" s="30" t="s">
        <v>11</v>
      </c>
      <c r="E26" s="30"/>
      <c r="F26" s="57">
        <v>99454</v>
      </c>
      <c r="G26" s="58">
        <f t="shared" si="3"/>
        <v>9.4217129302006573</v>
      </c>
      <c r="H26" s="57">
        <v>105417</v>
      </c>
      <c r="I26" s="58">
        <f t="shared" si="2"/>
        <v>-5.656582904085683</v>
      </c>
    </row>
    <row r="27" spans="1:9" ht="18" customHeight="1">
      <c r="A27" s="104"/>
      <c r="B27" s="104"/>
      <c r="C27" s="65" t="s">
        <v>12</v>
      </c>
      <c r="D27" s="30"/>
      <c r="E27" s="30"/>
      <c r="F27" s="57">
        <v>463726</v>
      </c>
      <c r="G27" s="58">
        <f t="shared" si="3"/>
        <v>43.930794641444585</v>
      </c>
      <c r="H27" s="57">
        <v>462238</v>
      </c>
      <c r="I27" s="58">
        <f t="shared" si="2"/>
        <v>0.32191208857774711</v>
      </c>
    </row>
    <row r="28" spans="1:9" ht="18" customHeight="1">
      <c r="A28" s="104"/>
      <c r="B28" s="104"/>
      <c r="C28" s="64"/>
      <c r="D28" s="30" t="s">
        <v>13</v>
      </c>
      <c r="E28" s="30"/>
      <c r="F28" s="57">
        <v>116042</v>
      </c>
      <c r="G28" s="58">
        <f t="shared" si="3"/>
        <v>10.993166809241908</v>
      </c>
      <c r="H28" s="57">
        <v>117088</v>
      </c>
      <c r="I28" s="58">
        <f t="shared" si="2"/>
        <v>-0.89334517627767118</v>
      </c>
    </row>
    <row r="29" spans="1:9" ht="18" customHeight="1">
      <c r="A29" s="104"/>
      <c r="B29" s="104"/>
      <c r="C29" s="64"/>
      <c r="D29" s="30" t="s">
        <v>29</v>
      </c>
      <c r="E29" s="30"/>
      <c r="F29" s="57">
        <v>13079</v>
      </c>
      <c r="G29" s="58">
        <f t="shared" si="3"/>
        <v>1.2390309430902164</v>
      </c>
      <c r="H29" s="57">
        <v>11056</v>
      </c>
      <c r="I29" s="58">
        <f t="shared" si="2"/>
        <v>18.297756874095516</v>
      </c>
    </row>
    <row r="30" spans="1:9" ht="18" customHeight="1">
      <c r="A30" s="104"/>
      <c r="B30" s="104"/>
      <c r="C30" s="64"/>
      <c r="D30" s="30" t="s">
        <v>30</v>
      </c>
      <c r="E30" s="30"/>
      <c r="F30" s="57">
        <v>58075</v>
      </c>
      <c r="G30" s="58">
        <f t="shared" si="3"/>
        <v>5.50169906108757</v>
      </c>
      <c r="H30" s="57">
        <v>55109</v>
      </c>
      <c r="I30" s="58">
        <f t="shared" si="2"/>
        <v>5.3820610063691987</v>
      </c>
    </row>
    <row r="31" spans="1:9" ht="18" customHeight="1">
      <c r="A31" s="104"/>
      <c r="B31" s="104"/>
      <c r="C31" s="64"/>
      <c r="D31" s="30" t="s">
        <v>31</v>
      </c>
      <c r="E31" s="30"/>
      <c r="F31" s="57">
        <v>63868</v>
      </c>
      <c r="G31" s="58">
        <f t="shared" si="3"/>
        <v>6.0504953187006612</v>
      </c>
      <c r="H31" s="57">
        <v>62096</v>
      </c>
      <c r="I31" s="58">
        <f t="shared" si="2"/>
        <v>2.8536459675341463</v>
      </c>
    </row>
    <row r="32" spans="1:9" ht="18" customHeight="1">
      <c r="A32" s="104"/>
      <c r="B32" s="104"/>
      <c r="C32" s="64"/>
      <c r="D32" s="30" t="s">
        <v>14</v>
      </c>
      <c r="E32" s="30"/>
      <c r="F32" s="57">
        <v>9421</v>
      </c>
      <c r="G32" s="58">
        <f t="shared" si="3"/>
        <v>0.89249258466648285</v>
      </c>
      <c r="H32" s="57">
        <v>6251</v>
      </c>
      <c r="I32" s="58">
        <f t="shared" si="2"/>
        <v>50.711886098224277</v>
      </c>
    </row>
    <row r="33" spans="1:9" ht="18" customHeight="1">
      <c r="A33" s="104"/>
      <c r="B33" s="104"/>
      <c r="C33" s="63"/>
      <c r="D33" s="30" t="s">
        <v>32</v>
      </c>
      <c r="E33" s="30"/>
      <c r="F33" s="57">
        <v>200941</v>
      </c>
      <c r="G33" s="58">
        <f t="shared" si="3"/>
        <v>19.036020852931507</v>
      </c>
      <c r="H33" s="57">
        <v>208338</v>
      </c>
      <c r="I33" s="58">
        <f t="shared" si="2"/>
        <v>-3.5504804692374936</v>
      </c>
    </row>
    <row r="34" spans="1:9" ht="18" customHeight="1">
      <c r="A34" s="104"/>
      <c r="B34" s="104"/>
      <c r="C34" s="65" t="s">
        <v>15</v>
      </c>
      <c r="D34" s="30"/>
      <c r="E34" s="30"/>
      <c r="F34" s="57">
        <v>94102</v>
      </c>
      <c r="G34" s="58">
        <f t="shared" si="3"/>
        <v>8.9146945337315966</v>
      </c>
      <c r="H34" s="57">
        <v>85071</v>
      </c>
      <c r="I34" s="58">
        <f t="shared" si="2"/>
        <v>10.615838534870869</v>
      </c>
    </row>
    <row r="35" spans="1:9" ht="18" customHeight="1">
      <c r="A35" s="104"/>
      <c r="B35" s="104"/>
      <c r="C35" s="64"/>
      <c r="D35" s="65" t="s">
        <v>16</v>
      </c>
      <c r="E35" s="30"/>
      <c r="F35" s="57">
        <v>94097</v>
      </c>
      <c r="G35" s="58">
        <f t="shared" si="3"/>
        <v>8.9142208618365402</v>
      </c>
      <c r="H35" s="57">
        <v>84662</v>
      </c>
      <c r="I35" s="58">
        <f t="shared" si="2"/>
        <v>11.14431504098652</v>
      </c>
    </row>
    <row r="36" spans="1:9" ht="18" customHeight="1">
      <c r="A36" s="104"/>
      <c r="B36" s="104"/>
      <c r="C36" s="64"/>
      <c r="D36" s="64"/>
      <c r="E36" s="59" t="s">
        <v>102</v>
      </c>
      <c r="F36" s="57">
        <v>40433</v>
      </c>
      <c r="G36" s="58">
        <f t="shared" si="3"/>
        <v>3.8303951465682946</v>
      </c>
      <c r="H36" s="57">
        <v>36803</v>
      </c>
      <c r="I36" s="58">
        <f>(F36/H36-1)*100</f>
        <v>9.8633263592641907</v>
      </c>
    </row>
    <row r="37" spans="1:9" ht="18" customHeight="1">
      <c r="A37" s="104"/>
      <c r="B37" s="104"/>
      <c r="C37" s="64"/>
      <c r="D37" s="63"/>
      <c r="E37" s="30" t="s">
        <v>33</v>
      </c>
      <c r="F37" s="57">
        <v>53664</v>
      </c>
      <c r="G37" s="58">
        <f t="shared" si="3"/>
        <v>5.0838257152682456</v>
      </c>
      <c r="H37" s="57">
        <v>47859</v>
      </c>
      <c r="I37" s="58">
        <f t="shared" si="2"/>
        <v>12.129380053908356</v>
      </c>
    </row>
    <row r="38" spans="1:9" ht="18" customHeight="1">
      <c r="A38" s="104"/>
      <c r="B38" s="104"/>
      <c r="C38" s="64"/>
      <c r="D38" s="56" t="s">
        <v>34</v>
      </c>
      <c r="E38" s="56"/>
      <c r="F38" s="57">
        <v>5</v>
      </c>
      <c r="G38" s="58">
        <f>F38/$F$40*100</f>
        <v>4.7367189505704432E-4</v>
      </c>
      <c r="H38" s="57">
        <v>409</v>
      </c>
      <c r="I38" s="58">
        <f t="shared" si="2"/>
        <v>-98.777506112469439</v>
      </c>
    </row>
    <row r="39" spans="1:9" ht="18" customHeight="1">
      <c r="A39" s="104"/>
      <c r="B39" s="104"/>
      <c r="C39" s="63"/>
      <c r="D39" s="56" t="s">
        <v>35</v>
      </c>
      <c r="E39" s="56"/>
      <c r="F39" s="57">
        <v>0</v>
      </c>
      <c r="G39" s="58">
        <f>F39/$F$40*100</f>
        <v>0</v>
      </c>
      <c r="H39" s="57">
        <v>0</v>
      </c>
      <c r="I39" s="58" t="e">
        <f t="shared" si="2"/>
        <v>#DIV/0!</v>
      </c>
    </row>
    <row r="40" spans="1:9" ht="18" customHeight="1">
      <c r="A40" s="104"/>
      <c r="B40" s="104"/>
      <c r="C40" s="30" t="s">
        <v>17</v>
      </c>
      <c r="D40" s="30"/>
      <c r="E40" s="30"/>
      <c r="F40" s="57">
        <f>SUM(F23,F27,F34)</f>
        <v>1055583</v>
      </c>
      <c r="G40" s="58">
        <f>F40/$F$40*100</f>
        <v>100</v>
      </c>
      <c r="H40" s="57">
        <f>SUM(H23,H27,H34)</f>
        <v>1044561</v>
      </c>
      <c r="I40" s="58">
        <f t="shared" si="2"/>
        <v>1.0551801187292931</v>
      </c>
    </row>
    <row r="41" spans="1:9" ht="18" customHeight="1">
      <c r="A41" s="26" t="s">
        <v>18</v>
      </c>
      <c r="B41" s="26"/>
    </row>
    <row r="42" spans="1:9" ht="18" customHeight="1">
      <c r="A42" s="27" t="s">
        <v>19</v>
      </c>
      <c r="B42" s="26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 t="s">
        <v>259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5.95" customHeight="1">
      <c r="A6" s="112" t="s">
        <v>44</v>
      </c>
      <c r="B6" s="111"/>
      <c r="C6" s="111"/>
      <c r="D6" s="111"/>
      <c r="E6" s="111"/>
      <c r="F6" s="119" t="s">
        <v>245</v>
      </c>
      <c r="G6" s="120"/>
      <c r="H6" s="121" t="s">
        <v>246</v>
      </c>
      <c r="I6" s="116"/>
      <c r="J6" s="121" t="s">
        <v>247</v>
      </c>
      <c r="K6" s="116"/>
      <c r="L6" s="121" t="s">
        <v>248</v>
      </c>
      <c r="M6" s="116"/>
      <c r="N6" s="116"/>
      <c r="O6" s="116"/>
    </row>
    <row r="7" spans="1:25" ht="15.95" customHeight="1">
      <c r="A7" s="111"/>
      <c r="B7" s="111"/>
      <c r="C7" s="111"/>
      <c r="D7" s="111"/>
      <c r="E7" s="111"/>
      <c r="F7" s="54" t="s">
        <v>235</v>
      </c>
      <c r="G7" s="54" t="s">
        <v>243</v>
      </c>
      <c r="H7" s="54" t="s">
        <v>235</v>
      </c>
      <c r="I7" s="54" t="s">
        <v>243</v>
      </c>
      <c r="J7" s="54" t="s">
        <v>235</v>
      </c>
      <c r="K7" s="54" t="s">
        <v>243</v>
      </c>
      <c r="L7" s="54" t="s">
        <v>235</v>
      </c>
      <c r="M7" s="54" t="s">
        <v>243</v>
      </c>
      <c r="N7" s="54" t="s">
        <v>235</v>
      </c>
      <c r="O7" s="54" t="s">
        <v>243</v>
      </c>
    </row>
    <row r="8" spans="1:25" ht="15.95" customHeight="1">
      <c r="A8" s="109" t="s">
        <v>83</v>
      </c>
      <c r="B8" s="62" t="s">
        <v>45</v>
      </c>
      <c r="C8" s="56"/>
      <c r="D8" s="56"/>
      <c r="E8" s="66" t="s">
        <v>36</v>
      </c>
      <c r="F8" s="95">
        <v>53921</v>
      </c>
      <c r="G8" s="95">
        <v>53133</v>
      </c>
      <c r="H8" s="90">
        <v>36388</v>
      </c>
      <c r="I8" s="95">
        <v>35460</v>
      </c>
      <c r="J8" s="95">
        <v>210</v>
      </c>
      <c r="K8" s="95">
        <v>217</v>
      </c>
      <c r="L8" s="95">
        <f>L9+L10</f>
        <v>33113</v>
      </c>
      <c r="M8" s="95">
        <v>28448</v>
      </c>
      <c r="N8" s="67"/>
      <c r="O8" s="67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9"/>
      <c r="B9" s="64"/>
      <c r="C9" s="56" t="s">
        <v>46</v>
      </c>
      <c r="D9" s="56"/>
      <c r="E9" s="66" t="s">
        <v>37</v>
      </c>
      <c r="F9" s="95">
        <v>53896</v>
      </c>
      <c r="G9" s="95">
        <v>53112</v>
      </c>
      <c r="H9" s="90">
        <v>36376</v>
      </c>
      <c r="I9" s="95">
        <v>35445</v>
      </c>
      <c r="J9" s="95">
        <v>210</v>
      </c>
      <c r="K9" s="95">
        <v>209</v>
      </c>
      <c r="L9" s="95">
        <f>28209+4842</f>
        <v>33051</v>
      </c>
      <c r="M9" s="95">
        <v>28395</v>
      </c>
      <c r="N9" s="67"/>
      <c r="O9" s="67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9"/>
      <c r="B10" s="63"/>
      <c r="C10" s="56" t="s">
        <v>47</v>
      </c>
      <c r="D10" s="56"/>
      <c r="E10" s="66" t="s">
        <v>38</v>
      </c>
      <c r="F10" s="95">
        <v>25</v>
      </c>
      <c r="G10" s="95">
        <v>22</v>
      </c>
      <c r="H10" s="90">
        <v>12</v>
      </c>
      <c r="I10" s="95">
        <v>15</v>
      </c>
      <c r="J10" s="68">
        <v>0</v>
      </c>
      <c r="K10" s="68">
        <v>8</v>
      </c>
      <c r="L10" s="95">
        <v>62</v>
      </c>
      <c r="M10" s="95">
        <v>53</v>
      </c>
      <c r="N10" s="67"/>
      <c r="O10" s="67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9"/>
      <c r="B11" s="62" t="s">
        <v>48</v>
      </c>
      <c r="C11" s="56"/>
      <c r="D11" s="56"/>
      <c r="E11" s="66" t="s">
        <v>39</v>
      </c>
      <c r="F11" s="95">
        <v>49321</v>
      </c>
      <c r="G11" s="95">
        <v>48133</v>
      </c>
      <c r="H11" s="90">
        <v>32006</v>
      </c>
      <c r="I11" s="95">
        <v>31143</v>
      </c>
      <c r="J11" s="95">
        <v>333</v>
      </c>
      <c r="K11" s="95">
        <v>252</v>
      </c>
      <c r="L11" s="95">
        <f>L12+L13</f>
        <v>31813</v>
      </c>
      <c r="M11" s="95">
        <v>28874</v>
      </c>
      <c r="N11" s="67"/>
      <c r="O11" s="67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9"/>
      <c r="B12" s="64"/>
      <c r="C12" s="56" t="s">
        <v>49</v>
      </c>
      <c r="D12" s="56"/>
      <c r="E12" s="66" t="s">
        <v>40</v>
      </c>
      <c r="F12" s="95">
        <v>49289</v>
      </c>
      <c r="G12" s="95">
        <v>48100</v>
      </c>
      <c r="H12" s="90">
        <v>31980</v>
      </c>
      <c r="I12" s="95">
        <v>31117</v>
      </c>
      <c r="J12" s="95">
        <v>333</v>
      </c>
      <c r="K12" s="95">
        <v>252</v>
      </c>
      <c r="L12" s="95">
        <f>29726+2070+10</f>
        <v>31806</v>
      </c>
      <c r="M12" s="95">
        <v>28874</v>
      </c>
      <c r="N12" s="67"/>
      <c r="O12" s="67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9"/>
      <c r="B13" s="63"/>
      <c r="C13" s="56" t="s">
        <v>50</v>
      </c>
      <c r="D13" s="56"/>
      <c r="E13" s="66" t="s">
        <v>41</v>
      </c>
      <c r="F13" s="95">
        <v>33</v>
      </c>
      <c r="G13" s="95">
        <v>33</v>
      </c>
      <c r="H13" s="98">
        <v>26</v>
      </c>
      <c r="I13" s="68">
        <v>26</v>
      </c>
      <c r="J13" s="68">
        <v>0</v>
      </c>
      <c r="K13" s="68">
        <v>0</v>
      </c>
      <c r="L13" s="95">
        <v>7</v>
      </c>
      <c r="M13" s="95">
        <v>0</v>
      </c>
      <c r="N13" s="67"/>
      <c r="O13" s="67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9"/>
      <c r="B14" s="56" t="s">
        <v>51</v>
      </c>
      <c r="C14" s="56"/>
      <c r="D14" s="56"/>
      <c r="E14" s="66" t="s">
        <v>87</v>
      </c>
      <c r="F14" s="95">
        <f t="shared" ref="F14:I15" si="0">F9-F12</f>
        <v>4607</v>
      </c>
      <c r="G14" s="95">
        <f t="shared" si="0"/>
        <v>5012</v>
      </c>
      <c r="H14" s="90">
        <f t="shared" si="0"/>
        <v>4396</v>
      </c>
      <c r="I14" s="95">
        <f>I9-I12</f>
        <v>4328</v>
      </c>
      <c r="J14" s="95">
        <f t="shared" ref="J14:M15" si="1">J9-J12</f>
        <v>-123</v>
      </c>
      <c r="K14" s="95">
        <f t="shared" si="1"/>
        <v>-43</v>
      </c>
      <c r="L14" s="95">
        <f t="shared" si="1"/>
        <v>1245</v>
      </c>
      <c r="M14" s="95">
        <f t="shared" si="1"/>
        <v>-479</v>
      </c>
      <c r="N14" s="67">
        <f t="shared" ref="N14:O14" si="2">N9-N12</f>
        <v>0</v>
      </c>
      <c r="O14" s="67">
        <f t="shared" si="2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9"/>
      <c r="B15" s="56" t="s">
        <v>52</v>
      </c>
      <c r="C15" s="56"/>
      <c r="D15" s="56"/>
      <c r="E15" s="66" t="s">
        <v>88</v>
      </c>
      <c r="F15" s="95">
        <f t="shared" si="0"/>
        <v>-8</v>
      </c>
      <c r="G15" s="95">
        <f t="shared" si="0"/>
        <v>-11</v>
      </c>
      <c r="H15" s="90">
        <f t="shared" si="0"/>
        <v>-14</v>
      </c>
      <c r="I15" s="95">
        <f t="shared" si="0"/>
        <v>-11</v>
      </c>
      <c r="J15" s="95">
        <f t="shared" si="1"/>
        <v>0</v>
      </c>
      <c r="K15" s="95">
        <f t="shared" si="1"/>
        <v>8</v>
      </c>
      <c r="L15" s="95">
        <f t="shared" si="1"/>
        <v>55</v>
      </c>
      <c r="M15" s="95">
        <f t="shared" si="1"/>
        <v>53</v>
      </c>
      <c r="N15" s="67">
        <f t="shared" ref="N15:O15" si="3">N10-N13</f>
        <v>0</v>
      </c>
      <c r="O15" s="67">
        <f t="shared" si="3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9"/>
      <c r="B16" s="56" t="s">
        <v>53</v>
      </c>
      <c r="C16" s="56"/>
      <c r="D16" s="56"/>
      <c r="E16" s="66" t="s">
        <v>89</v>
      </c>
      <c r="F16" s="95">
        <f t="shared" ref="F16:M16" si="4">F8-F11</f>
        <v>4600</v>
      </c>
      <c r="G16" s="95">
        <f t="shared" si="4"/>
        <v>5000</v>
      </c>
      <c r="H16" s="90">
        <f t="shared" si="4"/>
        <v>4382</v>
      </c>
      <c r="I16" s="95">
        <f t="shared" si="4"/>
        <v>4317</v>
      </c>
      <c r="J16" s="95">
        <f t="shared" si="4"/>
        <v>-123</v>
      </c>
      <c r="K16" s="95">
        <f t="shared" si="4"/>
        <v>-35</v>
      </c>
      <c r="L16" s="95">
        <f t="shared" si="4"/>
        <v>1300</v>
      </c>
      <c r="M16" s="95">
        <f t="shared" si="4"/>
        <v>-426</v>
      </c>
      <c r="N16" s="67">
        <f t="shared" ref="N16:O16" si="5">N8-N11</f>
        <v>0</v>
      </c>
      <c r="O16" s="67">
        <f t="shared" si="5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9"/>
      <c r="B17" s="56" t="s">
        <v>54</v>
      </c>
      <c r="C17" s="56"/>
      <c r="D17" s="56"/>
      <c r="E17" s="54"/>
      <c r="F17" s="95">
        <v>0</v>
      </c>
      <c r="G17" s="95">
        <v>0</v>
      </c>
      <c r="H17" s="98">
        <v>0</v>
      </c>
      <c r="I17" s="68">
        <v>0</v>
      </c>
      <c r="J17" s="95">
        <v>0</v>
      </c>
      <c r="K17" s="95">
        <v>0</v>
      </c>
      <c r="L17" s="95">
        <v>-109032</v>
      </c>
      <c r="M17" s="95">
        <v>113294</v>
      </c>
      <c r="N17" s="68"/>
      <c r="O17" s="69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9"/>
      <c r="B18" s="56" t="s">
        <v>55</v>
      </c>
      <c r="C18" s="56"/>
      <c r="D18" s="56"/>
      <c r="E18" s="54"/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2095</v>
      </c>
      <c r="M18" s="69">
        <v>4293</v>
      </c>
      <c r="N18" s="69"/>
      <c r="O18" s="69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9" t="s">
        <v>84</v>
      </c>
      <c r="B19" s="62" t="s">
        <v>56</v>
      </c>
      <c r="C19" s="56"/>
      <c r="D19" s="56"/>
      <c r="E19" s="66"/>
      <c r="F19" s="95">
        <v>35043</v>
      </c>
      <c r="G19" s="95">
        <v>30651</v>
      </c>
      <c r="H19" s="95">
        <v>13283</v>
      </c>
      <c r="I19" s="95">
        <v>12909</v>
      </c>
      <c r="J19" s="95">
        <v>522</v>
      </c>
      <c r="K19" s="95">
        <v>644</v>
      </c>
      <c r="L19" s="95">
        <v>13223</v>
      </c>
      <c r="M19" s="95">
        <v>23479</v>
      </c>
      <c r="N19" s="67"/>
      <c r="O19" s="67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9"/>
      <c r="B20" s="63"/>
      <c r="C20" s="56" t="s">
        <v>57</v>
      </c>
      <c r="D20" s="56"/>
      <c r="E20" s="66"/>
      <c r="F20" s="95">
        <v>18571</v>
      </c>
      <c r="G20" s="95">
        <v>16219</v>
      </c>
      <c r="H20" s="95">
        <v>7650</v>
      </c>
      <c r="I20" s="95">
        <v>7638</v>
      </c>
      <c r="J20" s="95">
        <v>522</v>
      </c>
      <c r="K20" s="68">
        <v>574</v>
      </c>
      <c r="L20" s="95">
        <v>7971</v>
      </c>
      <c r="M20" s="95">
        <v>13622</v>
      </c>
      <c r="N20" s="67"/>
      <c r="O20" s="67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9"/>
      <c r="B21" s="56" t="s">
        <v>58</v>
      </c>
      <c r="C21" s="56"/>
      <c r="D21" s="56"/>
      <c r="E21" s="66" t="s">
        <v>90</v>
      </c>
      <c r="F21" s="95">
        <v>35043</v>
      </c>
      <c r="G21" s="95">
        <v>30651</v>
      </c>
      <c r="H21" s="95">
        <v>13283</v>
      </c>
      <c r="I21" s="95">
        <v>12909</v>
      </c>
      <c r="J21" s="95">
        <v>522</v>
      </c>
      <c r="K21" s="95">
        <v>644</v>
      </c>
      <c r="L21" s="95">
        <v>13223</v>
      </c>
      <c r="M21" s="95">
        <v>23479</v>
      </c>
      <c r="N21" s="67"/>
      <c r="O21" s="67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9"/>
      <c r="B22" s="62" t="s">
        <v>59</v>
      </c>
      <c r="C22" s="56"/>
      <c r="D22" s="56"/>
      <c r="E22" s="66" t="s">
        <v>91</v>
      </c>
      <c r="F22" s="95">
        <v>60279</v>
      </c>
      <c r="G22" s="95">
        <v>56505</v>
      </c>
      <c r="H22" s="95">
        <v>27642</v>
      </c>
      <c r="I22" s="95">
        <v>28449</v>
      </c>
      <c r="J22" s="95">
        <v>571</v>
      </c>
      <c r="K22" s="95">
        <v>699</v>
      </c>
      <c r="L22" s="95">
        <v>23630</v>
      </c>
      <c r="M22" s="95">
        <v>34696</v>
      </c>
      <c r="N22" s="67"/>
      <c r="O22" s="67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9"/>
      <c r="B23" s="63" t="s">
        <v>60</v>
      </c>
      <c r="C23" s="56" t="s">
        <v>61</v>
      </c>
      <c r="D23" s="56"/>
      <c r="E23" s="66"/>
      <c r="F23" s="95">
        <v>27101</v>
      </c>
      <c r="G23" s="95">
        <v>25095</v>
      </c>
      <c r="H23" s="95">
        <v>7654</v>
      </c>
      <c r="I23" s="95">
        <v>7771</v>
      </c>
      <c r="J23" s="95">
        <v>119</v>
      </c>
      <c r="K23" s="95">
        <v>41</v>
      </c>
      <c r="L23" s="95">
        <v>18543</v>
      </c>
      <c r="M23" s="95">
        <v>20621</v>
      </c>
      <c r="N23" s="67"/>
      <c r="O23" s="67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9"/>
      <c r="B24" s="56" t="s">
        <v>92</v>
      </c>
      <c r="C24" s="56"/>
      <c r="D24" s="56"/>
      <c r="E24" s="66" t="s">
        <v>93</v>
      </c>
      <c r="F24" s="95">
        <f t="shared" ref="F24:M24" si="6">F21-F22</f>
        <v>-25236</v>
      </c>
      <c r="G24" s="95">
        <f t="shared" si="6"/>
        <v>-25854</v>
      </c>
      <c r="H24" s="95">
        <f t="shared" si="6"/>
        <v>-14359</v>
      </c>
      <c r="I24" s="95">
        <f t="shared" si="6"/>
        <v>-15540</v>
      </c>
      <c r="J24" s="95">
        <f t="shared" si="6"/>
        <v>-49</v>
      </c>
      <c r="K24" s="95">
        <f t="shared" si="6"/>
        <v>-55</v>
      </c>
      <c r="L24" s="95">
        <f t="shared" si="6"/>
        <v>-10407</v>
      </c>
      <c r="M24" s="95">
        <f t="shared" si="6"/>
        <v>-11217</v>
      </c>
      <c r="N24" s="67">
        <f t="shared" ref="N24:O24" si="7">N21-N22</f>
        <v>0</v>
      </c>
      <c r="O24" s="67">
        <f t="shared" si="7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9"/>
      <c r="B25" s="62" t="s">
        <v>62</v>
      </c>
      <c r="C25" s="62"/>
      <c r="D25" s="62"/>
      <c r="E25" s="113" t="s">
        <v>94</v>
      </c>
      <c r="F25" s="107">
        <v>25236</v>
      </c>
      <c r="G25" s="107">
        <v>25854</v>
      </c>
      <c r="H25" s="107">
        <v>14359</v>
      </c>
      <c r="I25" s="107">
        <v>15540</v>
      </c>
      <c r="J25" s="107">
        <v>49</v>
      </c>
      <c r="K25" s="107">
        <v>55</v>
      </c>
      <c r="L25" s="107">
        <v>10407</v>
      </c>
      <c r="M25" s="107">
        <v>9178</v>
      </c>
      <c r="N25" s="107"/>
      <c r="O25" s="107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9"/>
      <c r="B26" s="83" t="s">
        <v>63</v>
      </c>
      <c r="C26" s="83"/>
      <c r="D26" s="83"/>
      <c r="E26" s="114"/>
      <c r="F26" s="108"/>
      <c r="G26" s="108"/>
      <c r="H26" s="108">
        <v>0</v>
      </c>
      <c r="I26" s="108"/>
      <c r="J26" s="108">
        <v>0</v>
      </c>
      <c r="K26" s="108"/>
      <c r="L26" s="108"/>
      <c r="M26" s="108"/>
      <c r="N26" s="108"/>
      <c r="O26" s="10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9"/>
      <c r="B27" s="56" t="s">
        <v>95</v>
      </c>
      <c r="C27" s="56"/>
      <c r="D27" s="56"/>
      <c r="E27" s="66" t="s">
        <v>96</v>
      </c>
      <c r="F27" s="95">
        <f t="shared" ref="F27:J27" si="8">F24+F25</f>
        <v>0</v>
      </c>
      <c r="G27" s="95">
        <f t="shared" si="8"/>
        <v>0</v>
      </c>
      <c r="H27" s="95">
        <f t="shared" si="8"/>
        <v>0</v>
      </c>
      <c r="I27" s="95">
        <f t="shared" si="8"/>
        <v>0</v>
      </c>
      <c r="J27" s="95">
        <f t="shared" si="8"/>
        <v>0</v>
      </c>
      <c r="K27" s="95">
        <f>K24+K25</f>
        <v>0</v>
      </c>
      <c r="L27" s="95">
        <f t="shared" ref="L27:M27" si="9">L24+L25</f>
        <v>0</v>
      </c>
      <c r="M27" s="95">
        <f t="shared" si="9"/>
        <v>-2039</v>
      </c>
      <c r="N27" s="67">
        <f t="shared" ref="N27:O27" si="10">N24+N25</f>
        <v>0</v>
      </c>
      <c r="O27" s="67">
        <f t="shared" si="10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1" t="s">
        <v>64</v>
      </c>
      <c r="B30" s="111"/>
      <c r="C30" s="111"/>
      <c r="D30" s="111"/>
      <c r="E30" s="111"/>
      <c r="F30" s="117" t="s">
        <v>249</v>
      </c>
      <c r="G30" s="118"/>
      <c r="H30" s="117" t="s">
        <v>252</v>
      </c>
      <c r="I30" s="118"/>
      <c r="J30" s="117" t="s">
        <v>255</v>
      </c>
      <c r="K30" s="118"/>
      <c r="L30" s="117" t="s">
        <v>257</v>
      </c>
      <c r="M30" s="118"/>
      <c r="N30" s="117" t="s">
        <v>250</v>
      </c>
      <c r="O30" s="118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11"/>
      <c r="B31" s="111"/>
      <c r="C31" s="111"/>
      <c r="D31" s="111"/>
      <c r="E31" s="111"/>
      <c r="F31" s="54" t="s">
        <v>235</v>
      </c>
      <c r="G31" s="54" t="s">
        <v>243</v>
      </c>
      <c r="H31" s="54" t="s">
        <v>235</v>
      </c>
      <c r="I31" s="54" t="s">
        <v>243</v>
      </c>
      <c r="J31" s="54" t="s">
        <v>235</v>
      </c>
      <c r="K31" s="54" t="s">
        <v>243</v>
      </c>
      <c r="L31" s="54" t="s">
        <v>235</v>
      </c>
      <c r="M31" s="54" t="s">
        <v>243</v>
      </c>
      <c r="N31" s="54" t="s">
        <v>235</v>
      </c>
      <c r="O31" s="54" t="s">
        <v>243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9" t="s">
        <v>85</v>
      </c>
      <c r="B32" s="62" t="s">
        <v>45</v>
      </c>
      <c r="C32" s="56"/>
      <c r="D32" s="56"/>
      <c r="E32" s="66" t="s">
        <v>36</v>
      </c>
      <c r="F32" s="95">
        <v>3782</v>
      </c>
      <c r="G32" s="95">
        <v>3788</v>
      </c>
      <c r="H32" s="95">
        <v>3535.2379999999998</v>
      </c>
      <c r="I32" s="95">
        <v>3633.31</v>
      </c>
      <c r="J32" s="95">
        <v>6055.3850000000002</v>
      </c>
      <c r="K32" s="95">
        <v>27100.853999999999</v>
      </c>
      <c r="L32" s="95">
        <v>0</v>
      </c>
      <c r="M32" s="95">
        <v>0</v>
      </c>
      <c r="N32" s="95">
        <v>75</v>
      </c>
      <c r="O32" s="95">
        <v>72</v>
      </c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15"/>
      <c r="B33" s="64"/>
      <c r="C33" s="62" t="s">
        <v>65</v>
      </c>
      <c r="D33" s="56"/>
      <c r="E33" s="66"/>
      <c r="F33" s="95">
        <v>2442</v>
      </c>
      <c r="G33" s="95">
        <v>2322</v>
      </c>
      <c r="H33" s="95">
        <v>3172.4949999999999</v>
      </c>
      <c r="I33" s="95">
        <v>3107.1010000000001</v>
      </c>
      <c r="J33" s="95">
        <v>3452.7240000000002</v>
      </c>
      <c r="K33" s="95">
        <v>24567.419000000002</v>
      </c>
      <c r="L33" s="95">
        <v>0</v>
      </c>
      <c r="M33" s="95">
        <v>0</v>
      </c>
      <c r="N33" s="95">
        <v>16</v>
      </c>
      <c r="O33" s="95">
        <v>16</v>
      </c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15"/>
      <c r="B34" s="64"/>
      <c r="C34" s="63"/>
      <c r="D34" s="56" t="s">
        <v>66</v>
      </c>
      <c r="E34" s="66"/>
      <c r="F34" s="95">
        <v>1658</v>
      </c>
      <c r="G34" s="95">
        <v>1663</v>
      </c>
      <c r="H34" s="95">
        <v>3172.4949999999999</v>
      </c>
      <c r="I34" s="95">
        <v>3107.1010000000001</v>
      </c>
      <c r="J34" s="95">
        <v>3452.7240000000002</v>
      </c>
      <c r="K34" s="95">
        <v>24567.419000000002</v>
      </c>
      <c r="L34" s="95">
        <v>0</v>
      </c>
      <c r="M34" s="95">
        <v>0</v>
      </c>
      <c r="N34" s="95">
        <v>16</v>
      </c>
      <c r="O34" s="95">
        <v>16</v>
      </c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15"/>
      <c r="B35" s="63"/>
      <c r="C35" s="56" t="s">
        <v>67</v>
      </c>
      <c r="D35" s="56"/>
      <c r="E35" s="66"/>
      <c r="F35" s="95">
        <v>1340</v>
      </c>
      <c r="G35" s="95">
        <v>1466</v>
      </c>
      <c r="H35" s="95">
        <v>362.74299999999999</v>
      </c>
      <c r="I35" s="95">
        <v>526.20899999999995</v>
      </c>
      <c r="J35" s="95">
        <v>2602.6610000000001</v>
      </c>
      <c r="K35" s="95">
        <v>2533.4349999999999</v>
      </c>
      <c r="L35" s="95">
        <v>0</v>
      </c>
      <c r="M35" s="95">
        <v>0</v>
      </c>
      <c r="N35" s="95">
        <v>59</v>
      </c>
      <c r="O35" s="95">
        <v>56</v>
      </c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15"/>
      <c r="B36" s="62" t="s">
        <v>48</v>
      </c>
      <c r="C36" s="56"/>
      <c r="D36" s="56"/>
      <c r="E36" s="66" t="s">
        <v>37</v>
      </c>
      <c r="F36" s="95">
        <v>3429</v>
      </c>
      <c r="G36" s="95">
        <v>3078</v>
      </c>
      <c r="H36" s="95">
        <v>1935.6420000000001</v>
      </c>
      <c r="I36" s="95">
        <v>1570.4069999999999</v>
      </c>
      <c r="J36" s="95">
        <v>63.341000000000001</v>
      </c>
      <c r="K36" s="95">
        <v>74.076999999999998</v>
      </c>
      <c r="L36" s="95">
        <v>0</v>
      </c>
      <c r="M36" s="95">
        <v>0</v>
      </c>
      <c r="N36" s="95">
        <v>75</v>
      </c>
      <c r="O36" s="95">
        <v>72</v>
      </c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15"/>
      <c r="B37" s="64"/>
      <c r="C37" s="56" t="s">
        <v>68</v>
      </c>
      <c r="D37" s="56"/>
      <c r="E37" s="66"/>
      <c r="F37" s="95">
        <v>2974</v>
      </c>
      <c r="G37" s="95">
        <v>2313</v>
      </c>
      <c r="H37" s="95">
        <v>1795.9659999999999</v>
      </c>
      <c r="I37" s="95">
        <v>1411.2139999999999</v>
      </c>
      <c r="J37" s="95">
        <v>44.555</v>
      </c>
      <c r="K37" s="95">
        <v>61.274000000000001</v>
      </c>
      <c r="L37" s="95">
        <v>0</v>
      </c>
      <c r="M37" s="95">
        <v>0</v>
      </c>
      <c r="N37" s="95">
        <v>67</v>
      </c>
      <c r="O37" s="95">
        <v>62</v>
      </c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15"/>
      <c r="B38" s="63"/>
      <c r="C38" s="56" t="s">
        <v>69</v>
      </c>
      <c r="D38" s="56"/>
      <c r="E38" s="66"/>
      <c r="F38" s="95">
        <v>454</v>
      </c>
      <c r="G38" s="95">
        <v>765</v>
      </c>
      <c r="H38" s="95">
        <v>139.67599999999999</v>
      </c>
      <c r="I38" s="95">
        <v>159.19300000000001</v>
      </c>
      <c r="J38" s="95">
        <v>18.786000000000001</v>
      </c>
      <c r="K38" s="95">
        <v>12.803000000000001</v>
      </c>
      <c r="L38" s="95">
        <v>0</v>
      </c>
      <c r="M38" s="95">
        <v>0</v>
      </c>
      <c r="N38" s="95">
        <v>8</v>
      </c>
      <c r="O38" s="95">
        <v>10</v>
      </c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15"/>
      <c r="B39" s="30" t="s">
        <v>70</v>
      </c>
      <c r="C39" s="30"/>
      <c r="D39" s="30"/>
      <c r="E39" s="66" t="s">
        <v>97</v>
      </c>
      <c r="F39" s="95">
        <f t="shared" ref="F39:O39" si="11">F32-F36</f>
        <v>353</v>
      </c>
      <c r="G39" s="95">
        <f t="shared" si="11"/>
        <v>710</v>
      </c>
      <c r="H39" s="95">
        <f t="shared" si="11"/>
        <v>1599.5959999999998</v>
      </c>
      <c r="I39" s="95">
        <f t="shared" si="11"/>
        <v>2062.9030000000002</v>
      </c>
      <c r="J39" s="95">
        <f t="shared" si="11"/>
        <v>5992.0439999999999</v>
      </c>
      <c r="K39" s="95">
        <f t="shared" si="11"/>
        <v>27026.776999999998</v>
      </c>
      <c r="L39" s="95">
        <f t="shared" si="11"/>
        <v>0</v>
      </c>
      <c r="M39" s="95">
        <f t="shared" si="11"/>
        <v>0</v>
      </c>
      <c r="N39" s="95">
        <f t="shared" si="11"/>
        <v>0</v>
      </c>
      <c r="O39" s="95">
        <f t="shared" si="11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9" t="s">
        <v>86</v>
      </c>
      <c r="B40" s="62" t="s">
        <v>71</v>
      </c>
      <c r="C40" s="56"/>
      <c r="D40" s="56"/>
      <c r="E40" s="66" t="s">
        <v>39</v>
      </c>
      <c r="F40" s="95">
        <v>1946</v>
      </c>
      <c r="G40" s="95">
        <v>3236</v>
      </c>
      <c r="H40" s="95">
        <v>1533.9059999999999</v>
      </c>
      <c r="I40" s="95">
        <v>1588.77</v>
      </c>
      <c r="J40" s="95">
        <v>4810.5</v>
      </c>
      <c r="K40" s="95">
        <v>3254.8330000000001</v>
      </c>
      <c r="L40" s="95">
        <v>778</v>
      </c>
      <c r="M40" s="95">
        <v>77</v>
      </c>
      <c r="N40" s="95">
        <v>167</v>
      </c>
      <c r="O40" s="95">
        <v>165</v>
      </c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10"/>
      <c r="B41" s="63"/>
      <c r="C41" s="56" t="s">
        <v>72</v>
      </c>
      <c r="D41" s="56"/>
      <c r="E41" s="66"/>
      <c r="F41" s="69">
        <v>631</v>
      </c>
      <c r="G41" s="69">
        <v>1747</v>
      </c>
      <c r="H41" s="69">
        <v>306</v>
      </c>
      <c r="I41" s="69">
        <v>811</v>
      </c>
      <c r="J41" s="69">
        <v>4767</v>
      </c>
      <c r="K41" s="69">
        <v>3163</v>
      </c>
      <c r="L41" s="69">
        <v>316</v>
      </c>
      <c r="M41" s="69">
        <v>41</v>
      </c>
      <c r="N41" s="69">
        <v>22</v>
      </c>
      <c r="O41" s="69">
        <v>24</v>
      </c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10"/>
      <c r="B42" s="62" t="s">
        <v>59</v>
      </c>
      <c r="C42" s="56"/>
      <c r="D42" s="56"/>
      <c r="E42" s="66" t="s">
        <v>40</v>
      </c>
      <c r="F42" s="95">
        <v>2253</v>
      </c>
      <c r="G42" s="95">
        <v>3882</v>
      </c>
      <c r="H42" s="95">
        <v>3133.502</v>
      </c>
      <c r="I42" s="95">
        <v>3651.6729999999998</v>
      </c>
      <c r="J42" s="95">
        <v>7858.9650000000001</v>
      </c>
      <c r="K42" s="95">
        <v>10160.268</v>
      </c>
      <c r="L42" s="95">
        <v>778</v>
      </c>
      <c r="M42" s="95">
        <v>77</v>
      </c>
      <c r="N42" s="95">
        <v>167</v>
      </c>
      <c r="O42" s="95">
        <v>165</v>
      </c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10"/>
      <c r="B43" s="63"/>
      <c r="C43" s="56" t="s">
        <v>73</v>
      </c>
      <c r="D43" s="56"/>
      <c r="E43" s="66"/>
      <c r="F43" s="95">
        <v>1833</v>
      </c>
      <c r="G43" s="95">
        <v>1912</v>
      </c>
      <c r="H43" s="95">
        <v>2030.09</v>
      </c>
      <c r="I43" s="95">
        <v>2629.9949999999999</v>
      </c>
      <c r="J43" s="95">
        <v>2776</v>
      </c>
      <c r="K43" s="95">
        <v>6598</v>
      </c>
      <c r="L43" s="95">
        <v>0</v>
      </c>
      <c r="M43" s="95">
        <v>0</v>
      </c>
      <c r="N43" s="95">
        <v>142</v>
      </c>
      <c r="O43" s="95">
        <v>138</v>
      </c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10"/>
      <c r="B44" s="56" t="s">
        <v>70</v>
      </c>
      <c r="C44" s="56"/>
      <c r="D44" s="56"/>
      <c r="E44" s="66" t="s">
        <v>98</v>
      </c>
      <c r="F44" s="69">
        <f t="shared" ref="F44:O44" si="12">F40-F42</f>
        <v>-307</v>
      </c>
      <c r="G44" s="69">
        <f t="shared" si="12"/>
        <v>-646</v>
      </c>
      <c r="H44" s="69">
        <f t="shared" si="12"/>
        <v>-1599.596</v>
      </c>
      <c r="I44" s="69">
        <f t="shared" si="12"/>
        <v>-2062.9029999999998</v>
      </c>
      <c r="J44" s="69">
        <f t="shared" si="12"/>
        <v>-3048.4650000000001</v>
      </c>
      <c r="K44" s="69">
        <f t="shared" si="12"/>
        <v>-6905.4349999999995</v>
      </c>
      <c r="L44" s="69">
        <f t="shared" si="12"/>
        <v>0</v>
      </c>
      <c r="M44" s="69">
        <f t="shared" si="12"/>
        <v>0</v>
      </c>
      <c r="N44" s="69">
        <f t="shared" si="12"/>
        <v>0</v>
      </c>
      <c r="O44" s="69">
        <f t="shared" si="12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9" t="s">
        <v>78</v>
      </c>
      <c r="B45" s="30" t="s">
        <v>74</v>
      </c>
      <c r="C45" s="30"/>
      <c r="D45" s="30"/>
      <c r="E45" s="66" t="s">
        <v>99</v>
      </c>
      <c r="F45" s="95">
        <f t="shared" ref="F45:O45" si="13">F39+F44</f>
        <v>46</v>
      </c>
      <c r="G45" s="95">
        <f t="shared" si="13"/>
        <v>64</v>
      </c>
      <c r="H45" s="95">
        <f t="shared" si="13"/>
        <v>0</v>
      </c>
      <c r="I45" s="95">
        <f t="shared" si="13"/>
        <v>0</v>
      </c>
      <c r="J45" s="95">
        <f t="shared" si="13"/>
        <v>2943.5789999999997</v>
      </c>
      <c r="K45" s="95">
        <f t="shared" si="13"/>
        <v>20121.341999999997</v>
      </c>
      <c r="L45" s="95">
        <f t="shared" si="13"/>
        <v>0</v>
      </c>
      <c r="M45" s="95">
        <f t="shared" si="13"/>
        <v>0</v>
      </c>
      <c r="N45" s="95">
        <f t="shared" si="13"/>
        <v>0</v>
      </c>
      <c r="O45" s="95">
        <f t="shared" si="13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10"/>
      <c r="B46" s="56" t="s">
        <v>75</v>
      </c>
      <c r="C46" s="56"/>
      <c r="D46" s="56"/>
      <c r="E46" s="56"/>
      <c r="F46" s="69">
        <v>46</v>
      </c>
      <c r="G46" s="69">
        <v>65</v>
      </c>
      <c r="H46" s="69">
        <v>0</v>
      </c>
      <c r="I46" s="69">
        <v>0</v>
      </c>
      <c r="J46" s="69">
        <v>1797.009</v>
      </c>
      <c r="K46" s="69">
        <v>19137.745999999999</v>
      </c>
      <c r="L46" s="69">
        <v>0</v>
      </c>
      <c r="M46" s="69">
        <v>0</v>
      </c>
      <c r="N46" s="69">
        <v>0</v>
      </c>
      <c r="O46" s="69">
        <v>0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10"/>
      <c r="B47" s="56" t="s">
        <v>76</v>
      </c>
      <c r="C47" s="56"/>
      <c r="D47" s="56"/>
      <c r="E47" s="56"/>
      <c r="F47" s="95">
        <v>0</v>
      </c>
      <c r="G47" s="95">
        <v>0</v>
      </c>
      <c r="H47" s="95">
        <v>0</v>
      </c>
      <c r="I47" s="95">
        <v>0</v>
      </c>
      <c r="J47" s="95">
        <v>1146.5709999999999</v>
      </c>
      <c r="K47" s="95">
        <v>774.01700000000005</v>
      </c>
      <c r="L47" s="95">
        <v>0</v>
      </c>
      <c r="M47" s="95">
        <v>0</v>
      </c>
      <c r="N47" s="95">
        <v>0</v>
      </c>
      <c r="O47" s="95">
        <v>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10"/>
      <c r="B48" s="56" t="s">
        <v>77</v>
      </c>
      <c r="C48" s="56"/>
      <c r="D48" s="56"/>
      <c r="E48" s="56"/>
      <c r="F48" s="95">
        <v>0</v>
      </c>
      <c r="G48" s="95">
        <v>0</v>
      </c>
      <c r="H48" s="95">
        <v>0</v>
      </c>
      <c r="I48" s="95">
        <v>0</v>
      </c>
      <c r="J48" s="95">
        <v>1146.5709999999999</v>
      </c>
      <c r="K48" s="95">
        <v>774.01700000000005</v>
      </c>
      <c r="L48" s="95">
        <v>0</v>
      </c>
      <c r="M48" s="95">
        <v>0</v>
      </c>
      <c r="N48" s="95">
        <v>0</v>
      </c>
      <c r="O48" s="95">
        <v>0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" ht="15.95" customHeight="1">
      <c r="A49" s="11" t="s">
        <v>82</v>
      </c>
    </row>
    <row r="50" spans="1:1" ht="15.95" customHeight="1">
      <c r="A50" s="11"/>
    </row>
  </sheetData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11" activePane="bottomRight" state="frozen"/>
      <selection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 t="s">
        <v>260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5.95" customHeight="1">
      <c r="A6" s="112" t="s">
        <v>44</v>
      </c>
      <c r="B6" s="111"/>
      <c r="C6" s="111"/>
      <c r="D6" s="111"/>
      <c r="E6" s="111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25" ht="15.95" customHeight="1">
      <c r="A7" s="111"/>
      <c r="B7" s="111"/>
      <c r="C7" s="111"/>
      <c r="D7" s="111"/>
      <c r="E7" s="111"/>
      <c r="F7" s="54" t="s">
        <v>235</v>
      </c>
      <c r="G7" s="54" t="s">
        <v>243</v>
      </c>
      <c r="H7" s="54" t="s">
        <v>235</v>
      </c>
      <c r="I7" s="54" t="s">
        <v>243</v>
      </c>
      <c r="J7" s="54" t="s">
        <v>235</v>
      </c>
      <c r="K7" s="54" t="s">
        <v>243</v>
      </c>
      <c r="L7" s="54" t="s">
        <v>235</v>
      </c>
      <c r="M7" s="54" t="s">
        <v>243</v>
      </c>
      <c r="N7" s="54" t="s">
        <v>235</v>
      </c>
      <c r="O7" s="54" t="s">
        <v>243</v>
      </c>
    </row>
    <row r="8" spans="1:25" ht="15.95" customHeight="1">
      <c r="A8" s="109" t="s">
        <v>83</v>
      </c>
      <c r="B8" s="62" t="s">
        <v>45</v>
      </c>
      <c r="C8" s="56"/>
      <c r="D8" s="56"/>
      <c r="E8" s="96" t="s">
        <v>36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9"/>
      <c r="B9" s="64"/>
      <c r="C9" s="56" t="s">
        <v>46</v>
      </c>
      <c r="D9" s="56"/>
      <c r="E9" s="96" t="s">
        <v>37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9"/>
      <c r="B10" s="63"/>
      <c r="C10" s="56" t="s">
        <v>47</v>
      </c>
      <c r="D10" s="56"/>
      <c r="E10" s="96" t="s">
        <v>38</v>
      </c>
      <c r="F10" s="95"/>
      <c r="G10" s="95"/>
      <c r="H10" s="95"/>
      <c r="I10" s="95"/>
      <c r="J10" s="68"/>
      <c r="K10" s="68"/>
      <c r="L10" s="95"/>
      <c r="M10" s="95"/>
      <c r="N10" s="95"/>
      <c r="O10" s="95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9"/>
      <c r="B11" s="62" t="s">
        <v>48</v>
      </c>
      <c r="C11" s="56"/>
      <c r="D11" s="56"/>
      <c r="E11" s="96" t="s">
        <v>39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9"/>
      <c r="B12" s="64"/>
      <c r="C12" s="56" t="s">
        <v>49</v>
      </c>
      <c r="D12" s="56"/>
      <c r="E12" s="96" t="s">
        <v>40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9"/>
      <c r="B13" s="63"/>
      <c r="C13" s="56" t="s">
        <v>50</v>
      </c>
      <c r="D13" s="56"/>
      <c r="E13" s="96" t="s">
        <v>41</v>
      </c>
      <c r="F13" s="95"/>
      <c r="G13" s="95"/>
      <c r="H13" s="68"/>
      <c r="I13" s="68"/>
      <c r="J13" s="68"/>
      <c r="K13" s="68"/>
      <c r="L13" s="95"/>
      <c r="M13" s="95"/>
      <c r="N13" s="95"/>
      <c r="O13" s="95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9"/>
      <c r="B14" s="56" t="s">
        <v>51</v>
      </c>
      <c r="C14" s="56"/>
      <c r="D14" s="56"/>
      <c r="E14" s="96" t="s">
        <v>87</v>
      </c>
      <c r="F14" s="95">
        <f t="shared" ref="F14:O15" si="0">F9-F12</f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9"/>
      <c r="B15" s="56" t="s">
        <v>52</v>
      </c>
      <c r="C15" s="56"/>
      <c r="D15" s="56"/>
      <c r="E15" s="96" t="s">
        <v>88</v>
      </c>
      <c r="F15" s="95">
        <f t="shared" si="0"/>
        <v>0</v>
      </c>
      <c r="G15" s="95">
        <f t="shared" si="0"/>
        <v>0</v>
      </c>
      <c r="H15" s="95">
        <f t="shared" si="0"/>
        <v>0</v>
      </c>
      <c r="I15" s="95">
        <f t="shared" si="0"/>
        <v>0</v>
      </c>
      <c r="J15" s="95">
        <f t="shared" si="0"/>
        <v>0</v>
      </c>
      <c r="K15" s="95">
        <f t="shared" si="0"/>
        <v>0</v>
      </c>
      <c r="L15" s="95">
        <f t="shared" si="0"/>
        <v>0</v>
      </c>
      <c r="M15" s="95">
        <f t="shared" si="0"/>
        <v>0</v>
      </c>
      <c r="N15" s="95">
        <f t="shared" si="0"/>
        <v>0</v>
      </c>
      <c r="O15" s="95">
        <f t="shared" si="0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9"/>
      <c r="B16" s="56" t="s">
        <v>53</v>
      </c>
      <c r="C16" s="56"/>
      <c r="D16" s="56"/>
      <c r="E16" s="96" t="s">
        <v>89</v>
      </c>
      <c r="F16" s="95">
        <f t="shared" ref="F16:O16" si="1">F8-F11</f>
        <v>0</v>
      </c>
      <c r="G16" s="95">
        <f t="shared" si="1"/>
        <v>0</v>
      </c>
      <c r="H16" s="95">
        <f t="shared" si="1"/>
        <v>0</v>
      </c>
      <c r="I16" s="95">
        <f t="shared" si="1"/>
        <v>0</v>
      </c>
      <c r="J16" s="95">
        <f t="shared" si="1"/>
        <v>0</v>
      </c>
      <c r="K16" s="95">
        <f t="shared" si="1"/>
        <v>0</v>
      </c>
      <c r="L16" s="95">
        <f t="shared" si="1"/>
        <v>0</v>
      </c>
      <c r="M16" s="95">
        <f t="shared" si="1"/>
        <v>0</v>
      </c>
      <c r="N16" s="95">
        <f t="shared" si="1"/>
        <v>0</v>
      </c>
      <c r="O16" s="95">
        <f t="shared" si="1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9"/>
      <c r="B17" s="56" t="s">
        <v>54</v>
      </c>
      <c r="C17" s="56"/>
      <c r="D17" s="56"/>
      <c r="E17" s="54"/>
      <c r="F17" s="95"/>
      <c r="G17" s="95"/>
      <c r="H17" s="68"/>
      <c r="I17" s="68"/>
      <c r="J17" s="95"/>
      <c r="K17" s="95"/>
      <c r="L17" s="95"/>
      <c r="M17" s="95"/>
      <c r="N17" s="68"/>
      <c r="O17" s="69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9"/>
      <c r="B18" s="56" t="s">
        <v>55</v>
      </c>
      <c r="C18" s="56"/>
      <c r="D18" s="56"/>
      <c r="E18" s="54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9" t="s">
        <v>84</v>
      </c>
      <c r="B19" s="62" t="s">
        <v>56</v>
      </c>
      <c r="C19" s="56"/>
      <c r="D19" s="56"/>
      <c r="E19" s="96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9"/>
      <c r="B20" s="63"/>
      <c r="C20" s="56" t="s">
        <v>57</v>
      </c>
      <c r="D20" s="56"/>
      <c r="E20" s="96"/>
      <c r="F20" s="95"/>
      <c r="G20" s="95"/>
      <c r="H20" s="95"/>
      <c r="I20" s="95"/>
      <c r="J20" s="95"/>
      <c r="K20" s="68"/>
      <c r="L20" s="95"/>
      <c r="M20" s="95"/>
      <c r="N20" s="95"/>
      <c r="O20" s="95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9"/>
      <c r="B21" s="56" t="s">
        <v>58</v>
      </c>
      <c r="C21" s="56"/>
      <c r="D21" s="56"/>
      <c r="E21" s="96" t="s">
        <v>90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9"/>
      <c r="B22" s="62" t="s">
        <v>59</v>
      </c>
      <c r="C22" s="56"/>
      <c r="D22" s="56"/>
      <c r="E22" s="96" t="s">
        <v>91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9"/>
      <c r="B23" s="63" t="s">
        <v>60</v>
      </c>
      <c r="C23" s="56" t="s">
        <v>61</v>
      </c>
      <c r="D23" s="56"/>
      <c r="E23" s="96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9"/>
      <c r="B24" s="56" t="s">
        <v>92</v>
      </c>
      <c r="C24" s="56"/>
      <c r="D24" s="56"/>
      <c r="E24" s="96" t="s">
        <v>93</v>
      </c>
      <c r="F24" s="95">
        <f t="shared" ref="F24:O24" si="2">F21-F22</f>
        <v>0</v>
      </c>
      <c r="G24" s="95">
        <f t="shared" si="2"/>
        <v>0</v>
      </c>
      <c r="H24" s="95">
        <f t="shared" si="2"/>
        <v>0</v>
      </c>
      <c r="I24" s="95">
        <f t="shared" si="2"/>
        <v>0</v>
      </c>
      <c r="J24" s="95">
        <f t="shared" si="2"/>
        <v>0</v>
      </c>
      <c r="K24" s="95">
        <f t="shared" si="2"/>
        <v>0</v>
      </c>
      <c r="L24" s="95">
        <f t="shared" si="2"/>
        <v>0</v>
      </c>
      <c r="M24" s="95">
        <f t="shared" si="2"/>
        <v>0</v>
      </c>
      <c r="N24" s="95">
        <f t="shared" si="2"/>
        <v>0</v>
      </c>
      <c r="O24" s="95">
        <f t="shared" si="2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9"/>
      <c r="B25" s="62" t="s">
        <v>62</v>
      </c>
      <c r="C25" s="62"/>
      <c r="D25" s="62"/>
      <c r="E25" s="113" t="s">
        <v>94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9"/>
      <c r="B26" s="83" t="s">
        <v>63</v>
      </c>
      <c r="C26" s="83"/>
      <c r="D26" s="83"/>
      <c r="E26" s="114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9"/>
      <c r="B27" s="56" t="s">
        <v>95</v>
      </c>
      <c r="C27" s="56"/>
      <c r="D27" s="56"/>
      <c r="E27" s="96" t="s">
        <v>96</v>
      </c>
      <c r="F27" s="95">
        <f t="shared" ref="F27:O27" si="3">F24+F25</f>
        <v>0</v>
      </c>
      <c r="G27" s="95">
        <f t="shared" si="3"/>
        <v>0</v>
      </c>
      <c r="H27" s="95">
        <f t="shared" si="3"/>
        <v>0</v>
      </c>
      <c r="I27" s="95">
        <f t="shared" si="3"/>
        <v>0</v>
      </c>
      <c r="J27" s="95">
        <f t="shared" si="3"/>
        <v>0</v>
      </c>
      <c r="K27" s="95">
        <f t="shared" si="3"/>
        <v>0</v>
      </c>
      <c r="L27" s="95">
        <f t="shared" si="3"/>
        <v>0</v>
      </c>
      <c r="M27" s="95">
        <f t="shared" si="3"/>
        <v>0</v>
      </c>
      <c r="N27" s="95">
        <f t="shared" si="3"/>
        <v>0</v>
      </c>
      <c r="O27" s="95">
        <f t="shared" si="3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1" t="s">
        <v>64</v>
      </c>
      <c r="B30" s="111"/>
      <c r="C30" s="111"/>
      <c r="D30" s="111"/>
      <c r="E30" s="111"/>
      <c r="F30" s="117" t="s">
        <v>251</v>
      </c>
      <c r="G30" s="118"/>
      <c r="H30" s="117" t="s">
        <v>256</v>
      </c>
      <c r="I30" s="118"/>
      <c r="J30" s="118"/>
      <c r="K30" s="118"/>
      <c r="L30" s="118"/>
      <c r="M30" s="118"/>
      <c r="N30" s="118"/>
      <c r="O30" s="118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11"/>
      <c r="B31" s="111"/>
      <c r="C31" s="111"/>
      <c r="D31" s="111"/>
      <c r="E31" s="111"/>
      <c r="F31" s="54" t="s">
        <v>235</v>
      </c>
      <c r="G31" s="54" t="s">
        <v>243</v>
      </c>
      <c r="H31" s="54" t="s">
        <v>235</v>
      </c>
      <c r="I31" s="54" t="s">
        <v>243</v>
      </c>
      <c r="J31" s="54" t="s">
        <v>235</v>
      </c>
      <c r="K31" s="54" t="s">
        <v>243</v>
      </c>
      <c r="L31" s="54" t="s">
        <v>235</v>
      </c>
      <c r="M31" s="54" t="s">
        <v>243</v>
      </c>
      <c r="N31" s="54" t="s">
        <v>235</v>
      </c>
      <c r="O31" s="54" t="s">
        <v>243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9" t="s">
        <v>85</v>
      </c>
      <c r="B32" s="62" t="s">
        <v>45</v>
      </c>
      <c r="C32" s="56"/>
      <c r="D32" s="56"/>
      <c r="E32" s="96" t="s">
        <v>36</v>
      </c>
      <c r="F32" s="95">
        <v>138</v>
      </c>
      <c r="G32" s="95">
        <v>127</v>
      </c>
      <c r="H32" s="95">
        <v>1211</v>
      </c>
      <c r="I32" s="95">
        <v>1108.4929999999999</v>
      </c>
      <c r="J32" s="95"/>
      <c r="K32" s="95"/>
      <c r="L32" s="95"/>
      <c r="M32" s="95"/>
      <c r="N32" s="95"/>
      <c r="O32" s="95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15"/>
      <c r="B33" s="64"/>
      <c r="C33" s="62" t="s">
        <v>65</v>
      </c>
      <c r="D33" s="56"/>
      <c r="E33" s="96"/>
      <c r="F33" s="95">
        <v>21</v>
      </c>
      <c r="G33" s="95">
        <v>21</v>
      </c>
      <c r="H33" s="95">
        <v>380</v>
      </c>
      <c r="I33" s="95">
        <v>379.51400000000001</v>
      </c>
      <c r="J33" s="95"/>
      <c r="K33" s="95"/>
      <c r="L33" s="95"/>
      <c r="M33" s="95"/>
      <c r="N33" s="95"/>
      <c r="O33" s="95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15"/>
      <c r="B34" s="64"/>
      <c r="C34" s="63"/>
      <c r="D34" s="56" t="s">
        <v>66</v>
      </c>
      <c r="E34" s="96"/>
      <c r="F34" s="95">
        <v>21</v>
      </c>
      <c r="G34" s="95">
        <v>21</v>
      </c>
      <c r="H34" s="95">
        <v>379</v>
      </c>
      <c r="I34" s="95">
        <v>379.00299999999999</v>
      </c>
      <c r="J34" s="95"/>
      <c r="K34" s="95"/>
      <c r="L34" s="95"/>
      <c r="M34" s="95"/>
      <c r="N34" s="95"/>
      <c r="O34" s="95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15"/>
      <c r="B35" s="63"/>
      <c r="C35" s="56" t="s">
        <v>67</v>
      </c>
      <c r="D35" s="56"/>
      <c r="E35" s="96"/>
      <c r="F35" s="69">
        <v>116</v>
      </c>
      <c r="G35" s="69">
        <v>106</v>
      </c>
      <c r="H35" s="69">
        <v>831</v>
      </c>
      <c r="I35" s="69">
        <v>728.97900000000004</v>
      </c>
      <c r="J35" s="95"/>
      <c r="K35" s="95"/>
      <c r="L35" s="95"/>
      <c r="M35" s="95"/>
      <c r="N35" s="95"/>
      <c r="O35" s="95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15"/>
      <c r="B36" s="62" t="s">
        <v>48</v>
      </c>
      <c r="C36" s="56"/>
      <c r="D36" s="56"/>
      <c r="E36" s="96" t="s">
        <v>37</v>
      </c>
      <c r="F36" s="95">
        <v>138</v>
      </c>
      <c r="G36" s="95">
        <v>127</v>
      </c>
      <c r="H36" s="95">
        <v>1211</v>
      </c>
      <c r="I36" s="95">
        <v>1108.4929999999999</v>
      </c>
      <c r="J36" s="95"/>
      <c r="K36" s="95"/>
      <c r="L36" s="95"/>
      <c r="M36" s="95"/>
      <c r="N36" s="95"/>
      <c r="O36" s="95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15"/>
      <c r="B37" s="64"/>
      <c r="C37" s="56" t="s">
        <v>68</v>
      </c>
      <c r="D37" s="56"/>
      <c r="E37" s="96"/>
      <c r="F37" s="95">
        <v>132</v>
      </c>
      <c r="G37" s="95">
        <v>121</v>
      </c>
      <c r="H37" s="95">
        <v>1188</v>
      </c>
      <c r="I37" s="95">
        <v>1089.287</v>
      </c>
      <c r="J37" s="95"/>
      <c r="K37" s="95"/>
      <c r="L37" s="95"/>
      <c r="M37" s="95"/>
      <c r="N37" s="95"/>
      <c r="O37" s="95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15"/>
      <c r="B38" s="63"/>
      <c r="C38" s="56" t="s">
        <v>69</v>
      </c>
      <c r="D38" s="56"/>
      <c r="E38" s="96"/>
      <c r="F38" s="95">
        <v>6</v>
      </c>
      <c r="G38" s="69">
        <v>6</v>
      </c>
      <c r="H38" s="95">
        <v>23</v>
      </c>
      <c r="I38" s="69">
        <v>19.206</v>
      </c>
      <c r="J38" s="95"/>
      <c r="K38" s="95"/>
      <c r="L38" s="95"/>
      <c r="M38" s="95"/>
      <c r="N38" s="95"/>
      <c r="O38" s="95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15"/>
      <c r="B39" s="30" t="s">
        <v>70</v>
      </c>
      <c r="C39" s="30"/>
      <c r="D39" s="30"/>
      <c r="E39" s="96" t="s">
        <v>97</v>
      </c>
      <c r="F39" s="95">
        <f t="shared" ref="F39:K39" si="4">F32-F36</f>
        <v>0</v>
      </c>
      <c r="G39" s="95">
        <f t="shared" si="4"/>
        <v>0</v>
      </c>
      <c r="H39" s="95">
        <f t="shared" si="4"/>
        <v>0</v>
      </c>
      <c r="I39" s="95">
        <f t="shared" si="4"/>
        <v>0</v>
      </c>
      <c r="J39" s="95">
        <f t="shared" si="4"/>
        <v>0</v>
      </c>
      <c r="K39" s="95">
        <f t="shared" si="4"/>
        <v>0</v>
      </c>
      <c r="L39" s="95">
        <f t="shared" ref="L39:O39" si="5">L32-L36</f>
        <v>0</v>
      </c>
      <c r="M39" s="95">
        <f t="shared" si="5"/>
        <v>0</v>
      </c>
      <c r="N39" s="95">
        <f t="shared" si="5"/>
        <v>0</v>
      </c>
      <c r="O39" s="95">
        <f t="shared" si="5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9" t="s">
        <v>86</v>
      </c>
      <c r="B40" s="62" t="s">
        <v>71</v>
      </c>
      <c r="C40" s="56"/>
      <c r="D40" s="56"/>
      <c r="E40" s="96" t="s">
        <v>39</v>
      </c>
      <c r="F40" s="95">
        <v>140</v>
      </c>
      <c r="G40" s="95">
        <v>143</v>
      </c>
      <c r="H40" s="95">
        <v>165</v>
      </c>
      <c r="I40" s="95">
        <v>153.29900000000001</v>
      </c>
      <c r="J40" s="95"/>
      <c r="K40" s="95"/>
      <c r="L40" s="95"/>
      <c r="M40" s="95"/>
      <c r="N40" s="95"/>
      <c r="O40" s="95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10"/>
      <c r="B41" s="63"/>
      <c r="C41" s="56" t="s">
        <v>72</v>
      </c>
      <c r="D41" s="56"/>
      <c r="E41" s="96"/>
      <c r="F41" s="95">
        <v>25</v>
      </c>
      <c r="G41" s="95">
        <v>15</v>
      </c>
      <c r="H41" s="95">
        <v>0</v>
      </c>
      <c r="I41" s="95">
        <v>0</v>
      </c>
      <c r="J41" s="95"/>
      <c r="K41" s="95"/>
      <c r="L41" s="95"/>
      <c r="M41" s="95"/>
      <c r="N41" s="95"/>
      <c r="O41" s="95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10"/>
      <c r="B42" s="62" t="s">
        <v>59</v>
      </c>
      <c r="C42" s="56"/>
      <c r="D42" s="56"/>
      <c r="E42" s="96" t="s">
        <v>40</v>
      </c>
      <c r="F42" s="95">
        <v>140</v>
      </c>
      <c r="G42" s="95">
        <v>143</v>
      </c>
      <c r="H42" s="95">
        <v>165</v>
      </c>
      <c r="I42" s="95">
        <v>153.30000000000001</v>
      </c>
      <c r="J42" s="95"/>
      <c r="K42" s="95"/>
      <c r="L42" s="95"/>
      <c r="M42" s="95"/>
      <c r="N42" s="95"/>
      <c r="O42" s="95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10"/>
      <c r="B43" s="63"/>
      <c r="C43" s="56" t="s">
        <v>73</v>
      </c>
      <c r="D43" s="56"/>
      <c r="E43" s="96"/>
      <c r="F43" s="69">
        <v>107</v>
      </c>
      <c r="G43" s="69">
        <v>106</v>
      </c>
      <c r="H43" s="69">
        <v>126</v>
      </c>
      <c r="I43" s="69">
        <v>125.628</v>
      </c>
      <c r="J43" s="95"/>
      <c r="K43" s="95"/>
      <c r="L43" s="95"/>
      <c r="M43" s="95"/>
      <c r="N43" s="95"/>
      <c r="O43" s="95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10"/>
      <c r="B44" s="56" t="s">
        <v>70</v>
      </c>
      <c r="C44" s="56"/>
      <c r="D44" s="56"/>
      <c r="E44" s="96" t="s">
        <v>98</v>
      </c>
      <c r="F44" s="69">
        <f t="shared" ref="F44:H44" si="6">F40-F42</f>
        <v>0</v>
      </c>
      <c r="G44" s="69">
        <f t="shared" si="6"/>
        <v>0</v>
      </c>
      <c r="H44" s="69">
        <f t="shared" si="6"/>
        <v>0</v>
      </c>
      <c r="I44" s="69">
        <v>0</v>
      </c>
      <c r="J44" s="69">
        <f t="shared" ref="J44:K44" si="7">J40-J42</f>
        <v>0</v>
      </c>
      <c r="K44" s="69">
        <f t="shared" si="7"/>
        <v>0</v>
      </c>
      <c r="L44" s="69">
        <f t="shared" ref="L44:O44" si="8">L40-L42</f>
        <v>0</v>
      </c>
      <c r="M44" s="69">
        <f t="shared" si="8"/>
        <v>0</v>
      </c>
      <c r="N44" s="69">
        <f t="shared" si="8"/>
        <v>0</v>
      </c>
      <c r="O44" s="69">
        <f t="shared" si="8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9" t="s">
        <v>78</v>
      </c>
      <c r="B45" s="30" t="s">
        <v>74</v>
      </c>
      <c r="C45" s="30"/>
      <c r="D45" s="30"/>
      <c r="E45" s="96" t="s">
        <v>99</v>
      </c>
      <c r="F45" s="95">
        <f t="shared" ref="F45:K45" si="9">F39+F44</f>
        <v>0</v>
      </c>
      <c r="G45" s="95">
        <f t="shared" si="9"/>
        <v>0</v>
      </c>
      <c r="H45" s="95">
        <f t="shared" si="9"/>
        <v>0</v>
      </c>
      <c r="I45" s="95">
        <f t="shared" si="9"/>
        <v>0</v>
      </c>
      <c r="J45" s="95">
        <f t="shared" si="9"/>
        <v>0</v>
      </c>
      <c r="K45" s="95">
        <f t="shared" si="9"/>
        <v>0</v>
      </c>
      <c r="L45" s="95">
        <f t="shared" ref="L45:O45" si="10">L39+L44</f>
        <v>0</v>
      </c>
      <c r="M45" s="95">
        <f t="shared" si="10"/>
        <v>0</v>
      </c>
      <c r="N45" s="95">
        <f t="shared" si="10"/>
        <v>0</v>
      </c>
      <c r="O45" s="95">
        <f t="shared" si="10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10"/>
      <c r="B46" s="56" t="s">
        <v>75</v>
      </c>
      <c r="C46" s="56"/>
      <c r="D46" s="56"/>
      <c r="E46" s="56"/>
      <c r="F46" s="69">
        <v>0</v>
      </c>
      <c r="G46" s="69">
        <v>0</v>
      </c>
      <c r="H46" s="69">
        <v>0</v>
      </c>
      <c r="I46" s="69">
        <v>0</v>
      </c>
      <c r="J46" s="95"/>
      <c r="K46" s="95"/>
      <c r="L46" s="95"/>
      <c r="M46" s="95"/>
      <c r="N46" s="69"/>
      <c r="O46" s="69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10"/>
      <c r="B47" s="56" t="s">
        <v>76</v>
      </c>
      <c r="C47" s="56"/>
      <c r="D47" s="56"/>
      <c r="E47" s="56"/>
      <c r="F47" s="95">
        <v>0</v>
      </c>
      <c r="G47" s="95">
        <v>0</v>
      </c>
      <c r="H47" s="95">
        <v>0</v>
      </c>
      <c r="I47" s="95">
        <v>0</v>
      </c>
      <c r="J47" s="95"/>
      <c r="K47" s="95"/>
      <c r="L47" s="95"/>
      <c r="M47" s="95"/>
      <c r="N47" s="95"/>
      <c r="O47" s="95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10"/>
      <c r="B48" s="56" t="s">
        <v>77</v>
      </c>
      <c r="C48" s="56"/>
      <c r="D48" s="56"/>
      <c r="E48" s="56"/>
      <c r="F48" s="95">
        <v>0</v>
      </c>
      <c r="G48" s="95">
        <v>0</v>
      </c>
      <c r="H48" s="95">
        <v>0</v>
      </c>
      <c r="I48" s="95">
        <v>0</v>
      </c>
      <c r="J48" s="95"/>
      <c r="K48" s="95"/>
      <c r="L48" s="95"/>
      <c r="M48" s="95"/>
      <c r="N48" s="95"/>
      <c r="O48" s="95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" ht="15.95" customHeight="1">
      <c r="A49" s="11" t="s">
        <v>82</v>
      </c>
    </row>
    <row r="50" spans="1:1" ht="15.95" customHeight="1">
      <c r="A50" s="11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20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activeCell="E1" sqref="E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103" t="s">
        <v>0</v>
      </c>
      <c r="B1" s="103"/>
      <c r="C1" s="103"/>
      <c r="D1" s="103"/>
      <c r="E1" s="20" t="s">
        <v>261</v>
      </c>
      <c r="F1" s="2"/>
    </row>
    <row r="3" spans="1:24" ht="14.25">
      <c r="A3" s="10" t="s">
        <v>105</v>
      </c>
    </row>
    <row r="5" spans="1:24" ht="14.25">
      <c r="A5" s="9" t="s">
        <v>236</v>
      </c>
      <c r="E5" s="3"/>
    </row>
    <row r="6" spans="1:24" ht="14.25">
      <c r="A6" s="3"/>
      <c r="G6" s="105" t="s">
        <v>106</v>
      </c>
      <c r="H6" s="106"/>
      <c r="I6" s="106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27" customHeight="1">
      <c r="A7" s="8"/>
      <c r="B7" s="4"/>
      <c r="C7" s="4"/>
      <c r="D7" s="4"/>
      <c r="E7" s="60"/>
      <c r="F7" s="52" t="s">
        <v>237</v>
      </c>
      <c r="G7" s="52"/>
      <c r="H7" s="52" t="s">
        <v>240</v>
      </c>
      <c r="I7" s="70" t="s">
        <v>20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17.100000000000001" customHeight="1">
      <c r="A8" s="5"/>
      <c r="B8" s="6"/>
      <c r="C8" s="6"/>
      <c r="D8" s="6"/>
      <c r="E8" s="61"/>
      <c r="F8" s="54" t="s">
        <v>231</v>
      </c>
      <c r="G8" s="54" t="s">
        <v>1</v>
      </c>
      <c r="H8" s="54" t="s">
        <v>231</v>
      </c>
      <c r="I8" s="5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8" customHeight="1">
      <c r="A9" s="104" t="s">
        <v>79</v>
      </c>
      <c r="B9" s="104" t="s">
        <v>80</v>
      </c>
      <c r="C9" s="62" t="s">
        <v>2</v>
      </c>
      <c r="D9" s="56"/>
      <c r="E9" s="56"/>
      <c r="F9" s="57">
        <v>343164</v>
      </c>
      <c r="G9" s="58">
        <f t="shared" ref="G9:G22" si="0">F9/$F$22*100</f>
        <v>29.132602904397348</v>
      </c>
      <c r="H9" s="57">
        <v>341070</v>
      </c>
      <c r="I9" s="58">
        <f t="shared" ref="I9:I40" si="1">(F9/H9-1)*100</f>
        <v>0.61395021549828233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8" customHeight="1">
      <c r="A10" s="104"/>
      <c r="B10" s="104"/>
      <c r="C10" s="64"/>
      <c r="D10" s="62" t="s">
        <v>21</v>
      </c>
      <c r="E10" s="56"/>
      <c r="F10" s="57">
        <v>167901</v>
      </c>
      <c r="G10" s="58">
        <f t="shared" si="0"/>
        <v>14.253806227492449</v>
      </c>
      <c r="H10" s="57">
        <v>169711</v>
      </c>
      <c r="I10" s="58">
        <f t="shared" si="1"/>
        <v>-1.0665189645927442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8" customHeight="1">
      <c r="A11" s="104"/>
      <c r="B11" s="104"/>
      <c r="C11" s="51"/>
      <c r="D11" s="51"/>
      <c r="E11" s="30" t="s">
        <v>22</v>
      </c>
      <c r="F11" s="57">
        <v>129916</v>
      </c>
      <c r="G11" s="58">
        <f t="shared" si="0"/>
        <v>11.029103399330015</v>
      </c>
      <c r="H11" s="57">
        <v>130581</v>
      </c>
      <c r="I11" s="58">
        <f t="shared" si="1"/>
        <v>-0.5092624501267462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8" customHeight="1">
      <c r="A12" s="104"/>
      <c r="B12" s="104"/>
      <c r="C12" s="51"/>
      <c r="D12" s="29"/>
      <c r="E12" s="30" t="s">
        <v>23</v>
      </c>
      <c r="F12" s="57">
        <v>26213</v>
      </c>
      <c r="G12" s="58">
        <f t="shared" si="0"/>
        <v>2.2253293467058537</v>
      </c>
      <c r="H12" s="57">
        <v>27399</v>
      </c>
      <c r="I12" s="58">
        <f t="shared" si="1"/>
        <v>-4.3286251323040981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8" customHeight="1">
      <c r="A13" s="104"/>
      <c r="B13" s="104"/>
      <c r="C13" s="63"/>
      <c r="D13" s="56" t="s">
        <v>24</v>
      </c>
      <c r="E13" s="56"/>
      <c r="F13" s="57">
        <v>122231</v>
      </c>
      <c r="G13" s="58">
        <f t="shared" si="0"/>
        <v>10.376692151878961</v>
      </c>
      <c r="H13" s="57">
        <v>122151</v>
      </c>
      <c r="I13" s="58">
        <f t="shared" si="1"/>
        <v>6.5492709842729369E-2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8" customHeight="1">
      <c r="A14" s="104"/>
      <c r="B14" s="104"/>
      <c r="C14" s="56" t="s">
        <v>3</v>
      </c>
      <c r="D14" s="56"/>
      <c r="E14" s="56"/>
      <c r="F14" s="57">
        <v>6722</v>
      </c>
      <c r="G14" s="58">
        <f t="shared" si="0"/>
        <v>0.57065821800468275</v>
      </c>
      <c r="H14" s="57">
        <v>4288</v>
      </c>
      <c r="I14" s="58">
        <f t="shared" si="1"/>
        <v>56.763059701492537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8" customHeight="1">
      <c r="A15" s="104"/>
      <c r="B15" s="104"/>
      <c r="C15" s="56" t="s">
        <v>4</v>
      </c>
      <c r="D15" s="56"/>
      <c r="E15" s="56"/>
      <c r="F15" s="57">
        <v>52229</v>
      </c>
      <c r="G15" s="58">
        <f t="shared" si="0"/>
        <v>4.4339345534315049</v>
      </c>
      <c r="H15" s="57">
        <v>33823</v>
      </c>
      <c r="I15" s="58">
        <f t="shared" si="1"/>
        <v>54.418590899683636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8" customHeight="1">
      <c r="A16" s="104"/>
      <c r="B16" s="104"/>
      <c r="C16" s="56" t="s">
        <v>25</v>
      </c>
      <c r="D16" s="56"/>
      <c r="E16" s="56"/>
      <c r="F16" s="57">
        <v>23851</v>
      </c>
      <c r="G16" s="58">
        <f t="shared" si="0"/>
        <v>2.0248094551665705</v>
      </c>
      <c r="H16" s="57">
        <v>23730</v>
      </c>
      <c r="I16" s="58">
        <f t="shared" si="1"/>
        <v>0.50990307627476472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8" customHeight="1">
      <c r="A17" s="104"/>
      <c r="B17" s="104"/>
      <c r="C17" s="56" t="s">
        <v>5</v>
      </c>
      <c r="D17" s="56"/>
      <c r="E17" s="56"/>
      <c r="F17" s="57">
        <v>235331</v>
      </c>
      <c r="G17" s="58">
        <f t="shared" si="0"/>
        <v>19.978216170969947</v>
      </c>
      <c r="H17" s="57">
        <v>353392</v>
      </c>
      <c r="I17" s="58">
        <f t="shared" si="1"/>
        <v>-33.407943586725217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8" customHeight="1">
      <c r="A18" s="104"/>
      <c r="B18" s="104"/>
      <c r="C18" s="56" t="s">
        <v>26</v>
      </c>
      <c r="D18" s="56"/>
      <c r="E18" s="56"/>
      <c r="F18" s="57">
        <v>46505</v>
      </c>
      <c r="G18" s="58">
        <f t="shared" si="0"/>
        <v>3.9480006587783056</v>
      </c>
      <c r="H18" s="57">
        <v>43131</v>
      </c>
      <c r="I18" s="58">
        <f t="shared" si="1"/>
        <v>7.8226797431081962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8" customHeight="1">
      <c r="A19" s="104"/>
      <c r="B19" s="104"/>
      <c r="C19" s="56" t="s">
        <v>27</v>
      </c>
      <c r="D19" s="56"/>
      <c r="E19" s="56"/>
      <c r="F19" s="57">
        <v>13272</v>
      </c>
      <c r="G19" s="58">
        <f t="shared" si="0"/>
        <v>1.1267146488185287</v>
      </c>
      <c r="H19" s="57">
        <v>8982</v>
      </c>
      <c r="I19" s="58">
        <f t="shared" si="1"/>
        <v>47.762191048764201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8" customHeight="1">
      <c r="A20" s="104"/>
      <c r="B20" s="104"/>
      <c r="C20" s="56" t="s">
        <v>6</v>
      </c>
      <c r="D20" s="56"/>
      <c r="E20" s="56"/>
      <c r="F20" s="57">
        <v>75546</v>
      </c>
      <c r="G20" s="58">
        <f t="shared" si="0"/>
        <v>6.4134105530172221</v>
      </c>
      <c r="H20" s="57">
        <v>79102</v>
      </c>
      <c r="I20" s="58">
        <f t="shared" si="1"/>
        <v>-4.4954615559657185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8" customHeight="1">
      <c r="A21" s="104"/>
      <c r="B21" s="104"/>
      <c r="C21" s="56" t="s">
        <v>7</v>
      </c>
      <c r="D21" s="56"/>
      <c r="E21" s="56"/>
      <c r="F21" s="57">
        <v>381318</v>
      </c>
      <c r="G21" s="58">
        <f t="shared" si="0"/>
        <v>32.371652837415894</v>
      </c>
      <c r="H21" s="57">
        <v>377552</v>
      </c>
      <c r="I21" s="58">
        <f t="shared" si="1"/>
        <v>0.99747849302878056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8" customHeight="1">
      <c r="A22" s="104"/>
      <c r="B22" s="104"/>
      <c r="C22" s="56" t="s">
        <v>8</v>
      </c>
      <c r="D22" s="56"/>
      <c r="E22" s="56"/>
      <c r="F22" s="57">
        <f>SUM(F9,F14:F21)</f>
        <v>1177938</v>
      </c>
      <c r="G22" s="58">
        <f t="shared" si="0"/>
        <v>100</v>
      </c>
      <c r="H22" s="57">
        <f>SUM(H9,H14:H21)</f>
        <v>1265070</v>
      </c>
      <c r="I22" s="58">
        <f t="shared" si="1"/>
        <v>-6.8875240105290665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8" customHeight="1">
      <c r="A23" s="104"/>
      <c r="B23" s="104" t="s">
        <v>81</v>
      </c>
      <c r="C23" s="65" t="s">
        <v>9</v>
      </c>
      <c r="D23" s="30"/>
      <c r="E23" s="30"/>
      <c r="F23" s="57">
        <v>513854</v>
      </c>
      <c r="G23" s="58">
        <f t="shared" ref="G23:G40" si="2">F23/$F$40*100</f>
        <v>44.258536400500248</v>
      </c>
      <c r="H23" s="57">
        <v>480266</v>
      </c>
      <c r="I23" s="58">
        <f t="shared" si="1"/>
        <v>6.9936243664969089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8" customHeight="1">
      <c r="A24" s="104"/>
      <c r="B24" s="104"/>
      <c r="C24" s="64"/>
      <c r="D24" s="30" t="s">
        <v>10</v>
      </c>
      <c r="E24" s="30"/>
      <c r="F24" s="57">
        <v>144269</v>
      </c>
      <c r="G24" s="58">
        <f t="shared" si="2"/>
        <v>12.425970777621211</v>
      </c>
      <c r="H24" s="57">
        <v>142586</v>
      </c>
      <c r="I24" s="58">
        <f t="shared" si="1"/>
        <v>1.1803402858625578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8" customHeight="1">
      <c r="A25" s="104"/>
      <c r="B25" s="104"/>
      <c r="C25" s="64"/>
      <c r="D25" s="30" t="s">
        <v>28</v>
      </c>
      <c r="E25" s="30"/>
      <c r="F25" s="57">
        <v>269637</v>
      </c>
      <c r="G25" s="58">
        <f>F25/$F$40*100</f>
        <v>23.22398770744547</v>
      </c>
      <c r="H25" s="57">
        <v>234039</v>
      </c>
      <c r="I25" s="58">
        <f t="shared" si="1"/>
        <v>15.210285465242968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8" customHeight="1">
      <c r="A26" s="104"/>
      <c r="B26" s="104"/>
      <c r="C26" s="63"/>
      <c r="D26" s="30" t="s">
        <v>11</v>
      </c>
      <c r="E26" s="30"/>
      <c r="F26" s="57">
        <v>99948</v>
      </c>
      <c r="G26" s="58">
        <f t="shared" si="2"/>
        <v>8.608577915433564</v>
      </c>
      <c r="H26" s="57">
        <v>103641</v>
      </c>
      <c r="I26" s="58">
        <f t="shared" si="1"/>
        <v>-3.5632616435580466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8" customHeight="1">
      <c r="A27" s="104"/>
      <c r="B27" s="104"/>
      <c r="C27" s="65" t="s">
        <v>12</v>
      </c>
      <c r="D27" s="30"/>
      <c r="E27" s="30"/>
      <c r="F27" s="57">
        <v>549774</v>
      </c>
      <c r="G27" s="58">
        <f t="shared" si="2"/>
        <v>47.352346368907554</v>
      </c>
      <c r="H27" s="57">
        <v>673218</v>
      </c>
      <c r="I27" s="58">
        <f t="shared" si="1"/>
        <v>-18.336408117430015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8" customHeight="1">
      <c r="A28" s="104"/>
      <c r="B28" s="104"/>
      <c r="C28" s="64"/>
      <c r="D28" s="30" t="s">
        <v>13</v>
      </c>
      <c r="E28" s="30"/>
      <c r="F28" s="57">
        <v>114062</v>
      </c>
      <c r="G28" s="58">
        <f t="shared" si="2"/>
        <v>9.8242247387659898</v>
      </c>
      <c r="H28" s="57">
        <v>93953</v>
      </c>
      <c r="I28" s="58">
        <f t="shared" si="1"/>
        <v>21.403254818898819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8" customHeight="1">
      <c r="A29" s="104"/>
      <c r="B29" s="104"/>
      <c r="C29" s="64"/>
      <c r="D29" s="30" t="s">
        <v>29</v>
      </c>
      <c r="E29" s="30"/>
      <c r="F29" s="57">
        <v>9526</v>
      </c>
      <c r="G29" s="58">
        <f t="shared" si="2"/>
        <v>0.8204797817106908</v>
      </c>
      <c r="H29" s="57">
        <v>9729</v>
      </c>
      <c r="I29" s="58">
        <f t="shared" si="1"/>
        <v>-2.0865453797923705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18" customHeight="1">
      <c r="A30" s="104"/>
      <c r="B30" s="104"/>
      <c r="C30" s="64"/>
      <c r="D30" s="30" t="s">
        <v>30</v>
      </c>
      <c r="E30" s="30"/>
      <c r="F30" s="57">
        <v>71133</v>
      </c>
      <c r="G30" s="58">
        <f t="shared" si="2"/>
        <v>6.1267256259108311</v>
      </c>
      <c r="H30" s="57">
        <v>224533</v>
      </c>
      <c r="I30" s="58">
        <f t="shared" si="1"/>
        <v>-68.31957885923228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18" customHeight="1">
      <c r="A31" s="104"/>
      <c r="B31" s="104"/>
      <c r="C31" s="64"/>
      <c r="D31" s="30" t="s">
        <v>31</v>
      </c>
      <c r="E31" s="30"/>
      <c r="F31" s="57">
        <v>60070</v>
      </c>
      <c r="G31" s="58">
        <f t="shared" si="2"/>
        <v>5.1738631626455174</v>
      </c>
      <c r="H31" s="57">
        <v>56707</v>
      </c>
      <c r="I31" s="58">
        <f t="shared" si="1"/>
        <v>5.9304847726030285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8" customHeight="1">
      <c r="A32" s="104"/>
      <c r="B32" s="104"/>
      <c r="C32" s="64"/>
      <c r="D32" s="30" t="s">
        <v>14</v>
      </c>
      <c r="E32" s="30"/>
      <c r="F32" s="57">
        <v>35878</v>
      </c>
      <c r="G32" s="58">
        <f t="shared" si="2"/>
        <v>3.0901924845912419</v>
      </c>
      <c r="H32" s="57">
        <v>11090</v>
      </c>
      <c r="I32" s="58">
        <f t="shared" si="1"/>
        <v>223.51668169522091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8" customHeight="1">
      <c r="A33" s="104"/>
      <c r="B33" s="104"/>
      <c r="C33" s="63"/>
      <c r="D33" s="30" t="s">
        <v>32</v>
      </c>
      <c r="E33" s="30"/>
      <c r="F33" s="57">
        <v>259105</v>
      </c>
      <c r="G33" s="58">
        <f t="shared" si="2"/>
        <v>22.316860575283286</v>
      </c>
      <c r="H33" s="57">
        <v>277206</v>
      </c>
      <c r="I33" s="58">
        <f t="shared" si="1"/>
        <v>-6.5298009422595449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8" customHeight="1">
      <c r="A34" s="104"/>
      <c r="B34" s="104"/>
      <c r="C34" s="65" t="s">
        <v>15</v>
      </c>
      <c r="D34" s="30"/>
      <c r="E34" s="30"/>
      <c r="F34" s="57">
        <v>97400</v>
      </c>
      <c r="G34" s="58">
        <f t="shared" si="2"/>
        <v>8.3891172305922002</v>
      </c>
      <c r="H34" s="57">
        <v>94345</v>
      </c>
      <c r="I34" s="58">
        <f t="shared" si="1"/>
        <v>3.2381154274206292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8" customHeight="1">
      <c r="A35" s="104"/>
      <c r="B35" s="104"/>
      <c r="C35" s="64"/>
      <c r="D35" s="65" t="s">
        <v>16</v>
      </c>
      <c r="E35" s="30"/>
      <c r="F35" s="57">
        <v>96751</v>
      </c>
      <c r="G35" s="58">
        <f t="shared" si="2"/>
        <v>8.3332184925772665</v>
      </c>
      <c r="H35" s="57">
        <v>94119</v>
      </c>
      <c r="I35" s="58">
        <f t="shared" si="1"/>
        <v>2.7964598008903607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8" customHeight="1">
      <c r="A36" s="104"/>
      <c r="B36" s="104"/>
      <c r="C36" s="64"/>
      <c r="D36" s="64"/>
      <c r="E36" s="59" t="s">
        <v>102</v>
      </c>
      <c r="F36" s="57">
        <v>42840</v>
      </c>
      <c r="G36" s="58">
        <f t="shared" si="2"/>
        <v>3.6898334923877805</v>
      </c>
      <c r="H36" s="57">
        <v>49356</v>
      </c>
      <c r="I36" s="58">
        <f t="shared" si="1"/>
        <v>-13.202042304886941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8" customHeight="1">
      <c r="A37" s="104"/>
      <c r="B37" s="104"/>
      <c r="C37" s="64"/>
      <c r="D37" s="63"/>
      <c r="E37" s="30" t="s">
        <v>33</v>
      </c>
      <c r="F37" s="57">
        <v>53911</v>
      </c>
      <c r="G37" s="58">
        <f t="shared" si="2"/>
        <v>4.643385000189487</v>
      </c>
      <c r="H37" s="57">
        <v>44763</v>
      </c>
      <c r="I37" s="58">
        <f t="shared" si="1"/>
        <v>20.436521234054904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8" customHeight="1">
      <c r="A38" s="104"/>
      <c r="B38" s="104"/>
      <c r="C38" s="64"/>
      <c r="D38" s="56" t="s">
        <v>34</v>
      </c>
      <c r="E38" s="56"/>
      <c r="F38" s="57">
        <v>649</v>
      </c>
      <c r="G38" s="58">
        <f t="shared" si="2"/>
        <v>5.5898738014931594E-2</v>
      </c>
      <c r="H38" s="57">
        <v>226</v>
      </c>
      <c r="I38" s="58">
        <f t="shared" si="1"/>
        <v>187.16814159292036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8" customHeight="1">
      <c r="A39" s="104"/>
      <c r="B39" s="104"/>
      <c r="C39" s="63"/>
      <c r="D39" s="56" t="s">
        <v>35</v>
      </c>
      <c r="E39" s="56"/>
      <c r="F39" s="57">
        <v>0</v>
      </c>
      <c r="G39" s="58">
        <f t="shared" si="2"/>
        <v>0</v>
      </c>
      <c r="H39" s="57">
        <v>0</v>
      </c>
      <c r="I39" s="58" t="e">
        <f t="shared" si="1"/>
        <v>#DIV/0!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8" customHeight="1">
      <c r="A40" s="104"/>
      <c r="B40" s="104"/>
      <c r="C40" s="30" t="s">
        <v>17</v>
      </c>
      <c r="D40" s="30"/>
      <c r="E40" s="30"/>
      <c r="F40" s="57">
        <f>SUM(F23,F27,F34)</f>
        <v>1161028</v>
      </c>
      <c r="G40" s="58">
        <f t="shared" si="2"/>
        <v>100</v>
      </c>
      <c r="H40" s="57">
        <f>SUM(H23,H27,H34)</f>
        <v>1247829</v>
      </c>
      <c r="I40" s="58">
        <f t="shared" si="1"/>
        <v>-6.956161461225852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8" customHeight="1">
      <c r="A41" s="26" t="s">
        <v>18</v>
      </c>
    </row>
    <row r="42" spans="1:24" ht="18" customHeight="1">
      <c r="A42" s="27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r:id="rId1"/>
  <headerFooter alignWithMargins="0">
    <oddHeader>&amp;R&amp;"明朝,斜体"&amp;9指定都市－3-1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zoomScaleSheetLayoutView="100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 activeCell="C1" sqref="C1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37" t="s">
        <v>0</v>
      </c>
      <c r="B1" s="37"/>
      <c r="C1" s="20" t="s">
        <v>261</v>
      </c>
      <c r="D1" s="38"/>
      <c r="E1" s="38"/>
    </row>
    <row r="4" spans="1:9">
      <c r="A4" s="9" t="s">
        <v>107</v>
      </c>
    </row>
    <row r="5" spans="1:9">
      <c r="I5" s="39" t="s">
        <v>108</v>
      </c>
    </row>
    <row r="6" spans="1:9" s="33" customFormat="1" ht="29.25" customHeight="1">
      <c r="A6" s="71" t="s">
        <v>109</v>
      </c>
      <c r="B6" s="52"/>
      <c r="C6" s="52"/>
      <c r="D6" s="52"/>
      <c r="E6" s="28" t="s">
        <v>226</v>
      </c>
      <c r="F6" s="28" t="s">
        <v>227</v>
      </c>
      <c r="G6" s="28" t="s">
        <v>228</v>
      </c>
      <c r="H6" s="28" t="s">
        <v>229</v>
      </c>
      <c r="I6" s="28" t="s">
        <v>241</v>
      </c>
    </row>
    <row r="7" spans="1:9" ht="27" customHeight="1">
      <c r="A7" s="104" t="s">
        <v>110</v>
      </c>
      <c r="B7" s="62" t="s">
        <v>111</v>
      </c>
      <c r="C7" s="56"/>
      <c r="D7" s="66" t="s">
        <v>112</v>
      </c>
      <c r="E7" s="32">
        <v>868018</v>
      </c>
      <c r="F7" s="28">
        <v>858142</v>
      </c>
      <c r="G7" s="28">
        <v>882411</v>
      </c>
      <c r="H7" s="28">
        <v>1265070</v>
      </c>
      <c r="I7" s="28">
        <v>1177938</v>
      </c>
    </row>
    <row r="8" spans="1:9" ht="27" customHeight="1">
      <c r="A8" s="104"/>
      <c r="B8" s="83"/>
      <c r="C8" s="56" t="s">
        <v>113</v>
      </c>
      <c r="D8" s="66" t="s">
        <v>37</v>
      </c>
      <c r="E8" s="72">
        <v>479486</v>
      </c>
      <c r="F8" s="72">
        <v>487798</v>
      </c>
      <c r="G8" s="72">
        <v>426390</v>
      </c>
      <c r="H8" s="72">
        <v>427622</v>
      </c>
      <c r="I8" s="73">
        <v>460927</v>
      </c>
    </row>
    <row r="9" spans="1:9" ht="27" customHeight="1">
      <c r="A9" s="104"/>
      <c r="B9" s="56" t="s">
        <v>114</v>
      </c>
      <c r="C9" s="56"/>
      <c r="D9" s="66"/>
      <c r="E9" s="72">
        <v>854727</v>
      </c>
      <c r="F9" s="72">
        <v>844135</v>
      </c>
      <c r="G9" s="72">
        <v>868661</v>
      </c>
      <c r="H9" s="72">
        <v>1247829</v>
      </c>
      <c r="I9" s="74">
        <v>1161028</v>
      </c>
    </row>
    <row r="10" spans="1:9" ht="27" customHeight="1">
      <c r="A10" s="104"/>
      <c r="B10" s="56" t="s">
        <v>115</v>
      </c>
      <c r="C10" s="56"/>
      <c r="D10" s="66"/>
      <c r="E10" s="72">
        <v>13291</v>
      </c>
      <c r="F10" s="72">
        <v>14008</v>
      </c>
      <c r="G10" s="72">
        <v>13750</v>
      </c>
      <c r="H10" s="72">
        <v>17240</v>
      </c>
      <c r="I10" s="74">
        <v>16910</v>
      </c>
    </row>
    <row r="11" spans="1:9" ht="27" customHeight="1">
      <c r="A11" s="104"/>
      <c r="B11" s="56" t="s">
        <v>116</v>
      </c>
      <c r="C11" s="56"/>
      <c r="D11" s="66"/>
      <c r="E11" s="72">
        <v>4237</v>
      </c>
      <c r="F11" s="72">
        <v>4037</v>
      </c>
      <c r="G11" s="72">
        <v>4406</v>
      </c>
      <c r="H11" s="72">
        <v>8608</v>
      </c>
      <c r="I11" s="74">
        <v>6003</v>
      </c>
    </row>
    <row r="12" spans="1:9" ht="27" customHeight="1">
      <c r="A12" s="104"/>
      <c r="B12" s="56" t="s">
        <v>117</v>
      </c>
      <c r="C12" s="56"/>
      <c r="D12" s="66"/>
      <c r="E12" s="72">
        <v>9054</v>
      </c>
      <c r="F12" s="72">
        <v>9971</v>
      </c>
      <c r="G12" s="72">
        <v>9344</v>
      </c>
      <c r="H12" s="72">
        <v>8632</v>
      </c>
      <c r="I12" s="74">
        <v>10907</v>
      </c>
    </row>
    <row r="13" spans="1:9" ht="27" customHeight="1">
      <c r="A13" s="104"/>
      <c r="B13" s="56" t="s">
        <v>118</v>
      </c>
      <c r="C13" s="56"/>
      <c r="D13" s="66"/>
      <c r="E13" s="72">
        <v>-396</v>
      </c>
      <c r="F13" s="72">
        <v>916</v>
      </c>
      <c r="G13" s="72">
        <v>-627</v>
      </c>
      <c r="H13" s="72">
        <v>-712</v>
      </c>
      <c r="I13" s="74">
        <v>2275</v>
      </c>
    </row>
    <row r="14" spans="1:9" ht="27" customHeight="1">
      <c r="A14" s="104"/>
      <c r="B14" s="56" t="s">
        <v>119</v>
      </c>
      <c r="C14" s="56"/>
      <c r="D14" s="66"/>
      <c r="E14" s="72">
        <v>0</v>
      </c>
      <c r="F14" s="72">
        <v>0</v>
      </c>
      <c r="G14" s="72">
        <v>0</v>
      </c>
      <c r="H14" s="72">
        <v>0</v>
      </c>
      <c r="I14" s="74">
        <v>0</v>
      </c>
    </row>
    <row r="15" spans="1:9" ht="27" customHeight="1">
      <c r="A15" s="104"/>
      <c r="B15" s="56" t="s">
        <v>120</v>
      </c>
      <c r="C15" s="56"/>
      <c r="D15" s="66"/>
      <c r="E15" s="72">
        <v>3209</v>
      </c>
      <c r="F15" s="72">
        <v>4897</v>
      </c>
      <c r="G15" s="72">
        <v>1651</v>
      </c>
      <c r="H15" s="72">
        <v>2092</v>
      </c>
      <c r="I15" s="74">
        <v>1002</v>
      </c>
    </row>
    <row r="16" spans="1:9" ht="27" customHeight="1">
      <c r="A16" s="104"/>
      <c r="B16" s="56" t="s">
        <v>121</v>
      </c>
      <c r="C16" s="56"/>
      <c r="D16" s="66" t="s">
        <v>38</v>
      </c>
      <c r="E16" s="72">
        <v>62049</v>
      </c>
      <c r="F16" s="72">
        <v>68528</v>
      </c>
      <c r="G16" s="72">
        <v>64774</v>
      </c>
      <c r="H16" s="72">
        <v>68834</v>
      </c>
      <c r="I16" s="74">
        <v>75858</v>
      </c>
    </row>
    <row r="17" spans="1:9" ht="27" customHeight="1">
      <c r="A17" s="104"/>
      <c r="B17" s="56" t="s">
        <v>122</v>
      </c>
      <c r="C17" s="56"/>
      <c r="D17" s="66" t="s">
        <v>39</v>
      </c>
      <c r="E17" s="72">
        <v>192393</v>
      </c>
      <c r="F17" s="72">
        <v>198652</v>
      </c>
      <c r="G17" s="72">
        <v>180301</v>
      </c>
      <c r="H17" s="72">
        <v>162451</v>
      </c>
      <c r="I17" s="74">
        <v>174390</v>
      </c>
    </row>
    <row r="18" spans="1:9" ht="27" customHeight="1">
      <c r="A18" s="104"/>
      <c r="B18" s="56" t="s">
        <v>123</v>
      </c>
      <c r="C18" s="56"/>
      <c r="D18" s="66" t="s">
        <v>40</v>
      </c>
      <c r="E18" s="72">
        <v>1220521</v>
      </c>
      <c r="F18" s="72">
        <v>1211030</v>
      </c>
      <c r="G18" s="72">
        <v>1190651</v>
      </c>
      <c r="H18" s="72">
        <v>1176640</v>
      </c>
      <c r="I18" s="74">
        <v>1162081</v>
      </c>
    </row>
    <row r="19" spans="1:9" ht="27" customHeight="1">
      <c r="A19" s="104"/>
      <c r="B19" s="56" t="s">
        <v>124</v>
      </c>
      <c r="C19" s="56"/>
      <c r="D19" s="66" t="s">
        <v>125</v>
      </c>
      <c r="E19" s="72">
        <f>E17+E18-E16</f>
        <v>1350865</v>
      </c>
      <c r="F19" s="72">
        <f>F17+F18-F16</f>
        <v>1341154</v>
      </c>
      <c r="G19" s="72">
        <f>G17+G18-G16</f>
        <v>1306178</v>
      </c>
      <c r="H19" s="72">
        <f>H17+H18-H16</f>
        <v>1270257</v>
      </c>
      <c r="I19" s="72">
        <f>I17+I18-I16</f>
        <v>1260613</v>
      </c>
    </row>
    <row r="20" spans="1:9" ht="27" customHeight="1">
      <c r="A20" s="104"/>
      <c r="B20" s="56" t="s">
        <v>126</v>
      </c>
      <c r="C20" s="56"/>
      <c r="D20" s="66" t="s">
        <v>127</v>
      </c>
      <c r="E20" s="75">
        <f>E18/E8</f>
        <v>2.5454778658813813</v>
      </c>
      <c r="F20" s="75">
        <f>F18/F8</f>
        <v>2.4826465053157252</v>
      </c>
      <c r="G20" s="75">
        <f>G18/G8</f>
        <v>2.7923989774619478</v>
      </c>
      <c r="H20" s="75">
        <f>H18/H8</f>
        <v>2.7515890202094373</v>
      </c>
      <c r="I20" s="75">
        <f>I18/I8</f>
        <v>2.5211823130343851</v>
      </c>
    </row>
    <row r="21" spans="1:9" ht="27" customHeight="1">
      <c r="A21" s="104"/>
      <c r="B21" s="56" t="s">
        <v>128</v>
      </c>
      <c r="C21" s="56"/>
      <c r="D21" s="66" t="s">
        <v>129</v>
      </c>
      <c r="E21" s="75">
        <f>E19/E8</f>
        <v>2.8173189623888915</v>
      </c>
      <c r="F21" s="75">
        <f>F19/F8</f>
        <v>2.7494044666029791</v>
      </c>
      <c r="G21" s="75">
        <f>G19/G8</f>
        <v>3.0633410727268462</v>
      </c>
      <c r="H21" s="75">
        <f>H19/H8</f>
        <v>2.9705136779679249</v>
      </c>
      <c r="I21" s="75">
        <f>I19/I8</f>
        <v>2.7349515216075431</v>
      </c>
    </row>
    <row r="22" spans="1:9" ht="27" customHeight="1">
      <c r="A22" s="104"/>
      <c r="B22" s="56" t="s">
        <v>130</v>
      </c>
      <c r="C22" s="56"/>
      <c r="D22" s="66" t="s">
        <v>131</v>
      </c>
      <c r="E22" s="72">
        <f>E18/E24*1000000</f>
        <v>793225.49638294091</v>
      </c>
      <c r="F22" s="72">
        <f>F18/F24*1000000</f>
        <v>787057.22628667019</v>
      </c>
      <c r="G22" s="72">
        <f>G18/G24*1000000</f>
        <v>773812.76560898591</v>
      </c>
      <c r="H22" s="72">
        <f>H18/H24*1000000</f>
        <v>729748.10095807968</v>
      </c>
      <c r="I22" s="72">
        <f>I18/I24*1000000</f>
        <v>720718.65898615227</v>
      </c>
    </row>
    <row r="23" spans="1:9" ht="27" customHeight="1">
      <c r="A23" s="104"/>
      <c r="B23" s="56" t="s">
        <v>132</v>
      </c>
      <c r="C23" s="56"/>
      <c r="D23" s="66" t="s">
        <v>133</v>
      </c>
      <c r="E23" s="72">
        <f>E19/E24*1000000</f>
        <v>877937.0122851975</v>
      </c>
      <c r="F23" s="72">
        <f>F19/F24*1000000</f>
        <v>871625.76258496731</v>
      </c>
      <c r="G23" s="72">
        <f>G19/G24*1000000</f>
        <v>848894.60518457042</v>
      </c>
      <c r="H23" s="72">
        <f>H19/H24*1000000</f>
        <v>787809.04395457183</v>
      </c>
      <c r="I23" s="72">
        <f>I19/I24*1000000</f>
        <v>781827.86816109228</v>
      </c>
    </row>
    <row r="24" spans="1:9" ht="27" customHeight="1">
      <c r="A24" s="104"/>
      <c r="B24" s="76" t="s">
        <v>134</v>
      </c>
      <c r="C24" s="77"/>
      <c r="D24" s="66" t="s">
        <v>135</v>
      </c>
      <c r="E24" s="72">
        <v>1538681</v>
      </c>
      <c r="F24" s="72">
        <f>E24</f>
        <v>1538681</v>
      </c>
      <c r="G24" s="72">
        <f>F24</f>
        <v>1538681</v>
      </c>
      <c r="H24" s="72">
        <v>1612392</v>
      </c>
      <c r="I24" s="74">
        <v>1612392</v>
      </c>
    </row>
    <row r="25" spans="1:9" ht="27" customHeight="1">
      <c r="A25" s="104"/>
      <c r="B25" s="30" t="s">
        <v>136</v>
      </c>
      <c r="C25" s="30"/>
      <c r="D25" s="30"/>
      <c r="E25" s="72">
        <v>414381</v>
      </c>
      <c r="F25" s="72">
        <v>419058</v>
      </c>
      <c r="G25" s="72">
        <v>421511</v>
      </c>
      <c r="H25" s="72">
        <v>427492</v>
      </c>
      <c r="I25" s="67">
        <v>451518</v>
      </c>
    </row>
    <row r="26" spans="1:9" ht="27" customHeight="1">
      <c r="A26" s="104"/>
      <c r="B26" s="30" t="s">
        <v>137</v>
      </c>
      <c r="C26" s="30"/>
      <c r="D26" s="30"/>
      <c r="E26" s="78">
        <v>0.89</v>
      </c>
      <c r="F26" s="78">
        <v>0.89</v>
      </c>
      <c r="G26" s="78">
        <v>0.89</v>
      </c>
      <c r="H26" s="78">
        <v>0.89</v>
      </c>
      <c r="I26" s="79">
        <v>0.88</v>
      </c>
    </row>
    <row r="27" spans="1:9" ht="27" customHeight="1">
      <c r="A27" s="104"/>
      <c r="B27" s="30" t="s">
        <v>138</v>
      </c>
      <c r="C27" s="30"/>
      <c r="D27" s="30"/>
      <c r="E27" s="80">
        <v>2.2000000000000002</v>
      </c>
      <c r="F27" s="80">
        <v>2.4</v>
      </c>
      <c r="G27" s="80">
        <v>2.2000000000000002</v>
      </c>
      <c r="H27" s="80">
        <v>2</v>
      </c>
      <c r="I27" s="81">
        <v>2.4</v>
      </c>
    </row>
    <row r="28" spans="1:9" ht="27" customHeight="1">
      <c r="A28" s="104"/>
      <c r="B28" s="30" t="s">
        <v>139</v>
      </c>
      <c r="C28" s="30"/>
      <c r="D28" s="30"/>
      <c r="E28" s="80">
        <v>92.5</v>
      </c>
      <c r="F28" s="80">
        <v>91.9</v>
      </c>
      <c r="G28" s="80">
        <v>92.9</v>
      </c>
      <c r="H28" s="80">
        <v>93.8</v>
      </c>
      <c r="I28" s="81">
        <v>90.3</v>
      </c>
    </row>
    <row r="29" spans="1:9" ht="27" customHeight="1">
      <c r="A29" s="104"/>
      <c r="B29" s="30" t="s">
        <v>140</v>
      </c>
      <c r="C29" s="30"/>
      <c r="D29" s="30"/>
      <c r="E29" s="80">
        <v>54.7</v>
      </c>
      <c r="F29" s="80">
        <v>58.3</v>
      </c>
      <c r="G29" s="80">
        <v>58.8</v>
      </c>
      <c r="H29" s="80">
        <v>55.6</v>
      </c>
      <c r="I29" s="81">
        <v>59.7</v>
      </c>
    </row>
    <row r="30" spans="1:9" ht="27" customHeight="1">
      <c r="A30" s="104"/>
      <c r="B30" s="104" t="s">
        <v>141</v>
      </c>
      <c r="C30" s="30" t="s">
        <v>142</v>
      </c>
      <c r="D30" s="30"/>
      <c r="E30" s="80">
        <v>0</v>
      </c>
      <c r="F30" s="80">
        <v>0</v>
      </c>
      <c r="G30" s="80">
        <v>0</v>
      </c>
      <c r="H30" s="80">
        <v>0</v>
      </c>
      <c r="I30" s="81">
        <v>0</v>
      </c>
    </row>
    <row r="31" spans="1:9" ht="27" customHeight="1">
      <c r="A31" s="104"/>
      <c r="B31" s="104"/>
      <c r="C31" s="30" t="s">
        <v>143</v>
      </c>
      <c r="D31" s="30"/>
      <c r="E31" s="80">
        <v>0</v>
      </c>
      <c r="F31" s="80">
        <v>0</v>
      </c>
      <c r="G31" s="80">
        <v>0</v>
      </c>
      <c r="H31" s="80">
        <v>0</v>
      </c>
      <c r="I31" s="81">
        <v>0</v>
      </c>
    </row>
    <row r="32" spans="1:9" ht="27" customHeight="1">
      <c r="A32" s="104"/>
      <c r="B32" s="104"/>
      <c r="C32" s="30" t="s">
        <v>144</v>
      </c>
      <c r="D32" s="30"/>
      <c r="E32" s="80">
        <v>12.2</v>
      </c>
      <c r="F32" s="80">
        <v>11.7</v>
      </c>
      <c r="G32" s="80">
        <v>11</v>
      </c>
      <c r="H32" s="80">
        <v>9.6999999999999993</v>
      </c>
      <c r="I32" s="81">
        <v>8.8000000000000007</v>
      </c>
    </row>
    <row r="33" spans="1:9" ht="27" customHeight="1">
      <c r="A33" s="104"/>
      <c r="B33" s="104"/>
      <c r="C33" s="30" t="s">
        <v>145</v>
      </c>
      <c r="D33" s="30"/>
      <c r="E33" s="80">
        <v>152.69999999999999</v>
      </c>
      <c r="F33" s="80">
        <v>135.5</v>
      </c>
      <c r="G33" s="80">
        <v>123.2</v>
      </c>
      <c r="H33" s="80">
        <v>107.1</v>
      </c>
      <c r="I33" s="82">
        <v>82.9</v>
      </c>
    </row>
    <row r="34" spans="1:9" ht="27" customHeight="1">
      <c r="A34" s="1" t="s">
        <v>242</v>
      </c>
      <c r="E34" s="40"/>
      <c r="F34" s="40"/>
      <c r="G34" s="40"/>
      <c r="H34" s="40"/>
      <c r="I34" s="41"/>
    </row>
    <row r="35" spans="1:9" ht="27" customHeight="1">
      <c r="A35" s="11" t="s">
        <v>146</v>
      </c>
    </row>
    <row r="36" spans="1:9">
      <c r="A36" s="42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&amp;R&amp;"明朝,斜体"&amp;9指定都市－3-2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 t="s">
        <v>261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5.95" customHeight="1">
      <c r="A6" s="112" t="s">
        <v>44</v>
      </c>
      <c r="B6" s="111"/>
      <c r="C6" s="111"/>
      <c r="D6" s="111"/>
      <c r="E6" s="111"/>
      <c r="F6" s="121" t="s">
        <v>262</v>
      </c>
      <c r="G6" s="116"/>
      <c r="H6" s="121" t="s">
        <v>246</v>
      </c>
      <c r="I6" s="116"/>
      <c r="J6" s="121" t="s">
        <v>247</v>
      </c>
      <c r="K6" s="116"/>
      <c r="L6" s="121" t="s">
        <v>263</v>
      </c>
      <c r="M6" s="116"/>
      <c r="N6" s="116"/>
      <c r="O6" s="116"/>
    </row>
    <row r="7" spans="1:25" ht="15.95" customHeight="1">
      <c r="A7" s="111"/>
      <c r="B7" s="111"/>
      <c r="C7" s="111"/>
      <c r="D7" s="111"/>
      <c r="E7" s="111"/>
      <c r="F7" s="54" t="s">
        <v>253</v>
      </c>
      <c r="G7" s="84" t="s">
        <v>254</v>
      </c>
      <c r="H7" s="54" t="s">
        <v>253</v>
      </c>
      <c r="I7" s="94" t="s">
        <v>254</v>
      </c>
      <c r="J7" s="54" t="s">
        <v>253</v>
      </c>
      <c r="K7" s="94" t="s">
        <v>254</v>
      </c>
      <c r="L7" s="54" t="s">
        <v>253</v>
      </c>
      <c r="M7" s="94" t="s">
        <v>254</v>
      </c>
      <c r="N7" s="54" t="s">
        <v>237</v>
      </c>
      <c r="O7" s="85" t="s">
        <v>240</v>
      </c>
    </row>
    <row r="8" spans="1:25" ht="15.95" customHeight="1">
      <c r="A8" s="109" t="s">
        <v>83</v>
      </c>
      <c r="B8" s="62" t="s">
        <v>45</v>
      </c>
      <c r="C8" s="56"/>
      <c r="D8" s="56"/>
      <c r="E8" s="66" t="s">
        <v>36</v>
      </c>
      <c r="F8" s="95">
        <v>52806</v>
      </c>
      <c r="G8" s="95">
        <v>53660</v>
      </c>
      <c r="H8" s="95">
        <v>35395</v>
      </c>
      <c r="I8" s="95">
        <v>35018</v>
      </c>
      <c r="J8" s="95">
        <v>214</v>
      </c>
      <c r="K8" s="95">
        <v>224</v>
      </c>
      <c r="L8" s="95">
        <f>L9+L10</f>
        <v>28045</v>
      </c>
      <c r="M8" s="95">
        <v>25969</v>
      </c>
      <c r="N8" s="67"/>
      <c r="O8" s="67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9"/>
      <c r="B9" s="64"/>
      <c r="C9" s="56" t="s">
        <v>46</v>
      </c>
      <c r="D9" s="56"/>
      <c r="E9" s="66" t="s">
        <v>37</v>
      </c>
      <c r="F9" s="95">
        <v>52629</v>
      </c>
      <c r="G9" s="95">
        <v>52950</v>
      </c>
      <c r="H9" s="95">
        <v>35379</v>
      </c>
      <c r="I9" s="95">
        <v>35001</v>
      </c>
      <c r="J9" s="95">
        <v>214</v>
      </c>
      <c r="K9" s="95">
        <v>224</v>
      </c>
      <c r="L9" s="95">
        <f>22808+4914</f>
        <v>27722</v>
      </c>
      <c r="M9" s="95">
        <v>25585</v>
      </c>
      <c r="N9" s="67"/>
      <c r="O9" s="67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9"/>
      <c r="B10" s="63"/>
      <c r="C10" s="56" t="s">
        <v>47</v>
      </c>
      <c r="D10" s="56"/>
      <c r="E10" s="66" t="s">
        <v>38</v>
      </c>
      <c r="F10" s="95">
        <v>177</v>
      </c>
      <c r="G10" s="95">
        <v>710</v>
      </c>
      <c r="H10" s="95">
        <v>16</v>
      </c>
      <c r="I10" s="95">
        <v>17</v>
      </c>
      <c r="J10" s="68">
        <v>0</v>
      </c>
      <c r="K10" s="68">
        <v>0</v>
      </c>
      <c r="L10" s="95">
        <v>323</v>
      </c>
      <c r="M10" s="95">
        <v>384</v>
      </c>
      <c r="N10" s="67"/>
      <c r="O10" s="67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9"/>
      <c r="B11" s="62" t="s">
        <v>48</v>
      </c>
      <c r="C11" s="56"/>
      <c r="D11" s="56"/>
      <c r="E11" s="66" t="s">
        <v>39</v>
      </c>
      <c r="F11" s="95">
        <v>48484</v>
      </c>
      <c r="G11" s="95">
        <v>46739</v>
      </c>
      <c r="H11" s="95">
        <v>29984</v>
      </c>
      <c r="I11" s="95">
        <v>29936</v>
      </c>
      <c r="J11" s="95">
        <v>170</v>
      </c>
      <c r="K11" s="95">
        <v>165</v>
      </c>
      <c r="L11" s="95">
        <f>L12+L13</f>
        <v>27879</v>
      </c>
      <c r="M11" s="95">
        <v>29249</v>
      </c>
      <c r="N11" s="67"/>
      <c r="O11" s="67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9"/>
      <c r="B12" s="64"/>
      <c r="C12" s="56" t="s">
        <v>49</v>
      </c>
      <c r="D12" s="56"/>
      <c r="E12" s="66" t="s">
        <v>40</v>
      </c>
      <c r="F12" s="95">
        <v>47089</v>
      </c>
      <c r="G12" s="95">
        <v>46724</v>
      </c>
      <c r="H12" s="95">
        <v>29967</v>
      </c>
      <c r="I12" s="95">
        <v>29919</v>
      </c>
      <c r="J12" s="95">
        <v>170</v>
      </c>
      <c r="K12" s="95">
        <v>165</v>
      </c>
      <c r="L12" s="95">
        <f>25176+2485</f>
        <v>27661</v>
      </c>
      <c r="M12" s="95">
        <v>29248</v>
      </c>
      <c r="N12" s="67"/>
      <c r="O12" s="67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9"/>
      <c r="B13" s="63"/>
      <c r="C13" s="56" t="s">
        <v>50</v>
      </c>
      <c r="D13" s="56"/>
      <c r="E13" s="66" t="s">
        <v>41</v>
      </c>
      <c r="F13" s="95">
        <v>1394</v>
      </c>
      <c r="G13" s="95">
        <v>16</v>
      </c>
      <c r="H13" s="100">
        <v>17</v>
      </c>
      <c r="I13" s="68">
        <v>17</v>
      </c>
      <c r="J13" s="68">
        <v>0</v>
      </c>
      <c r="K13" s="68">
        <v>0</v>
      </c>
      <c r="L13" s="95">
        <v>218</v>
      </c>
      <c r="M13" s="95">
        <v>1</v>
      </c>
      <c r="N13" s="67"/>
      <c r="O13" s="67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9"/>
      <c r="B14" s="56" t="s">
        <v>51</v>
      </c>
      <c r="C14" s="56"/>
      <c r="D14" s="56"/>
      <c r="E14" s="66" t="s">
        <v>148</v>
      </c>
      <c r="F14" s="95">
        <f>F9-F12</f>
        <v>5540</v>
      </c>
      <c r="G14" s="95">
        <f t="shared" ref="F14:K15" si="0">G9-G12</f>
        <v>6226</v>
      </c>
      <c r="H14" s="95">
        <f t="shared" si="0"/>
        <v>5412</v>
      </c>
      <c r="I14" s="95">
        <f t="shared" si="0"/>
        <v>5082</v>
      </c>
      <c r="J14" s="95">
        <f t="shared" si="0"/>
        <v>44</v>
      </c>
      <c r="K14" s="95">
        <v>59</v>
      </c>
      <c r="L14" s="95">
        <f t="shared" ref="L14:M15" si="1">L9-L12</f>
        <v>61</v>
      </c>
      <c r="M14" s="95">
        <f t="shared" si="1"/>
        <v>-3663</v>
      </c>
      <c r="N14" s="67">
        <f t="shared" ref="N14:O15" si="2">N9-N12</f>
        <v>0</v>
      </c>
      <c r="O14" s="67">
        <f t="shared" si="2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9"/>
      <c r="B15" s="56" t="s">
        <v>52</v>
      </c>
      <c r="C15" s="56"/>
      <c r="D15" s="56"/>
      <c r="E15" s="66" t="s">
        <v>149</v>
      </c>
      <c r="F15" s="95">
        <f t="shared" si="0"/>
        <v>-1217</v>
      </c>
      <c r="G15" s="95">
        <f t="shared" si="0"/>
        <v>694</v>
      </c>
      <c r="H15" s="95">
        <f>H10-H13</f>
        <v>-1</v>
      </c>
      <c r="I15" s="95">
        <f t="shared" si="0"/>
        <v>0</v>
      </c>
      <c r="J15" s="95">
        <f t="shared" si="0"/>
        <v>0</v>
      </c>
      <c r="K15" s="95">
        <f t="shared" si="0"/>
        <v>0</v>
      </c>
      <c r="L15" s="95">
        <f t="shared" si="1"/>
        <v>105</v>
      </c>
      <c r="M15" s="95">
        <f t="shared" si="1"/>
        <v>383</v>
      </c>
      <c r="N15" s="67">
        <f t="shared" si="2"/>
        <v>0</v>
      </c>
      <c r="O15" s="67">
        <f t="shared" si="2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9"/>
      <c r="B16" s="56" t="s">
        <v>53</v>
      </c>
      <c r="C16" s="56"/>
      <c r="D16" s="56"/>
      <c r="E16" s="66" t="s">
        <v>150</v>
      </c>
      <c r="F16" s="95">
        <f t="shared" ref="F16:G16" si="3">F8-F11</f>
        <v>4322</v>
      </c>
      <c r="G16" s="95">
        <f t="shared" si="3"/>
        <v>6921</v>
      </c>
      <c r="H16" s="95">
        <f>H8-H11</f>
        <v>5411</v>
      </c>
      <c r="I16" s="95">
        <f t="shared" ref="I16:J16" si="4">I8-I11</f>
        <v>5082</v>
      </c>
      <c r="J16" s="95">
        <f t="shared" si="4"/>
        <v>44</v>
      </c>
      <c r="K16" s="95">
        <v>59</v>
      </c>
      <c r="L16" s="95">
        <f t="shared" ref="L16:M16" si="5">L8-L11</f>
        <v>166</v>
      </c>
      <c r="M16" s="95">
        <f t="shared" si="5"/>
        <v>-3280</v>
      </c>
      <c r="N16" s="67">
        <f t="shared" ref="N16:O16" si="6">N8-N11</f>
        <v>0</v>
      </c>
      <c r="O16" s="67">
        <f t="shared" si="6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9"/>
      <c r="B17" s="56" t="s">
        <v>54</v>
      </c>
      <c r="C17" s="56"/>
      <c r="D17" s="56"/>
      <c r="E17" s="54"/>
      <c r="F17" s="68"/>
      <c r="G17" s="68"/>
      <c r="H17" s="68">
        <v>0</v>
      </c>
      <c r="I17" s="68">
        <v>0</v>
      </c>
      <c r="J17" s="95">
        <v>0</v>
      </c>
      <c r="K17" s="95">
        <v>0</v>
      </c>
      <c r="L17" s="95">
        <v>-112599</v>
      </c>
      <c r="M17" s="95">
        <v>112765</v>
      </c>
      <c r="N17" s="68"/>
      <c r="O17" s="69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9"/>
      <c r="B18" s="56" t="s">
        <v>55</v>
      </c>
      <c r="C18" s="56"/>
      <c r="D18" s="56"/>
      <c r="E18" s="54"/>
      <c r="F18" s="69"/>
      <c r="G18" s="69"/>
      <c r="H18" s="69">
        <v>0</v>
      </c>
      <c r="I18" s="69">
        <v>0</v>
      </c>
      <c r="J18" s="69">
        <v>0</v>
      </c>
      <c r="K18" s="69">
        <v>0</v>
      </c>
      <c r="L18" s="69">
        <v>-4914</v>
      </c>
      <c r="M18" s="69">
        <v>3908</v>
      </c>
      <c r="N18" s="69"/>
      <c r="O18" s="69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9" t="s">
        <v>84</v>
      </c>
      <c r="B19" s="62" t="s">
        <v>56</v>
      </c>
      <c r="C19" s="56"/>
      <c r="D19" s="56"/>
      <c r="E19" s="66"/>
      <c r="F19" s="95">
        <v>32266</v>
      </c>
      <c r="G19" s="95">
        <v>31626</v>
      </c>
      <c r="H19" s="95">
        <v>11916</v>
      </c>
      <c r="I19" s="95">
        <v>10733</v>
      </c>
      <c r="J19" s="95">
        <v>318</v>
      </c>
      <c r="K19" s="95">
        <v>600</v>
      </c>
      <c r="L19" s="95">
        <v>31910</v>
      </c>
      <c r="M19" s="95">
        <v>24068</v>
      </c>
      <c r="N19" s="67"/>
      <c r="O19" s="67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9"/>
      <c r="B20" s="63"/>
      <c r="C20" s="56" t="s">
        <v>57</v>
      </c>
      <c r="D20" s="56"/>
      <c r="E20" s="66"/>
      <c r="F20" s="95">
        <v>16146</v>
      </c>
      <c r="G20" s="95">
        <v>16702</v>
      </c>
      <c r="H20" s="95">
        <v>7797</v>
      </c>
      <c r="I20" s="95">
        <v>7297</v>
      </c>
      <c r="J20" s="95">
        <v>278</v>
      </c>
      <c r="K20" s="68">
        <v>508</v>
      </c>
      <c r="L20" s="95">
        <v>19804</v>
      </c>
      <c r="M20" s="95">
        <v>14922</v>
      </c>
      <c r="N20" s="67"/>
      <c r="O20" s="67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9"/>
      <c r="B21" s="56" t="s">
        <v>58</v>
      </c>
      <c r="C21" s="56"/>
      <c r="D21" s="56"/>
      <c r="E21" s="66" t="s">
        <v>151</v>
      </c>
      <c r="F21" s="95">
        <v>31469</v>
      </c>
      <c r="G21" s="95">
        <v>31443</v>
      </c>
      <c r="H21" s="95">
        <v>11916</v>
      </c>
      <c r="I21" s="95">
        <v>10733</v>
      </c>
      <c r="J21" s="95">
        <v>318</v>
      </c>
      <c r="K21" s="95">
        <v>600</v>
      </c>
      <c r="L21" s="95">
        <v>31910</v>
      </c>
      <c r="M21" s="95">
        <v>24068</v>
      </c>
      <c r="N21" s="67"/>
      <c r="O21" s="67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9"/>
      <c r="B22" s="62" t="s">
        <v>59</v>
      </c>
      <c r="C22" s="56"/>
      <c r="D22" s="56"/>
      <c r="E22" s="66" t="s">
        <v>152</v>
      </c>
      <c r="F22" s="95">
        <v>59350</v>
      </c>
      <c r="G22" s="95">
        <v>58014</v>
      </c>
      <c r="H22" s="95">
        <v>28047</v>
      </c>
      <c r="I22" s="95">
        <v>23562</v>
      </c>
      <c r="J22" s="57">
        <v>374</v>
      </c>
      <c r="K22" s="95">
        <v>676</v>
      </c>
      <c r="L22" s="95">
        <v>47275</v>
      </c>
      <c r="M22" s="95">
        <v>39267</v>
      </c>
      <c r="N22" s="67"/>
      <c r="O22" s="67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9"/>
      <c r="B23" s="63" t="s">
        <v>60</v>
      </c>
      <c r="C23" s="56" t="s">
        <v>61</v>
      </c>
      <c r="D23" s="56"/>
      <c r="E23" s="66"/>
      <c r="F23" s="95">
        <v>33388</v>
      </c>
      <c r="G23" s="95">
        <v>29203</v>
      </c>
      <c r="H23" s="95">
        <v>8936</v>
      </c>
      <c r="I23" s="95">
        <v>8352</v>
      </c>
      <c r="J23" s="95">
        <v>44</v>
      </c>
      <c r="K23" s="95">
        <v>49</v>
      </c>
      <c r="L23" s="95">
        <v>28929</v>
      </c>
      <c r="M23" s="95">
        <v>28792</v>
      </c>
      <c r="N23" s="67"/>
      <c r="O23" s="67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9"/>
      <c r="B24" s="56" t="s">
        <v>153</v>
      </c>
      <c r="C24" s="56"/>
      <c r="D24" s="56"/>
      <c r="E24" s="66" t="s">
        <v>154</v>
      </c>
      <c r="F24" s="95">
        <f>F21-F22</f>
        <v>-27881</v>
      </c>
      <c r="G24" s="95">
        <f t="shared" ref="G24:H24" si="7">G21-G22</f>
        <v>-26571</v>
      </c>
      <c r="H24" s="95">
        <f t="shared" si="7"/>
        <v>-16131</v>
      </c>
      <c r="I24" s="95">
        <f>I21-I22</f>
        <v>-12829</v>
      </c>
      <c r="J24" s="95">
        <f>J21-J22</f>
        <v>-56</v>
      </c>
      <c r="K24" s="95">
        <f t="shared" ref="K24:M24" si="8">K21-K22</f>
        <v>-76</v>
      </c>
      <c r="L24" s="95">
        <f t="shared" si="8"/>
        <v>-15365</v>
      </c>
      <c r="M24" s="95">
        <f t="shared" si="8"/>
        <v>-15199</v>
      </c>
      <c r="N24" s="67">
        <f t="shared" ref="N24:O24" si="9">N21-N22</f>
        <v>0</v>
      </c>
      <c r="O24" s="67">
        <f t="shared" si="9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9"/>
      <c r="B25" s="62" t="s">
        <v>62</v>
      </c>
      <c r="C25" s="62"/>
      <c r="D25" s="62"/>
      <c r="E25" s="113" t="s">
        <v>155</v>
      </c>
      <c r="F25" s="107">
        <v>27881</v>
      </c>
      <c r="G25" s="107">
        <v>26571</v>
      </c>
      <c r="H25" s="107">
        <v>16131</v>
      </c>
      <c r="I25" s="107">
        <v>12829</v>
      </c>
      <c r="J25" s="107">
        <v>56</v>
      </c>
      <c r="K25" s="107">
        <v>76</v>
      </c>
      <c r="L25" s="107">
        <f>9179</f>
        <v>9179</v>
      </c>
      <c r="M25" s="107">
        <v>5576</v>
      </c>
      <c r="N25" s="107"/>
      <c r="O25" s="107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9"/>
      <c r="B26" s="83" t="s">
        <v>63</v>
      </c>
      <c r="C26" s="83"/>
      <c r="D26" s="83"/>
      <c r="E26" s="114"/>
      <c r="F26" s="108"/>
      <c r="G26" s="108"/>
      <c r="H26" s="108">
        <v>0</v>
      </c>
      <c r="I26" s="108">
        <v>0</v>
      </c>
      <c r="J26" s="108">
        <v>0</v>
      </c>
      <c r="K26" s="108">
        <v>0</v>
      </c>
      <c r="L26" s="108"/>
      <c r="M26" s="108"/>
      <c r="N26" s="108"/>
      <c r="O26" s="10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9"/>
      <c r="B27" s="56" t="s">
        <v>156</v>
      </c>
      <c r="C27" s="56"/>
      <c r="D27" s="56"/>
      <c r="E27" s="66" t="s">
        <v>157</v>
      </c>
      <c r="F27" s="95">
        <f t="shared" ref="F27:M27" si="10">F24+F25</f>
        <v>0</v>
      </c>
      <c r="G27" s="95">
        <f t="shared" si="10"/>
        <v>0</v>
      </c>
      <c r="H27" s="95">
        <f t="shared" si="10"/>
        <v>0</v>
      </c>
      <c r="I27" s="95">
        <f t="shared" si="10"/>
        <v>0</v>
      </c>
      <c r="J27" s="95">
        <f t="shared" si="10"/>
        <v>0</v>
      </c>
      <c r="K27" s="95">
        <f t="shared" si="10"/>
        <v>0</v>
      </c>
      <c r="L27" s="95">
        <f t="shared" si="10"/>
        <v>-6186</v>
      </c>
      <c r="M27" s="95">
        <f t="shared" si="10"/>
        <v>-9623</v>
      </c>
      <c r="N27" s="67">
        <f t="shared" ref="N27:O27" si="11">N24+N25</f>
        <v>0</v>
      </c>
      <c r="O27" s="67">
        <f t="shared" si="11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158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1" t="s">
        <v>64</v>
      </c>
      <c r="B30" s="111"/>
      <c r="C30" s="111"/>
      <c r="D30" s="111"/>
      <c r="E30" s="111"/>
      <c r="F30" s="117" t="s">
        <v>249</v>
      </c>
      <c r="G30" s="118"/>
      <c r="H30" s="117" t="s">
        <v>252</v>
      </c>
      <c r="I30" s="118"/>
      <c r="J30" s="117" t="s">
        <v>255</v>
      </c>
      <c r="K30" s="118"/>
      <c r="L30" s="117" t="s">
        <v>257</v>
      </c>
      <c r="M30" s="118"/>
      <c r="N30" s="117" t="s">
        <v>258</v>
      </c>
      <c r="O30" s="118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11"/>
      <c r="B31" s="111"/>
      <c r="C31" s="111"/>
      <c r="D31" s="111"/>
      <c r="E31" s="111"/>
      <c r="F31" s="54" t="s">
        <v>253</v>
      </c>
      <c r="G31" s="94" t="s">
        <v>254</v>
      </c>
      <c r="H31" s="54" t="s">
        <v>253</v>
      </c>
      <c r="I31" s="94" t="s">
        <v>254</v>
      </c>
      <c r="J31" s="54" t="s">
        <v>253</v>
      </c>
      <c r="K31" s="94" t="s">
        <v>254</v>
      </c>
      <c r="L31" s="54" t="s">
        <v>253</v>
      </c>
      <c r="M31" s="94" t="s">
        <v>254</v>
      </c>
      <c r="N31" s="54" t="s">
        <v>253</v>
      </c>
      <c r="O31" s="94" t="s">
        <v>254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9" t="s">
        <v>85</v>
      </c>
      <c r="B32" s="62" t="s">
        <v>45</v>
      </c>
      <c r="C32" s="56"/>
      <c r="D32" s="56"/>
      <c r="E32" s="66" t="s">
        <v>36</v>
      </c>
      <c r="F32" s="95">
        <v>3169</v>
      </c>
      <c r="G32" s="95">
        <v>3315</v>
      </c>
      <c r="H32" s="95">
        <v>3546.2179999999998</v>
      </c>
      <c r="I32" s="95">
        <v>3338.7310000000002</v>
      </c>
      <c r="J32" s="95">
        <v>6995.3890000000001</v>
      </c>
      <c r="K32" s="95">
        <v>4211.4690000000001</v>
      </c>
      <c r="L32" s="95">
        <v>0</v>
      </c>
      <c r="M32" s="95">
        <v>0</v>
      </c>
      <c r="N32" s="95">
        <v>0</v>
      </c>
      <c r="O32" s="95">
        <v>11</v>
      </c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15"/>
      <c r="B33" s="64"/>
      <c r="C33" s="62" t="s">
        <v>65</v>
      </c>
      <c r="D33" s="56"/>
      <c r="E33" s="66"/>
      <c r="F33" s="95">
        <v>2249</v>
      </c>
      <c r="G33" s="95">
        <v>2223</v>
      </c>
      <c r="H33" s="95">
        <v>3007.8519999999999</v>
      </c>
      <c r="I33" s="95">
        <v>3010.26</v>
      </c>
      <c r="J33" s="95">
        <v>6511.3919999999998</v>
      </c>
      <c r="K33" s="95">
        <v>328.02199999999999</v>
      </c>
      <c r="L33" s="95">
        <v>0</v>
      </c>
      <c r="M33" s="95">
        <v>0</v>
      </c>
      <c r="N33" s="95">
        <v>0</v>
      </c>
      <c r="O33" s="95">
        <v>0</v>
      </c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15"/>
      <c r="B34" s="64"/>
      <c r="C34" s="63"/>
      <c r="D34" s="56" t="s">
        <v>66</v>
      </c>
      <c r="E34" s="66"/>
      <c r="F34" s="95">
        <v>1612</v>
      </c>
      <c r="G34" s="95">
        <v>1598</v>
      </c>
      <c r="H34" s="95">
        <v>3007.8519999999999</v>
      </c>
      <c r="I34" s="95">
        <v>3010.26</v>
      </c>
      <c r="J34" s="95">
        <v>6511.3919999999998</v>
      </c>
      <c r="K34" s="95">
        <v>328.02199999999999</v>
      </c>
      <c r="L34" s="95">
        <v>0</v>
      </c>
      <c r="M34" s="95">
        <v>0</v>
      </c>
      <c r="N34" s="95">
        <v>0</v>
      </c>
      <c r="O34" s="95">
        <v>0</v>
      </c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15"/>
      <c r="B35" s="63"/>
      <c r="C35" s="56" t="s">
        <v>67</v>
      </c>
      <c r="D35" s="56"/>
      <c r="E35" s="66"/>
      <c r="F35" s="95">
        <v>920</v>
      </c>
      <c r="G35" s="95">
        <v>1092</v>
      </c>
      <c r="H35" s="95">
        <v>538.36599999999999</v>
      </c>
      <c r="I35" s="95">
        <v>328.471</v>
      </c>
      <c r="J35" s="95">
        <v>483.99700000000001</v>
      </c>
      <c r="K35" s="95">
        <v>3883.4470000000001</v>
      </c>
      <c r="L35" s="95">
        <v>0</v>
      </c>
      <c r="M35" s="95">
        <v>0</v>
      </c>
      <c r="N35" s="95">
        <v>0</v>
      </c>
      <c r="O35" s="95">
        <v>11</v>
      </c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15"/>
      <c r="B36" s="62" t="s">
        <v>48</v>
      </c>
      <c r="C36" s="56"/>
      <c r="D36" s="56"/>
      <c r="E36" s="66" t="s">
        <v>37</v>
      </c>
      <c r="F36" s="95">
        <v>2336</v>
      </c>
      <c r="G36" s="95">
        <v>2481</v>
      </c>
      <c r="H36" s="95">
        <v>1299.8</v>
      </c>
      <c r="I36" s="95">
        <v>1376.4780000000001</v>
      </c>
      <c r="J36" s="95">
        <v>2666.4780000000001</v>
      </c>
      <c r="K36" s="95">
        <v>4211.4690000000001</v>
      </c>
      <c r="L36" s="95">
        <v>0</v>
      </c>
      <c r="M36" s="95">
        <v>0</v>
      </c>
      <c r="N36" s="95">
        <v>0</v>
      </c>
      <c r="O36" s="95">
        <v>2</v>
      </c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15"/>
      <c r="B37" s="64"/>
      <c r="C37" s="56" t="s">
        <v>68</v>
      </c>
      <c r="D37" s="56"/>
      <c r="E37" s="66"/>
      <c r="F37" s="95">
        <v>1970</v>
      </c>
      <c r="G37" s="95">
        <v>2059</v>
      </c>
      <c r="H37" s="95">
        <v>1149.1369999999999</v>
      </c>
      <c r="I37" s="95">
        <v>1217.6579999999999</v>
      </c>
      <c r="J37" s="95">
        <v>65.31</v>
      </c>
      <c r="K37" s="95">
        <v>59.093000000000004</v>
      </c>
      <c r="L37" s="95">
        <v>0</v>
      </c>
      <c r="M37" s="95">
        <v>0</v>
      </c>
      <c r="N37" s="95">
        <v>0</v>
      </c>
      <c r="O37" s="95">
        <v>0</v>
      </c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15"/>
      <c r="B38" s="63"/>
      <c r="C38" s="56" t="s">
        <v>69</v>
      </c>
      <c r="D38" s="56"/>
      <c r="E38" s="66"/>
      <c r="F38" s="95">
        <v>366</v>
      </c>
      <c r="G38" s="95">
        <v>422</v>
      </c>
      <c r="H38" s="95">
        <v>150.66300000000001</v>
      </c>
      <c r="I38" s="95">
        <v>158.82</v>
      </c>
      <c r="J38" s="95">
        <v>2601.1680000000001</v>
      </c>
      <c r="K38" s="95">
        <v>4152.3760000000002</v>
      </c>
      <c r="L38" s="95">
        <v>0</v>
      </c>
      <c r="M38" s="95">
        <v>0</v>
      </c>
      <c r="N38" s="95">
        <v>0</v>
      </c>
      <c r="O38" s="95">
        <v>2</v>
      </c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15"/>
      <c r="B39" s="30" t="s">
        <v>70</v>
      </c>
      <c r="C39" s="30"/>
      <c r="D39" s="30"/>
      <c r="E39" s="66" t="s">
        <v>159</v>
      </c>
      <c r="F39" s="95">
        <f t="shared" ref="F39:N48" si="12">F32-F36</f>
        <v>833</v>
      </c>
      <c r="G39" s="95">
        <f t="shared" si="12"/>
        <v>834</v>
      </c>
      <c r="H39" s="95">
        <f t="shared" si="12"/>
        <v>2246.4179999999997</v>
      </c>
      <c r="I39" s="95">
        <f t="shared" si="12"/>
        <v>1962.2530000000002</v>
      </c>
      <c r="J39" s="95">
        <f t="shared" si="12"/>
        <v>4328.9110000000001</v>
      </c>
      <c r="K39" s="95">
        <f t="shared" si="12"/>
        <v>0</v>
      </c>
      <c r="L39" s="95">
        <f t="shared" si="12"/>
        <v>0</v>
      </c>
      <c r="M39" s="95">
        <f t="shared" si="12"/>
        <v>0</v>
      </c>
      <c r="N39" s="95">
        <f t="shared" si="12"/>
        <v>0</v>
      </c>
      <c r="O39" s="95">
        <v>9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9" t="s">
        <v>86</v>
      </c>
      <c r="B40" s="62" t="s">
        <v>71</v>
      </c>
      <c r="C40" s="56"/>
      <c r="D40" s="56"/>
      <c r="E40" s="66" t="s">
        <v>39</v>
      </c>
      <c r="F40" s="95">
        <v>2562</v>
      </c>
      <c r="G40" s="95">
        <v>2400</v>
      </c>
      <c r="H40" s="95">
        <v>3743.4369999999999</v>
      </c>
      <c r="I40" s="95">
        <v>3615.596</v>
      </c>
      <c r="J40" s="95">
        <v>8245.2880000000005</v>
      </c>
      <c r="K40" s="95">
        <v>5332.7510000000002</v>
      </c>
      <c r="L40" s="95">
        <v>18</v>
      </c>
      <c r="M40" s="95">
        <f t="shared" si="12"/>
        <v>0</v>
      </c>
      <c r="N40" s="95">
        <f t="shared" si="12"/>
        <v>0</v>
      </c>
      <c r="O40" s="95">
        <v>2698</v>
      </c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10"/>
      <c r="B41" s="63"/>
      <c r="C41" s="56" t="s">
        <v>72</v>
      </c>
      <c r="D41" s="56"/>
      <c r="E41" s="66"/>
      <c r="F41" s="69">
        <v>1216</v>
      </c>
      <c r="G41" s="69">
        <v>728</v>
      </c>
      <c r="H41" s="69">
        <v>3642</v>
      </c>
      <c r="I41" s="69">
        <v>3448</v>
      </c>
      <c r="J41" s="69">
        <v>2225</v>
      </c>
      <c r="K41" s="69">
        <v>1620</v>
      </c>
      <c r="L41" s="69">
        <v>0</v>
      </c>
      <c r="M41" s="95">
        <f t="shared" si="12"/>
        <v>0</v>
      </c>
      <c r="N41" s="95">
        <f t="shared" si="12"/>
        <v>0</v>
      </c>
      <c r="O41" s="69">
        <v>0</v>
      </c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10"/>
      <c r="B42" s="62" t="s">
        <v>59</v>
      </c>
      <c r="C42" s="56"/>
      <c r="D42" s="56"/>
      <c r="E42" s="66" t="s">
        <v>40</v>
      </c>
      <c r="F42" s="95">
        <v>3376</v>
      </c>
      <c r="G42" s="95">
        <v>3214</v>
      </c>
      <c r="H42" s="95">
        <v>6074.8549999999996</v>
      </c>
      <c r="I42" s="95">
        <v>5619.14</v>
      </c>
      <c r="J42" s="95">
        <v>12466.218999999999</v>
      </c>
      <c r="K42" s="95">
        <v>5213.7950000000001</v>
      </c>
      <c r="L42" s="95">
        <v>18</v>
      </c>
      <c r="M42" s="95">
        <f t="shared" si="12"/>
        <v>0</v>
      </c>
      <c r="N42" s="95">
        <f t="shared" si="12"/>
        <v>0</v>
      </c>
      <c r="O42" s="95">
        <v>2698</v>
      </c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10"/>
      <c r="B43" s="63"/>
      <c r="C43" s="56" t="s">
        <v>73</v>
      </c>
      <c r="D43" s="56"/>
      <c r="E43" s="66"/>
      <c r="F43" s="95">
        <v>2172</v>
      </c>
      <c r="G43" s="95">
        <v>1886</v>
      </c>
      <c r="H43" s="95">
        <v>1831.15</v>
      </c>
      <c r="I43" s="95">
        <v>1884.5740000000001</v>
      </c>
      <c r="J43" s="95">
        <v>9917</v>
      </c>
      <c r="K43" s="95">
        <v>3200</v>
      </c>
      <c r="L43" s="95">
        <v>0</v>
      </c>
      <c r="M43" s="95">
        <f t="shared" si="12"/>
        <v>0</v>
      </c>
      <c r="N43" s="95">
        <f t="shared" si="12"/>
        <v>0</v>
      </c>
      <c r="O43" s="95">
        <v>2698</v>
      </c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10"/>
      <c r="B44" s="56" t="s">
        <v>70</v>
      </c>
      <c r="C44" s="56"/>
      <c r="D44" s="56"/>
      <c r="E44" s="66" t="s">
        <v>160</v>
      </c>
      <c r="F44" s="69">
        <f t="shared" ref="F44:L44" si="13">F40-F42</f>
        <v>-814</v>
      </c>
      <c r="G44" s="69">
        <f t="shared" si="13"/>
        <v>-814</v>
      </c>
      <c r="H44" s="69">
        <f t="shared" si="13"/>
        <v>-2331.4179999999997</v>
      </c>
      <c r="I44" s="69">
        <f t="shared" si="13"/>
        <v>-2003.5440000000003</v>
      </c>
      <c r="J44" s="69">
        <f t="shared" si="13"/>
        <v>-4220.9309999999987</v>
      </c>
      <c r="K44" s="69">
        <f t="shared" si="13"/>
        <v>118.95600000000013</v>
      </c>
      <c r="L44" s="69">
        <f t="shared" si="13"/>
        <v>0</v>
      </c>
      <c r="M44" s="95">
        <f t="shared" si="12"/>
        <v>0</v>
      </c>
      <c r="N44" s="95">
        <f t="shared" si="12"/>
        <v>0</v>
      </c>
      <c r="O44" s="69"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9" t="s">
        <v>78</v>
      </c>
      <c r="B45" s="30" t="s">
        <v>74</v>
      </c>
      <c r="C45" s="30"/>
      <c r="D45" s="30"/>
      <c r="E45" s="66" t="s">
        <v>161</v>
      </c>
      <c r="F45" s="95">
        <f t="shared" ref="F45:L45" si="14">F39+F44</f>
        <v>19</v>
      </c>
      <c r="G45" s="95">
        <f t="shared" si="14"/>
        <v>20</v>
      </c>
      <c r="H45" s="95">
        <f t="shared" si="14"/>
        <v>-85</v>
      </c>
      <c r="I45" s="95">
        <f t="shared" si="14"/>
        <v>-41.291000000000167</v>
      </c>
      <c r="J45" s="95">
        <f t="shared" si="14"/>
        <v>107.98000000000138</v>
      </c>
      <c r="K45" s="95">
        <f t="shared" si="14"/>
        <v>118.95600000000013</v>
      </c>
      <c r="L45" s="95">
        <f t="shared" si="14"/>
        <v>0</v>
      </c>
      <c r="M45" s="95">
        <f t="shared" si="12"/>
        <v>0</v>
      </c>
      <c r="N45" s="95">
        <f t="shared" si="12"/>
        <v>0</v>
      </c>
      <c r="O45" s="95">
        <v>9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10"/>
      <c r="B46" s="56" t="s">
        <v>75</v>
      </c>
      <c r="C46" s="56"/>
      <c r="D46" s="56"/>
      <c r="E46" s="56"/>
      <c r="F46" s="69">
        <v>20</v>
      </c>
      <c r="G46" s="69">
        <v>20</v>
      </c>
      <c r="H46" s="69">
        <v>0</v>
      </c>
      <c r="I46" s="69">
        <v>0</v>
      </c>
      <c r="J46" s="69">
        <v>103.425</v>
      </c>
      <c r="K46" s="69">
        <v>124.97199999999999</v>
      </c>
      <c r="L46" s="69">
        <v>0</v>
      </c>
      <c r="M46" s="95">
        <f t="shared" si="12"/>
        <v>0</v>
      </c>
      <c r="N46" s="95">
        <f t="shared" si="12"/>
        <v>0</v>
      </c>
      <c r="O46" s="69">
        <v>0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10"/>
      <c r="B47" s="56" t="s">
        <v>76</v>
      </c>
      <c r="C47" s="56"/>
      <c r="D47" s="56"/>
      <c r="E47" s="56"/>
      <c r="F47" s="95">
        <v>0.4</v>
      </c>
      <c r="G47" s="95">
        <v>1</v>
      </c>
      <c r="H47" s="95">
        <v>0</v>
      </c>
      <c r="I47" s="95">
        <v>85</v>
      </c>
      <c r="J47" s="95">
        <v>7.9930000000000003</v>
      </c>
      <c r="K47" s="95">
        <v>2.5999999999999999E-2</v>
      </c>
      <c r="L47" s="95">
        <v>0</v>
      </c>
      <c r="M47" s="95">
        <f t="shared" si="12"/>
        <v>0</v>
      </c>
      <c r="N47" s="95">
        <f t="shared" si="12"/>
        <v>0</v>
      </c>
      <c r="O47" s="95">
        <v>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10"/>
      <c r="B48" s="56" t="s">
        <v>77</v>
      </c>
      <c r="C48" s="56"/>
      <c r="D48" s="56"/>
      <c r="E48" s="56"/>
      <c r="F48" s="95">
        <v>0</v>
      </c>
      <c r="G48" s="95">
        <v>0</v>
      </c>
      <c r="H48" s="95">
        <v>0</v>
      </c>
      <c r="I48" s="95">
        <v>0</v>
      </c>
      <c r="J48" s="95">
        <v>7.9930000000000003</v>
      </c>
      <c r="K48" s="95">
        <v>2.5999999999999999E-2</v>
      </c>
      <c r="L48" s="95">
        <v>0</v>
      </c>
      <c r="M48" s="95">
        <f t="shared" si="12"/>
        <v>0</v>
      </c>
      <c r="N48" s="95">
        <f t="shared" si="12"/>
        <v>0</v>
      </c>
      <c r="O48" s="95">
        <v>0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5" ht="15.95" customHeight="1">
      <c r="A49" s="11" t="s">
        <v>162</v>
      </c>
      <c r="O49" s="4"/>
    </row>
    <row r="50" spans="1:15" ht="15.95" customHeight="1">
      <c r="A50" s="11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1" t="s">
        <v>260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5.95" customHeight="1">
      <c r="A6" s="112" t="s">
        <v>44</v>
      </c>
      <c r="B6" s="111"/>
      <c r="C6" s="111"/>
      <c r="D6" s="111"/>
      <c r="E6" s="111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25" ht="15.95" customHeight="1">
      <c r="A7" s="111"/>
      <c r="B7" s="111"/>
      <c r="C7" s="111"/>
      <c r="D7" s="111"/>
      <c r="E7" s="111"/>
      <c r="F7" s="54" t="s">
        <v>237</v>
      </c>
      <c r="G7" s="84" t="s">
        <v>240</v>
      </c>
      <c r="H7" s="54" t="s">
        <v>237</v>
      </c>
      <c r="I7" s="94" t="s">
        <v>240</v>
      </c>
      <c r="J7" s="54" t="s">
        <v>237</v>
      </c>
      <c r="K7" s="94" t="s">
        <v>240</v>
      </c>
      <c r="L7" s="54" t="s">
        <v>237</v>
      </c>
      <c r="M7" s="94" t="s">
        <v>240</v>
      </c>
      <c r="N7" s="54" t="s">
        <v>237</v>
      </c>
      <c r="O7" s="94" t="s">
        <v>240</v>
      </c>
    </row>
    <row r="8" spans="1:25" ht="15.95" customHeight="1">
      <c r="A8" s="109" t="s">
        <v>83</v>
      </c>
      <c r="B8" s="62" t="s">
        <v>45</v>
      </c>
      <c r="C8" s="56"/>
      <c r="D8" s="56"/>
      <c r="E8" s="96" t="s">
        <v>36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09"/>
      <c r="B9" s="64"/>
      <c r="C9" s="56" t="s">
        <v>46</v>
      </c>
      <c r="D9" s="56"/>
      <c r="E9" s="96" t="s">
        <v>37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09"/>
      <c r="B10" s="63"/>
      <c r="C10" s="56" t="s">
        <v>47</v>
      </c>
      <c r="D10" s="56"/>
      <c r="E10" s="96" t="s">
        <v>38</v>
      </c>
      <c r="F10" s="95"/>
      <c r="G10" s="95"/>
      <c r="H10" s="95"/>
      <c r="I10" s="95"/>
      <c r="J10" s="68"/>
      <c r="K10" s="68"/>
      <c r="L10" s="95"/>
      <c r="M10" s="95"/>
      <c r="N10" s="95"/>
      <c r="O10" s="95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09"/>
      <c r="B11" s="62" t="s">
        <v>48</v>
      </c>
      <c r="C11" s="56"/>
      <c r="D11" s="56"/>
      <c r="E11" s="96" t="s">
        <v>39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09"/>
      <c r="B12" s="64"/>
      <c r="C12" s="56" t="s">
        <v>49</v>
      </c>
      <c r="D12" s="56"/>
      <c r="E12" s="96" t="s">
        <v>40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09"/>
      <c r="B13" s="63"/>
      <c r="C13" s="56" t="s">
        <v>50</v>
      </c>
      <c r="D13" s="56"/>
      <c r="E13" s="96" t="s">
        <v>41</v>
      </c>
      <c r="F13" s="95"/>
      <c r="G13" s="95"/>
      <c r="H13" s="68"/>
      <c r="I13" s="68"/>
      <c r="J13" s="68"/>
      <c r="K13" s="68"/>
      <c r="L13" s="95"/>
      <c r="M13" s="95"/>
      <c r="N13" s="95"/>
      <c r="O13" s="95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09"/>
      <c r="B14" s="56" t="s">
        <v>51</v>
      </c>
      <c r="C14" s="56"/>
      <c r="D14" s="56"/>
      <c r="E14" s="96" t="s">
        <v>87</v>
      </c>
      <c r="F14" s="95">
        <f>F9-F12</f>
        <v>0</v>
      </c>
      <c r="G14" s="95">
        <f t="shared" ref="F14:O15" si="0">G9-G12</f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09"/>
      <c r="B15" s="56" t="s">
        <v>52</v>
      </c>
      <c r="C15" s="56"/>
      <c r="D15" s="56"/>
      <c r="E15" s="96" t="s">
        <v>88</v>
      </c>
      <c r="F15" s="95">
        <f t="shared" si="0"/>
        <v>0</v>
      </c>
      <c r="G15" s="95">
        <f t="shared" si="0"/>
        <v>0</v>
      </c>
      <c r="H15" s="95">
        <f t="shared" si="0"/>
        <v>0</v>
      </c>
      <c r="I15" s="95">
        <f t="shared" si="0"/>
        <v>0</v>
      </c>
      <c r="J15" s="95">
        <f t="shared" si="0"/>
        <v>0</v>
      </c>
      <c r="K15" s="95">
        <f t="shared" si="0"/>
        <v>0</v>
      </c>
      <c r="L15" s="95">
        <f t="shared" si="0"/>
        <v>0</v>
      </c>
      <c r="M15" s="95">
        <f t="shared" si="0"/>
        <v>0</v>
      </c>
      <c r="N15" s="95">
        <f t="shared" si="0"/>
        <v>0</v>
      </c>
      <c r="O15" s="95">
        <f t="shared" si="0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09"/>
      <c r="B16" s="56" t="s">
        <v>53</v>
      </c>
      <c r="C16" s="56"/>
      <c r="D16" s="56"/>
      <c r="E16" s="96" t="s">
        <v>89</v>
      </c>
      <c r="F16" s="95">
        <f t="shared" ref="F16:O16" si="1">F8-F11</f>
        <v>0</v>
      </c>
      <c r="G16" s="95">
        <f t="shared" si="1"/>
        <v>0</v>
      </c>
      <c r="H16" s="95">
        <f t="shared" si="1"/>
        <v>0</v>
      </c>
      <c r="I16" s="95">
        <f t="shared" si="1"/>
        <v>0</v>
      </c>
      <c r="J16" s="95">
        <f t="shared" si="1"/>
        <v>0</v>
      </c>
      <c r="K16" s="95">
        <f t="shared" si="1"/>
        <v>0</v>
      </c>
      <c r="L16" s="95">
        <f t="shared" si="1"/>
        <v>0</v>
      </c>
      <c r="M16" s="95">
        <f t="shared" si="1"/>
        <v>0</v>
      </c>
      <c r="N16" s="95">
        <f t="shared" si="1"/>
        <v>0</v>
      </c>
      <c r="O16" s="95">
        <f t="shared" si="1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09"/>
      <c r="B17" s="56" t="s">
        <v>54</v>
      </c>
      <c r="C17" s="56"/>
      <c r="D17" s="56"/>
      <c r="E17" s="54"/>
      <c r="F17" s="68"/>
      <c r="G17" s="68"/>
      <c r="H17" s="68"/>
      <c r="I17" s="68"/>
      <c r="J17" s="95"/>
      <c r="K17" s="95"/>
      <c r="L17" s="95"/>
      <c r="M17" s="95"/>
      <c r="N17" s="68"/>
      <c r="O17" s="69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09"/>
      <c r="B18" s="56" t="s">
        <v>55</v>
      </c>
      <c r="C18" s="56"/>
      <c r="D18" s="56"/>
      <c r="E18" s="54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09" t="s">
        <v>84</v>
      </c>
      <c r="B19" s="62" t="s">
        <v>56</v>
      </c>
      <c r="C19" s="56"/>
      <c r="D19" s="56"/>
      <c r="E19" s="96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09"/>
      <c r="B20" s="63"/>
      <c r="C20" s="56" t="s">
        <v>57</v>
      </c>
      <c r="D20" s="56"/>
      <c r="E20" s="96"/>
      <c r="F20" s="95"/>
      <c r="G20" s="95"/>
      <c r="H20" s="95"/>
      <c r="I20" s="95"/>
      <c r="J20" s="95"/>
      <c r="K20" s="68"/>
      <c r="L20" s="95"/>
      <c r="M20" s="95"/>
      <c r="N20" s="95"/>
      <c r="O20" s="95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09"/>
      <c r="B21" s="56" t="s">
        <v>58</v>
      </c>
      <c r="C21" s="56"/>
      <c r="D21" s="56"/>
      <c r="E21" s="96" t="s">
        <v>90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09"/>
      <c r="B22" s="62" t="s">
        <v>59</v>
      </c>
      <c r="C22" s="56"/>
      <c r="D22" s="56"/>
      <c r="E22" s="96" t="s">
        <v>91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09"/>
      <c r="B23" s="63" t="s">
        <v>60</v>
      </c>
      <c r="C23" s="56" t="s">
        <v>61</v>
      </c>
      <c r="D23" s="56"/>
      <c r="E23" s="96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09"/>
      <c r="B24" s="56" t="s">
        <v>92</v>
      </c>
      <c r="C24" s="56"/>
      <c r="D24" s="56"/>
      <c r="E24" s="96" t="s">
        <v>93</v>
      </c>
      <c r="F24" s="95">
        <f>F21-F22</f>
        <v>0</v>
      </c>
      <c r="G24" s="95">
        <f t="shared" ref="G24:O24" si="2">G21-G22</f>
        <v>0</v>
      </c>
      <c r="H24" s="95">
        <f t="shared" si="2"/>
        <v>0</v>
      </c>
      <c r="I24" s="95">
        <f t="shared" si="2"/>
        <v>0</v>
      </c>
      <c r="J24" s="95">
        <f t="shared" si="2"/>
        <v>0</v>
      </c>
      <c r="K24" s="95">
        <f t="shared" si="2"/>
        <v>0</v>
      </c>
      <c r="L24" s="95">
        <f t="shared" si="2"/>
        <v>0</v>
      </c>
      <c r="M24" s="95">
        <f t="shared" si="2"/>
        <v>0</v>
      </c>
      <c r="N24" s="95">
        <f t="shared" si="2"/>
        <v>0</v>
      </c>
      <c r="O24" s="95">
        <f t="shared" si="2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09"/>
      <c r="B25" s="62" t="s">
        <v>62</v>
      </c>
      <c r="C25" s="62"/>
      <c r="D25" s="62"/>
      <c r="E25" s="113" t="s">
        <v>94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09"/>
      <c r="B26" s="83" t="s">
        <v>63</v>
      </c>
      <c r="C26" s="83"/>
      <c r="D26" s="83"/>
      <c r="E26" s="114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09"/>
      <c r="B27" s="56" t="s">
        <v>95</v>
      </c>
      <c r="C27" s="56"/>
      <c r="D27" s="56"/>
      <c r="E27" s="96" t="s">
        <v>96</v>
      </c>
      <c r="F27" s="95">
        <f t="shared" ref="F27:O27" si="3">F24+F25</f>
        <v>0</v>
      </c>
      <c r="G27" s="95">
        <f t="shared" si="3"/>
        <v>0</v>
      </c>
      <c r="H27" s="95">
        <f t="shared" si="3"/>
        <v>0</v>
      </c>
      <c r="I27" s="95">
        <f t="shared" si="3"/>
        <v>0</v>
      </c>
      <c r="J27" s="95">
        <f t="shared" si="3"/>
        <v>0</v>
      </c>
      <c r="K27" s="95">
        <f t="shared" si="3"/>
        <v>0</v>
      </c>
      <c r="L27" s="95">
        <f t="shared" si="3"/>
        <v>0</v>
      </c>
      <c r="M27" s="95">
        <f t="shared" si="3"/>
        <v>0</v>
      </c>
      <c r="N27" s="95">
        <f t="shared" si="3"/>
        <v>0</v>
      </c>
      <c r="O27" s="95">
        <f t="shared" si="3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11" t="s">
        <v>64</v>
      </c>
      <c r="B30" s="111"/>
      <c r="C30" s="111"/>
      <c r="D30" s="111"/>
      <c r="E30" s="111"/>
      <c r="F30" s="117" t="s">
        <v>250</v>
      </c>
      <c r="G30" s="118"/>
      <c r="H30" s="117" t="s">
        <v>251</v>
      </c>
      <c r="I30" s="118"/>
      <c r="J30" s="117" t="s">
        <v>256</v>
      </c>
      <c r="K30" s="118"/>
      <c r="L30" s="117" t="s">
        <v>270</v>
      </c>
      <c r="M30" s="118"/>
      <c r="N30" s="118"/>
      <c r="O30" s="118"/>
      <c r="P30" s="25"/>
      <c r="Q30" s="18"/>
      <c r="R30" s="25"/>
      <c r="S30" s="18"/>
      <c r="T30" s="25"/>
      <c r="U30" s="18"/>
      <c r="V30" s="25"/>
      <c r="W30" s="18"/>
      <c r="X30" s="25"/>
      <c r="Y30" s="18"/>
    </row>
    <row r="31" spans="1:25" ht="15.95" customHeight="1">
      <c r="A31" s="111"/>
      <c r="B31" s="111"/>
      <c r="C31" s="111"/>
      <c r="D31" s="111"/>
      <c r="E31" s="111"/>
      <c r="F31" s="54" t="s">
        <v>253</v>
      </c>
      <c r="G31" s="94" t="s">
        <v>254</v>
      </c>
      <c r="H31" s="54" t="s">
        <v>253</v>
      </c>
      <c r="I31" s="94" t="s">
        <v>254</v>
      </c>
      <c r="J31" s="54" t="s">
        <v>253</v>
      </c>
      <c r="K31" s="94" t="s">
        <v>254</v>
      </c>
      <c r="L31" s="54" t="s">
        <v>253</v>
      </c>
      <c r="M31" s="94" t="s">
        <v>254</v>
      </c>
      <c r="N31" s="54" t="s">
        <v>237</v>
      </c>
      <c r="O31" s="94" t="s">
        <v>240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ht="15.95" customHeight="1">
      <c r="A32" s="109" t="s">
        <v>85</v>
      </c>
      <c r="B32" s="62" t="s">
        <v>45</v>
      </c>
      <c r="C32" s="56"/>
      <c r="D32" s="56"/>
      <c r="E32" s="96" t="s">
        <v>36</v>
      </c>
      <c r="F32" s="95">
        <v>75</v>
      </c>
      <c r="G32" s="95">
        <v>69</v>
      </c>
      <c r="H32" s="95">
        <v>135</v>
      </c>
      <c r="I32" s="95">
        <v>130</v>
      </c>
      <c r="J32" s="95">
        <v>1095</v>
      </c>
      <c r="K32" s="95">
        <v>1110.1600000000001</v>
      </c>
      <c r="L32" s="95">
        <v>2386</v>
      </c>
      <c r="M32" s="95">
        <v>504</v>
      </c>
      <c r="N32" s="95"/>
      <c r="O32" s="95"/>
      <c r="P32" s="22"/>
      <c r="Q32" s="22"/>
      <c r="R32" s="22"/>
      <c r="S32" s="22"/>
      <c r="T32" s="24"/>
      <c r="U32" s="24"/>
      <c r="V32" s="22"/>
      <c r="W32" s="22"/>
      <c r="X32" s="24"/>
      <c r="Y32" s="24"/>
    </row>
    <row r="33" spans="1:25" ht="15.95" customHeight="1">
      <c r="A33" s="115"/>
      <c r="B33" s="64"/>
      <c r="C33" s="62" t="s">
        <v>65</v>
      </c>
      <c r="D33" s="56"/>
      <c r="E33" s="96"/>
      <c r="F33" s="95">
        <v>16</v>
      </c>
      <c r="G33" s="95">
        <v>16</v>
      </c>
      <c r="H33" s="95">
        <v>21</v>
      </c>
      <c r="I33" s="95">
        <v>22</v>
      </c>
      <c r="J33" s="95">
        <v>279</v>
      </c>
      <c r="K33" s="95">
        <v>271.87</v>
      </c>
      <c r="L33" s="95">
        <v>2386</v>
      </c>
      <c r="M33" s="95">
        <v>504</v>
      </c>
      <c r="N33" s="95"/>
      <c r="O33" s="95"/>
      <c r="P33" s="22"/>
      <c r="Q33" s="22"/>
      <c r="R33" s="22"/>
      <c r="S33" s="22"/>
      <c r="T33" s="24"/>
      <c r="U33" s="24"/>
      <c r="V33" s="22"/>
      <c r="W33" s="22"/>
      <c r="X33" s="24"/>
      <c r="Y33" s="24"/>
    </row>
    <row r="34" spans="1:25" ht="15.95" customHeight="1">
      <c r="A34" s="115"/>
      <c r="B34" s="64"/>
      <c r="C34" s="63"/>
      <c r="D34" s="56" t="s">
        <v>66</v>
      </c>
      <c r="E34" s="96"/>
      <c r="F34" s="95">
        <v>16</v>
      </c>
      <c r="G34" s="95">
        <v>16</v>
      </c>
      <c r="H34" s="95">
        <v>21</v>
      </c>
      <c r="I34" s="95">
        <v>22</v>
      </c>
      <c r="J34" s="95">
        <v>279</v>
      </c>
      <c r="K34" s="95">
        <v>271.45800000000003</v>
      </c>
      <c r="L34" s="95">
        <v>398</v>
      </c>
      <c r="M34" s="95">
        <v>358</v>
      </c>
      <c r="N34" s="95"/>
      <c r="O34" s="95"/>
      <c r="P34" s="22"/>
      <c r="Q34" s="22"/>
      <c r="R34" s="22"/>
      <c r="S34" s="22"/>
      <c r="T34" s="24"/>
      <c r="U34" s="24"/>
      <c r="V34" s="22"/>
      <c r="W34" s="22"/>
      <c r="X34" s="24"/>
      <c r="Y34" s="24"/>
    </row>
    <row r="35" spans="1:25" ht="15.95" customHeight="1">
      <c r="A35" s="115"/>
      <c r="B35" s="63"/>
      <c r="C35" s="56" t="s">
        <v>67</v>
      </c>
      <c r="D35" s="56"/>
      <c r="E35" s="96"/>
      <c r="F35" s="95">
        <v>59</v>
      </c>
      <c r="G35" s="95">
        <v>53</v>
      </c>
      <c r="H35" s="69">
        <v>114</v>
      </c>
      <c r="I35" s="69">
        <v>108</v>
      </c>
      <c r="J35" s="69">
        <v>816</v>
      </c>
      <c r="K35" s="69">
        <v>838.29</v>
      </c>
      <c r="L35" s="95">
        <v>0</v>
      </c>
      <c r="M35" s="95">
        <v>0</v>
      </c>
      <c r="N35" s="95"/>
      <c r="O35" s="95"/>
      <c r="P35" s="22"/>
      <c r="Q35" s="22"/>
      <c r="R35" s="22"/>
      <c r="S35" s="22"/>
      <c r="T35" s="24"/>
      <c r="U35" s="24"/>
      <c r="V35" s="22"/>
      <c r="W35" s="22"/>
      <c r="X35" s="24"/>
      <c r="Y35" s="24"/>
    </row>
    <row r="36" spans="1:25" ht="15.95" customHeight="1">
      <c r="A36" s="115"/>
      <c r="B36" s="62" t="s">
        <v>48</v>
      </c>
      <c r="C36" s="56"/>
      <c r="D36" s="56"/>
      <c r="E36" s="96" t="s">
        <v>37</v>
      </c>
      <c r="F36" s="95">
        <v>75</v>
      </c>
      <c r="G36" s="95">
        <v>69</v>
      </c>
      <c r="H36" s="95">
        <v>135</v>
      </c>
      <c r="I36" s="95">
        <v>130</v>
      </c>
      <c r="J36" s="95">
        <v>1095</v>
      </c>
      <c r="K36" s="95">
        <v>1110.1600000000001</v>
      </c>
      <c r="L36" s="95">
        <v>626</v>
      </c>
      <c r="M36" s="95">
        <v>243</v>
      </c>
      <c r="N36" s="95"/>
      <c r="O36" s="95"/>
      <c r="P36" s="22"/>
      <c r="Q36" s="22"/>
      <c r="R36" s="22"/>
      <c r="S36" s="22"/>
      <c r="T36" s="22"/>
      <c r="U36" s="22"/>
      <c r="V36" s="22"/>
      <c r="W36" s="22"/>
      <c r="X36" s="24"/>
      <c r="Y36" s="24"/>
    </row>
    <row r="37" spans="1:25" ht="15.95" customHeight="1">
      <c r="A37" s="115"/>
      <c r="B37" s="64"/>
      <c r="C37" s="56" t="s">
        <v>68</v>
      </c>
      <c r="D37" s="56"/>
      <c r="E37" s="96"/>
      <c r="F37" s="95">
        <v>63</v>
      </c>
      <c r="G37" s="95">
        <v>56</v>
      </c>
      <c r="H37" s="95">
        <v>128</v>
      </c>
      <c r="I37" s="95">
        <v>122</v>
      </c>
      <c r="J37" s="95">
        <v>1077</v>
      </c>
      <c r="K37" s="95">
        <v>1075.04</v>
      </c>
      <c r="L37" s="95">
        <v>541</v>
      </c>
      <c r="M37" s="95">
        <v>221</v>
      </c>
      <c r="N37" s="95"/>
      <c r="O37" s="95"/>
      <c r="P37" s="22"/>
      <c r="Q37" s="22"/>
      <c r="R37" s="22"/>
      <c r="S37" s="22"/>
      <c r="T37" s="22"/>
      <c r="U37" s="22"/>
      <c r="V37" s="22"/>
      <c r="W37" s="22"/>
      <c r="X37" s="24"/>
      <c r="Y37" s="24"/>
    </row>
    <row r="38" spans="1:25" ht="15.95" customHeight="1">
      <c r="A38" s="115"/>
      <c r="B38" s="63"/>
      <c r="C38" s="56" t="s">
        <v>69</v>
      </c>
      <c r="D38" s="56"/>
      <c r="E38" s="96"/>
      <c r="F38" s="95">
        <v>12</v>
      </c>
      <c r="G38" s="95">
        <v>13</v>
      </c>
      <c r="H38" s="95">
        <v>7</v>
      </c>
      <c r="I38" s="69">
        <v>8</v>
      </c>
      <c r="J38" s="95">
        <v>18</v>
      </c>
      <c r="K38" s="69">
        <v>35.119999999999997</v>
      </c>
      <c r="L38" s="95">
        <v>85</v>
      </c>
      <c r="M38" s="95">
        <v>22</v>
      </c>
      <c r="N38" s="95"/>
      <c r="O38" s="95"/>
      <c r="P38" s="22"/>
      <c r="Q38" s="22"/>
      <c r="R38" s="24"/>
      <c r="S38" s="24"/>
      <c r="T38" s="22"/>
      <c r="U38" s="22"/>
      <c r="V38" s="22"/>
      <c r="W38" s="22"/>
      <c r="X38" s="24"/>
      <c r="Y38" s="24"/>
    </row>
    <row r="39" spans="1:25" ht="15.95" customHeight="1">
      <c r="A39" s="115"/>
      <c r="B39" s="30" t="s">
        <v>70</v>
      </c>
      <c r="C39" s="30"/>
      <c r="D39" s="30"/>
      <c r="E39" s="96" t="s">
        <v>97</v>
      </c>
      <c r="F39" s="95">
        <f t="shared" ref="F39:M39" si="4">F32-F36</f>
        <v>0</v>
      </c>
      <c r="G39" s="95">
        <f t="shared" si="4"/>
        <v>0</v>
      </c>
      <c r="H39" s="95">
        <f t="shared" si="4"/>
        <v>0</v>
      </c>
      <c r="I39" s="95">
        <f t="shared" si="4"/>
        <v>0</v>
      </c>
      <c r="J39" s="95">
        <f t="shared" si="4"/>
        <v>0</v>
      </c>
      <c r="K39" s="95">
        <f t="shared" si="4"/>
        <v>0</v>
      </c>
      <c r="L39" s="95">
        <f t="shared" si="4"/>
        <v>1760</v>
      </c>
      <c r="M39" s="95">
        <f t="shared" si="4"/>
        <v>261</v>
      </c>
      <c r="N39" s="95">
        <f t="shared" ref="N39:O39" si="5">N32-N36</f>
        <v>0</v>
      </c>
      <c r="O39" s="95">
        <f t="shared" si="5"/>
        <v>0</v>
      </c>
      <c r="P39" s="22"/>
      <c r="Q39" s="22"/>
      <c r="R39" s="22"/>
      <c r="S39" s="22"/>
      <c r="T39" s="22"/>
      <c r="U39" s="22"/>
      <c r="V39" s="22"/>
      <c r="W39" s="22"/>
      <c r="X39" s="24"/>
      <c r="Y39" s="24"/>
    </row>
    <row r="40" spans="1:25" ht="15.95" customHeight="1">
      <c r="A40" s="109" t="s">
        <v>86</v>
      </c>
      <c r="B40" s="62" t="s">
        <v>71</v>
      </c>
      <c r="C40" s="56"/>
      <c r="D40" s="56"/>
      <c r="E40" s="96" t="s">
        <v>39</v>
      </c>
      <c r="F40" s="95">
        <v>163</v>
      </c>
      <c r="G40" s="95">
        <v>145</v>
      </c>
      <c r="H40" s="95">
        <v>133</v>
      </c>
      <c r="I40" s="95">
        <v>106</v>
      </c>
      <c r="J40" s="95">
        <v>119</v>
      </c>
      <c r="K40" s="95">
        <v>96.319000000000003</v>
      </c>
      <c r="L40" s="95">
        <v>0</v>
      </c>
      <c r="M40" s="95">
        <v>0</v>
      </c>
      <c r="N40" s="95"/>
      <c r="O40" s="95"/>
      <c r="P40" s="22"/>
      <c r="Q40" s="22"/>
      <c r="R40" s="22"/>
      <c r="S40" s="22"/>
      <c r="T40" s="24"/>
      <c r="U40" s="24"/>
      <c r="V40" s="24"/>
      <c r="W40" s="24"/>
      <c r="X40" s="22"/>
      <c r="Y40" s="22"/>
    </row>
    <row r="41" spans="1:25" ht="15.95" customHeight="1">
      <c r="A41" s="110"/>
      <c r="B41" s="63"/>
      <c r="C41" s="56" t="s">
        <v>72</v>
      </c>
      <c r="D41" s="56"/>
      <c r="E41" s="96"/>
      <c r="F41" s="69">
        <v>7</v>
      </c>
      <c r="G41" s="69">
        <v>4</v>
      </c>
      <c r="H41" s="95">
        <v>3</v>
      </c>
      <c r="I41" s="95">
        <v>5</v>
      </c>
      <c r="J41" s="95">
        <v>0</v>
      </c>
      <c r="K41" s="95">
        <v>0</v>
      </c>
      <c r="L41" s="69">
        <v>0</v>
      </c>
      <c r="M41" s="69">
        <v>0</v>
      </c>
      <c r="N41" s="95"/>
      <c r="O41" s="95"/>
      <c r="P41" s="24"/>
      <c r="Q41" s="24"/>
      <c r="R41" s="24"/>
      <c r="S41" s="24"/>
      <c r="T41" s="24"/>
      <c r="U41" s="24"/>
      <c r="V41" s="24"/>
      <c r="W41" s="24"/>
      <c r="X41" s="22"/>
      <c r="Y41" s="22"/>
    </row>
    <row r="42" spans="1:25" ht="15.95" customHeight="1">
      <c r="A42" s="110"/>
      <c r="B42" s="62" t="s">
        <v>59</v>
      </c>
      <c r="C42" s="56"/>
      <c r="D42" s="56"/>
      <c r="E42" s="96" t="s">
        <v>40</v>
      </c>
      <c r="F42" s="95">
        <v>163</v>
      </c>
      <c r="G42" s="95">
        <v>145</v>
      </c>
      <c r="H42" s="95">
        <v>133</v>
      </c>
      <c r="I42" s="95">
        <v>106</v>
      </c>
      <c r="J42" s="95">
        <v>119</v>
      </c>
      <c r="K42" s="95">
        <v>96.319000000000003</v>
      </c>
      <c r="L42" s="95">
        <v>0</v>
      </c>
      <c r="M42" s="95">
        <v>261</v>
      </c>
      <c r="N42" s="95"/>
      <c r="O42" s="95"/>
      <c r="P42" s="22"/>
      <c r="Q42" s="22"/>
      <c r="R42" s="22"/>
      <c r="S42" s="22"/>
      <c r="T42" s="24"/>
      <c r="U42" s="24"/>
      <c r="V42" s="22"/>
      <c r="W42" s="22"/>
      <c r="X42" s="22"/>
      <c r="Y42" s="22"/>
    </row>
    <row r="43" spans="1:25" ht="15.95" customHeight="1">
      <c r="A43" s="110"/>
      <c r="B43" s="63"/>
      <c r="C43" s="56" t="s">
        <v>73</v>
      </c>
      <c r="D43" s="56"/>
      <c r="E43" s="96"/>
      <c r="F43" s="95">
        <v>127</v>
      </c>
      <c r="G43" s="95">
        <v>123</v>
      </c>
      <c r="H43" s="69">
        <v>86</v>
      </c>
      <c r="I43" s="69">
        <v>86</v>
      </c>
      <c r="J43" s="69">
        <v>87</v>
      </c>
      <c r="K43" s="69">
        <v>79.081000000000003</v>
      </c>
      <c r="L43" s="95">
        <v>0</v>
      </c>
      <c r="M43" s="95">
        <v>261</v>
      </c>
      <c r="N43" s="95"/>
      <c r="O43" s="95"/>
      <c r="P43" s="22"/>
      <c r="Q43" s="22"/>
      <c r="R43" s="24"/>
      <c r="S43" s="22"/>
      <c r="T43" s="24"/>
      <c r="U43" s="24"/>
      <c r="V43" s="22"/>
      <c r="W43" s="22"/>
      <c r="X43" s="24"/>
      <c r="Y43" s="24"/>
    </row>
    <row r="44" spans="1:25" ht="15.95" customHeight="1">
      <c r="A44" s="110"/>
      <c r="B44" s="56" t="s">
        <v>70</v>
      </c>
      <c r="C44" s="56"/>
      <c r="D44" s="56"/>
      <c r="E44" s="96" t="s">
        <v>98</v>
      </c>
      <c r="F44" s="69">
        <f t="shared" ref="F44:M44" si="6">F40-F42</f>
        <v>0</v>
      </c>
      <c r="G44" s="69">
        <f t="shared" si="6"/>
        <v>0</v>
      </c>
      <c r="H44" s="69">
        <f t="shared" si="6"/>
        <v>0</v>
      </c>
      <c r="I44" s="69">
        <f t="shared" si="6"/>
        <v>0</v>
      </c>
      <c r="J44" s="69">
        <f t="shared" si="6"/>
        <v>0</v>
      </c>
      <c r="K44" s="69">
        <f t="shared" si="6"/>
        <v>0</v>
      </c>
      <c r="L44" s="69">
        <f t="shared" si="6"/>
        <v>0</v>
      </c>
      <c r="M44" s="69">
        <f t="shared" si="6"/>
        <v>-261</v>
      </c>
      <c r="N44" s="69">
        <f t="shared" ref="N44:O44" si="7">N40-N42</f>
        <v>0</v>
      </c>
      <c r="O44" s="69">
        <f t="shared" si="7"/>
        <v>0</v>
      </c>
      <c r="P44" s="24"/>
      <c r="Q44" s="24"/>
      <c r="R44" s="22"/>
      <c r="S44" s="22"/>
      <c r="T44" s="24"/>
      <c r="U44" s="24"/>
      <c r="V44" s="22"/>
      <c r="W44" s="22"/>
      <c r="X44" s="22"/>
      <c r="Y44" s="22"/>
    </row>
    <row r="45" spans="1:25" ht="15.95" customHeight="1">
      <c r="A45" s="109" t="s">
        <v>78</v>
      </c>
      <c r="B45" s="30" t="s">
        <v>74</v>
      </c>
      <c r="C45" s="30"/>
      <c r="D45" s="30"/>
      <c r="E45" s="96" t="s">
        <v>99</v>
      </c>
      <c r="F45" s="95">
        <f t="shared" ref="F45:M45" si="8">F39+F44</f>
        <v>0</v>
      </c>
      <c r="G45" s="95">
        <f t="shared" si="8"/>
        <v>0</v>
      </c>
      <c r="H45" s="95">
        <f t="shared" si="8"/>
        <v>0</v>
      </c>
      <c r="I45" s="95">
        <f t="shared" si="8"/>
        <v>0</v>
      </c>
      <c r="J45" s="95">
        <f t="shared" si="8"/>
        <v>0</v>
      </c>
      <c r="K45" s="95">
        <f t="shared" si="8"/>
        <v>0</v>
      </c>
      <c r="L45" s="95">
        <f t="shared" si="8"/>
        <v>1760</v>
      </c>
      <c r="M45" s="95">
        <f t="shared" si="8"/>
        <v>0</v>
      </c>
      <c r="N45" s="95">
        <f t="shared" ref="N45:O45" si="9">N39+N44</f>
        <v>0</v>
      </c>
      <c r="O45" s="95">
        <f t="shared" si="9"/>
        <v>0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5.95" customHeight="1">
      <c r="A46" s="110"/>
      <c r="B46" s="56" t="s">
        <v>75</v>
      </c>
      <c r="C46" s="56"/>
      <c r="D46" s="56"/>
      <c r="E46" s="56"/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/>
      <c r="O46" s="69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5.95" customHeight="1">
      <c r="A47" s="110"/>
      <c r="B47" s="56" t="s">
        <v>76</v>
      </c>
      <c r="C47" s="56"/>
      <c r="D47" s="56"/>
      <c r="E47" s="56"/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/>
      <c r="O47" s="95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5.95" customHeight="1">
      <c r="A48" s="110"/>
      <c r="B48" s="56" t="s">
        <v>77</v>
      </c>
      <c r="C48" s="56"/>
      <c r="D48" s="56"/>
      <c r="E48" s="56"/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/>
      <c r="O48" s="95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15" ht="15.95" customHeight="1">
      <c r="A49" s="11" t="s">
        <v>82</v>
      </c>
      <c r="O49" s="4"/>
    </row>
    <row r="50" spans="1:15" ht="15.95" customHeight="1">
      <c r="A50" s="11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20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C1" sqref="C1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37" t="s">
        <v>0</v>
      </c>
      <c r="B1" s="37"/>
      <c r="C1" s="43" t="s">
        <v>261</v>
      </c>
      <c r="D1" s="44"/>
    </row>
    <row r="3" spans="1:14" ht="15" customHeight="1">
      <c r="A3" s="15" t="s">
        <v>163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239</v>
      </c>
      <c r="C5" s="45"/>
      <c r="D5" s="45"/>
      <c r="H5" s="16"/>
      <c r="L5" s="16"/>
      <c r="N5" s="16" t="s">
        <v>164</v>
      </c>
    </row>
    <row r="6" spans="1:14" ht="15" customHeight="1">
      <c r="A6" s="46"/>
      <c r="B6" s="47"/>
      <c r="C6" s="47"/>
      <c r="D6" s="92"/>
      <c r="E6" s="122" t="s">
        <v>264</v>
      </c>
      <c r="F6" s="122"/>
      <c r="G6" s="123" t="s">
        <v>265</v>
      </c>
      <c r="H6" s="123"/>
      <c r="I6" s="124" t="s">
        <v>266</v>
      </c>
      <c r="J6" s="125"/>
      <c r="K6" s="122" t="s">
        <v>267</v>
      </c>
      <c r="L6" s="122"/>
      <c r="M6" s="122" t="s">
        <v>268</v>
      </c>
      <c r="N6" s="122"/>
    </row>
    <row r="7" spans="1:14" ht="15" customHeight="1">
      <c r="A7" s="48"/>
      <c r="B7" s="49"/>
      <c r="C7" s="49"/>
      <c r="D7" s="93"/>
      <c r="E7" s="97" t="s">
        <v>253</v>
      </c>
      <c r="F7" s="86" t="s">
        <v>254</v>
      </c>
      <c r="G7" s="97" t="s">
        <v>253</v>
      </c>
      <c r="H7" s="86" t="s">
        <v>254</v>
      </c>
      <c r="I7" s="97" t="s">
        <v>253</v>
      </c>
      <c r="J7" s="86" t="s">
        <v>254</v>
      </c>
      <c r="K7" s="97" t="s">
        <v>253</v>
      </c>
      <c r="L7" s="97" t="s">
        <v>254</v>
      </c>
      <c r="M7" s="97" t="s">
        <v>253</v>
      </c>
      <c r="N7" s="86" t="s">
        <v>254</v>
      </c>
    </row>
    <row r="8" spans="1:14" ht="18" customHeight="1">
      <c r="A8" s="104" t="s">
        <v>165</v>
      </c>
      <c r="B8" s="87" t="s">
        <v>166</v>
      </c>
      <c r="C8" s="88"/>
      <c r="D8" s="88"/>
      <c r="E8" s="89">
        <v>0</v>
      </c>
      <c r="F8" s="89">
        <v>1</v>
      </c>
      <c r="G8" s="89">
        <v>3</v>
      </c>
      <c r="H8" s="89">
        <v>3</v>
      </c>
      <c r="I8" s="89">
        <v>1</v>
      </c>
      <c r="J8" s="89">
        <v>1</v>
      </c>
      <c r="K8" s="89">
        <v>2</v>
      </c>
      <c r="L8" s="89">
        <v>2</v>
      </c>
      <c r="M8" s="89">
        <v>69</v>
      </c>
      <c r="N8" s="89">
        <v>69</v>
      </c>
    </row>
    <row r="9" spans="1:14" ht="18" customHeight="1">
      <c r="A9" s="104"/>
      <c r="B9" s="104" t="s">
        <v>167</v>
      </c>
      <c r="C9" s="56" t="s">
        <v>168</v>
      </c>
      <c r="D9" s="56"/>
      <c r="E9" s="89">
        <v>0</v>
      </c>
      <c r="F9" s="89">
        <v>40</v>
      </c>
      <c r="G9" s="89">
        <v>224733</v>
      </c>
      <c r="H9" s="89">
        <v>224631</v>
      </c>
      <c r="I9" s="89">
        <v>10</v>
      </c>
      <c r="J9" s="89">
        <v>10</v>
      </c>
      <c r="K9" s="89">
        <v>5000</v>
      </c>
      <c r="L9" s="89">
        <v>5000</v>
      </c>
      <c r="M9" s="89">
        <v>6400</v>
      </c>
      <c r="N9" s="89">
        <v>6400</v>
      </c>
    </row>
    <row r="10" spans="1:14" ht="18" customHeight="1">
      <c r="A10" s="104"/>
      <c r="B10" s="104"/>
      <c r="C10" s="56" t="s">
        <v>169</v>
      </c>
      <c r="D10" s="56"/>
      <c r="E10" s="89">
        <v>0</v>
      </c>
      <c r="F10" s="89">
        <v>40</v>
      </c>
      <c r="G10" s="89">
        <v>83619</v>
      </c>
      <c r="H10" s="89">
        <v>83568</v>
      </c>
      <c r="I10" s="89">
        <v>10</v>
      </c>
      <c r="J10" s="89">
        <v>10</v>
      </c>
      <c r="K10" s="89">
        <v>2550</v>
      </c>
      <c r="L10" s="89">
        <v>2550</v>
      </c>
      <c r="M10" s="89">
        <v>3264</v>
      </c>
      <c r="N10" s="89">
        <v>3264</v>
      </c>
    </row>
    <row r="11" spans="1:14" ht="18" customHeight="1">
      <c r="A11" s="104"/>
      <c r="B11" s="104"/>
      <c r="C11" s="56" t="s">
        <v>170</v>
      </c>
      <c r="D11" s="56"/>
      <c r="E11" s="89">
        <v>0</v>
      </c>
      <c r="F11" s="89">
        <v>0</v>
      </c>
      <c r="G11" s="89">
        <v>141114</v>
      </c>
      <c r="H11" s="89">
        <v>141063</v>
      </c>
      <c r="I11" s="89">
        <v>0</v>
      </c>
      <c r="J11" s="89">
        <v>0</v>
      </c>
      <c r="K11" s="101">
        <v>0</v>
      </c>
      <c r="L11" s="101">
        <v>0</v>
      </c>
      <c r="M11" s="89">
        <v>0</v>
      </c>
      <c r="N11" s="89">
        <v>0</v>
      </c>
    </row>
    <row r="12" spans="1:14" ht="18" customHeight="1">
      <c r="A12" s="104"/>
      <c r="B12" s="104"/>
      <c r="C12" s="56" t="s">
        <v>171</v>
      </c>
      <c r="D12" s="56"/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2450</v>
      </c>
      <c r="L12" s="89">
        <v>2450</v>
      </c>
      <c r="M12" s="89">
        <v>3136</v>
      </c>
      <c r="N12" s="89">
        <v>3136</v>
      </c>
    </row>
    <row r="13" spans="1:14" ht="18" customHeight="1">
      <c r="A13" s="104"/>
      <c r="B13" s="104"/>
      <c r="C13" s="56" t="s">
        <v>172</v>
      </c>
      <c r="D13" s="56"/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101">
        <v>0</v>
      </c>
      <c r="L13" s="101">
        <v>0</v>
      </c>
      <c r="M13" s="89">
        <v>0</v>
      </c>
      <c r="N13" s="89">
        <v>0</v>
      </c>
    </row>
    <row r="14" spans="1:14" ht="18" customHeight="1">
      <c r="A14" s="104"/>
      <c r="B14" s="104"/>
      <c r="C14" s="56" t="s">
        <v>78</v>
      </c>
      <c r="D14" s="56"/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101">
        <v>0</v>
      </c>
      <c r="L14" s="101">
        <v>0</v>
      </c>
      <c r="M14" s="89">
        <v>0</v>
      </c>
      <c r="N14" s="89">
        <v>0</v>
      </c>
    </row>
    <row r="15" spans="1:14" ht="18" customHeight="1">
      <c r="A15" s="104" t="s">
        <v>173</v>
      </c>
      <c r="B15" s="104" t="s">
        <v>174</v>
      </c>
      <c r="C15" s="56" t="s">
        <v>175</v>
      </c>
      <c r="D15" s="56"/>
      <c r="E15" s="95">
        <v>0</v>
      </c>
      <c r="F15" s="95">
        <v>1950</v>
      </c>
      <c r="G15" s="95">
        <v>13029</v>
      </c>
      <c r="H15" s="95">
        <v>14715</v>
      </c>
      <c r="I15" s="95">
        <v>3323</v>
      </c>
      <c r="J15" s="95">
        <v>2578</v>
      </c>
      <c r="K15" s="95">
        <v>4784.2</v>
      </c>
      <c r="L15" s="95">
        <v>5681</v>
      </c>
      <c r="M15" s="95">
        <v>6694.1</v>
      </c>
      <c r="N15" s="95">
        <v>6521.1</v>
      </c>
    </row>
    <row r="16" spans="1:14" ht="18" customHeight="1">
      <c r="A16" s="104"/>
      <c r="B16" s="104"/>
      <c r="C16" s="56" t="s">
        <v>176</v>
      </c>
      <c r="D16" s="56"/>
      <c r="E16" s="95">
        <v>0</v>
      </c>
      <c r="F16" s="95">
        <v>0</v>
      </c>
      <c r="G16" s="95">
        <v>1287101</v>
      </c>
      <c r="H16" s="95">
        <v>1282879</v>
      </c>
      <c r="I16" s="95">
        <v>4269</v>
      </c>
      <c r="J16" s="95">
        <v>4311</v>
      </c>
      <c r="K16" s="95">
        <v>6854.5</v>
      </c>
      <c r="L16" s="95">
        <v>7721</v>
      </c>
      <c r="M16" s="95">
        <v>9476.1</v>
      </c>
      <c r="N16" s="95">
        <v>9889.6</v>
      </c>
    </row>
    <row r="17" spans="1:15" ht="18" customHeight="1">
      <c r="A17" s="104"/>
      <c r="B17" s="104"/>
      <c r="C17" s="56" t="s">
        <v>177</v>
      </c>
      <c r="D17" s="56"/>
      <c r="E17" s="95">
        <v>0</v>
      </c>
      <c r="F17" s="95">
        <v>0</v>
      </c>
      <c r="G17" s="95">
        <v>735</v>
      </c>
      <c r="H17" s="95">
        <v>840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</row>
    <row r="18" spans="1:15" ht="18" customHeight="1">
      <c r="A18" s="104"/>
      <c r="B18" s="104"/>
      <c r="C18" s="56" t="s">
        <v>178</v>
      </c>
      <c r="D18" s="56"/>
      <c r="E18" s="95">
        <v>0</v>
      </c>
      <c r="F18" s="95">
        <v>1950</v>
      </c>
      <c r="G18" s="95">
        <v>1300865</v>
      </c>
      <c r="H18" s="95">
        <v>1298434</v>
      </c>
      <c r="I18" s="95">
        <f>SUM(I15:I17)</f>
        <v>7592</v>
      </c>
      <c r="J18" s="95">
        <v>6889</v>
      </c>
      <c r="K18" s="95">
        <v>11638.7</v>
      </c>
      <c r="L18" s="95">
        <v>13402</v>
      </c>
      <c r="M18" s="95">
        <v>16170.2</v>
      </c>
      <c r="N18" s="95">
        <v>16410.7</v>
      </c>
    </row>
    <row r="19" spans="1:15" ht="18" customHeight="1">
      <c r="A19" s="104"/>
      <c r="B19" s="104" t="s">
        <v>179</v>
      </c>
      <c r="C19" s="56" t="s">
        <v>180</v>
      </c>
      <c r="D19" s="56"/>
      <c r="E19" s="95">
        <v>0</v>
      </c>
      <c r="F19" s="95">
        <v>1</v>
      </c>
      <c r="G19" s="95">
        <v>44730</v>
      </c>
      <c r="H19" s="95">
        <v>44870</v>
      </c>
      <c r="I19" s="95">
        <v>1512</v>
      </c>
      <c r="J19" s="95">
        <v>907</v>
      </c>
      <c r="K19" s="95">
        <v>345</v>
      </c>
      <c r="L19" s="95">
        <v>261</v>
      </c>
      <c r="M19" s="95">
        <v>168</v>
      </c>
      <c r="N19" s="95">
        <v>120.5</v>
      </c>
    </row>
    <row r="20" spans="1:15" ht="18" customHeight="1">
      <c r="A20" s="104"/>
      <c r="B20" s="104"/>
      <c r="C20" s="56" t="s">
        <v>181</v>
      </c>
      <c r="D20" s="56"/>
      <c r="E20" s="95">
        <v>0</v>
      </c>
      <c r="F20" s="95">
        <v>0</v>
      </c>
      <c r="G20" s="95">
        <v>408184</v>
      </c>
      <c r="H20" s="95">
        <v>439884</v>
      </c>
      <c r="I20" s="95">
        <v>2059</v>
      </c>
      <c r="J20" s="95">
        <v>2074</v>
      </c>
      <c r="K20" s="95">
        <v>2.9</v>
      </c>
      <c r="L20" s="95">
        <v>4</v>
      </c>
      <c r="M20" s="95">
        <v>433.3</v>
      </c>
      <c r="N20" s="95">
        <v>435.7</v>
      </c>
    </row>
    <row r="21" spans="1:15" ht="18" customHeight="1">
      <c r="A21" s="104"/>
      <c r="B21" s="104"/>
      <c r="C21" s="56" t="s">
        <v>182</v>
      </c>
      <c r="D21" s="56"/>
      <c r="E21" s="90">
        <v>0</v>
      </c>
      <c r="F21" s="90">
        <v>0</v>
      </c>
      <c r="G21" s="90">
        <v>622064</v>
      </c>
      <c r="H21" s="90">
        <v>587925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</row>
    <row r="22" spans="1:15" ht="18" customHeight="1">
      <c r="A22" s="104"/>
      <c r="B22" s="104"/>
      <c r="C22" s="30" t="s">
        <v>183</v>
      </c>
      <c r="D22" s="30"/>
      <c r="E22" s="95">
        <v>0</v>
      </c>
      <c r="F22" s="95">
        <v>1</v>
      </c>
      <c r="G22" s="95">
        <v>1074977</v>
      </c>
      <c r="H22" s="95">
        <v>1072679</v>
      </c>
      <c r="I22" s="95">
        <f>SUM(I19:I21)</f>
        <v>3571</v>
      </c>
      <c r="J22" s="95">
        <v>2981</v>
      </c>
      <c r="K22" s="95">
        <v>347.9</v>
      </c>
      <c r="L22" s="95">
        <v>265</v>
      </c>
      <c r="M22" s="95">
        <v>601.29999999999995</v>
      </c>
      <c r="N22" s="95">
        <v>556.20000000000005</v>
      </c>
    </row>
    <row r="23" spans="1:15" ht="18" customHeight="1">
      <c r="A23" s="104"/>
      <c r="B23" s="104" t="s">
        <v>184</v>
      </c>
      <c r="C23" s="56" t="s">
        <v>185</v>
      </c>
      <c r="D23" s="56"/>
      <c r="E23" s="95">
        <v>0</v>
      </c>
      <c r="F23" s="95">
        <v>40</v>
      </c>
      <c r="G23" s="95">
        <v>224733</v>
      </c>
      <c r="H23" s="95">
        <v>224631</v>
      </c>
      <c r="I23" s="95">
        <v>10</v>
      </c>
      <c r="J23" s="95">
        <v>10</v>
      </c>
      <c r="K23" s="95">
        <v>5000</v>
      </c>
      <c r="L23" s="95">
        <v>5000</v>
      </c>
      <c r="M23" s="95">
        <v>6400</v>
      </c>
      <c r="N23" s="95">
        <v>6400</v>
      </c>
    </row>
    <row r="24" spans="1:15" ht="18" customHeight="1">
      <c r="A24" s="104"/>
      <c r="B24" s="104"/>
      <c r="C24" s="56" t="s">
        <v>186</v>
      </c>
      <c r="D24" s="56"/>
      <c r="E24" s="95">
        <v>0</v>
      </c>
      <c r="F24" s="95">
        <v>0</v>
      </c>
      <c r="G24" s="95">
        <v>1155</v>
      </c>
      <c r="H24" s="95">
        <v>1124</v>
      </c>
      <c r="I24" s="95">
        <v>4010</v>
      </c>
      <c r="J24" s="95">
        <v>3898</v>
      </c>
      <c r="K24" s="95">
        <v>6010.8</v>
      </c>
      <c r="L24" s="95">
        <v>7972</v>
      </c>
      <c r="M24" s="95">
        <v>9168.9</v>
      </c>
      <c r="N24" s="95">
        <v>9454.4</v>
      </c>
    </row>
    <row r="25" spans="1:15" ht="18" customHeight="1">
      <c r="A25" s="104"/>
      <c r="B25" s="104"/>
      <c r="C25" s="56" t="s">
        <v>187</v>
      </c>
      <c r="D25" s="56"/>
      <c r="E25" s="95">
        <v>0</v>
      </c>
      <c r="F25" s="95">
        <v>1909</v>
      </c>
      <c r="G25" s="95">
        <v>0</v>
      </c>
      <c r="H25" s="95">
        <v>0</v>
      </c>
      <c r="I25" s="95">
        <v>0</v>
      </c>
      <c r="J25" s="95">
        <v>0</v>
      </c>
      <c r="K25" s="95">
        <v>280</v>
      </c>
      <c r="L25" s="95">
        <v>165</v>
      </c>
      <c r="M25" s="95">
        <v>612.79999999999995</v>
      </c>
      <c r="N25" s="95">
        <v>612.79999999999995</v>
      </c>
    </row>
    <row r="26" spans="1:15" ht="18" customHeight="1">
      <c r="A26" s="104"/>
      <c r="B26" s="104"/>
      <c r="C26" s="56" t="s">
        <v>188</v>
      </c>
      <c r="D26" s="56"/>
      <c r="E26" s="95">
        <v>0</v>
      </c>
      <c r="F26" s="95">
        <v>1949</v>
      </c>
      <c r="G26" s="95">
        <v>225887</v>
      </c>
      <c r="H26" s="95">
        <v>225755</v>
      </c>
      <c r="I26" s="95">
        <f>SUM(I23:I25)</f>
        <v>4020</v>
      </c>
      <c r="J26" s="95">
        <v>3908</v>
      </c>
      <c r="K26" s="95">
        <v>11290.8</v>
      </c>
      <c r="L26" s="95">
        <v>13137</v>
      </c>
      <c r="M26" s="95">
        <v>15568.9</v>
      </c>
      <c r="N26" s="95">
        <v>15854.4</v>
      </c>
    </row>
    <row r="27" spans="1:15" ht="18" customHeight="1">
      <c r="A27" s="104"/>
      <c r="B27" s="56" t="s">
        <v>189</v>
      </c>
      <c r="C27" s="56"/>
      <c r="D27" s="56"/>
      <c r="E27" s="95">
        <v>0</v>
      </c>
      <c r="F27" s="95">
        <v>1950</v>
      </c>
      <c r="G27" s="95">
        <v>1300865</v>
      </c>
      <c r="H27" s="95">
        <v>1298434</v>
      </c>
      <c r="I27" s="95">
        <f>I22+I26</f>
        <v>7591</v>
      </c>
      <c r="J27" s="95">
        <v>6889</v>
      </c>
      <c r="K27" s="95">
        <v>11638.7</v>
      </c>
      <c r="L27" s="95">
        <v>13402</v>
      </c>
      <c r="M27" s="95">
        <v>16170.2</v>
      </c>
      <c r="N27" s="95">
        <v>16410.7</v>
      </c>
    </row>
    <row r="28" spans="1:15" ht="18" customHeight="1">
      <c r="A28" s="104" t="s">
        <v>190</v>
      </c>
      <c r="B28" s="104" t="s">
        <v>191</v>
      </c>
      <c r="C28" s="56" t="s">
        <v>192</v>
      </c>
      <c r="D28" s="91" t="s">
        <v>36</v>
      </c>
      <c r="E28" s="95">
        <v>0</v>
      </c>
      <c r="F28" s="95">
        <v>1085</v>
      </c>
      <c r="G28" s="95">
        <v>55958</v>
      </c>
      <c r="H28" s="95">
        <v>51565</v>
      </c>
      <c r="I28" s="95">
        <v>4821</v>
      </c>
      <c r="J28" s="95">
        <v>5368</v>
      </c>
      <c r="K28" s="95">
        <v>3004.1</v>
      </c>
      <c r="L28" s="95">
        <v>4033.9459999999999</v>
      </c>
      <c r="M28" s="95">
        <v>631.1</v>
      </c>
      <c r="N28" s="95">
        <v>661.8</v>
      </c>
    </row>
    <row r="29" spans="1:15" ht="18" customHeight="1">
      <c r="A29" s="104"/>
      <c r="B29" s="104"/>
      <c r="C29" s="56" t="s">
        <v>193</v>
      </c>
      <c r="D29" s="91" t="s">
        <v>37</v>
      </c>
      <c r="E29" s="95">
        <v>0</v>
      </c>
      <c r="F29" s="95">
        <v>1075</v>
      </c>
      <c r="G29" s="95">
        <v>51059</v>
      </c>
      <c r="H29" s="95">
        <v>46606</v>
      </c>
      <c r="I29" s="95">
        <v>4588</v>
      </c>
      <c r="J29" s="95">
        <v>5105</v>
      </c>
      <c r="K29" s="95">
        <v>3500.6</v>
      </c>
      <c r="L29" s="95">
        <v>3279.7049999999999</v>
      </c>
      <c r="M29" s="95">
        <v>454.2</v>
      </c>
      <c r="N29" s="95">
        <v>507.6</v>
      </c>
    </row>
    <row r="30" spans="1:15" ht="18" customHeight="1">
      <c r="A30" s="104"/>
      <c r="B30" s="104"/>
      <c r="C30" s="56" t="s">
        <v>194</v>
      </c>
      <c r="D30" s="91" t="s">
        <v>195</v>
      </c>
      <c r="E30" s="95">
        <v>0</v>
      </c>
      <c r="F30" s="95">
        <v>34</v>
      </c>
      <c r="G30" s="95">
        <v>1525</v>
      </c>
      <c r="H30" s="95">
        <v>1468</v>
      </c>
      <c r="I30" s="95">
        <v>120</v>
      </c>
      <c r="J30" s="95">
        <v>117</v>
      </c>
      <c r="K30" s="95">
        <v>237.9</v>
      </c>
      <c r="L30" s="95">
        <v>231.429</v>
      </c>
      <c r="M30" s="95">
        <v>245.9</v>
      </c>
      <c r="N30" s="95">
        <v>278.60000000000002</v>
      </c>
    </row>
    <row r="31" spans="1:15" ht="18" customHeight="1">
      <c r="A31" s="104"/>
      <c r="B31" s="104"/>
      <c r="C31" s="30" t="s">
        <v>196</v>
      </c>
      <c r="D31" s="91" t="s">
        <v>197</v>
      </c>
      <c r="E31" s="95">
        <f t="shared" ref="E31:G31" si="0">E28-E29-E30</f>
        <v>0</v>
      </c>
      <c r="F31" s="95">
        <f t="shared" si="0"/>
        <v>-24</v>
      </c>
      <c r="G31" s="95">
        <f t="shared" si="0"/>
        <v>3374</v>
      </c>
      <c r="H31" s="95">
        <f>H28-H29-H30</f>
        <v>3491</v>
      </c>
      <c r="I31" s="95">
        <f t="shared" ref="I31" si="1">I28-I29-I30</f>
        <v>113</v>
      </c>
      <c r="J31" s="95">
        <v>146</v>
      </c>
      <c r="K31" s="95">
        <f t="shared" ref="K31" si="2">K28-K29-K30</f>
        <v>-734.4</v>
      </c>
      <c r="L31" s="95">
        <f>L28-L29-L30</f>
        <v>522.81200000000001</v>
      </c>
      <c r="M31" s="95">
        <f t="shared" ref="M31:N31" si="3">M28-M29-M30</f>
        <v>-68.999999999999972</v>
      </c>
      <c r="N31" s="95">
        <f t="shared" si="3"/>
        <v>-124.40000000000009</v>
      </c>
      <c r="O31" s="7"/>
    </row>
    <row r="32" spans="1:15" ht="18" customHeight="1">
      <c r="A32" s="104"/>
      <c r="B32" s="104"/>
      <c r="C32" s="56" t="s">
        <v>198</v>
      </c>
      <c r="D32" s="91" t="s">
        <v>199</v>
      </c>
      <c r="E32" s="95">
        <v>0</v>
      </c>
      <c r="F32" s="95">
        <v>1</v>
      </c>
      <c r="G32" s="95">
        <v>47</v>
      </c>
      <c r="H32" s="95">
        <v>123</v>
      </c>
      <c r="I32" s="95">
        <v>24</v>
      </c>
      <c r="J32" s="95">
        <v>25</v>
      </c>
      <c r="K32" s="95">
        <v>11.4</v>
      </c>
      <c r="L32" s="95">
        <v>1.1000000000000001</v>
      </c>
      <c r="M32" s="95">
        <v>40.06</v>
      </c>
      <c r="N32" s="95">
        <v>56.4</v>
      </c>
    </row>
    <row r="33" spans="1:14" ht="18" customHeight="1">
      <c r="A33" s="104"/>
      <c r="B33" s="104"/>
      <c r="C33" s="56" t="s">
        <v>200</v>
      </c>
      <c r="D33" s="91" t="s">
        <v>201</v>
      </c>
      <c r="E33" s="95">
        <v>0</v>
      </c>
      <c r="F33" s="95">
        <v>0</v>
      </c>
      <c r="G33" s="95">
        <v>3389</v>
      </c>
      <c r="H33" s="95">
        <v>3590</v>
      </c>
      <c r="I33" s="95">
        <v>52</v>
      </c>
      <c r="J33" s="95">
        <v>63</v>
      </c>
      <c r="K33" s="95">
        <v>0</v>
      </c>
      <c r="L33" s="95">
        <v>10.324</v>
      </c>
      <c r="M33" s="95">
        <v>0</v>
      </c>
      <c r="N33" s="95">
        <v>0</v>
      </c>
    </row>
    <row r="34" spans="1:14" ht="18" customHeight="1">
      <c r="A34" s="104"/>
      <c r="B34" s="104"/>
      <c r="C34" s="30" t="s">
        <v>202</v>
      </c>
      <c r="D34" s="91" t="s">
        <v>203</v>
      </c>
      <c r="E34" s="95">
        <f t="shared" ref="E34:I34" si="4">E31+E32-E33</f>
        <v>0</v>
      </c>
      <c r="F34" s="95">
        <f t="shared" si="4"/>
        <v>-23</v>
      </c>
      <c r="G34" s="95">
        <f t="shared" si="4"/>
        <v>32</v>
      </c>
      <c r="H34" s="95">
        <f t="shared" si="4"/>
        <v>24</v>
      </c>
      <c r="I34" s="95">
        <f t="shared" si="4"/>
        <v>85</v>
      </c>
      <c r="J34" s="95">
        <v>108</v>
      </c>
      <c r="K34" s="95">
        <f t="shared" ref="K34:N34" si="5">K31+K32-K33</f>
        <v>-723</v>
      </c>
      <c r="L34" s="95">
        <f t="shared" si="5"/>
        <v>513.58800000000008</v>
      </c>
      <c r="M34" s="95">
        <f t="shared" si="5"/>
        <v>-28.939999999999969</v>
      </c>
      <c r="N34" s="95">
        <f t="shared" si="5"/>
        <v>-68.000000000000085</v>
      </c>
    </row>
    <row r="35" spans="1:14" ht="18" customHeight="1">
      <c r="A35" s="104"/>
      <c r="B35" s="104" t="s">
        <v>204</v>
      </c>
      <c r="C35" s="56" t="s">
        <v>205</v>
      </c>
      <c r="D35" s="91" t="s">
        <v>206</v>
      </c>
      <c r="E35" s="95">
        <v>0</v>
      </c>
      <c r="F35" s="95">
        <v>15</v>
      </c>
      <c r="G35" s="95">
        <v>0</v>
      </c>
      <c r="H35" s="95">
        <v>0</v>
      </c>
      <c r="I35" s="95">
        <v>34</v>
      </c>
      <c r="J35" s="95">
        <v>0.41</v>
      </c>
      <c r="K35" s="95">
        <v>0</v>
      </c>
      <c r="L35" s="95">
        <v>0</v>
      </c>
      <c r="M35" s="95">
        <v>0</v>
      </c>
      <c r="N35" s="95">
        <v>0</v>
      </c>
    </row>
    <row r="36" spans="1:14" ht="18" customHeight="1">
      <c r="A36" s="104"/>
      <c r="B36" s="104"/>
      <c r="C36" s="56" t="s">
        <v>207</v>
      </c>
      <c r="D36" s="91" t="s">
        <v>208</v>
      </c>
      <c r="E36" s="95">
        <v>0</v>
      </c>
      <c r="F36" s="95">
        <v>0</v>
      </c>
      <c r="G36" s="95">
        <v>0</v>
      </c>
      <c r="H36" s="95">
        <v>0</v>
      </c>
      <c r="I36" s="95">
        <v>7</v>
      </c>
      <c r="J36" s="95">
        <v>4</v>
      </c>
      <c r="K36" s="95">
        <v>0</v>
      </c>
      <c r="L36" s="95">
        <v>0</v>
      </c>
      <c r="M36" s="95">
        <v>262.5</v>
      </c>
      <c r="N36" s="95">
        <v>0</v>
      </c>
    </row>
    <row r="37" spans="1:14" ht="18" customHeight="1">
      <c r="A37" s="104"/>
      <c r="B37" s="104"/>
      <c r="C37" s="56" t="s">
        <v>209</v>
      </c>
      <c r="D37" s="91" t="s">
        <v>210</v>
      </c>
      <c r="E37" s="95">
        <f t="shared" ref="E37:I37" si="6">E34+E35-E36</f>
        <v>0</v>
      </c>
      <c r="F37" s="95">
        <f t="shared" si="6"/>
        <v>-8</v>
      </c>
      <c r="G37" s="95">
        <f t="shared" si="6"/>
        <v>32</v>
      </c>
      <c r="H37" s="95">
        <f t="shared" si="6"/>
        <v>24</v>
      </c>
      <c r="I37" s="95">
        <f t="shared" si="6"/>
        <v>112</v>
      </c>
      <c r="J37" s="95">
        <v>104.41</v>
      </c>
      <c r="K37" s="95">
        <f t="shared" ref="K37:L37" si="7">K34+K35-K36</f>
        <v>-723</v>
      </c>
      <c r="L37" s="95">
        <f t="shared" si="7"/>
        <v>513.58800000000008</v>
      </c>
      <c r="M37" s="95">
        <f>M34+M35-M36</f>
        <v>-291.43999999999994</v>
      </c>
      <c r="N37" s="95">
        <f t="shared" ref="N37" si="8">N34+N35-N36</f>
        <v>-68.000000000000085</v>
      </c>
    </row>
    <row r="38" spans="1:14" ht="18" customHeight="1">
      <c r="A38" s="104"/>
      <c r="B38" s="104"/>
      <c r="C38" s="56" t="s">
        <v>211</v>
      </c>
      <c r="D38" s="91" t="s">
        <v>212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</row>
    <row r="39" spans="1:14" ht="18" customHeight="1">
      <c r="A39" s="104"/>
      <c r="B39" s="104"/>
      <c r="C39" s="56" t="s">
        <v>213</v>
      </c>
      <c r="D39" s="91" t="s">
        <v>214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</row>
    <row r="40" spans="1:14" ht="18" customHeight="1">
      <c r="A40" s="104"/>
      <c r="B40" s="104"/>
      <c r="C40" s="56" t="s">
        <v>215</v>
      </c>
      <c r="D40" s="91" t="s">
        <v>216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-26.9</v>
      </c>
      <c r="L40" s="95">
        <v>157.20099999999999</v>
      </c>
      <c r="M40" s="95">
        <v>1.3</v>
      </c>
      <c r="N40" s="95">
        <v>0.5</v>
      </c>
    </row>
    <row r="41" spans="1:14" ht="18" customHeight="1">
      <c r="A41" s="104"/>
      <c r="B41" s="104"/>
      <c r="C41" s="30" t="s">
        <v>217</v>
      </c>
      <c r="D41" s="91" t="s">
        <v>218</v>
      </c>
      <c r="E41" s="95">
        <f t="shared" ref="E41" si="9">E34+E35-E36-E40</f>
        <v>0</v>
      </c>
      <c r="F41" s="95">
        <f>F34+F35-F36-F40</f>
        <v>-8</v>
      </c>
      <c r="G41" s="95">
        <f t="shared" ref="G41:I41" si="10">G34+G35-G36-G40</f>
        <v>32</v>
      </c>
      <c r="H41" s="95">
        <f t="shared" si="10"/>
        <v>24</v>
      </c>
      <c r="I41" s="95">
        <f t="shared" si="10"/>
        <v>112</v>
      </c>
      <c r="J41" s="95">
        <v>104.41</v>
      </c>
      <c r="K41" s="95">
        <f t="shared" ref="K41:L41" si="11">K34+K35-K36-K40</f>
        <v>-696.1</v>
      </c>
      <c r="L41" s="95">
        <f t="shared" si="11"/>
        <v>356.38700000000006</v>
      </c>
      <c r="M41" s="95">
        <f>M34+M35-M36-M40</f>
        <v>-292.73999999999995</v>
      </c>
      <c r="N41" s="95">
        <f t="shared" ref="N41" si="12">N34+N35-N36-N40</f>
        <v>-68.500000000000085</v>
      </c>
    </row>
    <row r="42" spans="1:14" ht="18" customHeight="1">
      <c r="A42" s="104"/>
      <c r="B42" s="104"/>
      <c r="C42" s="126" t="s">
        <v>219</v>
      </c>
      <c r="D42" s="126"/>
      <c r="E42" s="95">
        <f t="shared" ref="E42:I42" si="13">E37+E38-E39-E40</f>
        <v>0</v>
      </c>
      <c r="F42" s="95">
        <f t="shared" si="13"/>
        <v>-8</v>
      </c>
      <c r="G42" s="95">
        <f t="shared" si="13"/>
        <v>32</v>
      </c>
      <c r="H42" s="95">
        <f t="shared" si="13"/>
        <v>24</v>
      </c>
      <c r="I42" s="95">
        <f t="shared" si="13"/>
        <v>112</v>
      </c>
      <c r="J42" s="95">
        <v>104.41</v>
      </c>
      <c r="K42" s="95">
        <f t="shared" ref="K42:N42" si="14">K37+K38-K39-K40</f>
        <v>-696.1</v>
      </c>
      <c r="L42" s="95">
        <f t="shared" si="14"/>
        <v>356.38700000000006</v>
      </c>
      <c r="M42" s="95">
        <f t="shared" si="14"/>
        <v>-292.73999999999995</v>
      </c>
      <c r="N42" s="95">
        <f t="shared" si="14"/>
        <v>-68.500000000000085</v>
      </c>
    </row>
    <row r="43" spans="1:14" ht="18" customHeight="1">
      <c r="A43" s="104"/>
      <c r="B43" s="104"/>
      <c r="C43" s="56" t="s">
        <v>220</v>
      </c>
      <c r="D43" s="91" t="s">
        <v>221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7971.9</v>
      </c>
      <c r="L43" s="95">
        <v>7780.4520000000002</v>
      </c>
      <c r="M43" s="95">
        <v>9454</v>
      </c>
      <c r="N43" s="95">
        <v>9523</v>
      </c>
    </row>
    <row r="44" spans="1:14" ht="18" customHeight="1">
      <c r="A44" s="104"/>
      <c r="B44" s="104"/>
      <c r="C44" s="30" t="s">
        <v>222</v>
      </c>
      <c r="D44" s="66" t="s">
        <v>223</v>
      </c>
      <c r="E44" s="95">
        <f t="shared" ref="E44:I44" si="15">E41+E43</f>
        <v>0</v>
      </c>
      <c r="F44" s="95">
        <f t="shared" si="15"/>
        <v>-8</v>
      </c>
      <c r="G44" s="95">
        <f t="shared" si="15"/>
        <v>32</v>
      </c>
      <c r="H44" s="95">
        <f t="shared" si="15"/>
        <v>24</v>
      </c>
      <c r="I44" s="95">
        <f t="shared" si="15"/>
        <v>112</v>
      </c>
      <c r="J44" s="95">
        <v>104.41</v>
      </c>
      <c r="K44" s="95">
        <f t="shared" ref="K44:N44" si="16">K41+K43</f>
        <v>7275.7999999999993</v>
      </c>
      <c r="L44" s="95">
        <f t="shared" si="16"/>
        <v>8136.8389999999999</v>
      </c>
      <c r="M44" s="95">
        <f t="shared" si="16"/>
        <v>9161.26</v>
      </c>
      <c r="N44" s="95">
        <f t="shared" si="16"/>
        <v>9454.5</v>
      </c>
    </row>
    <row r="45" spans="1:14" ht="14.1" customHeight="1">
      <c r="A45" s="11" t="s">
        <v>224</v>
      </c>
    </row>
    <row r="46" spans="1:14" ht="14.1" customHeight="1">
      <c r="A46" s="11" t="s">
        <v>225</v>
      </c>
    </row>
    <row r="47" spans="1:14">
      <c r="A47" s="50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r:id="rId1"/>
  <headerFooter alignWithMargins="0">
    <oddHeader>&amp;R&amp;"明朝,斜体"&amp;9指定都市－5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C1" sqref="C1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37" t="s">
        <v>0</v>
      </c>
      <c r="B1" s="37"/>
      <c r="C1" s="43" t="s">
        <v>260</v>
      </c>
      <c r="D1" s="44"/>
    </row>
    <row r="3" spans="1:14" ht="15" customHeight="1">
      <c r="A3" s="15" t="s">
        <v>163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5"/>
      <c r="B5" s="45" t="s">
        <v>239</v>
      </c>
      <c r="C5" s="45"/>
      <c r="D5" s="45"/>
      <c r="H5" s="16"/>
      <c r="L5" s="16"/>
      <c r="N5" s="16" t="s">
        <v>164</v>
      </c>
    </row>
    <row r="6" spans="1:14" ht="15" customHeight="1">
      <c r="A6" s="46"/>
      <c r="B6" s="47"/>
      <c r="C6" s="47"/>
      <c r="D6" s="92"/>
      <c r="E6" s="122" t="s">
        <v>269</v>
      </c>
      <c r="F6" s="122"/>
      <c r="G6" s="122"/>
      <c r="H6" s="122"/>
      <c r="I6" s="122"/>
      <c r="J6" s="122"/>
      <c r="K6" s="122"/>
      <c r="L6" s="122"/>
      <c r="M6" s="122"/>
      <c r="N6" s="122"/>
    </row>
    <row r="7" spans="1:14" ht="15" customHeight="1">
      <c r="A7" s="48"/>
      <c r="B7" s="49"/>
      <c r="C7" s="49"/>
      <c r="D7" s="93"/>
      <c r="E7" s="97" t="s">
        <v>253</v>
      </c>
      <c r="F7" s="97" t="s">
        <v>254</v>
      </c>
      <c r="G7" s="97" t="s">
        <v>237</v>
      </c>
      <c r="H7" s="97" t="s">
        <v>240</v>
      </c>
      <c r="I7" s="97" t="s">
        <v>237</v>
      </c>
      <c r="J7" s="97" t="s">
        <v>240</v>
      </c>
      <c r="K7" s="97" t="s">
        <v>237</v>
      </c>
      <c r="L7" s="97" t="s">
        <v>240</v>
      </c>
      <c r="M7" s="97" t="s">
        <v>237</v>
      </c>
      <c r="N7" s="97" t="s">
        <v>240</v>
      </c>
    </row>
    <row r="8" spans="1:14" ht="18" customHeight="1">
      <c r="A8" s="104" t="s">
        <v>165</v>
      </c>
      <c r="B8" s="87" t="s">
        <v>166</v>
      </c>
      <c r="C8" s="88"/>
      <c r="D8" s="88"/>
      <c r="E8" s="89">
        <v>19</v>
      </c>
      <c r="F8" s="89">
        <v>19</v>
      </c>
      <c r="G8" s="89"/>
      <c r="H8" s="89"/>
      <c r="I8" s="89"/>
      <c r="J8" s="89"/>
      <c r="K8" s="89"/>
      <c r="L8" s="89"/>
      <c r="M8" s="89"/>
      <c r="N8" s="89"/>
    </row>
    <row r="9" spans="1:14" ht="18" customHeight="1">
      <c r="A9" s="104"/>
      <c r="B9" s="104" t="s">
        <v>167</v>
      </c>
      <c r="C9" s="56" t="s">
        <v>168</v>
      </c>
      <c r="D9" s="56"/>
      <c r="E9" s="89">
        <v>700</v>
      </c>
      <c r="F9" s="89">
        <v>700</v>
      </c>
      <c r="G9" s="89"/>
      <c r="H9" s="89"/>
      <c r="I9" s="89"/>
      <c r="J9" s="89"/>
      <c r="K9" s="89"/>
      <c r="L9" s="89"/>
      <c r="M9" s="89"/>
      <c r="N9" s="89"/>
    </row>
    <row r="10" spans="1:14" ht="18" customHeight="1">
      <c r="A10" s="104"/>
      <c r="B10" s="104"/>
      <c r="C10" s="56" t="s">
        <v>169</v>
      </c>
      <c r="D10" s="56"/>
      <c r="E10" s="89">
        <v>357</v>
      </c>
      <c r="F10" s="89">
        <v>357</v>
      </c>
      <c r="G10" s="89"/>
      <c r="H10" s="89"/>
      <c r="I10" s="89"/>
      <c r="J10" s="89"/>
      <c r="K10" s="89"/>
      <c r="L10" s="89"/>
      <c r="M10" s="89"/>
      <c r="N10" s="89"/>
    </row>
    <row r="11" spans="1:14" ht="18" customHeight="1">
      <c r="A11" s="104"/>
      <c r="B11" s="104"/>
      <c r="C11" s="56" t="s">
        <v>170</v>
      </c>
      <c r="D11" s="56"/>
      <c r="E11" s="99">
        <v>0</v>
      </c>
      <c r="F11" s="89">
        <v>0</v>
      </c>
      <c r="G11" s="89"/>
      <c r="H11" s="89"/>
      <c r="I11" s="89"/>
      <c r="J11" s="89"/>
      <c r="K11" s="89"/>
      <c r="L11" s="89"/>
      <c r="M11" s="89"/>
      <c r="N11" s="89"/>
    </row>
    <row r="12" spans="1:14" ht="18" customHeight="1">
      <c r="A12" s="104"/>
      <c r="B12" s="104"/>
      <c r="C12" s="56" t="s">
        <v>171</v>
      </c>
      <c r="D12" s="56"/>
      <c r="E12" s="89">
        <v>343</v>
      </c>
      <c r="F12" s="89">
        <v>343</v>
      </c>
      <c r="G12" s="89"/>
      <c r="H12" s="89"/>
      <c r="I12" s="89"/>
      <c r="J12" s="89"/>
      <c r="K12" s="89"/>
      <c r="L12" s="89"/>
      <c r="M12" s="89"/>
      <c r="N12" s="89"/>
    </row>
    <row r="13" spans="1:14" ht="18" customHeight="1">
      <c r="A13" s="104"/>
      <c r="B13" s="104"/>
      <c r="C13" s="56" t="s">
        <v>172</v>
      </c>
      <c r="D13" s="56"/>
      <c r="E13" s="99">
        <v>0</v>
      </c>
      <c r="F13" s="89">
        <v>0</v>
      </c>
      <c r="G13" s="89"/>
      <c r="H13" s="89"/>
      <c r="I13" s="89"/>
      <c r="J13" s="89"/>
      <c r="K13" s="89"/>
      <c r="L13" s="89"/>
      <c r="M13" s="89"/>
      <c r="N13" s="89"/>
    </row>
    <row r="14" spans="1:14" ht="18" customHeight="1">
      <c r="A14" s="104"/>
      <c r="B14" s="104"/>
      <c r="C14" s="56" t="s">
        <v>78</v>
      </c>
      <c r="D14" s="56"/>
      <c r="E14" s="99">
        <v>0</v>
      </c>
      <c r="F14" s="89">
        <v>0</v>
      </c>
      <c r="G14" s="89"/>
      <c r="H14" s="89"/>
      <c r="I14" s="89"/>
      <c r="J14" s="89"/>
      <c r="K14" s="89"/>
      <c r="L14" s="89"/>
      <c r="M14" s="89"/>
      <c r="N14" s="89"/>
    </row>
    <row r="15" spans="1:14" ht="18" customHeight="1">
      <c r="A15" s="104" t="s">
        <v>173</v>
      </c>
      <c r="B15" s="104" t="s">
        <v>174</v>
      </c>
      <c r="C15" s="56" t="s">
        <v>175</v>
      </c>
      <c r="D15" s="56"/>
      <c r="E15" s="95">
        <v>4606</v>
      </c>
      <c r="F15" s="95">
        <v>4599</v>
      </c>
      <c r="G15" s="95"/>
      <c r="H15" s="95"/>
      <c r="I15" s="95"/>
      <c r="J15" s="95"/>
      <c r="K15" s="95"/>
      <c r="L15" s="95"/>
      <c r="M15" s="95"/>
      <c r="N15" s="95"/>
    </row>
    <row r="16" spans="1:14" ht="18" customHeight="1">
      <c r="A16" s="104"/>
      <c r="B16" s="104"/>
      <c r="C16" s="56" t="s">
        <v>176</v>
      </c>
      <c r="D16" s="56"/>
      <c r="E16" s="95">
        <v>2839</v>
      </c>
      <c r="F16" s="95">
        <v>2907</v>
      </c>
      <c r="G16" s="95"/>
      <c r="H16" s="95"/>
      <c r="I16" s="95"/>
      <c r="J16" s="95"/>
      <c r="K16" s="95"/>
      <c r="L16" s="95"/>
      <c r="M16" s="95"/>
      <c r="N16" s="95"/>
    </row>
    <row r="17" spans="1:15" ht="18" customHeight="1">
      <c r="A17" s="104"/>
      <c r="B17" s="104"/>
      <c r="C17" s="56" t="s">
        <v>177</v>
      </c>
      <c r="D17" s="56"/>
      <c r="E17" s="99">
        <v>0</v>
      </c>
      <c r="F17" s="95">
        <v>0</v>
      </c>
      <c r="G17" s="95"/>
      <c r="H17" s="95"/>
      <c r="I17" s="95"/>
      <c r="J17" s="95"/>
      <c r="K17" s="95"/>
      <c r="L17" s="95"/>
      <c r="M17" s="95"/>
      <c r="N17" s="95"/>
    </row>
    <row r="18" spans="1:15" ht="18" customHeight="1">
      <c r="A18" s="104"/>
      <c r="B18" s="104"/>
      <c r="C18" s="56" t="s">
        <v>178</v>
      </c>
      <c r="D18" s="56"/>
      <c r="E18" s="95">
        <v>7445</v>
      </c>
      <c r="F18" s="95">
        <v>7506</v>
      </c>
      <c r="G18" s="95"/>
      <c r="H18" s="95"/>
      <c r="I18" s="95"/>
      <c r="J18" s="95"/>
      <c r="K18" s="95"/>
      <c r="L18" s="95"/>
      <c r="M18" s="95"/>
      <c r="N18" s="95"/>
    </row>
    <row r="19" spans="1:15" ht="18" customHeight="1">
      <c r="A19" s="104"/>
      <c r="B19" s="104" t="s">
        <v>179</v>
      </c>
      <c r="C19" s="56" t="s">
        <v>180</v>
      </c>
      <c r="D19" s="56"/>
      <c r="E19" s="95">
        <v>970</v>
      </c>
      <c r="F19" s="95">
        <v>1205</v>
      </c>
      <c r="G19" s="95"/>
      <c r="H19" s="95"/>
      <c r="I19" s="95"/>
      <c r="J19" s="95"/>
      <c r="K19" s="95"/>
      <c r="L19" s="95"/>
      <c r="M19" s="95"/>
      <c r="N19" s="95"/>
    </row>
    <row r="20" spans="1:15" ht="18" customHeight="1">
      <c r="A20" s="104"/>
      <c r="B20" s="104"/>
      <c r="C20" s="56" t="s">
        <v>181</v>
      </c>
      <c r="D20" s="56"/>
      <c r="E20" s="95">
        <v>466</v>
      </c>
      <c r="F20" s="95">
        <v>435</v>
      </c>
      <c r="G20" s="95"/>
      <c r="H20" s="95"/>
      <c r="I20" s="95"/>
      <c r="J20" s="95"/>
      <c r="K20" s="95"/>
      <c r="L20" s="95"/>
      <c r="M20" s="95"/>
      <c r="N20" s="95"/>
    </row>
    <row r="21" spans="1:15" ht="18" customHeight="1">
      <c r="A21" s="104"/>
      <c r="B21" s="104"/>
      <c r="C21" s="56" t="s">
        <v>182</v>
      </c>
      <c r="D21" s="56"/>
      <c r="E21" s="102"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</row>
    <row r="22" spans="1:15" ht="18" customHeight="1">
      <c r="A22" s="104"/>
      <c r="B22" s="104"/>
      <c r="C22" s="30" t="s">
        <v>183</v>
      </c>
      <c r="D22" s="30"/>
      <c r="E22" s="95">
        <v>1436</v>
      </c>
      <c r="F22" s="95">
        <v>1640</v>
      </c>
      <c r="G22" s="95"/>
      <c r="H22" s="95"/>
      <c r="I22" s="95"/>
      <c r="J22" s="95"/>
      <c r="K22" s="95"/>
      <c r="L22" s="95"/>
      <c r="M22" s="95"/>
      <c r="N22" s="95"/>
    </row>
    <row r="23" spans="1:15" ht="18" customHeight="1">
      <c r="A23" s="104"/>
      <c r="B23" s="104" t="s">
        <v>184</v>
      </c>
      <c r="C23" s="56" t="s">
        <v>185</v>
      </c>
      <c r="D23" s="56"/>
      <c r="E23" s="95">
        <v>700</v>
      </c>
      <c r="F23" s="95">
        <v>700</v>
      </c>
      <c r="G23" s="95"/>
      <c r="H23" s="95"/>
      <c r="I23" s="95"/>
      <c r="J23" s="95"/>
      <c r="K23" s="95"/>
      <c r="L23" s="95"/>
      <c r="M23" s="95"/>
      <c r="N23" s="95"/>
    </row>
    <row r="24" spans="1:15" ht="18" customHeight="1">
      <c r="A24" s="104"/>
      <c r="B24" s="104"/>
      <c r="C24" s="56" t="s">
        <v>186</v>
      </c>
      <c r="D24" s="56"/>
      <c r="E24" s="95">
        <v>5309</v>
      </c>
      <c r="F24" s="95">
        <v>5167</v>
      </c>
      <c r="G24" s="95"/>
      <c r="H24" s="95"/>
      <c r="I24" s="95"/>
      <c r="J24" s="95"/>
      <c r="K24" s="95"/>
      <c r="L24" s="95"/>
      <c r="M24" s="95"/>
      <c r="N24" s="95"/>
    </row>
    <row r="25" spans="1:15" ht="18" customHeight="1">
      <c r="A25" s="104"/>
      <c r="B25" s="104"/>
      <c r="C25" s="56" t="s">
        <v>187</v>
      </c>
      <c r="D25" s="56"/>
      <c r="E25" s="95">
        <v>36</v>
      </c>
      <c r="F25" s="95">
        <v>35</v>
      </c>
      <c r="G25" s="95"/>
      <c r="H25" s="95"/>
      <c r="I25" s="95"/>
      <c r="J25" s="95"/>
      <c r="K25" s="95"/>
      <c r="L25" s="95"/>
      <c r="M25" s="95"/>
      <c r="N25" s="95"/>
    </row>
    <row r="26" spans="1:15" ht="18" customHeight="1">
      <c r="A26" s="104"/>
      <c r="B26" s="104"/>
      <c r="C26" s="56" t="s">
        <v>188</v>
      </c>
      <c r="D26" s="56"/>
      <c r="E26" s="95">
        <v>6009</v>
      </c>
      <c r="F26" s="95">
        <v>5867</v>
      </c>
      <c r="G26" s="95"/>
      <c r="H26" s="95"/>
      <c r="I26" s="95"/>
      <c r="J26" s="95"/>
      <c r="K26" s="95"/>
      <c r="L26" s="95"/>
      <c r="M26" s="95"/>
      <c r="N26" s="95"/>
    </row>
    <row r="27" spans="1:15" ht="18" customHeight="1">
      <c r="A27" s="104"/>
      <c r="B27" s="56" t="s">
        <v>189</v>
      </c>
      <c r="C27" s="56"/>
      <c r="D27" s="56"/>
      <c r="E27" s="95">
        <v>7445</v>
      </c>
      <c r="F27" s="95">
        <v>7506</v>
      </c>
      <c r="G27" s="95"/>
      <c r="H27" s="95"/>
      <c r="I27" s="95"/>
      <c r="J27" s="95"/>
      <c r="K27" s="95"/>
      <c r="L27" s="95"/>
      <c r="M27" s="95"/>
      <c r="N27" s="95"/>
    </row>
    <row r="28" spans="1:15" ht="18" customHeight="1">
      <c r="A28" s="104" t="s">
        <v>190</v>
      </c>
      <c r="B28" s="104" t="s">
        <v>191</v>
      </c>
      <c r="C28" s="56" t="s">
        <v>192</v>
      </c>
      <c r="D28" s="91" t="s">
        <v>36</v>
      </c>
      <c r="E28" s="95">
        <v>4520</v>
      </c>
      <c r="F28" s="95">
        <v>4494</v>
      </c>
      <c r="G28" s="95"/>
      <c r="H28" s="95"/>
      <c r="I28" s="95"/>
      <c r="J28" s="95"/>
      <c r="K28" s="95"/>
      <c r="L28" s="95"/>
      <c r="M28" s="95"/>
      <c r="N28" s="95"/>
    </row>
    <row r="29" spans="1:15" ht="18" customHeight="1">
      <c r="A29" s="104"/>
      <c r="B29" s="104"/>
      <c r="C29" s="56" t="s">
        <v>193</v>
      </c>
      <c r="D29" s="91" t="s">
        <v>37</v>
      </c>
      <c r="E29" s="95">
        <v>4066</v>
      </c>
      <c r="F29" s="95">
        <v>4148</v>
      </c>
      <c r="G29" s="95"/>
      <c r="H29" s="95"/>
      <c r="I29" s="95"/>
      <c r="J29" s="95"/>
      <c r="K29" s="95"/>
      <c r="L29" s="95"/>
      <c r="M29" s="95"/>
      <c r="N29" s="95"/>
    </row>
    <row r="30" spans="1:15" ht="18" customHeight="1">
      <c r="A30" s="104"/>
      <c r="B30" s="104"/>
      <c r="C30" s="56" t="s">
        <v>194</v>
      </c>
      <c r="D30" s="91" t="s">
        <v>195</v>
      </c>
      <c r="E30" s="95">
        <v>235</v>
      </c>
      <c r="F30" s="95">
        <v>225</v>
      </c>
      <c r="G30" s="95"/>
      <c r="H30" s="95"/>
      <c r="I30" s="95"/>
      <c r="J30" s="95"/>
      <c r="K30" s="95"/>
      <c r="L30" s="95"/>
      <c r="M30" s="95"/>
      <c r="N30" s="95"/>
    </row>
    <row r="31" spans="1:15" ht="18" customHeight="1">
      <c r="A31" s="104"/>
      <c r="B31" s="104"/>
      <c r="C31" s="30" t="s">
        <v>196</v>
      </c>
      <c r="D31" s="91" t="s">
        <v>197</v>
      </c>
      <c r="E31" s="95">
        <f t="shared" ref="E31" si="0">E28-E29-E30</f>
        <v>219</v>
      </c>
      <c r="F31" s="95">
        <v>120</v>
      </c>
      <c r="G31" s="95">
        <f t="shared" ref="G31:N31" si="1">G28-G29-G30</f>
        <v>0</v>
      </c>
      <c r="H31" s="95">
        <f t="shared" si="1"/>
        <v>0</v>
      </c>
      <c r="I31" s="95">
        <f t="shared" si="1"/>
        <v>0</v>
      </c>
      <c r="J31" s="95">
        <f t="shared" si="1"/>
        <v>0</v>
      </c>
      <c r="K31" s="95">
        <f t="shared" si="1"/>
        <v>0</v>
      </c>
      <c r="L31" s="95">
        <f t="shared" si="1"/>
        <v>0</v>
      </c>
      <c r="M31" s="95">
        <f t="shared" si="1"/>
        <v>0</v>
      </c>
      <c r="N31" s="95">
        <f t="shared" si="1"/>
        <v>0</v>
      </c>
      <c r="O31" s="7"/>
    </row>
    <row r="32" spans="1:15" ht="18" customHeight="1">
      <c r="A32" s="104"/>
      <c r="B32" s="104"/>
      <c r="C32" s="56" t="s">
        <v>198</v>
      </c>
      <c r="D32" s="91" t="s">
        <v>199</v>
      </c>
      <c r="E32" s="95">
        <v>1</v>
      </c>
      <c r="F32" s="95">
        <v>1</v>
      </c>
      <c r="G32" s="95"/>
      <c r="H32" s="95"/>
      <c r="I32" s="95"/>
      <c r="J32" s="95"/>
      <c r="K32" s="95"/>
      <c r="L32" s="95"/>
      <c r="M32" s="95"/>
      <c r="N32" s="95"/>
    </row>
    <row r="33" spans="1:14" ht="18" customHeight="1">
      <c r="A33" s="104"/>
      <c r="B33" s="104"/>
      <c r="C33" s="56" t="s">
        <v>200</v>
      </c>
      <c r="D33" s="91" t="s">
        <v>201</v>
      </c>
      <c r="E33" s="95">
        <v>0.1</v>
      </c>
      <c r="F33" s="95">
        <v>1</v>
      </c>
      <c r="G33" s="95"/>
      <c r="H33" s="95"/>
      <c r="I33" s="95"/>
      <c r="J33" s="95"/>
      <c r="K33" s="95"/>
      <c r="L33" s="95"/>
      <c r="M33" s="95"/>
      <c r="N33" s="95"/>
    </row>
    <row r="34" spans="1:14" ht="18" customHeight="1">
      <c r="A34" s="104"/>
      <c r="B34" s="104"/>
      <c r="C34" s="30" t="s">
        <v>202</v>
      </c>
      <c r="D34" s="91" t="s">
        <v>203</v>
      </c>
      <c r="E34" s="95">
        <f t="shared" ref="E34:F34" si="2">E31+E32-E33</f>
        <v>219.9</v>
      </c>
      <c r="F34" s="95">
        <f t="shared" si="2"/>
        <v>120</v>
      </c>
      <c r="G34" s="95">
        <f t="shared" ref="G34:N34" si="3">G31+G32-G33</f>
        <v>0</v>
      </c>
      <c r="H34" s="95">
        <f t="shared" si="3"/>
        <v>0</v>
      </c>
      <c r="I34" s="95">
        <f t="shared" si="3"/>
        <v>0</v>
      </c>
      <c r="J34" s="95">
        <f t="shared" si="3"/>
        <v>0</v>
      </c>
      <c r="K34" s="95">
        <f t="shared" si="3"/>
        <v>0</v>
      </c>
      <c r="L34" s="95">
        <f t="shared" si="3"/>
        <v>0</v>
      </c>
      <c r="M34" s="95">
        <f t="shared" si="3"/>
        <v>0</v>
      </c>
      <c r="N34" s="95">
        <f t="shared" si="3"/>
        <v>0</v>
      </c>
    </row>
    <row r="35" spans="1:14" ht="18" customHeight="1">
      <c r="A35" s="104"/>
      <c r="B35" s="104" t="s">
        <v>204</v>
      </c>
      <c r="C35" s="56" t="s">
        <v>205</v>
      </c>
      <c r="D35" s="91" t="s">
        <v>206</v>
      </c>
      <c r="E35" s="95">
        <v>0</v>
      </c>
      <c r="F35" s="95">
        <v>0</v>
      </c>
      <c r="G35" s="95"/>
      <c r="H35" s="95"/>
      <c r="I35" s="95"/>
      <c r="J35" s="95"/>
      <c r="K35" s="95"/>
      <c r="L35" s="95"/>
      <c r="M35" s="95"/>
      <c r="N35" s="95"/>
    </row>
    <row r="36" spans="1:14" ht="18" customHeight="1">
      <c r="A36" s="104"/>
      <c r="B36" s="104"/>
      <c r="C36" s="56" t="s">
        <v>207</v>
      </c>
      <c r="D36" s="91" t="s">
        <v>208</v>
      </c>
      <c r="E36" s="95">
        <v>0</v>
      </c>
      <c r="F36" s="95">
        <v>1</v>
      </c>
      <c r="G36" s="95"/>
      <c r="H36" s="95"/>
      <c r="I36" s="95"/>
      <c r="J36" s="95"/>
      <c r="K36" s="95"/>
      <c r="L36" s="95"/>
      <c r="M36" s="95"/>
      <c r="N36" s="95"/>
    </row>
    <row r="37" spans="1:14" ht="18" customHeight="1">
      <c r="A37" s="104"/>
      <c r="B37" s="104"/>
      <c r="C37" s="56" t="s">
        <v>209</v>
      </c>
      <c r="D37" s="91" t="s">
        <v>210</v>
      </c>
      <c r="E37" s="95">
        <f t="shared" ref="E37" si="4">E34+E35-E36</f>
        <v>219.9</v>
      </c>
      <c r="F37" s="95">
        <v>120</v>
      </c>
      <c r="G37" s="95">
        <f t="shared" ref="G37:N37" si="5">G34+G35-G36</f>
        <v>0</v>
      </c>
      <c r="H37" s="95">
        <f t="shared" si="5"/>
        <v>0</v>
      </c>
      <c r="I37" s="95">
        <f t="shared" si="5"/>
        <v>0</v>
      </c>
      <c r="J37" s="95">
        <f t="shared" si="5"/>
        <v>0</v>
      </c>
      <c r="K37" s="95">
        <f t="shared" si="5"/>
        <v>0</v>
      </c>
      <c r="L37" s="95">
        <f t="shared" si="5"/>
        <v>0</v>
      </c>
      <c r="M37" s="95">
        <f t="shared" si="5"/>
        <v>0</v>
      </c>
      <c r="N37" s="95">
        <f t="shared" si="5"/>
        <v>0</v>
      </c>
    </row>
    <row r="38" spans="1:14" ht="18" customHeight="1">
      <c r="A38" s="104"/>
      <c r="B38" s="104"/>
      <c r="C38" s="56" t="s">
        <v>211</v>
      </c>
      <c r="D38" s="91" t="s">
        <v>212</v>
      </c>
      <c r="E38" s="95">
        <v>0</v>
      </c>
      <c r="F38" s="95">
        <v>0</v>
      </c>
      <c r="G38" s="95"/>
      <c r="H38" s="95"/>
      <c r="I38" s="95"/>
      <c r="J38" s="95"/>
      <c r="K38" s="95"/>
      <c r="L38" s="95"/>
      <c r="M38" s="95"/>
      <c r="N38" s="95"/>
    </row>
    <row r="39" spans="1:14" ht="18" customHeight="1">
      <c r="A39" s="104"/>
      <c r="B39" s="104"/>
      <c r="C39" s="56" t="s">
        <v>213</v>
      </c>
      <c r="D39" s="91" t="s">
        <v>214</v>
      </c>
      <c r="E39" s="95">
        <v>0</v>
      </c>
      <c r="F39" s="95">
        <v>0</v>
      </c>
      <c r="G39" s="95"/>
      <c r="H39" s="95"/>
      <c r="I39" s="95"/>
      <c r="J39" s="95"/>
      <c r="K39" s="95"/>
      <c r="L39" s="95"/>
      <c r="M39" s="95"/>
      <c r="N39" s="95"/>
    </row>
    <row r="40" spans="1:14" ht="18" customHeight="1">
      <c r="A40" s="104"/>
      <c r="B40" s="104"/>
      <c r="C40" s="56" t="s">
        <v>215</v>
      </c>
      <c r="D40" s="91" t="s">
        <v>216</v>
      </c>
      <c r="E40" s="95">
        <v>68</v>
      </c>
      <c r="F40" s="95">
        <v>38</v>
      </c>
      <c r="G40" s="95"/>
      <c r="H40" s="95"/>
      <c r="I40" s="95"/>
      <c r="J40" s="95"/>
      <c r="K40" s="95"/>
      <c r="L40" s="95"/>
      <c r="M40" s="95"/>
      <c r="N40" s="95"/>
    </row>
    <row r="41" spans="1:14" ht="18" customHeight="1">
      <c r="A41" s="104"/>
      <c r="B41" s="104"/>
      <c r="C41" s="30" t="s">
        <v>217</v>
      </c>
      <c r="D41" s="91" t="s">
        <v>218</v>
      </c>
      <c r="E41" s="95">
        <f t="shared" ref="E41" si="6">E34+E35-E36-E40</f>
        <v>151.9</v>
      </c>
      <c r="F41" s="95">
        <v>82</v>
      </c>
      <c r="G41" s="95">
        <f t="shared" ref="G41:N41" si="7">G34+G35-G36-G40</f>
        <v>0</v>
      </c>
      <c r="H41" s="95">
        <f t="shared" si="7"/>
        <v>0</v>
      </c>
      <c r="I41" s="95">
        <f t="shared" si="7"/>
        <v>0</v>
      </c>
      <c r="J41" s="95">
        <f t="shared" si="7"/>
        <v>0</v>
      </c>
      <c r="K41" s="95">
        <f t="shared" si="7"/>
        <v>0</v>
      </c>
      <c r="L41" s="95">
        <f t="shared" si="7"/>
        <v>0</v>
      </c>
      <c r="M41" s="95">
        <f t="shared" si="7"/>
        <v>0</v>
      </c>
      <c r="N41" s="95">
        <f t="shared" si="7"/>
        <v>0</v>
      </c>
    </row>
    <row r="42" spans="1:14" ht="18" customHeight="1">
      <c r="A42" s="104"/>
      <c r="B42" s="104"/>
      <c r="C42" s="126" t="s">
        <v>219</v>
      </c>
      <c r="D42" s="126"/>
      <c r="E42" s="95">
        <f t="shared" ref="E42:F42" si="8">E37+E38-E39-E40</f>
        <v>151.9</v>
      </c>
      <c r="F42" s="95">
        <f t="shared" si="8"/>
        <v>82</v>
      </c>
      <c r="G42" s="95">
        <f t="shared" ref="G42:N42" si="9">G37+G38-G39-G40</f>
        <v>0</v>
      </c>
      <c r="H42" s="95">
        <f t="shared" si="9"/>
        <v>0</v>
      </c>
      <c r="I42" s="95">
        <f t="shared" si="9"/>
        <v>0</v>
      </c>
      <c r="J42" s="95">
        <f t="shared" si="9"/>
        <v>0</v>
      </c>
      <c r="K42" s="95">
        <f t="shared" si="9"/>
        <v>0</v>
      </c>
      <c r="L42" s="95">
        <f t="shared" si="9"/>
        <v>0</v>
      </c>
      <c r="M42" s="95">
        <f t="shared" si="9"/>
        <v>0</v>
      </c>
      <c r="N42" s="95">
        <f t="shared" si="9"/>
        <v>0</v>
      </c>
    </row>
    <row r="43" spans="1:14" ht="18" customHeight="1">
      <c r="A43" s="104"/>
      <c r="B43" s="104"/>
      <c r="C43" s="56" t="s">
        <v>220</v>
      </c>
      <c r="D43" s="91" t="s">
        <v>221</v>
      </c>
      <c r="E43" s="95">
        <v>5167</v>
      </c>
      <c r="F43" s="95">
        <v>5096</v>
      </c>
      <c r="G43" s="95"/>
      <c r="H43" s="95"/>
      <c r="I43" s="95"/>
      <c r="J43" s="95"/>
      <c r="K43" s="95"/>
      <c r="L43" s="95"/>
      <c r="M43" s="95"/>
      <c r="N43" s="95"/>
    </row>
    <row r="44" spans="1:14" ht="18" customHeight="1">
      <c r="A44" s="104"/>
      <c r="B44" s="104"/>
      <c r="C44" s="30" t="s">
        <v>222</v>
      </c>
      <c r="D44" s="96" t="s">
        <v>223</v>
      </c>
      <c r="E44" s="95">
        <f>E41+E43</f>
        <v>5318.9</v>
      </c>
      <c r="F44" s="90">
        <f>F41+F43-11</f>
        <v>5167</v>
      </c>
      <c r="G44" s="95">
        <f t="shared" ref="G44:N44" si="10">G41+G43</f>
        <v>0</v>
      </c>
      <c r="H44" s="95">
        <f t="shared" si="10"/>
        <v>0</v>
      </c>
      <c r="I44" s="95">
        <f t="shared" si="10"/>
        <v>0</v>
      </c>
      <c r="J44" s="95">
        <f t="shared" si="10"/>
        <v>0</v>
      </c>
      <c r="K44" s="95">
        <f t="shared" si="10"/>
        <v>0</v>
      </c>
      <c r="L44" s="95">
        <f t="shared" si="10"/>
        <v>0</v>
      </c>
      <c r="M44" s="95">
        <f t="shared" si="10"/>
        <v>0</v>
      </c>
      <c r="N44" s="95">
        <f t="shared" si="10"/>
        <v>0</v>
      </c>
    </row>
    <row r="45" spans="1:14" ht="14.1" customHeight="1">
      <c r="A45" s="11" t="s">
        <v>224</v>
      </c>
    </row>
    <row r="46" spans="1:14" ht="14.1" customHeight="1">
      <c r="A46" s="11" t="s">
        <v>225</v>
      </c>
    </row>
    <row r="47" spans="1:14">
      <c r="A47" s="50"/>
    </row>
  </sheetData>
  <mergeCells count="15"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  <mergeCell ref="A8:A14"/>
    <mergeCell ref="B9:B14"/>
    <mergeCell ref="E6:F6"/>
    <mergeCell ref="G6:H6"/>
    <mergeCell ref="I6:J6"/>
  </mergeCells>
  <phoneticPr fontId="20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1.普通会計予算（R4-5年度）</vt:lpstr>
      <vt:lpstr>2.公営企業会計予算（R4-5年度）</vt:lpstr>
      <vt:lpstr>2.公営企業会計予算（R4-5年度） (2)</vt:lpstr>
      <vt:lpstr>3.(1)普通会計決算（R2-3年度）</vt:lpstr>
      <vt:lpstr>3.(2)財政指標等（H29‐R3年度）</vt:lpstr>
      <vt:lpstr>4.公営企業会計決算（R2-3年度）</vt:lpstr>
      <vt:lpstr>4.公営企業会計決算（R2-3年度） (2)</vt:lpstr>
      <vt:lpstr>5.三セク決算（R2-3年度）</vt:lpstr>
      <vt:lpstr>5.三セク決算（R2-3年度） (2)</vt:lpstr>
      <vt:lpstr>'1.普通会計予算（R4-5年度）'!Print_Area</vt:lpstr>
      <vt:lpstr>'2.公営企業会計予算（R4-5年度）'!Print_Area</vt:lpstr>
      <vt:lpstr>'2.公営企業会計予算（R4-5年度） (2)'!Print_Area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'4.公営企業会計決算（R2-3年度） (2)'!Print_Area</vt:lpstr>
      <vt:lpstr>'5.三セク決算（R2-3年度）'!Print_Area</vt:lpstr>
      <vt:lpstr>'5.三セク決算（R2-3年度） (2)'!Print_Area</vt:lpstr>
      <vt:lpstr>'2.公営企業会計予算（R4-5年度）'!Print_Titles</vt:lpstr>
      <vt:lpstr>'2.公営企業会計予算（R4-5年度） (2)'!Print_Titles</vt:lpstr>
      <vt:lpstr>'4.公営企業会計決算（R2-3年度）'!Print_Titles</vt:lpstr>
      <vt:lpstr>'4.公営企業会計決算（R2-3年度）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田原</cp:lastModifiedBy>
  <cp:lastPrinted>2023-08-16T08:15:40Z</cp:lastPrinted>
  <dcterms:created xsi:type="dcterms:W3CDTF">1999-07-06T05:17:05Z</dcterms:created>
  <dcterms:modified xsi:type="dcterms:W3CDTF">2023-08-18T05:29:03Z</dcterms:modified>
</cp:coreProperties>
</file>