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資金係\09_庶務\98_照会回答\R5年度\7月\0706-0825【地方債協会】都道府県及び指定都市の財政状況について（照会）（8 25〆）\回答\"/>
    </mc:Choice>
  </mc:AlternateContent>
  <bookViews>
    <workbookView xWindow="-120" yWindow="-120" windowWidth="29040" windowHeight="15840" firstSheet="4" activeTab="5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7" l="1"/>
  <c r="M39" i="9" l="1"/>
  <c r="I24" i="8"/>
  <c r="E19" i="8"/>
  <c r="F19" i="8"/>
  <c r="G19" i="8"/>
  <c r="H19" i="8"/>
  <c r="H21" i="8" s="1"/>
  <c r="E20" i="8"/>
  <c r="F20" i="8"/>
  <c r="G20" i="8"/>
  <c r="H20" i="8"/>
  <c r="E21" i="8"/>
  <c r="F21" i="8"/>
  <c r="G21" i="8"/>
  <c r="E22" i="8"/>
  <c r="E23" i="8"/>
  <c r="F24" i="8"/>
  <c r="F22" i="8" s="1"/>
  <c r="H22" i="7"/>
  <c r="G24" i="8" l="1"/>
  <c r="F23" i="8"/>
  <c r="G23" i="8" l="1"/>
  <c r="G22" i="8"/>
  <c r="H23" i="8" l="1"/>
  <c r="H22" i="8"/>
  <c r="G44" i="6" l="1"/>
  <c r="I44" i="6"/>
  <c r="J24" i="6"/>
  <c r="J27" i="6"/>
  <c r="I22" i="8" l="1"/>
  <c r="I20" i="8"/>
  <c r="I16" i="2"/>
  <c r="H40" i="7"/>
  <c r="F40" i="7"/>
  <c r="G9" i="7"/>
  <c r="H40" i="2"/>
  <c r="F40" i="2"/>
  <c r="G38" i="2" s="1"/>
  <c r="H22" i="2"/>
  <c r="F22" i="2"/>
  <c r="G20" i="2" s="1"/>
  <c r="F24" i="9"/>
  <c r="F27" i="9" s="1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1" i="10"/>
  <c r="J34" i="10" s="1"/>
  <c r="I31" i="10"/>
  <c r="I34" i="10" s="1"/>
  <c r="H31" i="10"/>
  <c r="H34" i="10" s="1"/>
  <c r="G31" i="10"/>
  <c r="G34" i="10" s="1"/>
  <c r="F31" i="10"/>
  <c r="F34" i="10" s="1"/>
  <c r="F37" i="10" s="1"/>
  <c r="F42" i="10" s="1"/>
  <c r="E31" i="10"/>
  <c r="E34" i="10" s="1"/>
  <c r="E37" i="10" s="1"/>
  <c r="E42" i="10" s="1"/>
  <c r="O44" i="9"/>
  <c r="N44" i="9"/>
  <c r="M44" i="9"/>
  <c r="M45" i="9" s="1"/>
  <c r="L44" i="9"/>
  <c r="K44" i="9"/>
  <c r="J44" i="9"/>
  <c r="I44" i="9"/>
  <c r="H44" i="9"/>
  <c r="G44" i="9"/>
  <c r="F44" i="9"/>
  <c r="O39" i="9"/>
  <c r="N39" i="9"/>
  <c r="L39" i="9"/>
  <c r="K39" i="9"/>
  <c r="J39" i="9"/>
  <c r="I39" i="9"/>
  <c r="H39" i="9"/>
  <c r="G39" i="9"/>
  <c r="F39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K44" i="6"/>
  <c r="J44" i="6"/>
  <c r="H44" i="6"/>
  <c r="F44" i="6"/>
  <c r="O39" i="6"/>
  <c r="O45" i="6" s="1"/>
  <c r="N39" i="6"/>
  <c r="M39" i="6"/>
  <c r="L39" i="6"/>
  <c r="K39" i="6"/>
  <c r="J39" i="6"/>
  <c r="I39" i="6"/>
  <c r="I45" i="6" s="1"/>
  <c r="H39" i="6"/>
  <c r="H45" i="6" s="1"/>
  <c r="G39" i="6"/>
  <c r="F39" i="6"/>
  <c r="O24" i="6"/>
  <c r="O27" i="6" s="1"/>
  <c r="N24" i="6"/>
  <c r="N27" i="6" s="1"/>
  <c r="M24" i="6"/>
  <c r="M27" i="6" s="1"/>
  <c r="L24" i="6"/>
  <c r="L27" i="6" s="1"/>
  <c r="K24" i="6"/>
  <c r="K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G14" i="6"/>
  <c r="F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I45" i="9" l="1"/>
  <c r="K45" i="9"/>
  <c r="G45" i="9"/>
  <c r="L45" i="6"/>
  <c r="G31" i="2"/>
  <c r="G34" i="2"/>
  <c r="O45" i="9"/>
  <c r="I23" i="8"/>
  <c r="I21" i="8"/>
  <c r="G40" i="2"/>
  <c r="G21" i="2"/>
  <c r="F45" i="6"/>
  <c r="N45" i="6"/>
  <c r="I40" i="7"/>
  <c r="K37" i="10"/>
  <c r="K42" i="10" s="1"/>
  <c r="G13" i="2"/>
  <c r="J45" i="9"/>
  <c r="K45" i="6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27" i="7"/>
  <c r="G35" i="7"/>
  <c r="F45" i="9"/>
  <c r="H41" i="10"/>
  <c r="H44" i="10" s="1"/>
  <c r="H37" i="10"/>
  <c r="H42" i="10" s="1"/>
  <c r="I37" i="10"/>
  <c r="I42" i="10" s="1"/>
  <c r="I41" i="10"/>
  <c r="I44" i="10" s="1"/>
  <c r="L37" i="10"/>
  <c r="L42" i="10" s="1"/>
  <c r="G9" i="2"/>
  <c r="I22" i="2"/>
  <c r="G22" i="2"/>
  <c r="G10" i="2"/>
  <c r="L45" i="9"/>
  <c r="G16" i="2"/>
  <c r="G14" i="2"/>
  <c r="F41" i="10"/>
  <c r="F44" i="10" s="1"/>
  <c r="G45" i="6"/>
  <c r="J45" i="6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sharedStrings.xml><?xml version="1.0" encoding="utf-8"?>
<sst xmlns="http://schemas.openxmlformats.org/spreadsheetml/2006/main" count="431" uniqueCount="258">
  <si>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</si>
  <si>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</si>
  <si>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</si>
  <si>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</si>
  <si>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</si>
  <si>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</si>
  <si>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</si>
  <si>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</si>
  <si>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</si>
  <si>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</si>
  <si>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</si>
  <si>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</si>
  <si>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</si>
  <si>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</si>
  <si>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</si>
  <si>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</si>
  <si>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</si>
  <si>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</si>
  <si>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</si>
  <si>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</si>
  <si>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</si>
  <si>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</si>
  <si>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</si>
  <si>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</si>
  <si>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</si>
  <si>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</si>
  <si>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</si>
  <si>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</si>
  <si>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</si>
  <si>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</si>
  <si>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</si>
  <si>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</si>
  <si>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</si>
  <si>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</si>
  <si>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</si>
  <si>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</si>
  <si>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</si>
  <si>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</si>
  <si>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</si>
  <si>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</si>
  <si>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</si>
  <si>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</si>
  <si>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</si>
  <si>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</si>
  <si>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</si>
  <si>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</si>
  <si>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</si>
  <si>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</si>
  <si>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</si>
  <si>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</si>
  <si>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</si>
  <si>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</si>
  <si>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</si>
  <si>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</si>
  <si>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</si>
  <si>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</si>
  <si>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</si>
  <si>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</si>
  <si>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</si>
  <si>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</si>
  <si>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</si>
  <si>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</si>
  <si>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</si>
  <si>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</si>
  <si>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</si>
  <si>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</si>
  <si>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</si>
  <si>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</si>
  <si>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</si>
  <si>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</si>
  <si>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</si>
  <si>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</si>
  <si>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</si>
  <si>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</si>
  <si>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</si>
  <si>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</si>
  <si>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</si>
  <si>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</si>
  <si>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</si>
  <si>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</si>
  <si>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</si>
  <si>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</si>
  <si>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</si>
  <si>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</si>
  <si>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</si>
  <si>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</si>
  <si>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</si>
  <si>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</si>
  <si>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</si>
  <si>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</si>
  <si>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</si>
  <si>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</si>
  <si>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</si>
  <si>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</si>
  <si>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</si>
  <si>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</si>
  <si>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</si>
  <si>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</si>
  <si>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</si>
  <si>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</si>
  <si>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</si>
  <si>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</si>
  <si>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</si>
  <si>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</si>
  <si>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</si>
  <si>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</si>
  <si>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</si>
  <si>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</si>
  <si>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</si>
  <si>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</si>
  <si>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</si>
  <si>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</si>
  <si>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</si>
  <si>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</si>
  <si>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</si>
  <si>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</si>
  <si>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</si>
  <si>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</si>
  <si>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</si>
  <si>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</si>
  <si>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</si>
  <si>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</si>
  <si>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</si>
  <si>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</si>
  <si>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</si>
  <si>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</si>
  <si>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</si>
  <si>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</si>
  <si>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</si>
  <si>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</si>
  <si>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</si>
  <si>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</si>
  <si>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</si>
  <si>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</si>
  <si>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</si>
  <si>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</si>
  <si>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</si>
  <si>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</si>
  <si>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</si>
  <si>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</si>
  <si>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</si>
  <si>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</si>
  <si>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</si>
  <si>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</si>
  <si>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</si>
  <si>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</si>
  <si>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</si>
  <si>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</si>
  <si>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</si>
  <si>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</si>
  <si>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</si>
  <si>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</si>
  <si>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</si>
  <si>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</si>
  <si>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</si>
  <si>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</si>
  <si>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</si>
  <si>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</si>
  <si>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</si>
  <si>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</si>
  <si>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</si>
  <si>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</si>
  <si>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</si>
  <si>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</si>
  <si>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</si>
  <si>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</si>
  <si>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</si>
  <si>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</si>
  <si>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</si>
  <si>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</si>
  <si>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</si>
  <si>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</si>
  <si>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</si>
  <si>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</si>
  <si>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</si>
  <si>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</si>
  <si>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</si>
  <si>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</si>
  <si>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</si>
  <si>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</si>
  <si>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</si>
  <si>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</si>
  <si>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</si>
  <si>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</si>
  <si>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</si>
  <si>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</si>
  <si>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</si>
  <si>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</si>
  <si>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</si>
  <si>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</si>
  <si>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</si>
  <si>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</si>
  <si>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</si>
  <si>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</si>
  <si>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</si>
  <si>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</si>
  <si>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</si>
  <si>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</si>
  <si>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</si>
  <si>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</si>
  <si>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</si>
  <si>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</si>
  <si>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</si>
  <si>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</si>
  <si>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</si>
  <si>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</si>
  <si>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</si>
  <si>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</si>
  <si>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</si>
  <si>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</si>
  <si>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</si>
  <si>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</si>
  <si>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</si>
  <si>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</si>
  <si>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</si>
  <si>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</si>
  <si>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</si>
  <si>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</si>
  <si>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</si>
  <si>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</si>
  <si>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</si>
  <si>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</si>
  <si>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</si>
  <si>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</si>
  <si>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</si>
  <si>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</si>
  <si>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</si>
  <si>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</si>
  <si>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</si>
  <si>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</si>
  <si>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</si>
  <si>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</si>
  <si>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</si>
  <si>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</si>
  <si>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</si>
  <si>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</si>
  <si>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</si>
  <si>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</si>
  <si>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</si>
  <si>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</si>
  <si>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</si>
  <si>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</si>
  <si>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</si>
  <si>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</si>
  <si>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広島市</t>
    <rPh sb="0" eb="3">
      <t>ヒロシマシ</t>
    </rPh>
    <phoneticPr fontId="7"/>
  </si>
  <si>
    <t>上水道事業</t>
    <rPh sb="0" eb="5">
      <t>ジョウスイドウジギョウ</t>
    </rPh>
    <phoneticPr fontId="7"/>
  </si>
  <si>
    <t>下水道事業</t>
    <rPh sb="0" eb="5">
      <t>ゲスイドウジギョウ</t>
    </rPh>
    <phoneticPr fontId="7"/>
  </si>
  <si>
    <t>安芸市民病院事業</t>
    <rPh sb="0" eb="8">
      <t>アキシミンビョウインジギョウ</t>
    </rPh>
    <phoneticPr fontId="7"/>
  </si>
  <si>
    <t>市場事業</t>
    <rPh sb="0" eb="4">
      <t>シジョウジギョウ</t>
    </rPh>
    <phoneticPr fontId="7"/>
  </si>
  <si>
    <t>開発事業</t>
    <rPh sb="0" eb="4">
      <t>カイハツジギョウ</t>
    </rPh>
    <phoneticPr fontId="7"/>
  </si>
  <si>
    <t>駐車場事業</t>
    <rPh sb="0" eb="5">
      <t>チュウシャジョウジギョウ</t>
    </rPh>
    <phoneticPr fontId="7"/>
  </si>
  <si>
    <t>国民宿舎湯来ロッジ</t>
    <rPh sb="0" eb="4">
      <t>コクミンシュクシャ</t>
    </rPh>
    <rPh sb="4" eb="6">
      <t>ユキ</t>
    </rPh>
    <phoneticPr fontId="7"/>
  </si>
  <si>
    <t>広島市</t>
    <rPh sb="0" eb="3">
      <t>ヒロシマシ</t>
    </rPh>
    <phoneticPr fontId="15"/>
  </si>
  <si>
    <t>広島市流通センター㈱</t>
    <rPh sb="0" eb="3">
      <t>ヒロシマシ</t>
    </rPh>
    <rPh sb="3" eb="5">
      <t>リュウツウ</t>
    </rPh>
    <phoneticPr fontId="7"/>
  </si>
  <si>
    <t>広島駅南口開発㈱</t>
    <rPh sb="0" eb="2">
      <t>ヒロシマ</t>
    </rPh>
    <rPh sb="2" eb="3">
      <t>エキ</t>
    </rPh>
    <rPh sb="3" eb="5">
      <t>ミナミグチ</t>
    </rPh>
    <rPh sb="5" eb="7">
      <t>カイハツ</t>
    </rPh>
    <phoneticPr fontId="7"/>
  </si>
  <si>
    <t>広島高速道路公社</t>
    <rPh sb="0" eb="2">
      <t>ヒロシマ</t>
    </rPh>
    <rPh sb="2" eb="4">
      <t>コウソク</t>
    </rPh>
    <rPh sb="4" eb="6">
      <t>ドウロ</t>
    </rPh>
    <rPh sb="6" eb="8">
      <t>コウシャ</t>
    </rPh>
    <phoneticPr fontId="7"/>
  </si>
  <si>
    <t>広島高速交通㈱</t>
    <rPh sb="0" eb="2">
      <t>ヒロシマ</t>
    </rPh>
    <rPh sb="2" eb="4">
      <t>コウソク</t>
    </rPh>
    <rPh sb="4" eb="6">
      <t>コウツウ</t>
    </rPh>
    <phoneticPr fontId="7"/>
  </si>
  <si>
    <t>広島市</t>
    <rPh sb="0" eb="2">
      <t>ヒロシマ</t>
    </rPh>
    <rPh sb="2" eb="3">
      <t>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</si>
</sst>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26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7" fontId="2" fillId="0" borderId="8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177" fontId="0" fillId="0" borderId="8" xfId="1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177" fontId="2" fillId="0" borderId="10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pane xSplit="5" ySplit="8" topLeftCell="F18" activePane="bottomRight" state="frozen"/>
      <selection activeCell="F17" sqref="F17"/>
      <selection pane="topRight" activeCell="F17" sqref="F17"/>
      <selection pane="bottomLeft" activeCell="F17" sqref="F17"/>
      <selection pane="bottomRight" activeCell="H23" sqref="H23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00" t="s">
        <v>0</v>
      </c>
      <c r="B1" s="100"/>
      <c r="C1" s="100"/>
      <c r="D1" s="100"/>
      <c r="E1" s="20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102" t="s">
        <v>104</v>
      </c>
      <c r="H6" s="103"/>
      <c r="I6" s="103"/>
    </row>
    <row r="7" spans="1:9" ht="27" customHeight="1">
      <c r="A7" s="8"/>
      <c r="B7" s="4"/>
      <c r="C7" s="4"/>
      <c r="D7" s="4"/>
      <c r="E7" s="59"/>
      <c r="F7" s="51" t="s">
        <v>233</v>
      </c>
      <c r="G7" s="51"/>
      <c r="H7" s="51" t="s">
        <v>243</v>
      </c>
      <c r="I7" s="52" t="s">
        <v>20</v>
      </c>
    </row>
    <row r="8" spans="1:9" ht="17.100000000000001" customHeight="1">
      <c r="A8" s="5"/>
      <c r="B8" s="6"/>
      <c r="C8" s="6"/>
      <c r="D8" s="6"/>
      <c r="E8" s="60"/>
      <c r="F8" s="53" t="s">
        <v>101</v>
      </c>
      <c r="G8" s="53" t="s">
        <v>1</v>
      </c>
      <c r="H8" s="53" t="s">
        <v>230</v>
      </c>
      <c r="I8" s="54"/>
    </row>
    <row r="9" spans="1:9" ht="18" customHeight="1">
      <c r="A9" s="101" t="s">
        <v>79</v>
      </c>
      <c r="B9" s="101" t="s">
        <v>80</v>
      </c>
      <c r="C9" s="61" t="s">
        <v>2</v>
      </c>
      <c r="D9" s="55"/>
      <c r="E9" s="55"/>
      <c r="F9" s="56">
        <v>246621</v>
      </c>
      <c r="G9" s="57">
        <f t="shared" ref="G9:G22" si="0">F9/$F$22*100</f>
        <v>36.536606829363691</v>
      </c>
      <c r="H9" s="56">
        <v>241209</v>
      </c>
      <c r="I9" s="57">
        <f t="shared" ref="I9:I21" si="1">(F9/H9-1)*100</f>
        <v>2.2436973744760724</v>
      </c>
    </row>
    <row r="10" spans="1:9" ht="18" customHeight="1">
      <c r="A10" s="101"/>
      <c r="B10" s="101"/>
      <c r="C10" s="63"/>
      <c r="D10" s="61" t="s">
        <v>21</v>
      </c>
      <c r="E10" s="55"/>
      <c r="F10" s="56">
        <v>122874</v>
      </c>
      <c r="G10" s="57">
        <f t="shared" si="0"/>
        <v>18.203636460606493</v>
      </c>
      <c r="H10" s="56">
        <v>120813</v>
      </c>
      <c r="I10" s="57">
        <f t="shared" si="1"/>
        <v>1.7059422413150838</v>
      </c>
    </row>
    <row r="11" spans="1:9" ht="18" customHeight="1">
      <c r="A11" s="101"/>
      <c r="B11" s="101"/>
      <c r="C11" s="50"/>
      <c r="D11" s="50"/>
      <c r="E11" s="30" t="s">
        <v>22</v>
      </c>
      <c r="F11" s="56">
        <v>104669</v>
      </c>
      <c r="G11" s="57">
        <f t="shared" si="0"/>
        <v>15.506587436684905</v>
      </c>
      <c r="H11" s="56">
        <v>101882</v>
      </c>
      <c r="I11" s="57">
        <f t="shared" si="1"/>
        <v>2.7355175595296544</v>
      </c>
    </row>
    <row r="12" spans="1:9" ht="18" customHeight="1">
      <c r="A12" s="101"/>
      <c r="B12" s="101"/>
      <c r="C12" s="50"/>
      <c r="D12" s="29"/>
      <c r="E12" s="30" t="s">
        <v>23</v>
      </c>
      <c r="F12" s="56">
        <v>18205</v>
      </c>
      <c r="G12" s="57">
        <f>F12/$F$22*100</f>
        <v>2.6970490239215881</v>
      </c>
      <c r="H12" s="56">
        <v>18931</v>
      </c>
      <c r="I12" s="57">
        <f t="shared" si="1"/>
        <v>-3.8349796629866373</v>
      </c>
    </row>
    <row r="13" spans="1:9" ht="18" customHeight="1">
      <c r="A13" s="101"/>
      <c r="B13" s="101"/>
      <c r="C13" s="62"/>
      <c r="D13" s="55" t="s">
        <v>24</v>
      </c>
      <c r="E13" s="55"/>
      <c r="F13" s="56">
        <v>88210</v>
      </c>
      <c r="G13" s="57">
        <f t="shared" si="0"/>
        <v>13.068206229064721</v>
      </c>
      <c r="H13" s="56">
        <v>85905</v>
      </c>
      <c r="I13" s="57">
        <f t="shared" si="1"/>
        <v>2.683196554333267</v>
      </c>
    </row>
    <row r="14" spans="1:9" ht="18" customHeight="1">
      <c r="A14" s="101"/>
      <c r="B14" s="101"/>
      <c r="C14" s="55" t="s">
        <v>3</v>
      </c>
      <c r="D14" s="55"/>
      <c r="E14" s="55"/>
      <c r="F14" s="56">
        <v>3407</v>
      </c>
      <c r="G14" s="57">
        <f t="shared" si="0"/>
        <v>0.50474298404289197</v>
      </c>
      <c r="H14" s="56">
        <v>3489</v>
      </c>
      <c r="I14" s="57">
        <f t="shared" si="1"/>
        <v>-2.3502436228145629</v>
      </c>
    </row>
    <row r="15" spans="1:9" ht="18" customHeight="1">
      <c r="A15" s="101"/>
      <c r="B15" s="101"/>
      <c r="C15" s="55" t="s">
        <v>4</v>
      </c>
      <c r="D15" s="55"/>
      <c r="E15" s="55"/>
      <c r="F15" s="56">
        <v>63500</v>
      </c>
      <c r="G15" s="57">
        <f t="shared" si="0"/>
        <v>9.4074492182928218</v>
      </c>
      <c r="H15" s="56">
        <v>56000</v>
      </c>
      <c r="I15" s="57">
        <f t="shared" si="1"/>
        <v>13.392857142857139</v>
      </c>
    </row>
    <row r="16" spans="1:9" ht="18" customHeight="1">
      <c r="A16" s="101"/>
      <c r="B16" s="101"/>
      <c r="C16" s="55" t="s">
        <v>25</v>
      </c>
      <c r="D16" s="55"/>
      <c r="E16" s="55"/>
      <c r="F16" s="56">
        <v>11749</v>
      </c>
      <c r="G16" s="57">
        <f t="shared" si="0"/>
        <v>1.7406003285940532</v>
      </c>
      <c r="H16" s="56">
        <v>12010</v>
      </c>
      <c r="I16" s="57">
        <f>(F16/H16-1)*100</f>
        <v>-2.1731890091590378</v>
      </c>
    </row>
    <row r="17" spans="1:9" ht="18" customHeight="1">
      <c r="A17" s="101"/>
      <c r="B17" s="101"/>
      <c r="C17" s="55" t="s">
        <v>5</v>
      </c>
      <c r="D17" s="55"/>
      <c r="E17" s="55"/>
      <c r="F17" s="56">
        <v>153008</v>
      </c>
      <c r="G17" s="57">
        <f t="shared" si="0"/>
        <v>22.667952598307846</v>
      </c>
      <c r="H17" s="56">
        <v>141978</v>
      </c>
      <c r="I17" s="57">
        <f t="shared" si="1"/>
        <v>7.7688092521376539</v>
      </c>
    </row>
    <row r="18" spans="1:9" ht="18" customHeight="1">
      <c r="A18" s="101"/>
      <c r="B18" s="101"/>
      <c r="C18" s="55" t="s">
        <v>26</v>
      </c>
      <c r="D18" s="55"/>
      <c r="E18" s="55"/>
      <c r="F18" s="56">
        <v>34670</v>
      </c>
      <c r="G18" s="57">
        <f t="shared" si="0"/>
        <v>5.136319124381294</v>
      </c>
      <c r="H18" s="56">
        <v>33110</v>
      </c>
      <c r="I18" s="57">
        <f t="shared" si="1"/>
        <v>4.7115675022651793</v>
      </c>
    </row>
    <row r="19" spans="1:9" ht="18" customHeight="1">
      <c r="A19" s="101"/>
      <c r="B19" s="101"/>
      <c r="C19" s="55" t="s">
        <v>27</v>
      </c>
      <c r="D19" s="55"/>
      <c r="E19" s="55"/>
      <c r="F19" s="56">
        <v>2369</v>
      </c>
      <c r="G19" s="57">
        <f t="shared" si="0"/>
        <v>0.35096452280528651</v>
      </c>
      <c r="H19" s="56">
        <v>1769</v>
      </c>
      <c r="I19" s="57">
        <f t="shared" si="1"/>
        <v>33.91746749576032</v>
      </c>
    </row>
    <row r="20" spans="1:9" ht="18" customHeight="1">
      <c r="A20" s="101"/>
      <c r="B20" s="101"/>
      <c r="C20" s="55" t="s">
        <v>6</v>
      </c>
      <c r="D20" s="55"/>
      <c r="E20" s="55"/>
      <c r="F20" s="56">
        <v>56638</v>
      </c>
      <c r="G20" s="57">
        <f t="shared" si="0"/>
        <v>8.3908521074908489</v>
      </c>
      <c r="H20" s="56">
        <v>69084</v>
      </c>
      <c r="I20" s="57">
        <f t="shared" si="1"/>
        <v>-18.01574894331538</v>
      </c>
    </row>
    <row r="21" spans="1:9" ht="18" customHeight="1">
      <c r="A21" s="101"/>
      <c r="B21" s="101"/>
      <c r="C21" s="55" t="s">
        <v>7</v>
      </c>
      <c r="D21" s="55"/>
      <c r="E21" s="55"/>
      <c r="F21" s="56">
        <v>103035</v>
      </c>
      <c r="G21" s="57">
        <f t="shared" si="0"/>
        <v>15.264512286721274</v>
      </c>
      <c r="H21" s="56">
        <v>101514</v>
      </c>
      <c r="I21" s="57">
        <f t="shared" si="1"/>
        <v>1.4983155032803452</v>
      </c>
    </row>
    <row r="22" spans="1:9" ht="18" customHeight="1">
      <c r="A22" s="101"/>
      <c r="B22" s="101"/>
      <c r="C22" s="55" t="s">
        <v>8</v>
      </c>
      <c r="D22" s="55"/>
      <c r="E22" s="55"/>
      <c r="F22" s="56">
        <f>SUM(F9,F14:F21)</f>
        <v>674997</v>
      </c>
      <c r="G22" s="57">
        <f t="shared" si="0"/>
        <v>100</v>
      </c>
      <c r="H22" s="56">
        <f>SUM(H9,H14:H21)</f>
        <v>660163</v>
      </c>
      <c r="I22" s="57">
        <f t="shared" ref="I22:I40" si="2">(F22/H22-1)*100</f>
        <v>2.2470208115268564</v>
      </c>
    </row>
    <row r="23" spans="1:9" ht="18" customHeight="1">
      <c r="A23" s="101"/>
      <c r="B23" s="101" t="s">
        <v>81</v>
      </c>
      <c r="C23" s="64" t="s">
        <v>9</v>
      </c>
      <c r="D23" s="30"/>
      <c r="E23" s="30"/>
      <c r="F23" s="56">
        <v>389275</v>
      </c>
      <c r="G23" s="57">
        <f t="shared" ref="G23:G37" si="3">F23/$F$40*100</f>
        <v>57.670626684266743</v>
      </c>
      <c r="H23" s="56">
        <v>386739</v>
      </c>
      <c r="I23" s="57">
        <f t="shared" si="2"/>
        <v>0.65573940047423118</v>
      </c>
    </row>
    <row r="24" spans="1:9" ht="18" customHeight="1">
      <c r="A24" s="101"/>
      <c r="B24" s="101"/>
      <c r="C24" s="63"/>
      <c r="D24" s="30" t="s">
        <v>10</v>
      </c>
      <c r="E24" s="30"/>
      <c r="F24" s="56">
        <v>140545</v>
      </c>
      <c r="G24" s="57">
        <f t="shared" si="3"/>
        <v>20.82157402181047</v>
      </c>
      <c r="H24" s="56">
        <v>141520</v>
      </c>
      <c r="I24" s="57">
        <f t="shared" si="2"/>
        <v>-0.68894855850762937</v>
      </c>
    </row>
    <row r="25" spans="1:9" ht="18" customHeight="1">
      <c r="A25" s="101"/>
      <c r="B25" s="101"/>
      <c r="C25" s="63"/>
      <c r="D25" s="30" t="s">
        <v>28</v>
      </c>
      <c r="E25" s="30"/>
      <c r="F25" s="56">
        <v>176965</v>
      </c>
      <c r="G25" s="57">
        <f t="shared" si="3"/>
        <v>26.217153557719513</v>
      </c>
      <c r="H25" s="56">
        <v>174144</v>
      </c>
      <c r="I25" s="57">
        <f t="shared" si="2"/>
        <v>1.6199237412716005</v>
      </c>
    </row>
    <row r="26" spans="1:9" ht="18" customHeight="1">
      <c r="A26" s="101"/>
      <c r="B26" s="101"/>
      <c r="C26" s="62"/>
      <c r="D26" s="30" t="s">
        <v>11</v>
      </c>
      <c r="E26" s="30"/>
      <c r="F26" s="56">
        <v>71765</v>
      </c>
      <c r="G26" s="57">
        <f t="shared" si="3"/>
        <v>10.63189910473676</v>
      </c>
      <c r="H26" s="56">
        <v>71075</v>
      </c>
      <c r="I26" s="57">
        <f t="shared" si="2"/>
        <v>0.97080548716144133</v>
      </c>
    </row>
    <row r="27" spans="1:9" ht="18" customHeight="1">
      <c r="A27" s="101"/>
      <c r="B27" s="101"/>
      <c r="C27" s="64" t="s">
        <v>12</v>
      </c>
      <c r="D27" s="30"/>
      <c r="E27" s="30"/>
      <c r="F27" s="56">
        <v>214405</v>
      </c>
      <c r="G27" s="57">
        <f t="shared" si="3"/>
        <v>31.763844876347598</v>
      </c>
      <c r="H27" s="56">
        <v>198015</v>
      </c>
      <c r="I27" s="57">
        <f t="shared" si="2"/>
        <v>8.2771507209049808</v>
      </c>
    </row>
    <row r="28" spans="1:9" ht="18" customHeight="1">
      <c r="A28" s="101"/>
      <c r="B28" s="101"/>
      <c r="C28" s="63"/>
      <c r="D28" s="30" t="s">
        <v>13</v>
      </c>
      <c r="E28" s="30"/>
      <c r="F28" s="56">
        <v>79500</v>
      </c>
      <c r="G28" s="57">
        <f t="shared" si="3"/>
        <v>11.777830123689439</v>
      </c>
      <c r="H28" s="56">
        <v>72610</v>
      </c>
      <c r="I28" s="57">
        <f t="shared" si="2"/>
        <v>9.4890510948905096</v>
      </c>
    </row>
    <row r="29" spans="1:9" ht="18" customHeight="1">
      <c r="A29" s="101"/>
      <c r="B29" s="101"/>
      <c r="C29" s="63"/>
      <c r="D29" s="30" t="s">
        <v>29</v>
      </c>
      <c r="E29" s="30"/>
      <c r="F29" s="56">
        <v>5310</v>
      </c>
      <c r="G29" s="57">
        <f t="shared" si="3"/>
        <v>0.78667016297850212</v>
      </c>
      <c r="H29" s="56">
        <v>5580</v>
      </c>
      <c r="I29" s="57">
        <f t="shared" si="2"/>
        <v>-4.8387096774193505</v>
      </c>
    </row>
    <row r="30" spans="1:9" ht="18" customHeight="1">
      <c r="A30" s="101"/>
      <c r="B30" s="101"/>
      <c r="C30" s="63"/>
      <c r="D30" s="30" t="s">
        <v>30</v>
      </c>
      <c r="E30" s="30"/>
      <c r="F30" s="56">
        <v>54241</v>
      </c>
      <c r="G30" s="57">
        <f t="shared" si="3"/>
        <v>8.0357394181011177</v>
      </c>
      <c r="H30" s="56">
        <v>43815</v>
      </c>
      <c r="I30" s="57">
        <f t="shared" si="2"/>
        <v>23.795503822891707</v>
      </c>
    </row>
    <row r="31" spans="1:9" ht="18" customHeight="1">
      <c r="A31" s="101"/>
      <c r="B31" s="101"/>
      <c r="C31" s="63"/>
      <c r="D31" s="30" t="s">
        <v>31</v>
      </c>
      <c r="E31" s="30"/>
      <c r="F31" s="56">
        <v>43296</v>
      </c>
      <c r="G31" s="57">
        <f t="shared" si="3"/>
        <v>6.4142507300032445</v>
      </c>
      <c r="H31" s="56">
        <v>41190</v>
      </c>
      <c r="I31" s="57">
        <f t="shared" si="2"/>
        <v>5.1128914785141921</v>
      </c>
    </row>
    <row r="32" spans="1:9" ht="18" customHeight="1">
      <c r="A32" s="101"/>
      <c r="B32" s="101"/>
      <c r="C32" s="63"/>
      <c r="D32" s="30" t="s">
        <v>14</v>
      </c>
      <c r="E32" s="30"/>
      <c r="F32" s="56">
        <v>1995</v>
      </c>
      <c r="G32" s="57">
        <f t="shared" si="3"/>
        <v>0.29555686914164064</v>
      </c>
      <c r="H32" s="56">
        <v>1692</v>
      </c>
      <c r="I32" s="57">
        <f t="shared" si="2"/>
        <v>17.907801418439707</v>
      </c>
    </row>
    <row r="33" spans="1:9" ht="18" customHeight="1">
      <c r="A33" s="101"/>
      <c r="B33" s="101"/>
      <c r="C33" s="62"/>
      <c r="D33" s="30" t="s">
        <v>32</v>
      </c>
      <c r="E33" s="30"/>
      <c r="F33" s="56">
        <v>29653</v>
      </c>
      <c r="G33" s="57">
        <f t="shared" si="3"/>
        <v>4.393056561732867</v>
      </c>
      <c r="H33" s="56">
        <v>32718</v>
      </c>
      <c r="I33" s="57">
        <f t="shared" si="2"/>
        <v>-9.3679320251849099</v>
      </c>
    </row>
    <row r="34" spans="1:9" ht="18" customHeight="1">
      <c r="A34" s="101"/>
      <c r="B34" s="101"/>
      <c r="C34" s="64" t="s">
        <v>15</v>
      </c>
      <c r="D34" s="30"/>
      <c r="E34" s="30"/>
      <c r="F34" s="56">
        <v>71317</v>
      </c>
      <c r="G34" s="57">
        <f t="shared" si="3"/>
        <v>10.565528439385655</v>
      </c>
      <c r="H34" s="56">
        <v>75409</v>
      </c>
      <c r="I34" s="57">
        <f t="shared" si="2"/>
        <v>-5.4264079884363881</v>
      </c>
    </row>
    <row r="35" spans="1:9" ht="18" customHeight="1">
      <c r="A35" s="101"/>
      <c r="B35" s="101"/>
      <c r="C35" s="63"/>
      <c r="D35" s="64" t="s">
        <v>16</v>
      </c>
      <c r="E35" s="30"/>
      <c r="F35" s="56">
        <v>70293</v>
      </c>
      <c r="G35" s="57">
        <f t="shared" si="3"/>
        <v>10.413824061440273</v>
      </c>
      <c r="H35" s="56">
        <v>73558</v>
      </c>
      <c r="I35" s="57">
        <f t="shared" si="2"/>
        <v>-4.4386742434541437</v>
      </c>
    </row>
    <row r="36" spans="1:9" ht="18" customHeight="1">
      <c r="A36" s="101"/>
      <c r="B36" s="101"/>
      <c r="C36" s="63"/>
      <c r="D36" s="63"/>
      <c r="E36" s="58" t="s">
        <v>102</v>
      </c>
      <c r="F36" s="56">
        <v>36031</v>
      </c>
      <c r="G36" s="57">
        <f t="shared" si="3"/>
        <v>5.3379496501465926</v>
      </c>
      <c r="H36" s="56">
        <v>33752</v>
      </c>
      <c r="I36" s="57">
        <f>(F36/H36-1)*100</f>
        <v>6.7521924626688712</v>
      </c>
    </row>
    <row r="37" spans="1:9" ht="18" customHeight="1">
      <c r="A37" s="101"/>
      <c r="B37" s="101"/>
      <c r="C37" s="63"/>
      <c r="D37" s="62"/>
      <c r="E37" s="30" t="s">
        <v>33</v>
      </c>
      <c r="F37" s="56">
        <v>34262</v>
      </c>
      <c r="G37" s="57">
        <f t="shared" si="3"/>
        <v>5.0758744112936798</v>
      </c>
      <c r="H37" s="56">
        <v>39806</v>
      </c>
      <c r="I37" s="57">
        <f t="shared" si="2"/>
        <v>-13.927548610762198</v>
      </c>
    </row>
    <row r="38" spans="1:9" ht="18" customHeight="1">
      <c r="A38" s="101"/>
      <c r="B38" s="101"/>
      <c r="C38" s="63"/>
      <c r="D38" s="55" t="s">
        <v>34</v>
      </c>
      <c r="E38" s="55"/>
      <c r="F38" s="56">
        <v>1024</v>
      </c>
      <c r="G38" s="57">
        <f>F38/$F$40*100</f>
        <v>0.15170437794538347</v>
      </c>
      <c r="H38" s="56">
        <v>1851</v>
      </c>
      <c r="I38" s="57">
        <f t="shared" si="2"/>
        <v>-44.678552133981633</v>
      </c>
    </row>
    <row r="39" spans="1:9" ht="18" customHeight="1">
      <c r="A39" s="101"/>
      <c r="B39" s="101"/>
      <c r="C39" s="62"/>
      <c r="D39" s="55" t="s">
        <v>35</v>
      </c>
      <c r="E39" s="55"/>
      <c r="F39" s="56">
        <v>0</v>
      </c>
      <c r="G39" s="57">
        <f>F39/$F$40*100</f>
        <v>0</v>
      </c>
      <c r="H39" s="56">
        <v>0</v>
      </c>
      <c r="I39" s="57" t="e">
        <f t="shared" si="2"/>
        <v>#DIV/0!</v>
      </c>
    </row>
    <row r="40" spans="1:9" ht="18" customHeight="1">
      <c r="A40" s="101"/>
      <c r="B40" s="101"/>
      <c r="C40" s="30" t="s">
        <v>17</v>
      </c>
      <c r="D40" s="30"/>
      <c r="E40" s="30"/>
      <c r="F40" s="56">
        <f>SUM(F23,F27,F34)</f>
        <v>674997</v>
      </c>
      <c r="G40" s="57">
        <f>F40/$F$40*100</f>
        <v>100</v>
      </c>
      <c r="H40" s="56">
        <f>SUM(H23,H27,H34)</f>
        <v>660163</v>
      </c>
      <c r="I40" s="57">
        <f t="shared" si="2"/>
        <v>2.2470208115268564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6" zoomScaleNormal="100" zoomScaleSheetLayoutView="96" workbookViewId="0">
      <pane xSplit="5" ySplit="7" topLeftCell="F29" activePane="bottomRight" state="frozen"/>
      <selection activeCell="G46" sqref="G46"/>
      <selection pane="topRight" activeCell="G46" sqref="G46"/>
      <selection pane="bottomLeft" activeCell="G46" sqref="G46"/>
      <selection pane="bottomRight" activeCell="J30" sqref="J30:K30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244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09" t="s">
        <v>44</v>
      </c>
      <c r="B6" s="108"/>
      <c r="C6" s="108"/>
      <c r="D6" s="108"/>
      <c r="E6" s="108"/>
      <c r="F6" s="118" t="s">
        <v>245</v>
      </c>
      <c r="G6" s="119"/>
      <c r="H6" s="118" t="s">
        <v>246</v>
      </c>
      <c r="I6" s="119"/>
      <c r="J6" s="118" t="s">
        <v>247</v>
      </c>
      <c r="K6" s="119"/>
      <c r="L6" s="115"/>
      <c r="M6" s="115"/>
      <c r="N6" s="115"/>
      <c r="O6" s="115"/>
    </row>
    <row r="7" spans="1:25" ht="15.95" customHeight="1">
      <c r="A7" s="108"/>
      <c r="B7" s="108"/>
      <c r="C7" s="108"/>
      <c r="D7" s="108"/>
      <c r="E7" s="108"/>
      <c r="F7" s="53" t="s">
        <v>235</v>
      </c>
      <c r="G7" s="53" t="s">
        <v>243</v>
      </c>
      <c r="H7" s="53" t="s">
        <v>235</v>
      </c>
      <c r="I7" s="53" t="s">
        <v>243</v>
      </c>
      <c r="J7" s="53" t="s">
        <v>235</v>
      </c>
      <c r="K7" s="53" t="s">
        <v>243</v>
      </c>
      <c r="L7" s="53" t="s">
        <v>235</v>
      </c>
      <c r="M7" s="53" t="s">
        <v>243</v>
      </c>
      <c r="N7" s="53" t="s">
        <v>235</v>
      </c>
      <c r="O7" s="53" t="s">
        <v>243</v>
      </c>
    </row>
    <row r="8" spans="1:25" ht="15.95" customHeight="1">
      <c r="A8" s="106" t="s">
        <v>83</v>
      </c>
      <c r="B8" s="61" t="s">
        <v>45</v>
      </c>
      <c r="C8" s="55"/>
      <c r="D8" s="55"/>
      <c r="E8" s="65" t="s">
        <v>36</v>
      </c>
      <c r="F8" s="66">
        <v>24659.966</v>
      </c>
      <c r="G8" s="93">
        <v>25413.59</v>
      </c>
      <c r="H8" s="66">
        <v>44918.572</v>
      </c>
      <c r="I8" s="93">
        <v>45631.516000000003</v>
      </c>
      <c r="J8" s="66">
        <v>2200.6109999999999</v>
      </c>
      <c r="K8" s="93">
        <v>2152.8609999999999</v>
      </c>
      <c r="L8" s="66"/>
      <c r="M8" s="66"/>
      <c r="N8" s="66"/>
      <c r="O8" s="66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6"/>
      <c r="B9" s="63"/>
      <c r="C9" s="55" t="s">
        <v>46</v>
      </c>
      <c r="D9" s="55"/>
      <c r="E9" s="65" t="s">
        <v>37</v>
      </c>
      <c r="F9" s="66">
        <v>24654.606</v>
      </c>
      <c r="G9" s="93">
        <v>25011.5</v>
      </c>
      <c r="H9" s="66">
        <v>44915.696000000004</v>
      </c>
      <c r="I9" s="93">
        <v>45628.639999999999</v>
      </c>
      <c r="J9" s="66">
        <v>2199.6590000000001</v>
      </c>
      <c r="K9" s="93">
        <v>2151.91</v>
      </c>
      <c r="L9" s="66"/>
      <c r="M9" s="66"/>
      <c r="N9" s="66"/>
      <c r="O9" s="66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6"/>
      <c r="B10" s="62"/>
      <c r="C10" s="55" t="s">
        <v>47</v>
      </c>
      <c r="D10" s="55"/>
      <c r="E10" s="65" t="s">
        <v>38</v>
      </c>
      <c r="F10" s="66">
        <v>5.36</v>
      </c>
      <c r="G10" s="93">
        <v>2.09</v>
      </c>
      <c r="H10" s="66">
        <v>2.8759999999999999</v>
      </c>
      <c r="I10" s="93">
        <v>2.8759999999999999</v>
      </c>
      <c r="J10" s="67">
        <v>0.95199999999999996</v>
      </c>
      <c r="K10" s="67">
        <v>0.95099999999999996</v>
      </c>
      <c r="L10" s="66"/>
      <c r="M10" s="66"/>
      <c r="N10" s="66"/>
      <c r="O10" s="66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6"/>
      <c r="B11" s="61" t="s">
        <v>48</v>
      </c>
      <c r="C11" s="55"/>
      <c r="D11" s="55"/>
      <c r="E11" s="65" t="s">
        <v>39</v>
      </c>
      <c r="F11" s="66">
        <v>23984.208999999999</v>
      </c>
      <c r="G11" s="93">
        <v>23766.579000000002</v>
      </c>
      <c r="H11" s="66">
        <v>43896.053999999996</v>
      </c>
      <c r="I11" s="93">
        <v>43621.845999999998</v>
      </c>
      <c r="J11" s="66">
        <v>2200.2150000000001</v>
      </c>
      <c r="K11" s="93">
        <v>2151.402</v>
      </c>
      <c r="L11" s="66"/>
      <c r="M11" s="66"/>
      <c r="N11" s="66"/>
      <c r="O11" s="66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6"/>
      <c r="B12" s="63"/>
      <c r="C12" s="55" t="s">
        <v>49</v>
      </c>
      <c r="D12" s="55"/>
      <c r="E12" s="65" t="s">
        <v>40</v>
      </c>
      <c r="F12" s="66">
        <v>23942.09</v>
      </c>
      <c r="G12" s="93">
        <v>23717.737000000001</v>
      </c>
      <c r="H12" s="66">
        <v>43867.764999999999</v>
      </c>
      <c r="I12" s="93">
        <v>43593.75</v>
      </c>
      <c r="J12" s="66">
        <v>2191.5390000000002</v>
      </c>
      <c r="K12" s="93">
        <v>2143.402</v>
      </c>
      <c r="L12" s="66"/>
      <c r="M12" s="66"/>
      <c r="N12" s="66"/>
      <c r="O12" s="66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6"/>
      <c r="B13" s="62"/>
      <c r="C13" s="55" t="s">
        <v>50</v>
      </c>
      <c r="D13" s="55"/>
      <c r="E13" s="65" t="s">
        <v>41</v>
      </c>
      <c r="F13" s="66">
        <v>42.119</v>
      </c>
      <c r="G13" s="93">
        <v>48.841999999999999</v>
      </c>
      <c r="H13" s="67">
        <v>28.289000000000001</v>
      </c>
      <c r="I13" s="67">
        <v>28.096</v>
      </c>
      <c r="J13" s="67">
        <v>8.6760000000000002</v>
      </c>
      <c r="K13" s="67">
        <v>8</v>
      </c>
      <c r="L13" s="66"/>
      <c r="M13" s="66"/>
      <c r="N13" s="66"/>
      <c r="O13" s="66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6"/>
      <c r="B14" s="55" t="s">
        <v>51</v>
      </c>
      <c r="C14" s="55"/>
      <c r="D14" s="55"/>
      <c r="E14" s="65" t="s">
        <v>87</v>
      </c>
      <c r="F14" s="66">
        <f t="shared" ref="F14:O14" si="0">F9-F12</f>
        <v>712.51599999999962</v>
      </c>
      <c r="G14" s="66">
        <f t="shared" si="0"/>
        <v>1293.762999999999</v>
      </c>
      <c r="H14" s="66">
        <f t="shared" si="0"/>
        <v>1047.9310000000041</v>
      </c>
      <c r="I14" s="66">
        <f t="shared" si="0"/>
        <v>2034.8899999999994</v>
      </c>
      <c r="J14" s="66">
        <f t="shared" si="0"/>
        <v>8.1199999999998909</v>
      </c>
      <c r="K14" s="66">
        <f t="shared" si="0"/>
        <v>8.5079999999998108</v>
      </c>
      <c r="L14" s="66">
        <f t="shared" si="0"/>
        <v>0</v>
      </c>
      <c r="M14" s="66">
        <f t="shared" si="0"/>
        <v>0</v>
      </c>
      <c r="N14" s="66">
        <f t="shared" si="0"/>
        <v>0</v>
      </c>
      <c r="O14" s="66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6"/>
      <c r="B15" s="55" t="s">
        <v>52</v>
      </c>
      <c r="C15" s="55"/>
      <c r="D15" s="55"/>
      <c r="E15" s="65" t="s">
        <v>88</v>
      </c>
      <c r="F15" s="66">
        <f t="shared" ref="F15:O15" si="1">F10-F13</f>
        <v>-36.759</v>
      </c>
      <c r="G15" s="66">
        <f t="shared" si="1"/>
        <v>-46.751999999999995</v>
      </c>
      <c r="H15" s="66">
        <f t="shared" si="1"/>
        <v>-25.413</v>
      </c>
      <c r="I15" s="66">
        <f t="shared" si="1"/>
        <v>-25.22</v>
      </c>
      <c r="J15" s="66">
        <f t="shared" si="1"/>
        <v>-7.7240000000000002</v>
      </c>
      <c r="K15" s="66">
        <f t="shared" si="1"/>
        <v>-7.0490000000000004</v>
      </c>
      <c r="L15" s="66">
        <f t="shared" si="1"/>
        <v>0</v>
      </c>
      <c r="M15" s="66">
        <f t="shared" si="1"/>
        <v>0</v>
      </c>
      <c r="N15" s="66">
        <f t="shared" si="1"/>
        <v>0</v>
      </c>
      <c r="O15" s="66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6"/>
      <c r="B16" s="55" t="s">
        <v>53</v>
      </c>
      <c r="C16" s="55"/>
      <c r="D16" s="55"/>
      <c r="E16" s="65" t="s">
        <v>89</v>
      </c>
      <c r="F16" s="66">
        <f t="shared" ref="F16:O16" si="2">F8-F11</f>
        <v>675.75700000000143</v>
      </c>
      <c r="G16" s="66">
        <f t="shared" si="2"/>
        <v>1647.0109999999986</v>
      </c>
      <c r="H16" s="66">
        <f t="shared" si="2"/>
        <v>1022.5180000000037</v>
      </c>
      <c r="I16" s="66">
        <f t="shared" si="2"/>
        <v>2009.6700000000055</v>
      </c>
      <c r="J16" s="66">
        <f t="shared" si="2"/>
        <v>0.39599999999973079</v>
      </c>
      <c r="K16" s="66">
        <f t="shared" si="2"/>
        <v>1.4589999999998327</v>
      </c>
      <c r="L16" s="66">
        <f t="shared" si="2"/>
        <v>0</v>
      </c>
      <c r="M16" s="66">
        <f t="shared" si="2"/>
        <v>0</v>
      </c>
      <c r="N16" s="66">
        <f t="shared" si="2"/>
        <v>0</v>
      </c>
      <c r="O16" s="66">
        <f t="shared" si="2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6"/>
      <c r="B17" s="55" t="s">
        <v>54</v>
      </c>
      <c r="C17" s="55"/>
      <c r="D17" s="55"/>
      <c r="E17" s="53"/>
      <c r="F17" s="66"/>
      <c r="G17" s="66"/>
      <c r="H17" s="67"/>
      <c r="I17" s="67"/>
      <c r="J17" s="66">
        <v>551.71199999999999</v>
      </c>
      <c r="K17" s="93">
        <v>549.91300000000001</v>
      </c>
      <c r="L17" s="66"/>
      <c r="M17" s="66"/>
      <c r="N17" s="67"/>
      <c r="O17" s="6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6"/>
      <c r="B18" s="55" t="s">
        <v>55</v>
      </c>
      <c r="C18" s="55"/>
      <c r="D18" s="55"/>
      <c r="E18" s="53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6" t="s">
        <v>84</v>
      </c>
      <c r="B19" s="61" t="s">
        <v>56</v>
      </c>
      <c r="C19" s="55"/>
      <c r="D19" s="55"/>
      <c r="E19" s="65"/>
      <c r="F19" s="66">
        <v>8030.7470000000003</v>
      </c>
      <c r="G19" s="93">
        <v>7200.9719999999998</v>
      </c>
      <c r="H19" s="66">
        <v>41307.050000000003</v>
      </c>
      <c r="I19" s="93">
        <v>40661.375</v>
      </c>
      <c r="J19" s="66">
        <v>906.73400000000004</v>
      </c>
      <c r="K19" s="93">
        <v>302.70499999999998</v>
      </c>
      <c r="L19" s="66"/>
      <c r="M19" s="66"/>
      <c r="N19" s="66"/>
      <c r="O19" s="66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6"/>
      <c r="B20" s="62"/>
      <c r="C20" s="55" t="s">
        <v>57</v>
      </c>
      <c r="D20" s="55"/>
      <c r="E20" s="65"/>
      <c r="F20" s="66">
        <v>7464.5</v>
      </c>
      <c r="G20" s="93">
        <v>6638.3</v>
      </c>
      <c r="H20" s="66">
        <v>31851</v>
      </c>
      <c r="I20" s="93">
        <v>30805.7</v>
      </c>
      <c r="J20" s="66">
        <v>788.5</v>
      </c>
      <c r="K20" s="93">
        <v>186.3</v>
      </c>
      <c r="L20" s="66"/>
      <c r="M20" s="66"/>
      <c r="N20" s="66"/>
      <c r="O20" s="66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6"/>
      <c r="B21" s="55" t="s">
        <v>58</v>
      </c>
      <c r="C21" s="55"/>
      <c r="D21" s="55"/>
      <c r="E21" s="65" t="s">
        <v>90</v>
      </c>
      <c r="F21" s="66">
        <v>8030.7470000000003</v>
      </c>
      <c r="G21" s="93">
        <v>7200.9719999999998</v>
      </c>
      <c r="H21" s="93">
        <v>41307.050000000003</v>
      </c>
      <c r="I21" s="93">
        <v>40661.375</v>
      </c>
      <c r="J21" s="93">
        <v>906.73400000000004</v>
      </c>
      <c r="K21" s="93">
        <v>302.70499999999998</v>
      </c>
      <c r="L21" s="66"/>
      <c r="M21" s="66"/>
      <c r="N21" s="66"/>
      <c r="O21" s="66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6"/>
      <c r="B22" s="61" t="s">
        <v>59</v>
      </c>
      <c r="C22" s="55"/>
      <c r="D22" s="55"/>
      <c r="E22" s="65" t="s">
        <v>91</v>
      </c>
      <c r="F22" s="66">
        <v>15958.288</v>
      </c>
      <c r="G22" s="93">
        <v>17061.789000000001</v>
      </c>
      <c r="H22" s="66">
        <v>60735.911</v>
      </c>
      <c r="I22" s="93">
        <v>60693.106</v>
      </c>
      <c r="J22" s="66">
        <v>916.85900000000004</v>
      </c>
      <c r="K22" s="93">
        <v>328.755</v>
      </c>
      <c r="L22" s="66"/>
      <c r="M22" s="66"/>
      <c r="N22" s="66"/>
      <c r="O22" s="66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6"/>
      <c r="B23" s="62" t="s">
        <v>60</v>
      </c>
      <c r="C23" s="55" t="s">
        <v>61</v>
      </c>
      <c r="D23" s="55"/>
      <c r="E23" s="65"/>
      <c r="F23" s="66">
        <v>5664.9780000000001</v>
      </c>
      <c r="G23" s="93">
        <v>6125.3360000000002</v>
      </c>
      <c r="H23" s="66">
        <v>44621.423000000003</v>
      </c>
      <c r="I23" s="93">
        <v>44643.921999999999</v>
      </c>
      <c r="J23" s="66">
        <v>128.35900000000001</v>
      </c>
      <c r="K23" s="93">
        <v>142.45500000000001</v>
      </c>
      <c r="L23" s="66"/>
      <c r="M23" s="66"/>
      <c r="N23" s="66"/>
      <c r="O23" s="66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6"/>
      <c r="B24" s="55" t="s">
        <v>92</v>
      </c>
      <c r="C24" s="55"/>
      <c r="D24" s="55"/>
      <c r="E24" s="65" t="s">
        <v>93</v>
      </c>
      <c r="F24" s="66">
        <f t="shared" ref="F24:O24" si="3">F21-F22</f>
        <v>-7927.5410000000002</v>
      </c>
      <c r="G24" s="66">
        <f t="shared" si="3"/>
        <v>-9860.8170000000009</v>
      </c>
      <c r="H24" s="66">
        <f t="shared" si="3"/>
        <v>-19428.860999999997</v>
      </c>
      <c r="I24" s="66">
        <f t="shared" si="3"/>
        <v>-20031.731</v>
      </c>
      <c r="J24" s="66">
        <f>J21-J22</f>
        <v>-10.125</v>
      </c>
      <c r="K24" s="66">
        <f t="shared" si="3"/>
        <v>-26.050000000000011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6"/>
      <c r="B25" s="61" t="s">
        <v>62</v>
      </c>
      <c r="C25" s="61"/>
      <c r="D25" s="61"/>
      <c r="E25" s="110" t="s">
        <v>94</v>
      </c>
      <c r="F25" s="104">
        <v>7927.5410000000002</v>
      </c>
      <c r="G25" s="113">
        <v>9860.8169999999991</v>
      </c>
      <c r="H25" s="104">
        <v>19428.861000000001</v>
      </c>
      <c r="I25" s="104">
        <v>20031.731</v>
      </c>
      <c r="J25" s="104">
        <v>10.125</v>
      </c>
      <c r="K25" s="104">
        <v>26.05</v>
      </c>
      <c r="L25" s="104"/>
      <c r="M25" s="104"/>
      <c r="N25" s="104"/>
      <c r="O25" s="104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6"/>
      <c r="B26" s="82" t="s">
        <v>63</v>
      </c>
      <c r="C26" s="82"/>
      <c r="D26" s="82"/>
      <c r="E26" s="111"/>
      <c r="F26" s="105"/>
      <c r="G26" s="114"/>
      <c r="H26" s="105"/>
      <c r="I26" s="105"/>
      <c r="J26" s="105"/>
      <c r="K26" s="105"/>
      <c r="L26" s="105"/>
      <c r="M26" s="105"/>
      <c r="N26" s="105"/>
      <c r="O26" s="105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6"/>
      <c r="B27" s="55" t="s">
        <v>95</v>
      </c>
      <c r="C27" s="55"/>
      <c r="D27" s="55"/>
      <c r="E27" s="65" t="s">
        <v>96</v>
      </c>
      <c r="F27" s="66">
        <f t="shared" ref="F27:O27" si="4">F24+F25</f>
        <v>0</v>
      </c>
      <c r="G27" s="66">
        <f t="shared" si="4"/>
        <v>0</v>
      </c>
      <c r="H27" s="66">
        <f t="shared" si="4"/>
        <v>0</v>
      </c>
      <c r="I27" s="66">
        <f t="shared" si="4"/>
        <v>0</v>
      </c>
      <c r="J27" s="66">
        <f>J24+J25</f>
        <v>0</v>
      </c>
      <c r="K27" s="66">
        <f t="shared" si="4"/>
        <v>0</v>
      </c>
      <c r="L27" s="66">
        <f t="shared" si="4"/>
        <v>0</v>
      </c>
      <c r="M27" s="66">
        <f t="shared" si="4"/>
        <v>0</v>
      </c>
      <c r="N27" s="66">
        <f t="shared" si="4"/>
        <v>0</v>
      </c>
      <c r="O27" s="66">
        <f t="shared" si="4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8" t="s">
        <v>64</v>
      </c>
      <c r="B30" s="108"/>
      <c r="C30" s="108"/>
      <c r="D30" s="108"/>
      <c r="E30" s="108"/>
      <c r="F30" s="116" t="s">
        <v>248</v>
      </c>
      <c r="G30" s="117"/>
      <c r="H30" s="116" t="s">
        <v>249</v>
      </c>
      <c r="I30" s="117"/>
      <c r="J30" s="116" t="s">
        <v>250</v>
      </c>
      <c r="K30" s="117"/>
      <c r="L30" s="116" t="s">
        <v>251</v>
      </c>
      <c r="M30" s="117"/>
      <c r="N30" s="117"/>
      <c r="O30" s="117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08"/>
      <c r="B31" s="108"/>
      <c r="C31" s="108"/>
      <c r="D31" s="108"/>
      <c r="E31" s="108"/>
      <c r="F31" s="53" t="s">
        <v>235</v>
      </c>
      <c r="G31" s="53" t="s">
        <v>243</v>
      </c>
      <c r="H31" s="53" t="s">
        <v>235</v>
      </c>
      <c r="I31" s="53" t="s">
        <v>243</v>
      </c>
      <c r="J31" s="53" t="s">
        <v>235</v>
      </c>
      <c r="K31" s="53" t="s">
        <v>243</v>
      </c>
      <c r="L31" s="53" t="s">
        <v>235</v>
      </c>
      <c r="M31" s="53" t="s">
        <v>243</v>
      </c>
      <c r="N31" s="53" t="s">
        <v>235</v>
      </c>
      <c r="O31" s="53" t="s">
        <v>243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6" t="s">
        <v>85</v>
      </c>
      <c r="B32" s="61" t="s">
        <v>45</v>
      </c>
      <c r="C32" s="55"/>
      <c r="D32" s="55"/>
      <c r="E32" s="65" t="s">
        <v>36</v>
      </c>
      <c r="F32" s="66">
        <v>2686.7570000000001</v>
      </c>
      <c r="G32" s="93">
        <v>2358.3580000000002</v>
      </c>
      <c r="H32" s="66">
        <v>90.468999999999994</v>
      </c>
      <c r="I32" s="93">
        <v>45.116999999999997</v>
      </c>
      <c r="J32" s="66">
        <v>589.98699999999997</v>
      </c>
      <c r="K32" s="93">
        <v>598.24800000000005</v>
      </c>
      <c r="L32" s="66">
        <v>5.0640000000000001</v>
      </c>
      <c r="M32" s="93">
        <v>5.0640000000000001</v>
      </c>
      <c r="N32" s="66"/>
      <c r="O32" s="66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12"/>
      <c r="B33" s="63"/>
      <c r="C33" s="61" t="s">
        <v>65</v>
      </c>
      <c r="D33" s="55"/>
      <c r="E33" s="65"/>
      <c r="F33" s="66">
        <v>1742.3340000000001</v>
      </c>
      <c r="G33" s="93">
        <v>1524.5909999999999</v>
      </c>
      <c r="H33" s="66">
        <v>0</v>
      </c>
      <c r="I33" s="93">
        <v>0</v>
      </c>
      <c r="J33" s="66">
        <v>0</v>
      </c>
      <c r="K33" s="93">
        <v>0</v>
      </c>
      <c r="L33" s="66">
        <v>4.9489999999999998</v>
      </c>
      <c r="M33" s="93">
        <v>4.774</v>
      </c>
      <c r="N33" s="66"/>
      <c r="O33" s="66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12"/>
      <c r="B34" s="63"/>
      <c r="C34" s="62"/>
      <c r="D34" s="55" t="s">
        <v>66</v>
      </c>
      <c r="E34" s="65"/>
      <c r="F34" s="66">
        <v>1179.866</v>
      </c>
      <c r="G34" s="93">
        <v>1179.423</v>
      </c>
      <c r="H34" s="66">
        <v>0</v>
      </c>
      <c r="I34" s="93">
        <v>0</v>
      </c>
      <c r="J34" s="66">
        <v>0</v>
      </c>
      <c r="K34" s="93">
        <v>0</v>
      </c>
      <c r="L34" s="66">
        <v>4.7990000000000004</v>
      </c>
      <c r="M34" s="93">
        <v>4.6429999999999998</v>
      </c>
      <c r="N34" s="66"/>
      <c r="O34" s="66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12"/>
      <c r="B35" s="62"/>
      <c r="C35" s="55" t="s">
        <v>67</v>
      </c>
      <c r="D35" s="55"/>
      <c r="E35" s="65"/>
      <c r="F35" s="66">
        <v>944.423</v>
      </c>
      <c r="G35" s="93">
        <v>833.76700000000005</v>
      </c>
      <c r="H35" s="66">
        <v>90.468999999999994</v>
      </c>
      <c r="I35" s="93">
        <v>45.116999999999997</v>
      </c>
      <c r="J35" s="68">
        <v>589.98699999999997</v>
      </c>
      <c r="K35" s="68">
        <v>598.24800000000005</v>
      </c>
      <c r="L35" s="66">
        <v>0.115</v>
      </c>
      <c r="M35" s="93">
        <v>0.28999999999999998</v>
      </c>
      <c r="N35" s="66"/>
      <c r="O35" s="66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12"/>
      <c r="B36" s="61" t="s">
        <v>48</v>
      </c>
      <c r="C36" s="55"/>
      <c r="D36" s="55"/>
      <c r="E36" s="65" t="s">
        <v>37</v>
      </c>
      <c r="F36" s="66">
        <v>2686.7570000000001</v>
      </c>
      <c r="G36" s="93">
        <v>2358.3580000000002</v>
      </c>
      <c r="H36" s="66">
        <v>40.494999999999997</v>
      </c>
      <c r="I36" s="93">
        <v>35.78</v>
      </c>
      <c r="J36" s="66">
        <v>107.55800000000001</v>
      </c>
      <c r="K36" s="93">
        <v>81.765000000000001</v>
      </c>
      <c r="L36" s="66">
        <v>7.6340000000000003</v>
      </c>
      <c r="M36" s="93">
        <v>11.108000000000001</v>
      </c>
      <c r="N36" s="66"/>
      <c r="O36" s="66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12"/>
      <c r="B37" s="63"/>
      <c r="C37" s="55" t="s">
        <v>68</v>
      </c>
      <c r="D37" s="55"/>
      <c r="E37" s="65"/>
      <c r="F37" s="66">
        <v>2599.0590000000002</v>
      </c>
      <c r="G37" s="93">
        <v>2266.056</v>
      </c>
      <c r="H37" s="66">
        <v>16.042000000000002</v>
      </c>
      <c r="I37" s="93">
        <v>13.56</v>
      </c>
      <c r="J37" s="66">
        <v>93.225999999999999</v>
      </c>
      <c r="K37" s="93">
        <v>66.177000000000007</v>
      </c>
      <c r="L37" s="66">
        <v>5.0869999999999997</v>
      </c>
      <c r="M37" s="93">
        <v>8.4939999999999998</v>
      </c>
      <c r="N37" s="66"/>
      <c r="O37" s="66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12"/>
      <c r="B38" s="62"/>
      <c r="C38" s="55" t="s">
        <v>69</v>
      </c>
      <c r="D38" s="55"/>
      <c r="E38" s="65"/>
      <c r="F38" s="66">
        <v>87.697999999999993</v>
      </c>
      <c r="G38" s="93">
        <v>92.302000000000007</v>
      </c>
      <c r="H38" s="66">
        <v>24.452999999999999</v>
      </c>
      <c r="I38" s="93">
        <v>22.22</v>
      </c>
      <c r="J38" s="66">
        <v>14.332000000000001</v>
      </c>
      <c r="K38" s="93">
        <v>15.587999999999999</v>
      </c>
      <c r="L38" s="66">
        <v>2.5470000000000002</v>
      </c>
      <c r="M38" s="93">
        <v>2.6139999999999999</v>
      </c>
      <c r="N38" s="66"/>
      <c r="O38" s="66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12"/>
      <c r="B39" s="30" t="s">
        <v>70</v>
      </c>
      <c r="C39" s="30"/>
      <c r="D39" s="30"/>
      <c r="E39" s="65" t="s">
        <v>97</v>
      </c>
      <c r="F39" s="66">
        <f t="shared" ref="F39:O39" si="5">F32-F36</f>
        <v>0</v>
      </c>
      <c r="G39" s="66">
        <f t="shared" si="5"/>
        <v>0</v>
      </c>
      <c r="H39" s="66">
        <f t="shared" si="5"/>
        <v>49.973999999999997</v>
      </c>
      <c r="I39" s="66">
        <f t="shared" si="5"/>
        <v>9.3369999999999962</v>
      </c>
      <c r="J39" s="66">
        <f t="shared" si="5"/>
        <v>482.42899999999997</v>
      </c>
      <c r="K39" s="66">
        <f t="shared" si="5"/>
        <v>516.48300000000006</v>
      </c>
      <c r="L39" s="66">
        <f t="shared" si="5"/>
        <v>-2.5700000000000003</v>
      </c>
      <c r="M39" s="66">
        <f t="shared" si="5"/>
        <v>-6.0440000000000005</v>
      </c>
      <c r="N39" s="66">
        <f t="shared" si="5"/>
        <v>0</v>
      </c>
      <c r="O39" s="66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6" t="s">
        <v>86</v>
      </c>
      <c r="B40" s="61" t="s">
        <v>71</v>
      </c>
      <c r="C40" s="55"/>
      <c r="D40" s="55"/>
      <c r="E40" s="65" t="s">
        <v>39</v>
      </c>
      <c r="F40" s="66">
        <v>525.95500000000004</v>
      </c>
      <c r="G40" s="93">
        <v>508.07100000000003</v>
      </c>
      <c r="H40" s="66">
        <v>947.88599999999997</v>
      </c>
      <c r="I40" s="93">
        <v>1047.4580000000001</v>
      </c>
      <c r="J40" s="66">
        <v>61.811999999999998</v>
      </c>
      <c r="K40" s="93">
        <v>30.207000000000001</v>
      </c>
      <c r="L40" s="66">
        <v>54.530999999999999</v>
      </c>
      <c r="M40" s="93">
        <v>53.454999999999998</v>
      </c>
      <c r="N40" s="66"/>
      <c r="O40" s="66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07"/>
      <c r="B41" s="62"/>
      <c r="C41" s="55" t="s">
        <v>72</v>
      </c>
      <c r="D41" s="55"/>
      <c r="E41" s="65"/>
      <c r="F41" s="68">
        <v>256.39999999999998</v>
      </c>
      <c r="G41" s="68">
        <v>170.9</v>
      </c>
      <c r="H41" s="68">
        <v>0</v>
      </c>
      <c r="I41" s="68">
        <v>0</v>
      </c>
      <c r="J41" s="66">
        <v>61.8</v>
      </c>
      <c r="K41" s="93">
        <v>30.2</v>
      </c>
      <c r="L41" s="66">
        <v>8.8000000000000007</v>
      </c>
      <c r="M41" s="93">
        <v>4.5999999999999996</v>
      </c>
      <c r="N41" s="66"/>
      <c r="O41" s="66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07"/>
      <c r="B42" s="61" t="s">
        <v>59</v>
      </c>
      <c r="C42" s="55"/>
      <c r="D42" s="55"/>
      <c r="E42" s="65" t="s">
        <v>40</v>
      </c>
      <c r="F42" s="66">
        <v>525.95500000000004</v>
      </c>
      <c r="G42" s="93">
        <v>508.07100000000003</v>
      </c>
      <c r="H42" s="66">
        <v>996.81600000000003</v>
      </c>
      <c r="I42" s="93">
        <v>1055.086</v>
      </c>
      <c r="J42" s="66">
        <v>544.24099999999999</v>
      </c>
      <c r="K42" s="93">
        <v>546.69000000000005</v>
      </c>
      <c r="L42" s="66">
        <v>51.960999999999999</v>
      </c>
      <c r="M42" s="93">
        <v>47.411000000000001</v>
      </c>
      <c r="N42" s="66"/>
      <c r="O42" s="66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07"/>
      <c r="B43" s="62"/>
      <c r="C43" s="55" t="s">
        <v>73</v>
      </c>
      <c r="D43" s="55"/>
      <c r="E43" s="65"/>
      <c r="F43" s="66">
        <v>230.755</v>
      </c>
      <c r="G43" s="93">
        <v>337.17099999999999</v>
      </c>
      <c r="H43" s="66">
        <v>185.68</v>
      </c>
      <c r="I43" s="93">
        <v>185.75</v>
      </c>
      <c r="J43" s="68">
        <v>87.483999999999995</v>
      </c>
      <c r="K43" s="68">
        <v>81.638000000000005</v>
      </c>
      <c r="L43" s="66">
        <v>43.161000000000001</v>
      </c>
      <c r="M43" s="93">
        <v>42.811</v>
      </c>
      <c r="N43" s="66"/>
      <c r="O43" s="66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07"/>
      <c r="B44" s="55" t="s">
        <v>70</v>
      </c>
      <c r="C44" s="55"/>
      <c r="D44" s="55"/>
      <c r="E44" s="65" t="s">
        <v>98</v>
      </c>
      <c r="F44" s="68">
        <f t="shared" ref="F44:O44" si="6">F40-F42</f>
        <v>0</v>
      </c>
      <c r="G44" s="68">
        <f>G40-G42</f>
        <v>0</v>
      </c>
      <c r="H44" s="68">
        <f t="shared" si="6"/>
        <v>-48.930000000000064</v>
      </c>
      <c r="I44" s="68">
        <f t="shared" si="6"/>
        <v>-7.6279999999999291</v>
      </c>
      <c r="J44" s="68">
        <f t="shared" si="6"/>
        <v>-482.42899999999997</v>
      </c>
      <c r="K44" s="68">
        <f t="shared" si="6"/>
        <v>-516.48300000000006</v>
      </c>
      <c r="L44" s="68">
        <f t="shared" si="6"/>
        <v>2.5700000000000003</v>
      </c>
      <c r="M44" s="68">
        <f t="shared" si="6"/>
        <v>6.0439999999999969</v>
      </c>
      <c r="N44" s="68">
        <f t="shared" si="6"/>
        <v>0</v>
      </c>
      <c r="O44" s="68">
        <f t="shared" si="6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6" t="s">
        <v>78</v>
      </c>
      <c r="B45" s="30" t="s">
        <v>74</v>
      </c>
      <c r="C45" s="30"/>
      <c r="D45" s="30"/>
      <c r="E45" s="65" t="s">
        <v>99</v>
      </c>
      <c r="F45" s="66">
        <f t="shared" ref="F45:O45" si="7">F39+F44</f>
        <v>0</v>
      </c>
      <c r="G45" s="66">
        <f t="shared" si="7"/>
        <v>0</v>
      </c>
      <c r="H45" s="66">
        <f t="shared" si="7"/>
        <v>1.043999999999933</v>
      </c>
      <c r="I45" s="66">
        <f t="shared" si="7"/>
        <v>1.7090000000000671</v>
      </c>
      <c r="J45" s="66">
        <f t="shared" si="7"/>
        <v>0</v>
      </c>
      <c r="K45" s="66">
        <f t="shared" si="7"/>
        <v>0</v>
      </c>
      <c r="L45" s="66">
        <f t="shared" si="7"/>
        <v>0</v>
      </c>
      <c r="M45" s="66">
        <f t="shared" si="7"/>
        <v>0</v>
      </c>
      <c r="N45" s="66">
        <f t="shared" si="7"/>
        <v>0</v>
      </c>
      <c r="O45" s="66">
        <f t="shared" si="7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07"/>
      <c r="B46" s="55" t="s">
        <v>75</v>
      </c>
      <c r="C46" s="55"/>
      <c r="D46" s="55"/>
      <c r="E46" s="55"/>
      <c r="F46" s="68"/>
      <c r="G46" s="68"/>
      <c r="H46" s="68">
        <v>1.044</v>
      </c>
      <c r="I46" s="68">
        <v>1.7090000000000001</v>
      </c>
      <c r="J46" s="68"/>
      <c r="K46" s="68"/>
      <c r="L46" s="66"/>
      <c r="M46" s="66"/>
      <c r="N46" s="68"/>
      <c r="O46" s="68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07"/>
      <c r="B47" s="55" t="s">
        <v>76</v>
      </c>
      <c r="C47" s="55"/>
      <c r="D47" s="55"/>
      <c r="E47" s="5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07"/>
      <c r="B48" s="55" t="s">
        <v>77</v>
      </c>
      <c r="C48" s="55"/>
      <c r="D48" s="55"/>
      <c r="E48" s="5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pane xSplit="5" ySplit="8" topLeftCell="F37" activePane="bottomRight" state="frozen"/>
      <selection activeCell="G46" sqref="G46"/>
      <selection pane="topRight" activeCell="G46" sqref="G46"/>
      <selection pane="bottomLeft" activeCell="G46" sqref="G46"/>
      <selection pane="bottomRight" activeCell="H22" sqref="H22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100" t="s">
        <v>0</v>
      </c>
      <c r="B1" s="100"/>
      <c r="C1" s="100"/>
      <c r="D1" s="100"/>
      <c r="E1" s="20" t="s">
        <v>252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102" t="s">
        <v>106</v>
      </c>
      <c r="H6" s="103"/>
      <c r="I6" s="10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7" customHeight="1">
      <c r="A7" s="8"/>
      <c r="B7" s="4"/>
      <c r="C7" s="4"/>
      <c r="D7" s="4"/>
      <c r="E7" s="59"/>
      <c r="F7" s="51" t="s">
        <v>237</v>
      </c>
      <c r="G7" s="51"/>
      <c r="H7" s="51" t="s">
        <v>240</v>
      </c>
      <c r="I7" s="69" t="s">
        <v>20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7.100000000000001" customHeight="1">
      <c r="A8" s="5"/>
      <c r="B8" s="6"/>
      <c r="C8" s="6"/>
      <c r="D8" s="6"/>
      <c r="E8" s="60"/>
      <c r="F8" s="53" t="s">
        <v>231</v>
      </c>
      <c r="G8" s="53" t="s">
        <v>1</v>
      </c>
      <c r="H8" s="53" t="s">
        <v>231</v>
      </c>
      <c r="I8" s="54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101" t="s">
        <v>79</v>
      </c>
      <c r="B9" s="101" t="s">
        <v>80</v>
      </c>
      <c r="C9" s="61" t="s">
        <v>2</v>
      </c>
      <c r="D9" s="55"/>
      <c r="E9" s="55"/>
      <c r="F9" s="56">
        <v>236737.9</v>
      </c>
      <c r="G9" s="57">
        <f t="shared" ref="G9:G22" si="0">F9/$F$22*100</f>
        <v>32.587994836311118</v>
      </c>
      <c r="H9" s="56">
        <v>236747.7</v>
      </c>
      <c r="I9" s="57">
        <f t="shared" ref="I9:I40" si="1">(F9/H9-1)*100</f>
        <v>-4.1394277536910273E-3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8" customHeight="1">
      <c r="A10" s="101"/>
      <c r="B10" s="101"/>
      <c r="C10" s="63"/>
      <c r="D10" s="61" t="s">
        <v>21</v>
      </c>
      <c r="E10" s="55"/>
      <c r="F10" s="56">
        <v>119743.1</v>
      </c>
      <c r="G10" s="57">
        <f t="shared" si="0"/>
        <v>16.483155103107215</v>
      </c>
      <c r="H10" s="56">
        <v>121496.3</v>
      </c>
      <c r="I10" s="57">
        <f t="shared" si="1"/>
        <v>-1.4430069063831596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8" customHeight="1">
      <c r="A11" s="101"/>
      <c r="B11" s="101"/>
      <c r="C11" s="50"/>
      <c r="D11" s="50"/>
      <c r="E11" s="30" t="s">
        <v>22</v>
      </c>
      <c r="F11" s="56">
        <v>100745.5</v>
      </c>
      <c r="G11" s="57">
        <f t="shared" si="0"/>
        <v>13.868053377940676</v>
      </c>
      <c r="H11" s="56">
        <v>102080.7</v>
      </c>
      <c r="I11" s="57">
        <f t="shared" si="1"/>
        <v>-1.3079847610762863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8" customHeight="1">
      <c r="A12" s="101"/>
      <c r="B12" s="101"/>
      <c r="C12" s="50"/>
      <c r="D12" s="29"/>
      <c r="E12" s="30" t="s">
        <v>23</v>
      </c>
      <c r="F12" s="56">
        <v>18997.5</v>
      </c>
      <c r="G12" s="57">
        <f t="shared" si="0"/>
        <v>2.6150879597344594</v>
      </c>
      <c r="H12" s="56">
        <v>19415</v>
      </c>
      <c r="I12" s="57">
        <f t="shared" si="1"/>
        <v>-2.1503991758949237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8" customHeight="1">
      <c r="A13" s="101"/>
      <c r="B13" s="101"/>
      <c r="C13" s="62"/>
      <c r="D13" s="55" t="s">
        <v>24</v>
      </c>
      <c r="E13" s="55"/>
      <c r="F13" s="56">
        <v>83009.100000000006</v>
      </c>
      <c r="G13" s="57">
        <f t="shared" si="0"/>
        <v>11.42656128218943</v>
      </c>
      <c r="H13" s="56">
        <v>82314.600000000006</v>
      </c>
      <c r="I13" s="57">
        <f t="shared" si="1"/>
        <v>0.84371423781444133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8" customHeight="1">
      <c r="A14" s="101"/>
      <c r="B14" s="101"/>
      <c r="C14" s="55" t="s">
        <v>3</v>
      </c>
      <c r="D14" s="55"/>
      <c r="E14" s="55"/>
      <c r="F14" s="56">
        <v>3397.6</v>
      </c>
      <c r="G14" s="57">
        <f t="shared" si="0"/>
        <v>0.46769432041025388</v>
      </c>
      <c r="H14" s="56">
        <v>3323.9</v>
      </c>
      <c r="I14" s="57">
        <f t="shared" si="1"/>
        <v>2.2172748879328408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8" customHeight="1">
      <c r="A15" s="101"/>
      <c r="B15" s="101"/>
      <c r="C15" s="55" t="s">
        <v>4</v>
      </c>
      <c r="D15" s="55"/>
      <c r="E15" s="55"/>
      <c r="F15" s="56">
        <v>62314.400000000001</v>
      </c>
      <c r="G15" s="57">
        <f t="shared" si="0"/>
        <v>8.5778464091631523</v>
      </c>
      <c r="H15" s="56">
        <v>46574.6</v>
      </c>
      <c r="I15" s="57">
        <f t="shared" si="1"/>
        <v>33.794815199701134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8" customHeight="1">
      <c r="A16" s="101"/>
      <c r="B16" s="101"/>
      <c r="C16" s="55" t="s">
        <v>25</v>
      </c>
      <c r="D16" s="55"/>
      <c r="E16" s="55"/>
      <c r="F16" s="56">
        <v>10559.7</v>
      </c>
      <c r="G16" s="57">
        <f t="shared" si="0"/>
        <v>1.4535883315387799</v>
      </c>
      <c r="H16" s="56">
        <v>10550.1</v>
      </c>
      <c r="I16" s="57">
        <f t="shared" si="1"/>
        <v>9.0994398157362433E-2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8" customHeight="1">
      <c r="A17" s="101"/>
      <c r="B17" s="101"/>
      <c r="C17" s="55" t="s">
        <v>5</v>
      </c>
      <c r="D17" s="55"/>
      <c r="E17" s="55"/>
      <c r="F17" s="56">
        <v>189319.7</v>
      </c>
      <c r="G17" s="57">
        <f t="shared" si="0"/>
        <v>26.060674720912747</v>
      </c>
      <c r="H17" s="56">
        <v>272738.3</v>
      </c>
      <c r="I17" s="57">
        <f t="shared" si="1"/>
        <v>-30.585583322914299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8" customHeight="1">
      <c r="A18" s="101"/>
      <c r="B18" s="101"/>
      <c r="C18" s="55" t="s">
        <v>26</v>
      </c>
      <c r="D18" s="55"/>
      <c r="E18" s="55"/>
      <c r="F18" s="56">
        <v>32712.1</v>
      </c>
      <c r="G18" s="57">
        <f t="shared" si="0"/>
        <v>4.5029619080210344</v>
      </c>
      <c r="H18" s="56">
        <v>30023.4</v>
      </c>
      <c r="I18" s="57">
        <f t="shared" si="1"/>
        <v>8.9553481617671515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8" customHeight="1">
      <c r="A19" s="101"/>
      <c r="B19" s="101"/>
      <c r="C19" s="55" t="s">
        <v>27</v>
      </c>
      <c r="D19" s="55"/>
      <c r="E19" s="55"/>
      <c r="F19" s="56">
        <v>1236.0999999999999</v>
      </c>
      <c r="G19" s="57">
        <f t="shared" si="0"/>
        <v>0.17015450596277218</v>
      </c>
      <c r="H19" s="56">
        <v>1476.3</v>
      </c>
      <c r="I19" s="57">
        <f t="shared" si="1"/>
        <v>-16.270405744089956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8" customHeight="1">
      <c r="A20" s="101"/>
      <c r="B20" s="101"/>
      <c r="C20" s="55" t="s">
        <v>6</v>
      </c>
      <c r="D20" s="55"/>
      <c r="E20" s="55"/>
      <c r="F20" s="56">
        <v>93062</v>
      </c>
      <c r="G20" s="57">
        <f t="shared" si="0"/>
        <v>12.810386403937793</v>
      </c>
      <c r="H20" s="56">
        <v>94346.5</v>
      </c>
      <c r="I20" s="57">
        <f t="shared" si="1"/>
        <v>-1.3614707487824118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8" customHeight="1">
      <c r="A21" s="101"/>
      <c r="B21" s="101"/>
      <c r="C21" s="55" t="s">
        <v>7</v>
      </c>
      <c r="D21" s="55"/>
      <c r="E21" s="55"/>
      <c r="F21" s="56">
        <v>97117.9</v>
      </c>
      <c r="G21" s="57">
        <f t="shared" si="0"/>
        <v>13.368698563742345</v>
      </c>
      <c r="H21" s="56">
        <v>88184.9</v>
      </c>
      <c r="I21" s="57">
        <f t="shared" si="1"/>
        <v>10.129852162898633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8" customHeight="1">
      <c r="A22" s="101"/>
      <c r="B22" s="101"/>
      <c r="C22" s="55" t="s">
        <v>8</v>
      </c>
      <c r="D22" s="55"/>
      <c r="E22" s="55"/>
      <c r="F22" s="56">
        <f>SUM(F9,F14:F21)</f>
        <v>726457.4</v>
      </c>
      <c r="G22" s="57">
        <f t="shared" si="0"/>
        <v>100</v>
      </c>
      <c r="H22" s="56">
        <f>SUM(H9,H14:H21)</f>
        <v>783965.70000000007</v>
      </c>
      <c r="I22" s="57">
        <f t="shared" si="1"/>
        <v>-7.3355632778321915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8" customHeight="1">
      <c r="A23" s="101"/>
      <c r="B23" s="101" t="s">
        <v>81</v>
      </c>
      <c r="C23" s="64" t="s">
        <v>9</v>
      </c>
      <c r="D23" s="30"/>
      <c r="E23" s="30"/>
      <c r="F23" s="56">
        <v>411588.674</v>
      </c>
      <c r="G23" s="57">
        <f t="shared" ref="G23:G40" si="2">F23/$F$40*100</f>
        <v>57.639589597405717</v>
      </c>
      <c r="H23" s="56">
        <v>378148.05000000005</v>
      </c>
      <c r="I23" s="57">
        <f t="shared" si="1"/>
        <v>8.8432623148525948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8" customHeight="1">
      <c r="A24" s="101"/>
      <c r="B24" s="101"/>
      <c r="C24" s="63"/>
      <c r="D24" s="30" t="s">
        <v>10</v>
      </c>
      <c r="E24" s="30"/>
      <c r="F24" s="56">
        <v>139230</v>
      </c>
      <c r="G24" s="57">
        <f t="shared" si="2"/>
        <v>19.498009946811116</v>
      </c>
      <c r="H24" s="56">
        <v>139404.70000000001</v>
      </c>
      <c r="I24" s="57">
        <f t="shared" si="1"/>
        <v>-0.12531858681953389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8" customHeight="1">
      <c r="A25" s="101"/>
      <c r="B25" s="101"/>
      <c r="C25" s="63"/>
      <c r="D25" s="30" t="s">
        <v>28</v>
      </c>
      <c r="E25" s="30"/>
      <c r="F25" s="56">
        <v>199213.7</v>
      </c>
      <c r="G25" s="57">
        <f t="shared" si="2"/>
        <v>27.898231014444058</v>
      </c>
      <c r="H25" s="56">
        <v>169767.38</v>
      </c>
      <c r="I25" s="57">
        <f t="shared" si="1"/>
        <v>17.345098923008663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8" customHeight="1">
      <c r="A26" s="101"/>
      <c r="B26" s="101"/>
      <c r="C26" s="62"/>
      <c r="D26" s="30" t="s">
        <v>11</v>
      </c>
      <c r="E26" s="30"/>
      <c r="F26" s="56">
        <v>73144.800000000003</v>
      </c>
      <c r="G26" s="57">
        <f t="shared" si="2"/>
        <v>10.243324268889678</v>
      </c>
      <c r="H26" s="56">
        <v>68975.97</v>
      </c>
      <c r="I26" s="57">
        <f t="shared" si="1"/>
        <v>6.0438874581973945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8" customHeight="1">
      <c r="A27" s="101"/>
      <c r="B27" s="101"/>
      <c r="C27" s="64" t="s">
        <v>12</v>
      </c>
      <c r="D27" s="30"/>
      <c r="E27" s="30"/>
      <c r="F27" s="56">
        <v>217326.3</v>
      </c>
      <c r="G27" s="57">
        <f t="shared" si="2"/>
        <v>30.434750837489453</v>
      </c>
      <c r="H27" s="56">
        <v>326327.45999999996</v>
      </c>
      <c r="I27" s="57">
        <f t="shared" si="1"/>
        <v>-33.402386670125765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18" customHeight="1">
      <c r="A28" s="101"/>
      <c r="B28" s="101"/>
      <c r="C28" s="63"/>
      <c r="D28" s="30" t="s">
        <v>13</v>
      </c>
      <c r="E28" s="30"/>
      <c r="F28" s="56">
        <v>73677.100000000006</v>
      </c>
      <c r="G28" s="57">
        <f t="shared" si="2"/>
        <v>10.317868481305736</v>
      </c>
      <c r="H28" s="56">
        <v>63470.42</v>
      </c>
      <c r="I28" s="57">
        <f t="shared" si="1"/>
        <v>16.081002772630161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8" customHeight="1">
      <c r="A29" s="101"/>
      <c r="B29" s="101"/>
      <c r="C29" s="63"/>
      <c r="D29" s="30" t="s">
        <v>29</v>
      </c>
      <c r="E29" s="30"/>
      <c r="F29" s="56">
        <v>5632.6</v>
      </c>
      <c r="G29" s="57">
        <f t="shared" si="2"/>
        <v>0.78879904349930552</v>
      </c>
      <c r="H29" s="56">
        <v>3864.6</v>
      </c>
      <c r="I29" s="57">
        <f t="shared" si="1"/>
        <v>45.748589763494294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ht="18" customHeight="1">
      <c r="A30" s="101"/>
      <c r="B30" s="101"/>
      <c r="C30" s="63"/>
      <c r="D30" s="30" t="s">
        <v>30</v>
      </c>
      <c r="E30" s="30"/>
      <c r="F30" s="56">
        <v>50593.8</v>
      </c>
      <c r="G30" s="57">
        <f t="shared" si="2"/>
        <v>7.0852432352723715</v>
      </c>
      <c r="H30" s="56">
        <v>173066.84</v>
      </c>
      <c r="I30" s="57">
        <f t="shared" si="1"/>
        <v>-70.766323577642027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8" customHeight="1">
      <c r="A31" s="101"/>
      <c r="B31" s="101"/>
      <c r="C31" s="63"/>
      <c r="D31" s="30" t="s">
        <v>31</v>
      </c>
      <c r="E31" s="30"/>
      <c r="F31" s="56">
        <v>38362.400000000001</v>
      </c>
      <c r="G31" s="57">
        <f t="shared" si="2"/>
        <v>5.3723368295880691</v>
      </c>
      <c r="H31" s="56">
        <v>38744.370000000003</v>
      </c>
      <c r="I31" s="57">
        <f t="shared" si="1"/>
        <v>-0.98587226995818789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18" customHeight="1">
      <c r="A32" s="101"/>
      <c r="B32" s="101"/>
      <c r="C32" s="63"/>
      <c r="D32" s="30" t="s">
        <v>14</v>
      </c>
      <c r="E32" s="30"/>
      <c r="F32" s="56">
        <v>9552.1</v>
      </c>
      <c r="G32" s="57">
        <f t="shared" si="2"/>
        <v>1.3376926008255008</v>
      </c>
      <c r="H32" s="56">
        <v>3000.39</v>
      </c>
      <c r="I32" s="57">
        <f t="shared" si="1"/>
        <v>218.36194628031694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8" customHeight="1">
      <c r="A33" s="101"/>
      <c r="B33" s="101"/>
      <c r="C33" s="62"/>
      <c r="D33" s="30" t="s">
        <v>32</v>
      </c>
      <c r="E33" s="30"/>
      <c r="F33" s="56">
        <v>39508</v>
      </c>
      <c r="G33" s="57">
        <f t="shared" si="2"/>
        <v>5.5327686344797362</v>
      </c>
      <c r="H33" s="56">
        <v>44180.84</v>
      </c>
      <c r="I33" s="57">
        <f t="shared" si="1"/>
        <v>-10.576620996794084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8" customHeight="1">
      <c r="A34" s="101"/>
      <c r="B34" s="101"/>
      <c r="C34" s="64" t="s">
        <v>15</v>
      </c>
      <c r="D34" s="30"/>
      <c r="E34" s="30"/>
      <c r="F34" s="56">
        <v>85157.9</v>
      </c>
      <c r="G34" s="57">
        <f t="shared" si="2"/>
        <v>11.925659565104835</v>
      </c>
      <c r="H34" s="56">
        <v>73548</v>
      </c>
      <c r="I34" s="57">
        <f t="shared" si="1"/>
        <v>15.78547343231631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8" customHeight="1">
      <c r="A35" s="101"/>
      <c r="B35" s="101"/>
      <c r="C35" s="63"/>
      <c r="D35" s="64" t="s">
        <v>16</v>
      </c>
      <c r="E35" s="30"/>
      <c r="F35" s="56">
        <v>78006.5</v>
      </c>
      <c r="G35" s="57">
        <f t="shared" si="2"/>
        <v>10.924165143402437</v>
      </c>
      <c r="H35" s="56">
        <v>67809.87</v>
      </c>
      <c r="I35" s="57">
        <f t="shared" si="1"/>
        <v>15.03708825868566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8" customHeight="1">
      <c r="A36" s="101"/>
      <c r="B36" s="101"/>
      <c r="C36" s="63"/>
      <c r="D36" s="63"/>
      <c r="E36" s="58" t="s">
        <v>102</v>
      </c>
      <c r="F36" s="56">
        <v>37683.4</v>
      </c>
      <c r="G36" s="57">
        <f t="shared" si="2"/>
        <v>5.2772484955085979</v>
      </c>
      <c r="H36" s="56">
        <v>29475.8</v>
      </c>
      <c r="I36" s="57">
        <f t="shared" si="1"/>
        <v>27.84521539703757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8" customHeight="1">
      <c r="A37" s="101"/>
      <c r="B37" s="101"/>
      <c r="C37" s="63"/>
      <c r="D37" s="62"/>
      <c r="E37" s="30" t="s">
        <v>33</v>
      </c>
      <c r="F37" s="56">
        <v>39620.300000000003</v>
      </c>
      <c r="G37" s="57">
        <f t="shared" si="2"/>
        <v>5.5484953206610683</v>
      </c>
      <c r="H37" s="56">
        <v>37730.65</v>
      </c>
      <c r="I37" s="57">
        <f t="shared" si="1"/>
        <v>5.0082625133677894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8" customHeight="1">
      <c r="A38" s="101"/>
      <c r="B38" s="101"/>
      <c r="C38" s="63"/>
      <c r="D38" s="55" t="s">
        <v>34</v>
      </c>
      <c r="E38" s="55"/>
      <c r="F38" s="56">
        <v>7151.3</v>
      </c>
      <c r="G38" s="57">
        <f t="shared" si="2"/>
        <v>1.001480417529486</v>
      </c>
      <c r="H38" s="56">
        <v>5738.2</v>
      </c>
      <c r="I38" s="57">
        <f t="shared" si="1"/>
        <v>24.626189397372002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8" customHeight="1">
      <c r="A39" s="101"/>
      <c r="B39" s="101"/>
      <c r="C39" s="62"/>
      <c r="D39" s="55" t="s">
        <v>35</v>
      </c>
      <c r="E39" s="55"/>
      <c r="F39" s="56">
        <v>0</v>
      </c>
      <c r="G39" s="57">
        <f t="shared" si="2"/>
        <v>0</v>
      </c>
      <c r="H39" s="56">
        <v>0</v>
      </c>
      <c r="I39" s="57" t="e">
        <f t="shared" si="1"/>
        <v>#DIV/0!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8" customHeight="1">
      <c r="A40" s="101"/>
      <c r="B40" s="101"/>
      <c r="C40" s="30" t="s">
        <v>17</v>
      </c>
      <c r="D40" s="30"/>
      <c r="E40" s="30"/>
      <c r="F40" s="56">
        <f>SUM(F23,F27,F34)</f>
        <v>714072.87399999995</v>
      </c>
      <c r="G40" s="57">
        <f t="shared" si="2"/>
        <v>100</v>
      </c>
      <c r="H40" s="56">
        <f>SUM(H23,H27,H34)</f>
        <v>778023.51</v>
      </c>
      <c r="I40" s="57">
        <f t="shared" si="1"/>
        <v>-8.2196277076511564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I34" sqref="I34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6" t="s">
        <v>0</v>
      </c>
      <c r="B1" s="36"/>
      <c r="C1" s="20" t="s">
        <v>252</v>
      </c>
      <c r="D1" s="37"/>
      <c r="E1" s="37"/>
    </row>
    <row r="4" spans="1:9">
      <c r="A4" s="9" t="s">
        <v>107</v>
      </c>
    </row>
    <row r="5" spans="1:9">
      <c r="I5" s="38" t="s">
        <v>108</v>
      </c>
    </row>
    <row r="6" spans="1:9" s="32" customFormat="1" ht="29.25" customHeight="1">
      <c r="A6" s="70" t="s">
        <v>109</v>
      </c>
      <c r="B6" s="51"/>
      <c r="C6" s="51"/>
      <c r="D6" s="51"/>
      <c r="E6" s="28" t="s">
        <v>226</v>
      </c>
      <c r="F6" s="28" t="s">
        <v>227</v>
      </c>
      <c r="G6" s="28" t="s">
        <v>228</v>
      </c>
      <c r="H6" s="28" t="s">
        <v>229</v>
      </c>
      <c r="I6" s="28" t="s">
        <v>241</v>
      </c>
    </row>
    <row r="7" spans="1:9" ht="27" customHeight="1">
      <c r="A7" s="101" t="s">
        <v>110</v>
      </c>
      <c r="B7" s="61" t="s">
        <v>111</v>
      </c>
      <c r="C7" s="55"/>
      <c r="D7" s="65" t="s">
        <v>112</v>
      </c>
      <c r="E7" s="96">
        <v>611537.82400000002</v>
      </c>
      <c r="F7" s="96">
        <v>619684</v>
      </c>
      <c r="G7" s="96">
        <v>630898</v>
      </c>
      <c r="H7" s="96">
        <v>783966.16</v>
      </c>
      <c r="I7" s="28">
        <v>726457.88100000005</v>
      </c>
    </row>
    <row r="8" spans="1:9" ht="27" customHeight="1">
      <c r="A8" s="101"/>
      <c r="B8" s="82"/>
      <c r="C8" s="55" t="s">
        <v>113</v>
      </c>
      <c r="D8" s="65" t="s">
        <v>37</v>
      </c>
      <c r="E8" s="95">
        <v>311641.81900000002</v>
      </c>
      <c r="F8" s="95">
        <v>317875</v>
      </c>
      <c r="G8" s="95">
        <v>322804</v>
      </c>
      <c r="H8" s="72">
        <v>324611.88</v>
      </c>
      <c r="I8" s="72">
        <v>348091.49</v>
      </c>
    </row>
    <row r="9" spans="1:9" ht="27" customHeight="1">
      <c r="A9" s="101"/>
      <c r="B9" s="55" t="s">
        <v>114</v>
      </c>
      <c r="C9" s="55"/>
      <c r="D9" s="65"/>
      <c r="E9" s="95">
        <v>607656.14300000004</v>
      </c>
      <c r="F9" s="95">
        <v>616100</v>
      </c>
      <c r="G9" s="95">
        <v>626662.84</v>
      </c>
      <c r="H9" s="73">
        <v>778023.63</v>
      </c>
      <c r="I9" s="73">
        <v>714072.93299999996</v>
      </c>
    </row>
    <row r="10" spans="1:9" ht="27" customHeight="1">
      <c r="A10" s="101"/>
      <c r="B10" s="55" t="s">
        <v>115</v>
      </c>
      <c r="C10" s="55"/>
      <c r="D10" s="65"/>
      <c r="E10" s="95">
        <v>3881.6809999999823</v>
      </c>
      <c r="F10" s="95">
        <v>3584</v>
      </c>
      <c r="G10" s="95">
        <v>4235.37</v>
      </c>
      <c r="H10" s="73">
        <v>5942.5</v>
      </c>
      <c r="I10" s="73">
        <v>12384.948</v>
      </c>
    </row>
    <row r="11" spans="1:9" ht="27" customHeight="1">
      <c r="A11" s="101"/>
      <c r="B11" s="55" t="s">
        <v>116</v>
      </c>
      <c r="C11" s="55"/>
      <c r="D11" s="65"/>
      <c r="E11" s="95">
        <v>1378.5840000000001</v>
      </c>
      <c r="F11" s="95">
        <v>1586</v>
      </c>
      <c r="G11" s="95">
        <v>2059.4899999999998</v>
      </c>
      <c r="H11" s="73">
        <v>3287.62</v>
      </c>
      <c r="I11" s="73">
        <v>9429.6869999999999</v>
      </c>
    </row>
    <row r="12" spans="1:9" ht="27" customHeight="1">
      <c r="A12" s="101"/>
      <c r="B12" s="55" t="s">
        <v>117</v>
      </c>
      <c r="C12" s="55"/>
      <c r="D12" s="65"/>
      <c r="E12" s="95">
        <v>2503.0970000000002</v>
      </c>
      <c r="F12" s="95">
        <v>1998</v>
      </c>
      <c r="G12" s="95">
        <v>2175.87</v>
      </c>
      <c r="H12" s="73">
        <v>2654.89</v>
      </c>
      <c r="I12" s="73">
        <v>2955.261</v>
      </c>
    </row>
    <row r="13" spans="1:9" ht="27" customHeight="1">
      <c r="A13" s="101"/>
      <c r="B13" s="55" t="s">
        <v>118</v>
      </c>
      <c r="C13" s="55"/>
      <c r="D13" s="65"/>
      <c r="E13" s="95">
        <v>54.174999999999997</v>
      </c>
      <c r="F13" s="95">
        <v>-505</v>
      </c>
      <c r="G13" s="95">
        <v>177.88</v>
      </c>
      <c r="H13" s="73">
        <v>479.02</v>
      </c>
      <c r="I13" s="73">
        <v>300.36200000000002</v>
      </c>
    </row>
    <row r="14" spans="1:9" ht="27" customHeight="1">
      <c r="A14" s="101"/>
      <c r="B14" s="55" t="s">
        <v>119</v>
      </c>
      <c r="C14" s="55"/>
      <c r="D14" s="65"/>
      <c r="E14" s="95">
        <v>0</v>
      </c>
      <c r="F14" s="95">
        <v>0</v>
      </c>
      <c r="G14" s="95">
        <v>0</v>
      </c>
      <c r="H14" s="73">
        <v>0</v>
      </c>
      <c r="I14" s="73">
        <v>0</v>
      </c>
    </row>
    <row r="15" spans="1:9" ht="27" customHeight="1">
      <c r="A15" s="101"/>
      <c r="B15" s="55" t="s">
        <v>120</v>
      </c>
      <c r="C15" s="55"/>
      <c r="D15" s="65"/>
      <c r="E15" s="95">
        <v>-430.27199999999999</v>
      </c>
      <c r="F15" s="95">
        <v>-1226</v>
      </c>
      <c r="G15" s="95">
        <v>711.2</v>
      </c>
      <c r="H15" s="73">
        <v>1397.2</v>
      </c>
      <c r="I15" s="73">
        <v>7216.4059999999999</v>
      </c>
    </row>
    <row r="16" spans="1:9" ht="27" customHeight="1">
      <c r="A16" s="101"/>
      <c r="B16" s="55" t="s">
        <v>121</v>
      </c>
      <c r="C16" s="55"/>
      <c r="D16" s="65" t="s">
        <v>38</v>
      </c>
      <c r="E16" s="95">
        <v>9460.75</v>
      </c>
      <c r="F16" s="95">
        <v>8579</v>
      </c>
      <c r="G16" s="95">
        <v>10419.59</v>
      </c>
      <c r="H16" s="73">
        <v>13012.11</v>
      </c>
      <c r="I16" s="73">
        <v>21764.974999999999</v>
      </c>
    </row>
    <row r="17" spans="1:9" ht="27" customHeight="1">
      <c r="A17" s="101"/>
      <c r="B17" s="55" t="s">
        <v>122</v>
      </c>
      <c r="C17" s="55"/>
      <c r="D17" s="65" t="s">
        <v>39</v>
      </c>
      <c r="E17" s="95">
        <v>115941.969</v>
      </c>
      <c r="F17" s="95">
        <v>117470</v>
      </c>
      <c r="G17" s="95">
        <v>122294.31</v>
      </c>
      <c r="H17" s="73">
        <v>116353.37</v>
      </c>
      <c r="I17" s="73">
        <v>190246.75</v>
      </c>
    </row>
    <row r="18" spans="1:9" ht="27" customHeight="1">
      <c r="A18" s="101"/>
      <c r="B18" s="55" t="s">
        <v>123</v>
      </c>
      <c r="C18" s="55"/>
      <c r="D18" s="65" t="s">
        <v>40</v>
      </c>
      <c r="E18" s="95">
        <v>1018043.307</v>
      </c>
      <c r="F18" s="95">
        <v>1032554</v>
      </c>
      <c r="G18" s="95">
        <v>1049050.8799999999</v>
      </c>
      <c r="H18" s="73">
        <v>1080421.6399999999</v>
      </c>
      <c r="I18" s="73">
        <v>1105394.4779999999</v>
      </c>
    </row>
    <row r="19" spans="1:9" ht="27" customHeight="1">
      <c r="A19" s="101"/>
      <c r="B19" s="55" t="s">
        <v>124</v>
      </c>
      <c r="C19" s="55"/>
      <c r="D19" s="65" t="s">
        <v>125</v>
      </c>
      <c r="E19" s="71">
        <f>E17+E18-E16</f>
        <v>1124524.5260000001</v>
      </c>
      <c r="F19" s="71">
        <f>F17+F18-F16</f>
        <v>1141445</v>
      </c>
      <c r="G19" s="71">
        <f>G17+G18-G16</f>
        <v>1160925.5999999999</v>
      </c>
      <c r="H19" s="71">
        <f>H17+H18-H16</f>
        <v>1183762.8999999997</v>
      </c>
      <c r="I19" s="71">
        <f>I17+I18-I16</f>
        <v>1273876.2529999998</v>
      </c>
    </row>
    <row r="20" spans="1:9" ht="27" customHeight="1">
      <c r="A20" s="101"/>
      <c r="B20" s="55" t="s">
        <v>126</v>
      </c>
      <c r="C20" s="55"/>
      <c r="D20" s="65" t="s">
        <v>127</v>
      </c>
      <c r="E20" s="74">
        <f>E18/E8</f>
        <v>3.2667095522247607</v>
      </c>
      <c r="F20" s="74">
        <f>F18/F8</f>
        <v>3.2483020055053089</v>
      </c>
      <c r="G20" s="74">
        <f>G18/G8</f>
        <v>3.249807561244594</v>
      </c>
      <c r="H20" s="74">
        <f>H18/H8</f>
        <v>3.3283490425550659</v>
      </c>
      <c r="I20" s="74">
        <f>I18/I8</f>
        <v>3.1755860449216953</v>
      </c>
    </row>
    <row r="21" spans="1:9" ht="27" customHeight="1">
      <c r="A21" s="101"/>
      <c r="B21" s="55" t="s">
        <v>128</v>
      </c>
      <c r="C21" s="55"/>
      <c r="D21" s="65" t="s">
        <v>129</v>
      </c>
      <c r="E21" s="74">
        <f>E19/E8</f>
        <v>3.6083877626192393</v>
      </c>
      <c r="F21" s="74">
        <f>F19/F8</f>
        <v>3.590861187573732</v>
      </c>
      <c r="G21" s="74">
        <f>G19/G8</f>
        <v>3.5963792270232089</v>
      </c>
      <c r="H21" s="74">
        <f>H19/H8</f>
        <v>3.6467023326441401</v>
      </c>
      <c r="I21" s="74">
        <f>I19/I8</f>
        <v>3.6596018276689266</v>
      </c>
    </row>
    <row r="22" spans="1:9" ht="27" customHeight="1">
      <c r="A22" s="101"/>
      <c r="B22" s="55" t="s">
        <v>130</v>
      </c>
      <c r="C22" s="55"/>
      <c r="D22" s="65" t="s">
        <v>131</v>
      </c>
      <c r="E22" s="71">
        <f>E18/E24*1000000</f>
        <v>852608.30679863389</v>
      </c>
      <c r="F22" s="71">
        <f>F18/F24*1000000</f>
        <v>864760.96995562944</v>
      </c>
      <c r="G22" s="71">
        <f>G18/G24*1000000</f>
        <v>878577.05894472008</v>
      </c>
      <c r="H22" s="71">
        <f>H18/H24*1000000</f>
        <v>899786.00112929032</v>
      </c>
      <c r="I22" s="71">
        <f>I18/I24*1000000</f>
        <v>920583.63161813316</v>
      </c>
    </row>
    <row r="23" spans="1:9" ht="27" customHeight="1">
      <c r="A23" s="101"/>
      <c r="B23" s="55" t="s">
        <v>132</v>
      </c>
      <c r="C23" s="55"/>
      <c r="D23" s="65" t="s">
        <v>133</v>
      </c>
      <c r="E23" s="71">
        <f>E19/E24*1000000</f>
        <v>941786.01781858818</v>
      </c>
      <c r="F23" s="71">
        <f>F19/F24*1000000</f>
        <v>955956.86554989219</v>
      </c>
      <c r="G23" s="71">
        <f>G19/G24*1000000</f>
        <v>972271.81135545543</v>
      </c>
      <c r="H23" s="71">
        <f>H19/H24*1000000</f>
        <v>985849.64114214876</v>
      </c>
      <c r="I23" s="71">
        <f>I19/I24*1000000</f>
        <v>1060896.9472514768</v>
      </c>
    </row>
    <row r="24" spans="1:9" ht="27" customHeight="1">
      <c r="A24" s="101"/>
      <c r="B24" s="75" t="s">
        <v>134</v>
      </c>
      <c r="C24" s="76"/>
      <c r="D24" s="65" t="s">
        <v>135</v>
      </c>
      <c r="E24" s="95">
        <v>1194034</v>
      </c>
      <c r="F24" s="71">
        <f>E24</f>
        <v>1194034</v>
      </c>
      <c r="G24" s="71">
        <f>F24</f>
        <v>1194034</v>
      </c>
      <c r="H24" s="73">
        <v>1200754</v>
      </c>
      <c r="I24" s="73">
        <f>H24</f>
        <v>1200754</v>
      </c>
    </row>
    <row r="25" spans="1:9" ht="27" customHeight="1">
      <c r="A25" s="101"/>
      <c r="B25" s="30" t="s">
        <v>136</v>
      </c>
      <c r="C25" s="30"/>
      <c r="D25" s="30"/>
      <c r="E25" s="95">
        <v>325708.09299999999</v>
      </c>
      <c r="F25" s="95">
        <v>327147</v>
      </c>
      <c r="G25" s="95">
        <v>328072.26</v>
      </c>
      <c r="H25" s="94">
        <v>335946.06</v>
      </c>
      <c r="I25" s="66">
        <v>352897.44099999999</v>
      </c>
    </row>
    <row r="26" spans="1:9" ht="27" customHeight="1">
      <c r="A26" s="101"/>
      <c r="B26" s="30" t="s">
        <v>137</v>
      </c>
      <c r="C26" s="30"/>
      <c r="D26" s="30"/>
      <c r="E26" s="77">
        <v>0.83599999999999997</v>
      </c>
      <c r="F26" s="77">
        <v>0.83199999999999996</v>
      </c>
      <c r="G26" s="77">
        <v>0.82599999999999996</v>
      </c>
      <c r="H26" s="78">
        <v>0.82599999999999996</v>
      </c>
      <c r="I26" s="78">
        <v>0.80600000000000005</v>
      </c>
    </row>
    <row r="27" spans="1:9" ht="27" customHeight="1">
      <c r="A27" s="101"/>
      <c r="B27" s="30" t="s">
        <v>138</v>
      </c>
      <c r="C27" s="30"/>
      <c r="D27" s="30"/>
      <c r="E27" s="79">
        <v>0.8</v>
      </c>
      <c r="F27" s="79">
        <v>0.6</v>
      </c>
      <c r="G27" s="79">
        <v>0.7</v>
      </c>
      <c r="H27" s="80">
        <v>0.8</v>
      </c>
      <c r="I27" s="80">
        <v>0.8</v>
      </c>
    </row>
    <row r="28" spans="1:9" ht="27" customHeight="1">
      <c r="A28" s="101"/>
      <c r="B28" s="30" t="s">
        <v>139</v>
      </c>
      <c r="C28" s="30"/>
      <c r="D28" s="30"/>
      <c r="E28" s="79">
        <v>98.2</v>
      </c>
      <c r="F28" s="79">
        <v>98.1</v>
      </c>
      <c r="G28" s="79">
        <v>98.4</v>
      </c>
      <c r="H28" s="80">
        <v>97.6</v>
      </c>
      <c r="I28" s="80">
        <v>94.8</v>
      </c>
    </row>
    <row r="29" spans="1:9" ht="27" customHeight="1">
      <c r="A29" s="101"/>
      <c r="B29" s="30" t="s">
        <v>140</v>
      </c>
      <c r="C29" s="30"/>
      <c r="D29" s="30"/>
      <c r="E29" s="79">
        <v>45.5</v>
      </c>
      <c r="F29" s="79">
        <v>49.2</v>
      </c>
      <c r="G29" s="79">
        <v>48.19</v>
      </c>
      <c r="H29" s="80">
        <v>38.1</v>
      </c>
      <c r="I29" s="80">
        <v>41.253</v>
      </c>
    </row>
    <row r="30" spans="1:9" ht="27" customHeight="1">
      <c r="A30" s="101"/>
      <c r="B30" s="101" t="s">
        <v>141</v>
      </c>
      <c r="C30" s="30" t="s">
        <v>142</v>
      </c>
      <c r="D30" s="30"/>
      <c r="E30" s="79">
        <v>0</v>
      </c>
      <c r="F30" s="79">
        <v>0</v>
      </c>
      <c r="G30" s="79">
        <v>0</v>
      </c>
      <c r="H30" s="80">
        <v>0</v>
      </c>
      <c r="I30" s="80">
        <v>0</v>
      </c>
    </row>
    <row r="31" spans="1:9" ht="27" customHeight="1">
      <c r="A31" s="101"/>
      <c r="B31" s="101"/>
      <c r="C31" s="30" t="s">
        <v>143</v>
      </c>
      <c r="D31" s="30"/>
      <c r="E31" s="79">
        <v>0</v>
      </c>
      <c r="F31" s="79">
        <v>0</v>
      </c>
      <c r="G31" s="79">
        <v>0</v>
      </c>
      <c r="H31" s="80">
        <v>0</v>
      </c>
      <c r="I31" s="80">
        <v>0</v>
      </c>
    </row>
    <row r="32" spans="1:9" ht="27" customHeight="1">
      <c r="A32" s="101"/>
      <c r="B32" s="101"/>
      <c r="C32" s="30" t="s">
        <v>144</v>
      </c>
      <c r="D32" s="30"/>
      <c r="E32" s="79">
        <v>13.8</v>
      </c>
      <c r="F32" s="79">
        <v>13.1</v>
      </c>
      <c r="G32" s="79">
        <v>12.4</v>
      </c>
      <c r="H32" s="80">
        <v>11.7</v>
      </c>
      <c r="I32" s="80">
        <v>10.9</v>
      </c>
    </row>
    <row r="33" spans="1:9" ht="27" customHeight="1">
      <c r="A33" s="101"/>
      <c r="B33" s="101"/>
      <c r="C33" s="30" t="s">
        <v>145</v>
      </c>
      <c r="D33" s="30"/>
      <c r="E33" s="79">
        <v>199.6</v>
      </c>
      <c r="F33" s="79">
        <v>190.4</v>
      </c>
      <c r="G33" s="79">
        <v>183.7</v>
      </c>
      <c r="H33" s="81">
        <v>174.7</v>
      </c>
      <c r="I33" s="81">
        <v>158.9</v>
      </c>
    </row>
    <row r="34" spans="1:9" ht="27" customHeight="1">
      <c r="A34" s="1" t="s">
        <v>242</v>
      </c>
      <c r="E34" s="39"/>
      <c r="F34" s="39"/>
      <c r="G34" s="39"/>
      <c r="H34" s="39"/>
      <c r="I34" s="40"/>
    </row>
    <row r="35" spans="1:9" ht="27" customHeight="1">
      <c r="A35" s="11" t="s">
        <v>146</v>
      </c>
    </row>
    <row r="36" spans="1:9">
      <c r="A36" s="41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11" activePane="bottomRight" state="frozen"/>
      <selection activeCell="G46" sqref="G46"/>
      <selection pane="topRight" activeCell="G46" sqref="G46"/>
      <selection pane="bottomLeft" activeCell="G46" sqref="G46"/>
      <selection pane="bottomRight" activeCell="J19" sqref="J19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257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09" t="s">
        <v>44</v>
      </c>
      <c r="B6" s="108"/>
      <c r="C6" s="108"/>
      <c r="D6" s="108"/>
      <c r="E6" s="108"/>
      <c r="F6" s="120" t="s">
        <v>245</v>
      </c>
      <c r="G6" s="121"/>
      <c r="H6" s="120" t="s">
        <v>246</v>
      </c>
      <c r="I6" s="121"/>
      <c r="J6" s="120" t="s">
        <v>247</v>
      </c>
      <c r="K6" s="121"/>
      <c r="L6" s="115"/>
      <c r="M6" s="115"/>
      <c r="N6" s="115"/>
      <c r="O6" s="115"/>
    </row>
    <row r="7" spans="1:25" ht="15.95" customHeight="1">
      <c r="A7" s="108"/>
      <c r="B7" s="108"/>
      <c r="C7" s="108"/>
      <c r="D7" s="108"/>
      <c r="E7" s="108"/>
      <c r="F7" s="53" t="s">
        <v>237</v>
      </c>
      <c r="G7" s="83" t="s">
        <v>240</v>
      </c>
      <c r="H7" s="53" t="s">
        <v>237</v>
      </c>
      <c r="I7" s="84" t="s">
        <v>240</v>
      </c>
      <c r="J7" s="53" t="s">
        <v>237</v>
      </c>
      <c r="K7" s="84" t="s">
        <v>240</v>
      </c>
      <c r="L7" s="53" t="s">
        <v>237</v>
      </c>
      <c r="M7" s="84" t="s">
        <v>240</v>
      </c>
      <c r="N7" s="53" t="s">
        <v>237</v>
      </c>
      <c r="O7" s="84" t="s">
        <v>240</v>
      </c>
    </row>
    <row r="8" spans="1:25" ht="15.95" customHeight="1">
      <c r="A8" s="106" t="s">
        <v>83</v>
      </c>
      <c r="B8" s="61" t="s">
        <v>45</v>
      </c>
      <c r="C8" s="55"/>
      <c r="D8" s="55"/>
      <c r="E8" s="65" t="s">
        <v>36</v>
      </c>
      <c r="F8" s="66">
        <v>22681.3</v>
      </c>
      <c r="G8" s="94">
        <v>22788.3</v>
      </c>
      <c r="H8" s="66">
        <v>42958.2</v>
      </c>
      <c r="I8" s="94">
        <v>42848.1</v>
      </c>
      <c r="J8" s="66">
        <v>2115.076</v>
      </c>
      <c r="K8" s="94">
        <v>2065.6999999999998</v>
      </c>
      <c r="L8" s="66"/>
      <c r="M8" s="66"/>
      <c r="N8" s="66"/>
      <c r="O8" s="66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6"/>
      <c r="B9" s="63"/>
      <c r="C9" s="55" t="s">
        <v>46</v>
      </c>
      <c r="D9" s="55"/>
      <c r="E9" s="65" t="s">
        <v>37</v>
      </c>
      <c r="F9" s="66">
        <v>22643.3</v>
      </c>
      <c r="G9" s="94">
        <v>22782.7</v>
      </c>
      <c r="H9" s="66">
        <v>42931.4</v>
      </c>
      <c r="I9" s="94">
        <v>42831.8</v>
      </c>
      <c r="J9" s="66">
        <v>2113.66</v>
      </c>
      <c r="K9" s="94">
        <v>2063.6</v>
      </c>
      <c r="L9" s="66"/>
      <c r="M9" s="66"/>
      <c r="N9" s="66"/>
      <c r="O9" s="66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6"/>
      <c r="B10" s="62"/>
      <c r="C10" s="55" t="s">
        <v>47</v>
      </c>
      <c r="D10" s="55"/>
      <c r="E10" s="65" t="s">
        <v>38</v>
      </c>
      <c r="F10" s="66">
        <v>37.9</v>
      </c>
      <c r="G10" s="94">
        <v>5.6</v>
      </c>
      <c r="H10" s="66">
        <v>26.8</v>
      </c>
      <c r="I10" s="94">
        <v>16.2</v>
      </c>
      <c r="J10" s="67">
        <v>1.4159999999999999</v>
      </c>
      <c r="K10" s="67">
        <v>2</v>
      </c>
      <c r="L10" s="66"/>
      <c r="M10" s="66"/>
      <c r="N10" s="66"/>
      <c r="O10" s="66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6"/>
      <c r="B11" s="61" t="s">
        <v>48</v>
      </c>
      <c r="C11" s="55"/>
      <c r="D11" s="55"/>
      <c r="E11" s="65" t="s">
        <v>39</v>
      </c>
      <c r="F11" s="66">
        <v>22570</v>
      </c>
      <c r="G11" s="94">
        <v>22498.5</v>
      </c>
      <c r="H11" s="66">
        <v>41908.6</v>
      </c>
      <c r="I11" s="94">
        <v>41649.5</v>
      </c>
      <c r="J11" s="66">
        <v>2116.384</v>
      </c>
      <c r="K11" s="94">
        <v>2063.5</v>
      </c>
      <c r="L11" s="66"/>
      <c r="M11" s="66"/>
      <c r="N11" s="66"/>
      <c r="O11" s="66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6"/>
      <c r="B12" s="63"/>
      <c r="C12" s="55" t="s">
        <v>49</v>
      </c>
      <c r="D12" s="55"/>
      <c r="E12" s="65" t="s">
        <v>40</v>
      </c>
      <c r="F12" s="66">
        <v>22553.3</v>
      </c>
      <c r="G12" s="94">
        <v>22197.5</v>
      </c>
      <c r="H12" s="66">
        <v>41897.599999999999</v>
      </c>
      <c r="I12" s="94">
        <v>41643.5</v>
      </c>
      <c r="J12" s="66">
        <v>2114.3220000000001</v>
      </c>
      <c r="K12" s="94">
        <v>2062.9</v>
      </c>
      <c r="L12" s="66"/>
      <c r="M12" s="66"/>
      <c r="N12" s="66"/>
      <c r="O12" s="66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6"/>
      <c r="B13" s="62"/>
      <c r="C13" s="55" t="s">
        <v>50</v>
      </c>
      <c r="D13" s="55"/>
      <c r="E13" s="65" t="s">
        <v>41</v>
      </c>
      <c r="F13" s="66">
        <v>16.7</v>
      </c>
      <c r="G13" s="94">
        <v>301</v>
      </c>
      <c r="H13" s="67">
        <v>10.9</v>
      </c>
      <c r="I13" s="67">
        <v>5.9</v>
      </c>
      <c r="J13" s="67">
        <v>2.0619999999999998</v>
      </c>
      <c r="K13" s="67">
        <v>0.6</v>
      </c>
      <c r="L13" s="66"/>
      <c r="M13" s="66"/>
      <c r="N13" s="66"/>
      <c r="O13" s="66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6"/>
      <c r="B14" s="55" t="s">
        <v>51</v>
      </c>
      <c r="C14" s="55"/>
      <c r="D14" s="55"/>
      <c r="E14" s="65" t="s">
        <v>148</v>
      </c>
      <c r="F14" s="66">
        <f>F9-F12</f>
        <v>90</v>
      </c>
      <c r="G14" s="66">
        <f t="shared" ref="F14:O15" si="0">G9-G12</f>
        <v>585.20000000000073</v>
      </c>
      <c r="H14" s="66">
        <f t="shared" si="0"/>
        <v>1033.8000000000029</v>
      </c>
      <c r="I14" s="66">
        <f t="shared" si="0"/>
        <v>1188.3000000000029</v>
      </c>
      <c r="J14" s="66">
        <f t="shared" si="0"/>
        <v>-0.66200000000026193</v>
      </c>
      <c r="K14" s="66">
        <f t="shared" si="0"/>
        <v>0.6999999999998181</v>
      </c>
      <c r="L14" s="66">
        <f t="shared" si="0"/>
        <v>0</v>
      </c>
      <c r="M14" s="66">
        <f t="shared" si="0"/>
        <v>0</v>
      </c>
      <c r="N14" s="66">
        <f t="shared" si="0"/>
        <v>0</v>
      </c>
      <c r="O14" s="66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6"/>
      <c r="B15" s="55" t="s">
        <v>52</v>
      </c>
      <c r="C15" s="55"/>
      <c r="D15" s="55"/>
      <c r="E15" s="65" t="s">
        <v>149</v>
      </c>
      <c r="F15" s="66">
        <f t="shared" si="0"/>
        <v>21.2</v>
      </c>
      <c r="G15" s="66">
        <f t="shared" si="0"/>
        <v>-295.39999999999998</v>
      </c>
      <c r="H15" s="66">
        <f t="shared" si="0"/>
        <v>15.9</v>
      </c>
      <c r="I15" s="66">
        <f t="shared" si="0"/>
        <v>10.299999999999999</v>
      </c>
      <c r="J15" s="66">
        <f t="shared" si="0"/>
        <v>-0.64599999999999991</v>
      </c>
      <c r="K15" s="66">
        <f t="shared" si="0"/>
        <v>1.4</v>
      </c>
      <c r="L15" s="66">
        <f t="shared" si="0"/>
        <v>0</v>
      </c>
      <c r="M15" s="66">
        <f t="shared" si="0"/>
        <v>0</v>
      </c>
      <c r="N15" s="66">
        <f t="shared" si="0"/>
        <v>0</v>
      </c>
      <c r="O15" s="66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6"/>
      <c r="B16" s="55" t="s">
        <v>53</v>
      </c>
      <c r="C16" s="55"/>
      <c r="D16" s="55"/>
      <c r="E16" s="65" t="s">
        <v>150</v>
      </c>
      <c r="F16" s="66">
        <f t="shared" ref="F16:O16" si="1">F8-F11</f>
        <v>111.29999999999927</v>
      </c>
      <c r="G16" s="66">
        <f t="shared" si="1"/>
        <v>289.79999999999927</v>
      </c>
      <c r="H16" s="66">
        <f t="shared" si="1"/>
        <v>1049.5999999999985</v>
      </c>
      <c r="I16" s="66">
        <f t="shared" si="1"/>
        <v>1198.5999999999985</v>
      </c>
      <c r="J16" s="66">
        <f t="shared" si="1"/>
        <v>-1.3079999999999927</v>
      </c>
      <c r="K16" s="66">
        <f t="shared" si="1"/>
        <v>2.1999999999998181</v>
      </c>
      <c r="L16" s="66">
        <f t="shared" si="1"/>
        <v>0</v>
      </c>
      <c r="M16" s="66">
        <f t="shared" si="1"/>
        <v>0</v>
      </c>
      <c r="N16" s="66">
        <f t="shared" si="1"/>
        <v>0</v>
      </c>
      <c r="O16" s="66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6"/>
      <c r="B17" s="55" t="s">
        <v>54</v>
      </c>
      <c r="C17" s="55"/>
      <c r="D17" s="55"/>
      <c r="E17" s="53"/>
      <c r="F17" s="67"/>
      <c r="G17" s="67"/>
      <c r="H17" s="67"/>
      <c r="I17" s="67"/>
      <c r="J17" s="66">
        <v>558</v>
      </c>
      <c r="K17" s="66">
        <v>557</v>
      </c>
      <c r="L17" s="66"/>
      <c r="M17" s="66"/>
      <c r="N17" s="67"/>
      <c r="O17" s="6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6"/>
      <c r="B18" s="55" t="s">
        <v>55</v>
      </c>
      <c r="C18" s="55"/>
      <c r="D18" s="55"/>
      <c r="E18" s="53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6" t="s">
        <v>84</v>
      </c>
      <c r="B19" s="61" t="s">
        <v>56</v>
      </c>
      <c r="C19" s="55"/>
      <c r="D19" s="55"/>
      <c r="E19" s="65"/>
      <c r="F19" s="66">
        <v>6648.5</v>
      </c>
      <c r="G19" s="94">
        <v>4615.8999999999996</v>
      </c>
      <c r="H19" s="66">
        <v>44088.695</v>
      </c>
      <c r="I19" s="94">
        <v>43501.4</v>
      </c>
      <c r="J19" s="66">
        <v>114.068</v>
      </c>
      <c r="K19" s="94">
        <v>113.1</v>
      </c>
      <c r="L19" s="66"/>
      <c r="M19" s="66"/>
      <c r="N19" s="66"/>
      <c r="O19" s="66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6"/>
      <c r="B20" s="62"/>
      <c r="C20" s="55" t="s">
        <v>57</v>
      </c>
      <c r="D20" s="55"/>
      <c r="E20" s="65"/>
      <c r="F20" s="66">
        <v>6399.1</v>
      </c>
      <c r="G20" s="94">
        <v>4330.5</v>
      </c>
      <c r="H20" s="66">
        <v>33553.199999999997</v>
      </c>
      <c r="I20" s="94">
        <v>31675.5</v>
      </c>
      <c r="J20" s="66">
        <v>0</v>
      </c>
      <c r="K20" s="94">
        <v>0</v>
      </c>
      <c r="L20" s="66"/>
      <c r="M20" s="66"/>
      <c r="N20" s="66"/>
      <c r="O20" s="66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6"/>
      <c r="B21" s="55" t="s">
        <v>58</v>
      </c>
      <c r="C21" s="55"/>
      <c r="D21" s="55"/>
      <c r="E21" s="65" t="s">
        <v>151</v>
      </c>
      <c r="F21" s="66">
        <v>6648.5</v>
      </c>
      <c r="G21" s="94">
        <v>4615.8999999999996</v>
      </c>
      <c r="H21" s="66">
        <v>43461.582999999999</v>
      </c>
      <c r="I21" s="94">
        <v>43029.4</v>
      </c>
      <c r="J21" s="66">
        <v>114.068</v>
      </c>
      <c r="K21" s="94">
        <v>113.1</v>
      </c>
      <c r="L21" s="66"/>
      <c r="M21" s="66"/>
      <c r="N21" s="66"/>
      <c r="O21" s="66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6"/>
      <c r="B22" s="61" t="s">
        <v>59</v>
      </c>
      <c r="C22" s="55"/>
      <c r="D22" s="55"/>
      <c r="E22" s="65" t="s">
        <v>152</v>
      </c>
      <c r="F22" s="66">
        <v>15799.4</v>
      </c>
      <c r="G22" s="94">
        <v>13470.4</v>
      </c>
      <c r="H22" s="66">
        <v>63817.239000000001</v>
      </c>
      <c r="I22" s="94">
        <v>62937.7</v>
      </c>
      <c r="J22" s="66">
        <v>235.108</v>
      </c>
      <c r="K22" s="94">
        <v>159.9</v>
      </c>
      <c r="L22" s="66"/>
      <c r="M22" s="66"/>
      <c r="N22" s="66"/>
      <c r="O22" s="66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6"/>
      <c r="B23" s="62" t="s">
        <v>60</v>
      </c>
      <c r="C23" s="55" t="s">
        <v>61</v>
      </c>
      <c r="D23" s="55"/>
      <c r="E23" s="65"/>
      <c r="F23" s="66">
        <v>5921.8</v>
      </c>
      <c r="G23" s="94">
        <v>5791.9</v>
      </c>
      <c r="H23" s="66">
        <v>44845.112000000001</v>
      </c>
      <c r="I23" s="94">
        <v>43857.2</v>
      </c>
      <c r="J23" s="66">
        <v>157.643</v>
      </c>
      <c r="K23" s="94">
        <v>159.9</v>
      </c>
      <c r="L23" s="66"/>
      <c r="M23" s="66"/>
      <c r="N23" s="66"/>
      <c r="O23" s="66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6"/>
      <c r="B24" s="55" t="s">
        <v>153</v>
      </c>
      <c r="C24" s="55"/>
      <c r="D24" s="55"/>
      <c r="E24" s="65" t="s">
        <v>154</v>
      </c>
      <c r="F24" s="66">
        <f>F21-F22</f>
        <v>-9150.9</v>
      </c>
      <c r="G24" s="66">
        <f t="shared" ref="G24:O24" si="2">G21-G22</f>
        <v>-8854.5</v>
      </c>
      <c r="H24" s="66">
        <f t="shared" si="2"/>
        <v>-20355.656000000003</v>
      </c>
      <c r="I24" s="66">
        <f t="shared" si="2"/>
        <v>-19908.299999999996</v>
      </c>
      <c r="J24" s="66">
        <f t="shared" si="2"/>
        <v>-121.04</v>
      </c>
      <c r="K24" s="66">
        <f t="shared" si="2"/>
        <v>-46.800000000000011</v>
      </c>
      <c r="L24" s="66">
        <f t="shared" si="2"/>
        <v>0</v>
      </c>
      <c r="M24" s="66">
        <f t="shared" si="2"/>
        <v>0</v>
      </c>
      <c r="N24" s="66">
        <f t="shared" si="2"/>
        <v>0</v>
      </c>
      <c r="O24" s="66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6"/>
      <c r="B25" s="61" t="s">
        <v>62</v>
      </c>
      <c r="C25" s="61"/>
      <c r="D25" s="61"/>
      <c r="E25" s="110" t="s">
        <v>155</v>
      </c>
      <c r="F25" s="104">
        <v>9150.9</v>
      </c>
      <c r="G25" s="104">
        <v>8854.5</v>
      </c>
      <c r="H25" s="104">
        <v>20355.655999999999</v>
      </c>
      <c r="I25" s="104">
        <v>19908.3</v>
      </c>
      <c r="J25" s="104">
        <v>121.04</v>
      </c>
      <c r="K25" s="113">
        <v>46.8</v>
      </c>
      <c r="L25" s="104"/>
      <c r="M25" s="104"/>
      <c r="N25" s="104"/>
      <c r="O25" s="104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6"/>
      <c r="B26" s="82" t="s">
        <v>63</v>
      </c>
      <c r="C26" s="82"/>
      <c r="D26" s="82"/>
      <c r="E26" s="111"/>
      <c r="F26" s="105"/>
      <c r="G26" s="105"/>
      <c r="H26" s="105"/>
      <c r="I26" s="105"/>
      <c r="J26" s="105"/>
      <c r="K26" s="114"/>
      <c r="L26" s="105"/>
      <c r="M26" s="105"/>
      <c r="N26" s="105"/>
      <c r="O26" s="105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6"/>
      <c r="B27" s="55" t="s">
        <v>156</v>
      </c>
      <c r="C27" s="55"/>
      <c r="D27" s="55"/>
      <c r="E27" s="65" t="s">
        <v>157</v>
      </c>
      <c r="F27" s="66">
        <f t="shared" ref="F27:O27" si="3">F24+F25</f>
        <v>0</v>
      </c>
      <c r="G27" s="66">
        <f t="shared" si="3"/>
        <v>0</v>
      </c>
      <c r="H27" s="66">
        <f t="shared" si="3"/>
        <v>0</v>
      </c>
      <c r="I27" s="66">
        <f t="shared" si="3"/>
        <v>0</v>
      </c>
      <c r="J27" s="66">
        <f t="shared" si="3"/>
        <v>0</v>
      </c>
      <c r="K27" s="66">
        <f t="shared" si="3"/>
        <v>0</v>
      </c>
      <c r="L27" s="66">
        <f t="shared" si="3"/>
        <v>0</v>
      </c>
      <c r="M27" s="66">
        <f t="shared" si="3"/>
        <v>0</v>
      </c>
      <c r="N27" s="66">
        <f t="shared" si="3"/>
        <v>0</v>
      </c>
      <c r="O27" s="66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8" t="s">
        <v>64</v>
      </c>
      <c r="B30" s="108"/>
      <c r="C30" s="108"/>
      <c r="D30" s="108"/>
      <c r="E30" s="108"/>
      <c r="F30" s="117" t="s">
        <v>248</v>
      </c>
      <c r="G30" s="117"/>
      <c r="H30" s="117" t="s">
        <v>249</v>
      </c>
      <c r="I30" s="117"/>
      <c r="J30" s="116" t="s">
        <v>250</v>
      </c>
      <c r="K30" s="117"/>
      <c r="L30" s="117" t="s">
        <v>251</v>
      </c>
      <c r="M30" s="117"/>
      <c r="N30" s="117"/>
      <c r="O30" s="117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08"/>
      <c r="B31" s="108"/>
      <c r="C31" s="108"/>
      <c r="D31" s="108"/>
      <c r="E31" s="108"/>
      <c r="F31" s="53" t="s">
        <v>237</v>
      </c>
      <c r="G31" s="84" t="s">
        <v>240</v>
      </c>
      <c r="H31" s="53" t="s">
        <v>237</v>
      </c>
      <c r="I31" s="84" t="s">
        <v>240</v>
      </c>
      <c r="J31" s="53" t="s">
        <v>237</v>
      </c>
      <c r="K31" s="84" t="s">
        <v>240</v>
      </c>
      <c r="L31" s="53" t="s">
        <v>237</v>
      </c>
      <c r="M31" s="84" t="s">
        <v>240</v>
      </c>
      <c r="N31" s="53" t="s">
        <v>237</v>
      </c>
      <c r="O31" s="84" t="s">
        <v>240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6" t="s">
        <v>85</v>
      </c>
      <c r="B32" s="61" t="s">
        <v>45</v>
      </c>
      <c r="C32" s="55"/>
      <c r="D32" s="55"/>
      <c r="E32" s="65" t="s">
        <v>36</v>
      </c>
      <c r="F32" s="66">
        <v>2452.19</v>
      </c>
      <c r="G32" s="94">
        <v>2500.3000000000002</v>
      </c>
      <c r="H32" s="66">
        <v>244.547</v>
      </c>
      <c r="I32" s="94">
        <v>35.6</v>
      </c>
      <c r="J32" s="66">
        <v>425.81299999999999</v>
      </c>
      <c r="K32" s="94">
        <v>672.3</v>
      </c>
      <c r="L32" s="66">
        <v>71.164000000000001</v>
      </c>
      <c r="M32" s="94">
        <v>35</v>
      </c>
      <c r="N32" s="66"/>
      <c r="O32" s="66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12"/>
      <c r="B33" s="63"/>
      <c r="C33" s="61" t="s">
        <v>65</v>
      </c>
      <c r="D33" s="55"/>
      <c r="E33" s="65"/>
      <c r="F33" s="66">
        <v>1456.3119999999999</v>
      </c>
      <c r="G33" s="94">
        <v>1422.7</v>
      </c>
      <c r="H33" s="66">
        <v>211.035</v>
      </c>
      <c r="I33" s="94">
        <v>2.4</v>
      </c>
      <c r="J33" s="66">
        <v>425.786</v>
      </c>
      <c r="K33" s="94">
        <v>672.3</v>
      </c>
      <c r="L33" s="66">
        <v>3.0470000000000002</v>
      </c>
      <c r="M33" s="94">
        <v>4.0999999999999996</v>
      </c>
      <c r="N33" s="66"/>
      <c r="O33" s="66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12"/>
      <c r="B34" s="63"/>
      <c r="C34" s="62"/>
      <c r="D34" s="55" t="s">
        <v>66</v>
      </c>
      <c r="E34" s="65"/>
      <c r="F34" s="66">
        <v>1132.4960000000001</v>
      </c>
      <c r="G34" s="94">
        <v>1117.7</v>
      </c>
      <c r="H34" s="66">
        <v>0</v>
      </c>
      <c r="I34" s="94">
        <v>0</v>
      </c>
      <c r="J34" s="66">
        <v>0</v>
      </c>
      <c r="K34" s="94">
        <v>0</v>
      </c>
      <c r="L34" s="66">
        <v>0</v>
      </c>
      <c r="M34" s="94">
        <v>0</v>
      </c>
      <c r="N34" s="66"/>
      <c r="O34" s="66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12"/>
      <c r="B35" s="62"/>
      <c r="C35" s="55" t="s">
        <v>67</v>
      </c>
      <c r="D35" s="55"/>
      <c r="E35" s="65"/>
      <c r="F35" s="66">
        <v>995.87800000000004</v>
      </c>
      <c r="G35" s="94">
        <v>1077.5999999999999</v>
      </c>
      <c r="H35" s="66">
        <v>33.512</v>
      </c>
      <c r="I35" s="94">
        <v>33.200000000000003</v>
      </c>
      <c r="J35" s="68">
        <v>2.7E-2</v>
      </c>
      <c r="K35" s="68">
        <v>0.08</v>
      </c>
      <c r="L35" s="66">
        <v>68.117000000000004</v>
      </c>
      <c r="M35" s="94">
        <v>30.8</v>
      </c>
      <c r="N35" s="66"/>
      <c r="O35" s="66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12"/>
      <c r="B36" s="61" t="s">
        <v>48</v>
      </c>
      <c r="C36" s="55"/>
      <c r="D36" s="55"/>
      <c r="E36" s="65" t="s">
        <v>37</v>
      </c>
      <c r="F36" s="66">
        <v>2292.8620000000001</v>
      </c>
      <c r="G36" s="94">
        <v>2290.3000000000002</v>
      </c>
      <c r="H36" s="66">
        <v>15.193</v>
      </c>
      <c r="I36" s="94">
        <v>8.9</v>
      </c>
      <c r="J36" s="66">
        <v>56.305999999999997</v>
      </c>
      <c r="K36" s="94">
        <v>71.900000000000006</v>
      </c>
      <c r="L36" s="66">
        <v>71.164000000000001</v>
      </c>
      <c r="M36" s="94">
        <v>35</v>
      </c>
      <c r="N36" s="66"/>
      <c r="O36" s="66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12"/>
      <c r="B37" s="63"/>
      <c r="C37" s="55" t="s">
        <v>68</v>
      </c>
      <c r="D37" s="55"/>
      <c r="E37" s="65"/>
      <c r="F37" s="66">
        <v>2275.373</v>
      </c>
      <c r="G37" s="94">
        <v>2265.4</v>
      </c>
      <c r="H37" s="66">
        <v>15.090999999999999</v>
      </c>
      <c r="I37" s="94">
        <v>8.8000000000000007</v>
      </c>
      <c r="J37" s="66">
        <v>49.621000000000002</v>
      </c>
      <c r="K37" s="94">
        <v>63.9</v>
      </c>
      <c r="L37" s="66">
        <v>65.757000000000005</v>
      </c>
      <c r="M37" s="94">
        <v>26</v>
      </c>
      <c r="N37" s="66"/>
      <c r="O37" s="66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12"/>
      <c r="B38" s="62"/>
      <c r="C38" s="55" t="s">
        <v>69</v>
      </c>
      <c r="D38" s="55"/>
      <c r="E38" s="65"/>
      <c r="F38" s="66">
        <v>17.489000000000001</v>
      </c>
      <c r="G38" s="94">
        <v>24.8</v>
      </c>
      <c r="H38" s="66">
        <v>0.10199999999999999</v>
      </c>
      <c r="I38" s="94">
        <v>0.1</v>
      </c>
      <c r="J38" s="66">
        <v>6.6849999999999996</v>
      </c>
      <c r="K38" s="94">
        <v>7.9</v>
      </c>
      <c r="L38" s="66">
        <v>5.407</v>
      </c>
      <c r="M38" s="94">
        <v>8.9</v>
      </c>
      <c r="N38" s="66"/>
      <c r="O38" s="66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12"/>
      <c r="B39" s="30" t="s">
        <v>70</v>
      </c>
      <c r="C39" s="30"/>
      <c r="D39" s="30"/>
      <c r="E39" s="65" t="s">
        <v>159</v>
      </c>
      <c r="F39" s="66">
        <f t="shared" ref="F39:O39" si="4">F32-F36</f>
        <v>159.32799999999997</v>
      </c>
      <c r="G39" s="66">
        <f t="shared" si="4"/>
        <v>210</v>
      </c>
      <c r="H39" s="66">
        <f t="shared" si="4"/>
        <v>229.35399999999998</v>
      </c>
      <c r="I39" s="66">
        <f t="shared" si="4"/>
        <v>26.700000000000003</v>
      </c>
      <c r="J39" s="66">
        <f t="shared" si="4"/>
        <v>369.50700000000001</v>
      </c>
      <c r="K39" s="66">
        <f t="shared" si="4"/>
        <v>600.4</v>
      </c>
      <c r="L39" s="66">
        <f t="shared" si="4"/>
        <v>0</v>
      </c>
      <c r="M39" s="66">
        <f>M32-M36</f>
        <v>0</v>
      </c>
      <c r="N39" s="66">
        <f t="shared" si="4"/>
        <v>0</v>
      </c>
      <c r="O39" s="66">
        <f t="shared" si="4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6" t="s">
        <v>86</v>
      </c>
      <c r="B40" s="61" t="s">
        <v>71</v>
      </c>
      <c r="C40" s="55"/>
      <c r="D40" s="55"/>
      <c r="E40" s="65" t="s">
        <v>39</v>
      </c>
      <c r="F40" s="66">
        <v>331.54399999999998</v>
      </c>
      <c r="G40" s="94">
        <v>409.2</v>
      </c>
      <c r="H40" s="66">
        <v>862.61699999999996</v>
      </c>
      <c r="I40" s="94">
        <v>788.1</v>
      </c>
      <c r="J40" s="66">
        <v>90.9</v>
      </c>
      <c r="K40" s="94">
        <v>27.2</v>
      </c>
      <c r="L40" s="66">
        <v>52.161000000000001</v>
      </c>
      <c r="M40" s="94">
        <v>55</v>
      </c>
      <c r="N40" s="66"/>
      <c r="O40" s="66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07"/>
      <c r="B41" s="62"/>
      <c r="C41" s="55" t="s">
        <v>72</v>
      </c>
      <c r="D41" s="55"/>
      <c r="E41" s="65"/>
      <c r="F41" s="68">
        <v>139.6</v>
      </c>
      <c r="G41" s="68">
        <v>208.9</v>
      </c>
      <c r="H41" s="68">
        <v>0</v>
      </c>
      <c r="I41" s="68">
        <v>0</v>
      </c>
      <c r="J41" s="66">
        <v>90.9</v>
      </c>
      <c r="K41" s="94">
        <v>27.2</v>
      </c>
      <c r="L41" s="66">
        <v>7.3</v>
      </c>
      <c r="M41" s="94">
        <v>12</v>
      </c>
      <c r="N41" s="66"/>
      <c r="O41" s="66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07"/>
      <c r="B42" s="61" t="s">
        <v>59</v>
      </c>
      <c r="C42" s="55"/>
      <c r="D42" s="55"/>
      <c r="E42" s="65" t="s">
        <v>40</v>
      </c>
      <c r="F42" s="66">
        <v>497.22199999999998</v>
      </c>
      <c r="G42" s="94">
        <v>592.79999999999995</v>
      </c>
      <c r="H42" s="66">
        <v>1015.986</v>
      </c>
      <c r="I42" s="94">
        <v>919.8</v>
      </c>
      <c r="J42" s="66">
        <v>456.40699999999998</v>
      </c>
      <c r="K42" s="94">
        <v>627.5</v>
      </c>
      <c r="L42" s="66">
        <v>52.161000000000001</v>
      </c>
      <c r="M42" s="94">
        <v>55</v>
      </c>
      <c r="N42" s="66"/>
      <c r="O42" s="66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07"/>
      <c r="B43" s="62"/>
      <c r="C43" s="55" t="s">
        <v>73</v>
      </c>
      <c r="D43" s="55"/>
      <c r="E43" s="65"/>
      <c r="F43" s="66">
        <v>357.36799999999999</v>
      </c>
      <c r="G43" s="94">
        <v>376.3</v>
      </c>
      <c r="H43" s="66">
        <v>6.15</v>
      </c>
      <c r="I43" s="94">
        <v>6.1</v>
      </c>
      <c r="J43" s="68">
        <v>77.001000000000005</v>
      </c>
      <c r="K43" s="68">
        <v>74.3</v>
      </c>
      <c r="L43" s="66">
        <v>42.811</v>
      </c>
      <c r="M43" s="94">
        <v>42.8</v>
      </c>
      <c r="N43" s="66"/>
      <c r="O43" s="66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07"/>
      <c r="B44" s="55" t="s">
        <v>70</v>
      </c>
      <c r="C44" s="55"/>
      <c r="D44" s="55"/>
      <c r="E44" s="65" t="s">
        <v>160</v>
      </c>
      <c r="F44" s="68">
        <f t="shared" ref="F44:O44" si="5">F40-F42</f>
        <v>-165.678</v>
      </c>
      <c r="G44" s="68">
        <f t="shared" si="5"/>
        <v>-183.59999999999997</v>
      </c>
      <c r="H44" s="68">
        <f t="shared" si="5"/>
        <v>-153.36900000000003</v>
      </c>
      <c r="I44" s="68">
        <f t="shared" si="5"/>
        <v>-131.69999999999993</v>
      </c>
      <c r="J44" s="68">
        <f t="shared" si="5"/>
        <v>-365.50699999999995</v>
      </c>
      <c r="K44" s="68">
        <f t="shared" si="5"/>
        <v>-600.29999999999995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6" t="s">
        <v>78</v>
      </c>
      <c r="B45" s="30" t="s">
        <v>74</v>
      </c>
      <c r="C45" s="30"/>
      <c r="D45" s="30"/>
      <c r="E45" s="65" t="s">
        <v>161</v>
      </c>
      <c r="F45" s="66">
        <f t="shared" ref="F45:O45" si="6">F39+F44</f>
        <v>-6.3500000000000227</v>
      </c>
      <c r="G45" s="66">
        <f t="shared" si="6"/>
        <v>26.400000000000034</v>
      </c>
      <c r="H45" s="66">
        <f t="shared" si="6"/>
        <v>75.984999999999957</v>
      </c>
      <c r="I45" s="66">
        <f t="shared" si="6"/>
        <v>-104.99999999999993</v>
      </c>
      <c r="J45" s="66">
        <f t="shared" si="6"/>
        <v>4.0000000000000568</v>
      </c>
      <c r="K45" s="66">
        <f t="shared" si="6"/>
        <v>0.10000000000002274</v>
      </c>
      <c r="L45" s="66">
        <f t="shared" si="6"/>
        <v>0</v>
      </c>
      <c r="M45" s="66">
        <f t="shared" si="6"/>
        <v>0</v>
      </c>
      <c r="N45" s="66">
        <f t="shared" si="6"/>
        <v>0</v>
      </c>
      <c r="O45" s="66">
        <f t="shared" si="6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07"/>
      <c r="B46" s="55" t="s">
        <v>75</v>
      </c>
      <c r="C46" s="55"/>
      <c r="D46" s="55"/>
      <c r="E46" s="55"/>
      <c r="F46" s="68">
        <v>0</v>
      </c>
      <c r="G46" s="68">
        <v>0</v>
      </c>
      <c r="H46" s="68">
        <v>0.107</v>
      </c>
      <c r="I46" s="68">
        <v>122.7</v>
      </c>
      <c r="J46" s="68">
        <v>0</v>
      </c>
      <c r="K46" s="68">
        <v>0</v>
      </c>
      <c r="L46" s="66">
        <v>0</v>
      </c>
      <c r="M46" s="94">
        <v>0</v>
      </c>
      <c r="N46" s="68"/>
      <c r="O46" s="68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07"/>
      <c r="B47" s="55" t="s">
        <v>76</v>
      </c>
      <c r="C47" s="55"/>
      <c r="D47" s="55"/>
      <c r="E47" s="55"/>
      <c r="F47" s="66">
        <v>48.939</v>
      </c>
      <c r="G47" s="94">
        <v>55.2</v>
      </c>
      <c r="H47" s="66">
        <v>75.878</v>
      </c>
      <c r="I47" s="94">
        <v>-227.8</v>
      </c>
      <c r="J47" s="66">
        <v>4</v>
      </c>
      <c r="K47" s="94">
        <v>0</v>
      </c>
      <c r="L47" s="66">
        <v>0</v>
      </c>
      <c r="M47" s="94">
        <v>0</v>
      </c>
      <c r="N47" s="66"/>
      <c r="O47" s="66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07"/>
      <c r="B48" s="55" t="s">
        <v>77</v>
      </c>
      <c r="C48" s="55"/>
      <c r="D48" s="55"/>
      <c r="E48" s="55"/>
      <c r="F48" s="66">
        <v>0</v>
      </c>
      <c r="G48" s="94">
        <v>0</v>
      </c>
      <c r="H48" s="66">
        <v>75.878</v>
      </c>
      <c r="I48" s="94">
        <v>-227.8</v>
      </c>
      <c r="J48" s="66">
        <v>0</v>
      </c>
      <c r="K48" s="94">
        <v>0</v>
      </c>
      <c r="L48" s="66">
        <v>0</v>
      </c>
      <c r="M48" s="94">
        <v>0</v>
      </c>
      <c r="N48" s="66"/>
      <c r="O48" s="66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85" zoomScaleNormal="100" zoomScaleSheetLayoutView="85" workbookViewId="0">
      <pane xSplit="4" ySplit="7" topLeftCell="E29" activePane="bottomRight" state="frozen"/>
      <selection activeCell="G46" sqref="G46"/>
      <selection pane="topRight" activeCell="G46" sqref="G46"/>
      <selection pane="bottomLeft" activeCell="G46" sqref="G46"/>
      <selection pane="bottomRight" activeCell="I33" sqref="I33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6" t="s">
        <v>0</v>
      </c>
      <c r="B1" s="36"/>
      <c r="C1" s="42" t="s">
        <v>252</v>
      </c>
      <c r="D1" s="43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239</v>
      </c>
      <c r="C5" s="44"/>
      <c r="D5" s="44"/>
      <c r="H5" s="16"/>
      <c r="L5" s="16"/>
      <c r="N5" s="16" t="s">
        <v>164</v>
      </c>
    </row>
    <row r="6" spans="1:14" ht="15" customHeight="1">
      <c r="A6" s="45"/>
      <c r="B6" s="46"/>
      <c r="C6" s="46"/>
      <c r="D6" s="91"/>
      <c r="E6" s="122" t="s">
        <v>253</v>
      </c>
      <c r="F6" s="123"/>
      <c r="G6" s="122" t="s">
        <v>254</v>
      </c>
      <c r="H6" s="123"/>
      <c r="I6" s="97" t="s">
        <v>255</v>
      </c>
      <c r="J6" s="98"/>
      <c r="K6" s="122" t="s">
        <v>256</v>
      </c>
      <c r="L6" s="123"/>
      <c r="M6" s="124"/>
      <c r="N6" s="124"/>
    </row>
    <row r="7" spans="1:14" ht="15" customHeight="1">
      <c r="A7" s="47"/>
      <c r="B7" s="48"/>
      <c r="C7" s="48"/>
      <c r="D7" s="92"/>
      <c r="E7" s="28" t="s">
        <v>237</v>
      </c>
      <c r="F7" s="85" t="s">
        <v>240</v>
      </c>
      <c r="G7" s="28" t="s">
        <v>237</v>
      </c>
      <c r="H7" s="28" t="s">
        <v>240</v>
      </c>
      <c r="I7" s="28" t="s">
        <v>237</v>
      </c>
      <c r="J7" s="28" t="s">
        <v>240</v>
      </c>
      <c r="K7" s="28" t="s">
        <v>237</v>
      </c>
      <c r="L7" s="28" t="s">
        <v>240</v>
      </c>
      <c r="M7" s="28" t="s">
        <v>237</v>
      </c>
      <c r="N7" s="28" t="s">
        <v>240</v>
      </c>
    </row>
    <row r="8" spans="1:14" ht="18" customHeight="1">
      <c r="A8" s="101" t="s">
        <v>165</v>
      </c>
      <c r="B8" s="86" t="s">
        <v>166</v>
      </c>
      <c r="C8" s="87"/>
      <c r="D8" s="87"/>
      <c r="E8" s="88">
        <v>12</v>
      </c>
      <c r="F8" s="88">
        <v>12</v>
      </c>
      <c r="G8" s="88">
        <v>24</v>
      </c>
      <c r="H8" s="88">
        <v>24</v>
      </c>
      <c r="I8" s="88">
        <v>2</v>
      </c>
      <c r="J8" s="88">
        <v>2</v>
      </c>
      <c r="K8" s="88">
        <v>30</v>
      </c>
      <c r="L8" s="88">
        <v>30</v>
      </c>
      <c r="M8" s="88"/>
      <c r="N8" s="88"/>
    </row>
    <row r="9" spans="1:14" ht="18" customHeight="1">
      <c r="A9" s="101"/>
      <c r="B9" s="101" t="s">
        <v>167</v>
      </c>
      <c r="C9" s="55" t="s">
        <v>168</v>
      </c>
      <c r="D9" s="55"/>
      <c r="E9" s="88">
        <v>1000</v>
      </c>
      <c r="F9" s="88">
        <v>1000</v>
      </c>
      <c r="G9" s="88">
        <v>5960</v>
      </c>
      <c r="H9" s="88">
        <v>5960</v>
      </c>
      <c r="I9" s="88">
        <v>87302</v>
      </c>
      <c r="J9" s="88">
        <v>86627</v>
      </c>
      <c r="K9" s="88">
        <v>10000</v>
      </c>
      <c r="L9" s="88">
        <v>10000</v>
      </c>
      <c r="M9" s="88"/>
      <c r="N9" s="88"/>
    </row>
    <row r="10" spans="1:14" ht="18" customHeight="1">
      <c r="A10" s="101"/>
      <c r="B10" s="101"/>
      <c r="C10" s="55" t="s">
        <v>169</v>
      </c>
      <c r="D10" s="55"/>
      <c r="E10" s="88">
        <v>700</v>
      </c>
      <c r="F10" s="88">
        <v>700</v>
      </c>
      <c r="G10" s="88">
        <v>3762</v>
      </c>
      <c r="H10" s="88">
        <v>3762</v>
      </c>
      <c r="I10" s="88">
        <v>43651</v>
      </c>
      <c r="J10" s="88">
        <v>43313.5</v>
      </c>
      <c r="K10" s="88">
        <v>5100</v>
      </c>
      <c r="L10" s="88">
        <v>5100</v>
      </c>
      <c r="M10" s="88"/>
      <c r="N10" s="88"/>
    </row>
    <row r="11" spans="1:14" ht="18" customHeight="1">
      <c r="A11" s="101"/>
      <c r="B11" s="101"/>
      <c r="C11" s="55" t="s">
        <v>170</v>
      </c>
      <c r="D11" s="55"/>
      <c r="E11" s="88">
        <v>0</v>
      </c>
      <c r="F11" s="99">
        <v>0</v>
      </c>
      <c r="G11" s="88">
        <v>0</v>
      </c>
      <c r="H11" s="88">
        <v>0</v>
      </c>
      <c r="I11" s="88">
        <v>43651</v>
      </c>
      <c r="J11" s="88">
        <v>43313.5</v>
      </c>
      <c r="K11" s="88">
        <v>0</v>
      </c>
      <c r="L11" s="88">
        <v>0</v>
      </c>
      <c r="M11" s="88"/>
      <c r="N11" s="88"/>
    </row>
    <row r="12" spans="1:14" ht="18" customHeight="1">
      <c r="A12" s="101"/>
      <c r="B12" s="101"/>
      <c r="C12" s="55" t="s">
        <v>171</v>
      </c>
      <c r="D12" s="55"/>
      <c r="E12" s="88">
        <v>300</v>
      </c>
      <c r="F12" s="88">
        <v>300</v>
      </c>
      <c r="G12" s="88">
        <v>2198</v>
      </c>
      <c r="H12" s="88">
        <v>2198</v>
      </c>
      <c r="I12" s="88">
        <v>0</v>
      </c>
      <c r="J12" s="88">
        <v>0</v>
      </c>
      <c r="K12" s="88">
        <v>4900</v>
      </c>
      <c r="L12" s="88">
        <v>4900</v>
      </c>
      <c r="M12" s="88"/>
      <c r="N12" s="88"/>
    </row>
    <row r="13" spans="1:14" ht="18" customHeight="1">
      <c r="A13" s="101"/>
      <c r="B13" s="101"/>
      <c r="C13" s="55" t="s">
        <v>172</v>
      </c>
      <c r="D13" s="55"/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/>
      <c r="N13" s="88"/>
    </row>
    <row r="14" spans="1:14" ht="18" customHeight="1">
      <c r="A14" s="101"/>
      <c r="B14" s="101"/>
      <c r="C14" s="55" t="s">
        <v>78</v>
      </c>
      <c r="D14" s="55"/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/>
      <c r="N14" s="88"/>
    </row>
    <row r="15" spans="1:14" ht="18" customHeight="1">
      <c r="A15" s="101" t="s">
        <v>173</v>
      </c>
      <c r="B15" s="101" t="s">
        <v>174</v>
      </c>
      <c r="C15" s="55" t="s">
        <v>175</v>
      </c>
      <c r="D15" s="55"/>
      <c r="E15" s="66">
        <v>154.30000000000001</v>
      </c>
      <c r="F15" s="94">
        <v>168.5</v>
      </c>
      <c r="G15" s="66">
        <v>1170.4000000000001</v>
      </c>
      <c r="H15" s="94">
        <v>1074.5</v>
      </c>
      <c r="I15" s="66">
        <v>12517.670993</v>
      </c>
      <c r="J15" s="66">
        <v>14402.7</v>
      </c>
      <c r="K15" s="66">
        <v>3420.1</v>
      </c>
      <c r="L15" s="94">
        <v>3224.6</v>
      </c>
      <c r="M15" s="66"/>
      <c r="N15" s="66"/>
    </row>
    <row r="16" spans="1:14" ht="18" customHeight="1">
      <c r="A16" s="101"/>
      <c r="B16" s="101"/>
      <c r="C16" s="55" t="s">
        <v>176</v>
      </c>
      <c r="D16" s="55"/>
      <c r="E16" s="66">
        <v>4148.6000000000004</v>
      </c>
      <c r="F16" s="94">
        <v>4097.7</v>
      </c>
      <c r="G16" s="66">
        <v>29578.5</v>
      </c>
      <c r="H16" s="94">
        <v>30004.1</v>
      </c>
      <c r="I16" s="66">
        <v>400168.00714200002</v>
      </c>
      <c r="J16" s="66">
        <v>397512.9</v>
      </c>
      <c r="K16" s="66">
        <v>36694.199999999997</v>
      </c>
      <c r="L16" s="94">
        <v>34374.800000000003</v>
      </c>
      <c r="M16" s="66"/>
      <c r="N16" s="66"/>
    </row>
    <row r="17" spans="1:15" ht="18" customHeight="1">
      <c r="A17" s="101"/>
      <c r="B17" s="101"/>
      <c r="C17" s="55" t="s">
        <v>177</v>
      </c>
      <c r="D17" s="55"/>
      <c r="E17" s="66">
        <v>0</v>
      </c>
      <c r="F17" s="94">
        <v>0</v>
      </c>
      <c r="G17" s="66">
        <v>0</v>
      </c>
      <c r="H17" s="94">
        <v>0</v>
      </c>
      <c r="I17" s="66">
        <v>435.1</v>
      </c>
      <c r="J17" s="66">
        <v>391.7</v>
      </c>
      <c r="K17" s="66">
        <v>0</v>
      </c>
      <c r="L17" s="94">
        <v>0</v>
      </c>
      <c r="M17" s="66"/>
      <c r="N17" s="66"/>
    </row>
    <row r="18" spans="1:15" ht="18" customHeight="1">
      <c r="A18" s="101"/>
      <c r="B18" s="101"/>
      <c r="C18" s="55" t="s">
        <v>178</v>
      </c>
      <c r="D18" s="55"/>
      <c r="E18" s="66">
        <v>4303</v>
      </c>
      <c r="F18" s="94">
        <v>4266</v>
      </c>
      <c r="G18" s="66">
        <v>30748.9</v>
      </c>
      <c r="H18" s="94">
        <v>31078.9</v>
      </c>
      <c r="I18" s="66">
        <v>413120.791799</v>
      </c>
      <c r="J18" s="66">
        <v>412307.4</v>
      </c>
      <c r="K18" s="66">
        <v>40114.400000000001</v>
      </c>
      <c r="L18" s="94">
        <v>37599.4</v>
      </c>
      <c r="M18" s="66"/>
      <c r="N18" s="66"/>
    </row>
    <row r="19" spans="1:15" ht="18" customHeight="1">
      <c r="A19" s="101"/>
      <c r="B19" s="101" t="s">
        <v>179</v>
      </c>
      <c r="C19" s="55" t="s">
        <v>180</v>
      </c>
      <c r="D19" s="55"/>
      <c r="E19" s="66">
        <v>74.400000000000006</v>
      </c>
      <c r="F19" s="94">
        <v>127.1</v>
      </c>
      <c r="G19" s="66">
        <v>905</v>
      </c>
      <c r="H19" s="94">
        <v>877</v>
      </c>
      <c r="I19" s="66">
        <v>26722.619834000001</v>
      </c>
      <c r="J19" s="66">
        <v>31239.8</v>
      </c>
      <c r="K19" s="66">
        <v>18017.2</v>
      </c>
      <c r="L19" s="94">
        <v>18026.7</v>
      </c>
      <c r="M19" s="66"/>
      <c r="N19" s="66"/>
    </row>
    <row r="20" spans="1:15" ht="18" customHeight="1">
      <c r="A20" s="101"/>
      <c r="B20" s="101"/>
      <c r="C20" s="55" t="s">
        <v>181</v>
      </c>
      <c r="D20" s="55"/>
      <c r="E20" s="66">
        <v>142.1</v>
      </c>
      <c r="F20" s="94">
        <v>169.3</v>
      </c>
      <c r="G20" s="66">
        <v>23551.5</v>
      </c>
      <c r="H20" s="94">
        <v>24113.599999999999</v>
      </c>
      <c r="I20" s="66">
        <v>214155.764486</v>
      </c>
      <c r="J20" s="66">
        <v>214053.2</v>
      </c>
      <c r="K20" s="66">
        <v>21890.799999999999</v>
      </c>
      <c r="L20" s="94">
        <v>18986.599999999999</v>
      </c>
      <c r="M20" s="66"/>
      <c r="N20" s="66"/>
    </row>
    <row r="21" spans="1:15" ht="18" customHeight="1">
      <c r="A21" s="101"/>
      <c r="B21" s="101"/>
      <c r="C21" s="55" t="s">
        <v>182</v>
      </c>
      <c r="D21" s="55"/>
      <c r="E21" s="89">
        <v>0</v>
      </c>
      <c r="F21" s="89">
        <v>0</v>
      </c>
      <c r="G21" s="89">
        <v>0</v>
      </c>
      <c r="H21" s="89">
        <v>0</v>
      </c>
      <c r="I21" s="89">
        <v>84805.834948999996</v>
      </c>
      <c r="J21" s="89">
        <v>80252.7</v>
      </c>
      <c r="K21" s="89">
        <v>0</v>
      </c>
      <c r="L21" s="89">
        <v>0</v>
      </c>
      <c r="M21" s="89"/>
      <c r="N21" s="89"/>
    </row>
    <row r="22" spans="1:15" ht="18" customHeight="1">
      <c r="A22" s="101"/>
      <c r="B22" s="101"/>
      <c r="C22" s="30" t="s">
        <v>183</v>
      </c>
      <c r="D22" s="30"/>
      <c r="E22" s="66">
        <v>216.6</v>
      </c>
      <c r="F22" s="94">
        <v>296.5</v>
      </c>
      <c r="G22" s="66">
        <v>24457</v>
      </c>
      <c r="H22" s="94">
        <v>24990.7</v>
      </c>
      <c r="I22" s="66">
        <v>325684.21926899999</v>
      </c>
      <c r="J22" s="66">
        <v>325545.8</v>
      </c>
      <c r="K22" s="66">
        <v>39908.1</v>
      </c>
      <c r="L22" s="94">
        <v>37013.300000000003</v>
      </c>
      <c r="M22" s="66"/>
      <c r="N22" s="66"/>
    </row>
    <row r="23" spans="1:15" ht="18" customHeight="1">
      <c r="A23" s="101"/>
      <c r="B23" s="101" t="s">
        <v>184</v>
      </c>
      <c r="C23" s="55" t="s">
        <v>185</v>
      </c>
      <c r="D23" s="55"/>
      <c r="E23" s="66">
        <v>1000</v>
      </c>
      <c r="F23" s="94">
        <v>1000</v>
      </c>
      <c r="G23" s="66">
        <v>5230</v>
      </c>
      <c r="H23" s="94">
        <v>5230</v>
      </c>
      <c r="I23" s="66">
        <v>87302.1</v>
      </c>
      <c r="J23" s="66">
        <v>86627.1</v>
      </c>
      <c r="K23" s="66">
        <v>10000</v>
      </c>
      <c r="L23" s="94">
        <v>10000</v>
      </c>
      <c r="M23" s="66"/>
      <c r="N23" s="66"/>
    </row>
    <row r="24" spans="1:15" ht="18" customHeight="1">
      <c r="A24" s="101"/>
      <c r="B24" s="101"/>
      <c r="C24" s="55" t="s">
        <v>186</v>
      </c>
      <c r="D24" s="55"/>
      <c r="E24" s="66">
        <v>3086.4</v>
      </c>
      <c r="F24" s="94">
        <v>2969.6</v>
      </c>
      <c r="G24" s="66">
        <v>1062.4000000000001</v>
      </c>
      <c r="H24" s="94">
        <v>858</v>
      </c>
      <c r="I24" s="66">
        <v>134.47253000000001</v>
      </c>
      <c r="J24" s="66">
        <v>134.4</v>
      </c>
      <c r="K24" s="66">
        <v>-9793.6</v>
      </c>
      <c r="L24" s="94">
        <v>-9413.9</v>
      </c>
      <c r="M24" s="66"/>
      <c r="N24" s="66"/>
    </row>
    <row r="25" spans="1:15" ht="18" customHeight="1">
      <c r="A25" s="101"/>
      <c r="B25" s="101"/>
      <c r="C25" s="55" t="s">
        <v>187</v>
      </c>
      <c r="D25" s="55"/>
      <c r="E25" s="66">
        <v>0</v>
      </c>
      <c r="F25" s="94">
        <v>0</v>
      </c>
      <c r="G25" s="66">
        <v>0</v>
      </c>
      <c r="H25" s="94">
        <v>0</v>
      </c>
      <c r="I25" s="66">
        <v>0</v>
      </c>
      <c r="J25" s="66">
        <v>0</v>
      </c>
      <c r="K25" s="66">
        <v>0</v>
      </c>
      <c r="L25" s="94">
        <v>0</v>
      </c>
      <c r="M25" s="66"/>
      <c r="N25" s="66"/>
    </row>
    <row r="26" spans="1:15" ht="18" customHeight="1">
      <c r="A26" s="101"/>
      <c r="B26" s="101"/>
      <c r="C26" s="55" t="s">
        <v>188</v>
      </c>
      <c r="D26" s="55"/>
      <c r="E26" s="66">
        <v>4086.4</v>
      </c>
      <c r="F26" s="94">
        <v>3969.6</v>
      </c>
      <c r="G26" s="66">
        <v>6292.4</v>
      </c>
      <c r="H26" s="94">
        <v>6088.1</v>
      </c>
      <c r="I26" s="66">
        <v>87436.572530000005</v>
      </c>
      <c r="J26" s="66">
        <v>86761.5</v>
      </c>
      <c r="K26" s="66">
        <v>206.3</v>
      </c>
      <c r="L26" s="94">
        <v>586</v>
      </c>
      <c r="M26" s="66"/>
      <c r="N26" s="66"/>
    </row>
    <row r="27" spans="1:15" ht="18" customHeight="1">
      <c r="A27" s="101"/>
      <c r="B27" s="55" t="s">
        <v>189</v>
      </c>
      <c r="C27" s="55"/>
      <c r="D27" s="55"/>
      <c r="E27" s="66">
        <v>4303</v>
      </c>
      <c r="F27" s="94">
        <v>4266.2</v>
      </c>
      <c r="G27" s="66">
        <v>30748.9</v>
      </c>
      <c r="H27" s="94">
        <v>31078.9</v>
      </c>
      <c r="I27" s="66">
        <v>413120.791799</v>
      </c>
      <c r="J27" s="66">
        <v>412307.4</v>
      </c>
      <c r="K27" s="66">
        <v>40114.400000000001</v>
      </c>
      <c r="L27" s="94">
        <v>37599.4</v>
      </c>
      <c r="M27" s="66"/>
      <c r="N27" s="66"/>
    </row>
    <row r="28" spans="1:15" ht="18" customHeight="1">
      <c r="A28" s="101" t="s">
        <v>190</v>
      </c>
      <c r="B28" s="101" t="s">
        <v>191</v>
      </c>
      <c r="C28" s="55" t="s">
        <v>192</v>
      </c>
      <c r="D28" s="90" t="s">
        <v>36</v>
      </c>
      <c r="E28" s="66">
        <v>436.6</v>
      </c>
      <c r="F28" s="94">
        <v>472.5</v>
      </c>
      <c r="G28" s="66">
        <v>1858.7</v>
      </c>
      <c r="H28" s="94">
        <v>2037.1</v>
      </c>
      <c r="I28" s="66">
        <v>11702.292685</v>
      </c>
      <c r="J28" s="66">
        <v>11149.8</v>
      </c>
      <c r="K28" s="66">
        <v>4029.2</v>
      </c>
      <c r="L28" s="94">
        <v>3750.4</v>
      </c>
      <c r="M28" s="66"/>
      <c r="N28" s="66"/>
    </row>
    <row r="29" spans="1:15" ht="18" customHeight="1">
      <c r="A29" s="101"/>
      <c r="B29" s="101"/>
      <c r="C29" s="55" t="s">
        <v>193</v>
      </c>
      <c r="D29" s="90" t="s">
        <v>37</v>
      </c>
      <c r="E29" s="66">
        <v>132.1</v>
      </c>
      <c r="F29" s="94">
        <v>155.1</v>
      </c>
      <c r="G29" s="66">
        <v>1324.7</v>
      </c>
      <c r="H29" s="94">
        <v>1483.8</v>
      </c>
      <c r="I29" s="66">
        <v>10342.588183</v>
      </c>
      <c r="J29" s="66">
        <v>9922.2000000000007</v>
      </c>
      <c r="K29" s="66">
        <v>4469.5</v>
      </c>
      <c r="L29" s="94">
        <v>4088.4</v>
      </c>
      <c r="M29" s="66"/>
      <c r="N29" s="66"/>
    </row>
    <row r="30" spans="1:15" ht="18" customHeight="1">
      <c r="A30" s="101"/>
      <c r="B30" s="101"/>
      <c r="C30" s="55" t="s">
        <v>194</v>
      </c>
      <c r="D30" s="90" t="s">
        <v>195</v>
      </c>
      <c r="E30" s="66">
        <v>71.2</v>
      </c>
      <c r="F30" s="94">
        <v>61.3</v>
      </c>
      <c r="G30" s="66">
        <v>100.6</v>
      </c>
      <c r="H30" s="94">
        <v>107.6</v>
      </c>
      <c r="I30" s="66">
        <v>397.75531599999999</v>
      </c>
      <c r="J30" s="94">
        <v>359</v>
      </c>
      <c r="K30" s="66">
        <v>0</v>
      </c>
      <c r="L30" s="94">
        <v>0</v>
      </c>
      <c r="M30" s="66"/>
      <c r="N30" s="66"/>
    </row>
    <row r="31" spans="1:15" ht="18" customHeight="1">
      <c r="A31" s="101"/>
      <c r="B31" s="101"/>
      <c r="C31" s="30" t="s">
        <v>196</v>
      </c>
      <c r="D31" s="90" t="s">
        <v>197</v>
      </c>
      <c r="E31" s="66">
        <f t="shared" ref="E31:N31" si="0">E28-E29-E30</f>
        <v>233.3</v>
      </c>
      <c r="F31" s="66">
        <f t="shared" si="0"/>
        <v>256.09999999999997</v>
      </c>
      <c r="G31" s="66">
        <f t="shared" si="0"/>
        <v>433.4</v>
      </c>
      <c r="H31" s="66">
        <f t="shared" si="0"/>
        <v>445.69999999999993</v>
      </c>
      <c r="I31" s="66">
        <f t="shared" si="0"/>
        <v>961.94918600000051</v>
      </c>
      <c r="J31" s="66">
        <f t="shared" si="0"/>
        <v>868.59999999999854</v>
      </c>
      <c r="K31" s="66">
        <f t="shared" si="0"/>
        <v>-440.30000000000018</v>
      </c>
      <c r="L31" s="66">
        <f t="shared" si="0"/>
        <v>-338</v>
      </c>
      <c r="M31" s="66">
        <f t="shared" si="0"/>
        <v>0</v>
      </c>
      <c r="N31" s="66">
        <f t="shared" si="0"/>
        <v>0</v>
      </c>
      <c r="O31" s="7"/>
    </row>
    <row r="32" spans="1:15" ht="18" customHeight="1">
      <c r="A32" s="101"/>
      <c r="B32" s="101"/>
      <c r="C32" s="55" t="s">
        <v>198</v>
      </c>
      <c r="D32" s="90" t="s">
        <v>199</v>
      </c>
      <c r="E32" s="66">
        <v>1.1000000000000001</v>
      </c>
      <c r="F32" s="94">
        <v>1.2</v>
      </c>
      <c r="G32" s="66">
        <v>10.6</v>
      </c>
      <c r="H32" s="94">
        <v>15.3</v>
      </c>
      <c r="I32" s="66">
        <v>51.713118000000001</v>
      </c>
      <c r="J32" s="94">
        <v>295.60000000000002</v>
      </c>
      <c r="K32" s="66">
        <v>21.4</v>
      </c>
      <c r="L32" s="94">
        <v>7.8</v>
      </c>
      <c r="M32" s="66"/>
      <c r="N32" s="66"/>
    </row>
    <row r="33" spans="1:14" ht="18" customHeight="1">
      <c r="A33" s="101"/>
      <c r="B33" s="101"/>
      <c r="C33" s="55" t="s">
        <v>200</v>
      </c>
      <c r="D33" s="90" t="s">
        <v>201</v>
      </c>
      <c r="E33" s="66">
        <v>1.2</v>
      </c>
      <c r="F33" s="94">
        <v>2.6</v>
      </c>
      <c r="G33" s="66">
        <v>144.80000000000001</v>
      </c>
      <c r="H33" s="94">
        <v>330.3</v>
      </c>
      <c r="I33" s="66">
        <v>1013.6623039999999</v>
      </c>
      <c r="J33" s="94">
        <v>1164.2</v>
      </c>
      <c r="K33" s="66">
        <v>64.099999999999994</v>
      </c>
      <c r="L33" s="94">
        <v>143.80000000000001</v>
      </c>
      <c r="M33" s="66"/>
      <c r="N33" s="66"/>
    </row>
    <row r="34" spans="1:14" ht="18" customHeight="1">
      <c r="A34" s="101"/>
      <c r="B34" s="101"/>
      <c r="C34" s="30" t="s">
        <v>202</v>
      </c>
      <c r="D34" s="90" t="s">
        <v>203</v>
      </c>
      <c r="E34" s="66">
        <f t="shared" ref="E34:N34" si="1">E31+E32-E33</f>
        <v>233.20000000000002</v>
      </c>
      <c r="F34" s="66">
        <f t="shared" si="1"/>
        <v>254.69999999999996</v>
      </c>
      <c r="G34" s="66">
        <f t="shared" si="1"/>
        <v>299.2</v>
      </c>
      <c r="H34" s="66">
        <f t="shared" si="1"/>
        <v>130.69999999999993</v>
      </c>
      <c r="I34" s="66">
        <f>I31+I32-I33</f>
        <v>0</v>
      </c>
      <c r="J34" s="66">
        <f t="shared" si="1"/>
        <v>0</v>
      </c>
      <c r="K34" s="66">
        <f t="shared" si="1"/>
        <v>-483.00000000000023</v>
      </c>
      <c r="L34" s="66">
        <f t="shared" si="1"/>
        <v>-474</v>
      </c>
      <c r="M34" s="66">
        <f t="shared" si="1"/>
        <v>0</v>
      </c>
      <c r="N34" s="66">
        <f t="shared" si="1"/>
        <v>0</v>
      </c>
    </row>
    <row r="35" spans="1:14" ht="18" customHeight="1">
      <c r="A35" s="101"/>
      <c r="B35" s="101" t="s">
        <v>204</v>
      </c>
      <c r="C35" s="55" t="s">
        <v>205</v>
      </c>
      <c r="D35" s="90" t="s">
        <v>206</v>
      </c>
      <c r="E35" s="66">
        <v>0</v>
      </c>
      <c r="F35" s="94">
        <v>0</v>
      </c>
      <c r="G35" s="66">
        <v>8.1999999999999993</v>
      </c>
      <c r="H35" s="94">
        <v>0</v>
      </c>
      <c r="I35" s="66">
        <v>0</v>
      </c>
      <c r="J35" s="94">
        <v>0</v>
      </c>
      <c r="K35" s="66">
        <v>141.9</v>
      </c>
      <c r="L35" s="94">
        <v>88.7</v>
      </c>
      <c r="M35" s="66"/>
      <c r="N35" s="66"/>
    </row>
    <row r="36" spans="1:14" ht="18" customHeight="1">
      <c r="A36" s="101"/>
      <c r="B36" s="101"/>
      <c r="C36" s="55" t="s">
        <v>207</v>
      </c>
      <c r="D36" s="90" t="s">
        <v>208</v>
      </c>
      <c r="E36" s="66">
        <v>0</v>
      </c>
      <c r="F36" s="94">
        <v>0</v>
      </c>
      <c r="G36" s="66">
        <v>10.9</v>
      </c>
      <c r="H36" s="94">
        <v>0.3</v>
      </c>
      <c r="I36" s="66">
        <v>0</v>
      </c>
      <c r="J36" s="94">
        <v>0</v>
      </c>
      <c r="K36" s="66">
        <v>10.199999999999999</v>
      </c>
      <c r="L36" s="94">
        <v>0</v>
      </c>
      <c r="M36" s="66"/>
      <c r="N36" s="66"/>
    </row>
    <row r="37" spans="1:14" ht="18" customHeight="1">
      <c r="A37" s="101"/>
      <c r="B37" s="101"/>
      <c r="C37" s="55" t="s">
        <v>209</v>
      </c>
      <c r="D37" s="90" t="s">
        <v>210</v>
      </c>
      <c r="E37" s="66">
        <f t="shared" ref="E37:N37" si="2">E34+E35-E36</f>
        <v>233.20000000000002</v>
      </c>
      <c r="F37" s="66">
        <f t="shared" si="2"/>
        <v>254.69999999999996</v>
      </c>
      <c r="G37" s="66">
        <f t="shared" si="2"/>
        <v>296.5</v>
      </c>
      <c r="H37" s="66">
        <f t="shared" si="2"/>
        <v>130.39999999999992</v>
      </c>
      <c r="I37" s="66">
        <f t="shared" si="2"/>
        <v>0</v>
      </c>
      <c r="J37" s="66">
        <f t="shared" si="2"/>
        <v>0</v>
      </c>
      <c r="K37" s="66">
        <f t="shared" si="2"/>
        <v>-351.30000000000024</v>
      </c>
      <c r="L37" s="66">
        <f t="shared" si="2"/>
        <v>-385.3</v>
      </c>
      <c r="M37" s="66">
        <f t="shared" si="2"/>
        <v>0</v>
      </c>
      <c r="N37" s="66">
        <f t="shared" si="2"/>
        <v>0</v>
      </c>
    </row>
    <row r="38" spans="1:14" ht="18" customHeight="1">
      <c r="A38" s="101"/>
      <c r="B38" s="101"/>
      <c r="C38" s="55" t="s">
        <v>211</v>
      </c>
      <c r="D38" s="90" t="s">
        <v>212</v>
      </c>
      <c r="E38" s="66">
        <v>0</v>
      </c>
      <c r="F38" s="94">
        <v>0</v>
      </c>
      <c r="G38" s="66">
        <v>0</v>
      </c>
      <c r="H38" s="94">
        <v>0</v>
      </c>
      <c r="I38" s="66">
        <v>0</v>
      </c>
      <c r="J38" s="94">
        <v>0</v>
      </c>
      <c r="K38" s="66">
        <v>0</v>
      </c>
      <c r="L38" s="94">
        <v>0</v>
      </c>
      <c r="M38" s="66"/>
      <c r="N38" s="66"/>
    </row>
    <row r="39" spans="1:14" ht="18" customHeight="1">
      <c r="A39" s="101"/>
      <c r="B39" s="101"/>
      <c r="C39" s="55" t="s">
        <v>213</v>
      </c>
      <c r="D39" s="90" t="s">
        <v>214</v>
      </c>
      <c r="E39" s="66">
        <v>0</v>
      </c>
      <c r="F39" s="94">
        <v>0</v>
      </c>
      <c r="G39" s="66">
        <v>0</v>
      </c>
      <c r="H39" s="94">
        <v>0</v>
      </c>
      <c r="I39" s="66">
        <v>0</v>
      </c>
      <c r="J39" s="94">
        <v>0</v>
      </c>
      <c r="K39" s="66">
        <v>0</v>
      </c>
      <c r="L39" s="94">
        <v>0</v>
      </c>
      <c r="M39" s="66"/>
      <c r="N39" s="66"/>
    </row>
    <row r="40" spans="1:14" ht="18" customHeight="1">
      <c r="A40" s="101"/>
      <c r="B40" s="101"/>
      <c r="C40" s="55" t="s">
        <v>215</v>
      </c>
      <c r="D40" s="90" t="s">
        <v>216</v>
      </c>
      <c r="E40" s="66">
        <v>71.400000000000006</v>
      </c>
      <c r="F40" s="94">
        <v>78</v>
      </c>
      <c r="G40" s="66">
        <v>92.2</v>
      </c>
      <c r="H40" s="94">
        <v>41.2</v>
      </c>
      <c r="I40" s="66">
        <v>0</v>
      </c>
      <c r="J40" s="94">
        <v>0</v>
      </c>
      <c r="K40" s="66">
        <v>4.5999999999999996</v>
      </c>
      <c r="L40" s="94">
        <v>10.1</v>
      </c>
      <c r="M40" s="66"/>
      <c r="N40" s="66"/>
    </row>
    <row r="41" spans="1:14" ht="18" customHeight="1">
      <c r="A41" s="101"/>
      <c r="B41" s="101"/>
      <c r="C41" s="30" t="s">
        <v>217</v>
      </c>
      <c r="D41" s="90" t="s">
        <v>218</v>
      </c>
      <c r="E41" s="66">
        <f t="shared" ref="E41:N41" si="3">E34+E35-E36-E40</f>
        <v>161.80000000000001</v>
      </c>
      <c r="F41" s="66">
        <f t="shared" si="3"/>
        <v>176.69999999999996</v>
      </c>
      <c r="G41" s="66">
        <f t="shared" si="3"/>
        <v>204.3</v>
      </c>
      <c r="H41" s="66">
        <f t="shared" si="3"/>
        <v>89.199999999999918</v>
      </c>
      <c r="I41" s="66">
        <f t="shared" si="3"/>
        <v>0</v>
      </c>
      <c r="J41" s="66">
        <f t="shared" si="3"/>
        <v>0</v>
      </c>
      <c r="K41" s="66">
        <f t="shared" si="3"/>
        <v>-355.90000000000026</v>
      </c>
      <c r="L41" s="66">
        <f t="shared" si="3"/>
        <v>-395.40000000000003</v>
      </c>
      <c r="M41" s="66">
        <f t="shared" si="3"/>
        <v>0</v>
      </c>
      <c r="N41" s="66">
        <f t="shared" si="3"/>
        <v>0</v>
      </c>
    </row>
    <row r="42" spans="1:14" ht="18" customHeight="1">
      <c r="A42" s="101"/>
      <c r="B42" s="101"/>
      <c r="C42" s="125" t="s">
        <v>219</v>
      </c>
      <c r="D42" s="125"/>
      <c r="E42" s="66">
        <f t="shared" ref="E42:N42" si="4">E37+E38-E39-E40</f>
        <v>161.80000000000001</v>
      </c>
      <c r="F42" s="66">
        <f t="shared" si="4"/>
        <v>176.69999999999996</v>
      </c>
      <c r="G42" s="66">
        <f t="shared" si="4"/>
        <v>204.3</v>
      </c>
      <c r="H42" s="66">
        <f t="shared" si="4"/>
        <v>89.199999999999918</v>
      </c>
      <c r="I42" s="66">
        <f t="shared" si="4"/>
        <v>0</v>
      </c>
      <c r="J42" s="66">
        <f t="shared" si="4"/>
        <v>0</v>
      </c>
      <c r="K42" s="66">
        <f t="shared" si="4"/>
        <v>-355.90000000000026</v>
      </c>
      <c r="L42" s="66">
        <f t="shared" si="4"/>
        <v>-395.40000000000003</v>
      </c>
      <c r="M42" s="66">
        <f t="shared" si="4"/>
        <v>0</v>
      </c>
      <c r="N42" s="66">
        <f t="shared" si="4"/>
        <v>0</v>
      </c>
    </row>
    <row r="43" spans="1:14" ht="18" customHeight="1">
      <c r="A43" s="101"/>
      <c r="B43" s="101"/>
      <c r="C43" s="55" t="s">
        <v>220</v>
      </c>
      <c r="D43" s="90" t="s">
        <v>221</v>
      </c>
      <c r="E43" s="66">
        <v>107.1</v>
      </c>
      <c r="F43" s="94">
        <v>79.900000000000006</v>
      </c>
      <c r="G43" s="66">
        <v>128.1</v>
      </c>
      <c r="H43" s="94">
        <v>39</v>
      </c>
      <c r="I43" s="66">
        <v>0</v>
      </c>
      <c r="J43" s="94">
        <v>0</v>
      </c>
      <c r="K43" s="66">
        <v>-9437.7000000000007</v>
      </c>
      <c r="L43" s="94">
        <v>-9809.2999999999993</v>
      </c>
      <c r="M43" s="66"/>
      <c r="N43" s="66"/>
    </row>
    <row r="44" spans="1:14" ht="18" customHeight="1">
      <c r="A44" s="101"/>
      <c r="B44" s="101"/>
      <c r="C44" s="30" t="s">
        <v>222</v>
      </c>
      <c r="D44" s="65" t="s">
        <v>223</v>
      </c>
      <c r="E44" s="66">
        <f t="shared" ref="E44:N44" si="5">E41+E43</f>
        <v>268.89999999999998</v>
      </c>
      <c r="F44" s="66">
        <f t="shared" si="5"/>
        <v>256.59999999999997</v>
      </c>
      <c r="G44" s="66">
        <f t="shared" si="5"/>
        <v>332.4</v>
      </c>
      <c r="H44" s="66">
        <f t="shared" si="5"/>
        <v>128.19999999999993</v>
      </c>
      <c r="I44" s="66">
        <f t="shared" si="5"/>
        <v>0</v>
      </c>
      <c r="J44" s="66">
        <f t="shared" si="5"/>
        <v>0</v>
      </c>
      <c r="K44" s="66">
        <f t="shared" si="5"/>
        <v>-9793.6</v>
      </c>
      <c r="L44" s="66">
        <f t="shared" si="5"/>
        <v>-10204.699999999999</v>
      </c>
      <c r="M44" s="66">
        <f t="shared" si="5"/>
        <v>0</v>
      </c>
      <c r="N44" s="66">
        <f t="shared" si="5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49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舩木 優香</cp:lastModifiedBy>
  <cp:lastPrinted>2023-08-29T10:01:28Z</cp:lastPrinted>
  <dcterms:created xsi:type="dcterms:W3CDTF">1999-07-06T05:17:05Z</dcterms:created>
  <dcterms:modified xsi:type="dcterms:W3CDTF">2023-08-30T06:11:21Z</dcterms:modified>
</cp:coreProperties>
</file>