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資金課\02 資金係\★照会・回答\01_総務省・地方債協会\04 地方債協会\R5\☆050825 都道府県及び指定都市の財政状況について\02 回答\"/>
    </mc:Choice>
  </mc:AlternateContent>
  <xr:revisionPtr revIDLastSave="0" documentId="13_ncr:1_{6E401E56-3803-4F6A-8CE2-011356EC9851}" xr6:coauthVersionLast="47" xr6:coauthVersionMax="47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1.普通会計予算（R4-5年度）" sheetId="2" r:id="rId1"/>
    <sheet name="2.公営企業会計予算（R4-5年度）" sheetId="11" r:id="rId2"/>
    <sheet name="3.(1)普通会計決算（R2-3年度）" sheetId="7" r:id="rId3"/>
    <sheet name="3.(2)財政指標等（H29‐R3年度）" sheetId="8" r:id="rId4"/>
    <sheet name="4.公営企業会計決算（R2-3年度）" sheetId="12" r:id="rId5"/>
    <sheet name="5.三セク決算（R2-3年度）" sheetId="13" r:id="rId6"/>
  </sheets>
  <definedNames>
    <definedName name="_xlnm.Print_Area" localSheetId="0">'1.普通会計予算（R4-5年度）'!$A$1:$I$42</definedName>
    <definedName name="_xlnm.Print_Area" localSheetId="1">'2.公営企業会計予算（R4-5年度）'!$A$1:$O$50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3" l="1"/>
  <c r="G44" i="13" s="1"/>
  <c r="E41" i="13"/>
  <c r="E44" i="13" s="1"/>
  <c r="N37" i="13"/>
  <c r="N42" i="13" s="1"/>
  <c r="N34" i="13"/>
  <c r="N41" i="13" s="1"/>
  <c r="N44" i="13" s="1"/>
  <c r="M34" i="13"/>
  <c r="M37" i="13" s="1"/>
  <c r="M42" i="13" s="1"/>
  <c r="L34" i="13"/>
  <c r="L41" i="13" s="1"/>
  <c r="L44" i="13" s="1"/>
  <c r="K34" i="13"/>
  <c r="K37" i="13" s="1"/>
  <c r="K42" i="13" s="1"/>
  <c r="G34" i="13"/>
  <c r="G37" i="13" s="1"/>
  <c r="G42" i="13" s="1"/>
  <c r="E34" i="13"/>
  <c r="E37" i="13" s="1"/>
  <c r="E42" i="13" s="1"/>
  <c r="N31" i="13"/>
  <c r="M31" i="13"/>
  <c r="L31" i="13"/>
  <c r="K31" i="13"/>
  <c r="J31" i="13"/>
  <c r="J34" i="13" s="1"/>
  <c r="I31" i="13"/>
  <c r="I34" i="13" s="1"/>
  <c r="H31" i="13"/>
  <c r="H34" i="13" s="1"/>
  <c r="G31" i="13"/>
  <c r="E31" i="13"/>
  <c r="I37" i="13" l="1"/>
  <c r="I42" i="13" s="1"/>
  <c r="I41" i="13"/>
  <c r="I44" i="13" s="1"/>
  <c r="J37" i="13"/>
  <c r="J42" i="13" s="1"/>
  <c r="J41" i="13"/>
  <c r="J44" i="13" s="1"/>
  <c r="H37" i="13"/>
  <c r="H42" i="13" s="1"/>
  <c r="H41" i="13"/>
  <c r="H44" i="13" s="1"/>
  <c r="K41" i="13"/>
  <c r="K44" i="13" s="1"/>
  <c r="M41" i="13"/>
  <c r="M44" i="13" s="1"/>
  <c r="L37" i="13"/>
  <c r="L42" i="13" s="1"/>
  <c r="M45" i="12" l="1"/>
  <c r="L45" i="12"/>
  <c r="K45" i="12"/>
  <c r="J45" i="12"/>
  <c r="O44" i="12"/>
  <c r="N44" i="12"/>
  <c r="M44" i="12"/>
  <c r="L44" i="12"/>
  <c r="K44" i="12"/>
  <c r="J44" i="12"/>
  <c r="I44" i="12"/>
  <c r="H44" i="12"/>
  <c r="G44" i="12"/>
  <c r="F44" i="12"/>
  <c r="O39" i="12"/>
  <c r="O45" i="12" s="1"/>
  <c r="N39" i="12"/>
  <c r="N45" i="12" s="1"/>
  <c r="M39" i="12"/>
  <c r="L39" i="12"/>
  <c r="K39" i="12"/>
  <c r="J39" i="12"/>
  <c r="I39" i="12"/>
  <c r="I45" i="12" s="1"/>
  <c r="H39" i="12"/>
  <c r="H45" i="12" s="1"/>
  <c r="G39" i="12"/>
  <c r="G45" i="12" s="1"/>
  <c r="F39" i="12"/>
  <c r="F45" i="12" s="1"/>
  <c r="M27" i="12"/>
  <c r="L27" i="12"/>
  <c r="K27" i="12"/>
  <c r="H27" i="12"/>
  <c r="G27" i="12"/>
  <c r="F27" i="12"/>
  <c r="O24" i="12"/>
  <c r="O27" i="12" s="1"/>
  <c r="N24" i="12"/>
  <c r="N27" i="12" s="1"/>
  <c r="M24" i="12"/>
  <c r="L24" i="12"/>
  <c r="K24" i="12"/>
  <c r="J24" i="12"/>
  <c r="J27" i="12" s="1"/>
  <c r="I24" i="12"/>
  <c r="I27" i="12" s="1"/>
  <c r="H24" i="12"/>
  <c r="F24" i="12"/>
  <c r="O16" i="12"/>
  <c r="N16" i="12"/>
  <c r="M16" i="12"/>
  <c r="L16" i="12"/>
  <c r="K16" i="12"/>
  <c r="J16" i="12"/>
  <c r="I16" i="12"/>
  <c r="H16" i="12"/>
  <c r="G16" i="12"/>
  <c r="F16" i="12"/>
  <c r="O15" i="12"/>
  <c r="N15" i="12"/>
  <c r="M15" i="12"/>
  <c r="L15" i="12"/>
  <c r="K15" i="12"/>
  <c r="J15" i="12"/>
  <c r="I15" i="12"/>
  <c r="H15" i="12"/>
  <c r="G15" i="12"/>
  <c r="F15" i="12"/>
  <c r="O14" i="12"/>
  <c r="N14" i="12"/>
  <c r="M14" i="12"/>
  <c r="L14" i="12"/>
  <c r="K14" i="12"/>
  <c r="J14" i="12"/>
  <c r="I14" i="12"/>
  <c r="H14" i="12"/>
  <c r="G14" i="12"/>
  <c r="F14" i="12"/>
  <c r="O45" i="11"/>
  <c r="N45" i="11"/>
  <c r="M45" i="11"/>
  <c r="L45" i="11"/>
  <c r="G45" i="11"/>
  <c r="O44" i="11"/>
  <c r="N44" i="11"/>
  <c r="M44" i="11"/>
  <c r="L44" i="11"/>
  <c r="K44" i="11"/>
  <c r="J44" i="11"/>
  <c r="I44" i="11"/>
  <c r="H44" i="11"/>
  <c r="G44" i="11"/>
  <c r="F44" i="11"/>
  <c r="O39" i="11"/>
  <c r="N39" i="11"/>
  <c r="M39" i="11"/>
  <c r="L39" i="11"/>
  <c r="K39" i="11"/>
  <c r="K45" i="11" s="1"/>
  <c r="J39" i="11"/>
  <c r="J45" i="11" s="1"/>
  <c r="I39" i="11"/>
  <c r="I45" i="11" s="1"/>
  <c r="H39" i="11"/>
  <c r="H45" i="11" s="1"/>
  <c r="G39" i="11"/>
  <c r="F39" i="11"/>
  <c r="F45" i="11" s="1"/>
  <c r="O27" i="11"/>
  <c r="N27" i="11"/>
  <c r="M27" i="11"/>
  <c r="J27" i="11"/>
  <c r="I27" i="11"/>
  <c r="H27" i="11"/>
  <c r="G27" i="11"/>
  <c r="F27" i="11"/>
  <c r="O24" i="11"/>
  <c r="N24" i="11"/>
  <c r="M24" i="11"/>
  <c r="L24" i="11"/>
  <c r="L27" i="11" s="1"/>
  <c r="K24" i="11"/>
  <c r="K27" i="11" s="1"/>
  <c r="J24" i="11"/>
  <c r="H24" i="11"/>
  <c r="F24" i="11"/>
  <c r="O16" i="11"/>
  <c r="N16" i="11"/>
  <c r="M16" i="11"/>
  <c r="L16" i="11"/>
  <c r="K16" i="11"/>
  <c r="J16" i="11"/>
  <c r="I16" i="11"/>
  <c r="H16" i="11"/>
  <c r="G16" i="11"/>
  <c r="F16" i="11"/>
  <c r="O15" i="11"/>
  <c r="N15" i="11"/>
  <c r="M15" i="11"/>
  <c r="L15" i="11"/>
  <c r="K15" i="11"/>
  <c r="J15" i="11"/>
  <c r="I15" i="11"/>
  <c r="H15" i="11"/>
  <c r="G15" i="11"/>
  <c r="F15" i="11"/>
  <c r="O14" i="11"/>
  <c r="N14" i="11"/>
  <c r="M14" i="11"/>
  <c r="L14" i="11"/>
  <c r="K14" i="11"/>
  <c r="J14" i="11"/>
  <c r="I14" i="11"/>
  <c r="H14" i="11"/>
  <c r="G14" i="11"/>
  <c r="F14" i="11"/>
  <c r="G24" i="8" l="1"/>
  <c r="G22" i="8" s="1"/>
  <c r="H22" i="8"/>
  <c r="H20" i="8"/>
  <c r="G20" i="8"/>
  <c r="H19" i="8"/>
  <c r="H23" i="8" s="1"/>
  <c r="G19" i="8"/>
  <c r="G23" i="8" s="1"/>
  <c r="G10" i="8"/>
  <c r="G21" i="8" l="1"/>
  <c r="H21" i="8"/>
  <c r="F27" i="7" l="1"/>
  <c r="F23" i="7"/>
  <c r="F40" i="7"/>
  <c r="H27" i="7" l="1"/>
  <c r="H23" i="7"/>
  <c r="H22" i="7"/>
  <c r="H40" i="7" l="1"/>
  <c r="F36" i="2"/>
  <c r="F40" i="2" l="1"/>
  <c r="F34" i="2"/>
  <c r="F27" i="2"/>
  <c r="F23" i="2"/>
  <c r="H34" i="2" l="1"/>
  <c r="H40" i="2" s="1"/>
  <c r="H27" i="2"/>
  <c r="H23" i="2"/>
  <c r="I22" i="8" l="1"/>
  <c r="I20" i="8"/>
  <c r="I16" i="2"/>
  <c r="F22" i="7"/>
  <c r="G9" i="7" s="1"/>
  <c r="G38" i="2"/>
  <c r="H22" i="2"/>
  <c r="F22" i="2"/>
  <c r="G20" i="2" s="1"/>
  <c r="I36" i="2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G31" i="2" l="1"/>
  <c r="G34" i="2"/>
  <c r="I23" i="8"/>
  <c r="I21" i="8"/>
  <c r="G40" i="2"/>
  <c r="G21" i="2"/>
  <c r="I40" i="7"/>
  <c r="G13" i="2"/>
  <c r="G31" i="7"/>
  <c r="G39" i="7"/>
  <c r="G20" i="7"/>
  <c r="G10" i="7"/>
  <c r="G24" i="7"/>
  <c r="G28" i="7"/>
  <c r="G32" i="7"/>
  <c r="G36" i="7"/>
  <c r="G40" i="7"/>
  <c r="G21" i="7"/>
  <c r="G25" i="7"/>
  <c r="G29" i="7"/>
  <c r="G33" i="7"/>
  <c r="G37" i="7"/>
  <c r="G26" i="2"/>
  <c r="G26" i="7"/>
  <c r="G30" i="7"/>
  <c r="G34" i="7"/>
  <c r="G38" i="7"/>
  <c r="G17" i="7"/>
  <c r="G19" i="7"/>
  <c r="G23" i="7"/>
  <c r="G14" i="7"/>
  <c r="G12" i="7"/>
  <c r="G27" i="7"/>
  <c r="G35" i="7"/>
  <c r="G9" i="2"/>
  <c r="I22" i="2"/>
  <c r="G22" i="2"/>
  <c r="G10" i="2"/>
  <c r="G16" i="2"/>
  <c r="G14" i="2"/>
  <c r="G19" i="2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F8" authorId="0" shapeId="0" xr:uid="{C724BB08-DA59-4A91-AD02-EB274C25AFED}">
      <text>
        <r>
          <rPr>
            <b/>
            <sz val="9"/>
            <color indexed="81"/>
            <rFont val="MS P ゴシック"/>
            <family val="3"/>
            <charset val="128"/>
          </rPr>
          <t>堺市:</t>
        </r>
        <r>
          <rPr>
            <sz val="9"/>
            <color indexed="81"/>
            <rFont val="MS P ゴシック"/>
            <family val="3"/>
            <charset val="128"/>
          </rPr>
          <t xml:space="preserve">
決算統計20表</t>
        </r>
      </text>
    </comment>
    <comment ref="F19" authorId="0" shapeId="0" xr:uid="{FD98939B-4398-44CB-87A1-E1D4B3F25270}">
      <text>
        <r>
          <rPr>
            <b/>
            <sz val="9"/>
            <color indexed="81"/>
            <rFont val="MS P ゴシック"/>
            <family val="3"/>
            <charset val="128"/>
          </rPr>
          <t>堺市:</t>
        </r>
        <r>
          <rPr>
            <sz val="9"/>
            <color indexed="81"/>
            <rFont val="MS P ゴシック"/>
            <family val="3"/>
            <charset val="128"/>
          </rPr>
          <t xml:space="preserve">
決算統計23表</t>
        </r>
      </text>
    </comment>
    <comment ref="F25" authorId="0" shapeId="0" xr:uid="{DA0BFE49-80E5-408A-BA89-C6C183EE0FBC}">
      <text>
        <r>
          <rPr>
            <b/>
            <sz val="9"/>
            <color indexed="81"/>
            <rFont val="MS P ゴシック"/>
            <family val="3"/>
            <charset val="128"/>
          </rPr>
          <t>堺市:</t>
        </r>
        <r>
          <rPr>
            <sz val="9"/>
            <color indexed="81"/>
            <rFont val="MS P ゴシック"/>
            <family val="3"/>
            <charset val="128"/>
          </rPr>
          <t xml:space="preserve">
補填財源の計</t>
        </r>
      </text>
    </comment>
  </commentList>
</comments>
</file>

<file path=xl/sharedStrings.xml><?xml version="1.0" encoding="utf-8"?>
<sst xmlns="http://schemas.openxmlformats.org/spreadsheetml/2006/main" count="428" uniqueCount="238">
  <si>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</si>
  <si>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</si>
  <si>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</si>
  <si>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</si>
  <si>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</si>
  <si>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</si>
  <si>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</si>
  <si>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</si>
  <si>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</si>
  <si>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</si>
  <si>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</si>
  <si>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</si>
  <si>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</si>
  <si>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</si>
  <si>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</si>
  <si>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</si>
  <si>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</si>
  <si>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</si>
  <si>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</si>
  <si>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</si>
  <si>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</si>
  <si>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</si>
  <si>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</si>
  <si>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</si>
  <si>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</si>
  <si>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</si>
  <si>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</si>
  <si>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</si>
  <si>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</si>
  <si>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</si>
  <si>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</si>
  <si>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</si>
  <si>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</si>
  <si>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</si>
  <si>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</si>
  <si>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</si>
  <si>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</si>
  <si>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</si>
  <si>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</si>
  <si>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</si>
  <si>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</si>
  <si>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</si>
  <si>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</si>
  <si>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</si>
  <si>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</si>
  <si>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</si>
  <si>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</si>
  <si>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</si>
  <si>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</si>
  <si>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</si>
  <si>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</si>
  <si>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</si>
  <si>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</si>
  <si>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</si>
  <si>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</si>
  <si>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</si>
  <si>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</si>
  <si>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</si>
  <si>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</si>
  <si>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</si>
  <si>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</si>
  <si>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</si>
  <si>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</si>
  <si>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</si>
  <si>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</si>
  <si>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</si>
  <si>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</si>
  <si>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</si>
  <si>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</si>
  <si>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</si>
  <si>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</si>
  <si>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</si>
  <si>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</si>
  <si>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</si>
  <si>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</si>
  <si>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</si>
  <si>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</si>
  <si>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</si>
  <si>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</si>
  <si>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</si>
  <si>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</si>
  <si>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</si>
  <si>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</si>
  <si>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</si>
  <si>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</si>
  <si>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</si>
  <si>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</si>
  <si>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</si>
  <si>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</si>
  <si>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</si>
  <si>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</si>
  <si>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</si>
  <si>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</si>
  <si>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</si>
  <si>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</si>
  <si>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</si>
  <si>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</si>
  <si>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</si>
  <si>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</si>
  <si>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</si>
  <si>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</si>
  <si>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</si>
  <si>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</si>
  <si>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</si>
  <si>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</si>
  <si>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</si>
  <si>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</si>
  <si>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</si>
  <si>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</si>
  <si>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</si>
  <si>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</si>
  <si>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</si>
  <si>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</si>
  <si>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</si>
  <si>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</si>
  <si>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</si>
  <si>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</si>
  <si>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</si>
  <si>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</si>
  <si>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</si>
  <si>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</si>
  <si>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</si>
  <si>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</si>
  <si>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</si>
  <si>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</si>
  <si>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</si>
  <si>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</si>
  <si>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</si>
  <si>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</si>
  <si>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</si>
  <si>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</si>
  <si>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</si>
  <si>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</si>
  <si>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</si>
  <si>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</si>
  <si>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</si>
  <si>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</si>
  <si>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</si>
  <si>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</si>
  <si>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</si>
  <si>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</si>
  <si>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</si>
  <si>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</si>
  <si>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</si>
  <si>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</si>
  <si>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</si>
  <si>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</si>
  <si>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</si>
  <si>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</si>
  <si>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</si>
  <si>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</si>
  <si>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</si>
  <si>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</si>
  <si>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</si>
  <si>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</si>
  <si>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</si>
  <si>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</si>
  <si>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</si>
  <si>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</si>
  <si>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</si>
  <si>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</si>
  <si>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</si>
  <si>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</si>
  <si>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</si>
  <si>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</si>
  <si>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</si>
  <si>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</si>
  <si>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</si>
  <si>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</si>
  <si>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</si>
  <si>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</si>
  <si>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</si>
  <si>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</si>
  <si>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</si>
  <si>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</si>
  <si>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</si>
  <si>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</si>
  <si>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</si>
  <si>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</si>
  <si>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</si>
  <si>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</si>
  <si>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</si>
  <si>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</si>
  <si>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</si>
  <si>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</si>
  <si>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</si>
  <si>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</si>
  <si>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</si>
  <si>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</si>
  <si>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</si>
  <si>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</si>
  <si>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</si>
  <si>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</si>
  <si>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</si>
  <si>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</si>
  <si>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</si>
  <si>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</si>
  <si>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</si>
  <si>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</si>
  <si>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</si>
  <si>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</si>
  <si>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</si>
  <si>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</si>
  <si>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</si>
  <si>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</si>
  <si>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</si>
  <si>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</si>
  <si>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</si>
  <si>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</si>
  <si>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</si>
  <si>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</si>
  <si>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</si>
  <si>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</si>
  <si>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</si>
  <si>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</si>
  <si>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</si>
  <si>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</si>
  <si>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</si>
  <si>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</si>
  <si>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</si>
  <si>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</si>
  <si>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</si>
  <si>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</si>
  <si>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</si>
  <si>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</si>
  <si>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</si>
  <si>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</si>
  <si>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堺市</t>
    <rPh sb="0" eb="2">
      <t>サカイシ</t>
    </rPh>
    <phoneticPr fontId="7"/>
  </si>
  <si>
    <t>-</t>
  </si>
  <si>
    <t>堺市</t>
    <rPh sb="0" eb="2">
      <t>サカイシ</t>
    </rPh>
    <phoneticPr fontId="15"/>
  </si>
  <si>
    <t>水道事業会計</t>
    <rPh sb="0" eb="2">
      <t>スイドウ</t>
    </rPh>
    <rPh sb="2" eb="4">
      <t>ジギョウ</t>
    </rPh>
    <rPh sb="4" eb="6">
      <t>カイケイ</t>
    </rPh>
    <phoneticPr fontId="6"/>
  </si>
  <si>
    <t>下水道事業会計</t>
    <rPh sb="0" eb="3">
      <t>ゲスイドウ</t>
    </rPh>
    <rPh sb="3" eb="5">
      <t>ジギョウ</t>
    </rPh>
    <rPh sb="5" eb="7">
      <t>カイケイ</t>
    </rPh>
    <phoneticPr fontId="6"/>
  </si>
  <si>
    <t>(令和３年度決算ﾍﾞｰｽ）</t>
    <rPh sb="4" eb="6">
      <t>ネンド</t>
    </rPh>
    <phoneticPr fontId="7"/>
  </si>
  <si>
    <t>令和３年度</t>
    <rPh sb="3" eb="5">
      <t>ネンド</t>
    </rPh>
    <phoneticPr fontId="7"/>
  </si>
  <si>
    <t>令和２年度</t>
    <rPh sb="3" eb="5">
      <t>ネンド</t>
    </rPh>
    <phoneticPr fontId="7"/>
  </si>
  <si>
    <t>令和２年度</t>
    <phoneticPr fontId="7"/>
  </si>
  <si>
    <t>(令和３年度決算額）</t>
    <rPh sb="4" eb="6">
      <t>ネンド</t>
    </rPh>
    <phoneticPr fontId="7"/>
  </si>
  <si>
    <t>(株)さかい新事業創造センター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</si>
</sst>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  <numFmt numFmtId="182" formatCode="#,##0,"/>
    <numFmt numFmtId="183" formatCode="#,##0,;&quot;▲ &quot;#,##0,"/>
  </numFmts>
  <fonts count="27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11"/>
      <color theme="1"/>
      <name val="明朝"/>
      <family val="1"/>
      <charset val="128"/>
    </font>
    <font>
      <sz val="10.5"/>
      <name val="ＭＳ ゴシック"/>
      <family val="3"/>
      <charset val="128"/>
    </font>
    <font>
      <b/>
      <sz val="12"/>
      <name val="游ゴシック"/>
      <family val="1"/>
      <charset val="128"/>
    </font>
    <font>
      <sz val="6"/>
      <name val="明朝"/>
      <family val="1"/>
      <charset val="128"/>
    </font>
    <font>
      <b/>
      <sz val="11"/>
      <name val="游ゴシック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36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1" fillId="0" borderId="4" xfId="0" applyFont="1" applyBorder="1" applyAlignment="1">
      <alignment horizontal="distributed" vertical="center" justifyLastLine="1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3" fontId="0" fillId="0" borderId="12" xfId="0" applyNumberFormat="1" applyFont="1" applyFill="1" applyBorder="1" applyAlignment="1">
      <alignment horizontal="right" vertical="center"/>
    </xf>
    <xf numFmtId="3" fontId="21" fillId="0" borderId="12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distributed" vertical="center" justifyLastLine="1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182" fontId="0" fillId="0" borderId="8" xfId="0" applyNumberFormat="1" applyFont="1" applyBorder="1" applyAlignment="1">
      <alignment horizontal="right" vertical="center"/>
    </xf>
    <xf numFmtId="182" fontId="0" fillId="0" borderId="8" xfId="1" applyNumberFormat="1" applyFont="1" applyFill="1" applyBorder="1" applyAlignment="1">
      <alignment horizontal="right" vertical="center"/>
    </xf>
    <xf numFmtId="182" fontId="0" fillId="0" borderId="8" xfId="1" applyNumberFormat="1" applyFont="1" applyBorder="1" applyAlignment="1">
      <alignment horizontal="right" vertical="center"/>
    </xf>
    <xf numFmtId="183" fontId="0" fillId="0" borderId="8" xfId="1" applyNumberFormat="1" applyFont="1" applyBorder="1" applyAlignment="1">
      <alignment horizontal="right" vertical="center"/>
    </xf>
    <xf numFmtId="177" fontId="0" fillId="0" borderId="8" xfId="0" applyNumberForma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82" fontId="0" fillId="0" borderId="8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vertical="center"/>
    </xf>
    <xf numFmtId="177" fontId="0" fillId="0" borderId="8" xfId="1" applyNumberFormat="1" applyFont="1" applyBorder="1" applyAlignment="1">
      <alignment horizontal="right" vertical="center"/>
    </xf>
    <xf numFmtId="183" fontId="0" fillId="0" borderId="8" xfId="1" applyNumberFormat="1" applyFont="1" applyBorder="1" applyAlignment="1">
      <alignment vertical="center"/>
    </xf>
    <xf numFmtId="181" fontId="0" fillId="0" borderId="8" xfId="1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8" xfId="1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16" fillId="0" borderId="8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4" xfId="0" applyFont="1" applyBorder="1" applyAlignment="1">
      <alignment horizontal="distributed" vertical="center" justifyLastLine="1"/>
    </xf>
    <xf numFmtId="41" fontId="22" fillId="0" borderId="4" xfId="0" applyNumberFormat="1" applyFont="1" applyBorder="1" applyAlignment="1">
      <alignment horizontal="distributed" vertical="center" justifyLastLine="1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42"/>
  <sheetViews>
    <sheetView view="pageBreakPreview" zoomScaleNormal="100" zoomScaleSheetLayoutView="100" workbookViewId="0">
      <pane xSplit="5" ySplit="8" topLeftCell="F9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14" t="s">
        <v>0</v>
      </c>
      <c r="B1" s="114"/>
      <c r="C1" s="114"/>
      <c r="D1" s="114"/>
      <c r="E1" s="92" t="s">
        <v>227</v>
      </c>
      <c r="F1" s="2"/>
    </row>
    <row r="3" spans="1:9" ht="14.25">
      <c r="A3" s="10" t="s">
        <v>103</v>
      </c>
    </row>
    <row r="5" spans="1:9">
      <c r="A5" s="9" t="s">
        <v>217</v>
      </c>
    </row>
    <row r="6" spans="1:9" ht="14.25">
      <c r="A6" s="3"/>
      <c r="G6" s="116" t="s">
        <v>104</v>
      </c>
      <c r="H6" s="117"/>
      <c r="I6" s="117"/>
    </row>
    <row r="7" spans="1:9" ht="27" customHeight="1">
      <c r="A7" s="8"/>
      <c r="B7" s="4"/>
      <c r="C7" s="4"/>
      <c r="D7" s="4"/>
      <c r="E7" s="57"/>
      <c r="F7" s="49" t="s">
        <v>218</v>
      </c>
      <c r="G7" s="49"/>
      <c r="H7" s="49" t="s">
        <v>226</v>
      </c>
      <c r="I7" s="50" t="s">
        <v>20</v>
      </c>
    </row>
    <row r="8" spans="1:9" ht="17.100000000000001" customHeight="1">
      <c r="A8" s="5"/>
      <c r="B8" s="6"/>
      <c r="C8" s="6"/>
      <c r="D8" s="6"/>
      <c r="E8" s="58"/>
      <c r="F8" s="51" t="s">
        <v>101</v>
      </c>
      <c r="G8" s="51" t="s">
        <v>1</v>
      </c>
      <c r="H8" s="51" t="s">
        <v>215</v>
      </c>
      <c r="I8" s="52"/>
    </row>
    <row r="9" spans="1:9" ht="18" customHeight="1">
      <c r="A9" s="115" t="s">
        <v>79</v>
      </c>
      <c r="B9" s="115" t="s">
        <v>80</v>
      </c>
      <c r="C9" s="59" t="s">
        <v>2</v>
      </c>
      <c r="D9" s="53"/>
      <c r="E9" s="53"/>
      <c r="F9" s="54">
        <v>157402</v>
      </c>
      <c r="G9" s="55">
        <f t="shared" ref="G9:G22" si="0">F9/$F$22*100</f>
        <v>35.749294789390724</v>
      </c>
      <c r="H9" s="54">
        <v>151678</v>
      </c>
      <c r="I9" s="55">
        <f t="shared" ref="I9:I21" si="1">(F9/H9-1)*100</f>
        <v>3.7737839370244775</v>
      </c>
    </row>
    <row r="10" spans="1:9" ht="18" customHeight="1">
      <c r="A10" s="115"/>
      <c r="B10" s="115"/>
      <c r="C10" s="61"/>
      <c r="D10" s="59" t="s">
        <v>21</v>
      </c>
      <c r="E10" s="53"/>
      <c r="F10" s="54">
        <v>73033</v>
      </c>
      <c r="G10" s="55">
        <f t="shared" si="0"/>
        <v>16.587325741436405</v>
      </c>
      <c r="H10" s="54">
        <v>68727</v>
      </c>
      <c r="I10" s="55">
        <f t="shared" si="1"/>
        <v>6.2653687779184342</v>
      </c>
    </row>
    <row r="11" spans="1:9" ht="18" customHeight="1">
      <c r="A11" s="115"/>
      <c r="B11" s="115"/>
      <c r="C11" s="48"/>
      <c r="D11" s="48"/>
      <c r="E11" s="29" t="s">
        <v>22</v>
      </c>
      <c r="F11" s="54">
        <v>60757</v>
      </c>
      <c r="G11" s="55">
        <f t="shared" si="0"/>
        <v>13.799188723898123</v>
      </c>
      <c r="H11" s="54">
        <v>59663</v>
      </c>
      <c r="I11" s="55">
        <f t="shared" si="1"/>
        <v>1.8336322343831091</v>
      </c>
    </row>
    <row r="12" spans="1:9" ht="18" customHeight="1">
      <c r="A12" s="115"/>
      <c r="B12" s="115"/>
      <c r="C12" s="48"/>
      <c r="D12" s="28"/>
      <c r="E12" s="29" t="s">
        <v>23</v>
      </c>
      <c r="F12" s="54">
        <v>8136</v>
      </c>
      <c r="G12" s="55">
        <f>F12/$F$22*100</f>
        <v>1.8478562051719987</v>
      </c>
      <c r="H12" s="54">
        <v>9064</v>
      </c>
      <c r="I12" s="55">
        <f t="shared" si="1"/>
        <v>-10.238305383936453</v>
      </c>
    </row>
    <row r="13" spans="1:9" ht="18" customHeight="1">
      <c r="A13" s="115"/>
      <c r="B13" s="115"/>
      <c r="C13" s="60"/>
      <c r="D13" s="53" t="s">
        <v>24</v>
      </c>
      <c r="E13" s="53"/>
      <c r="F13" s="54">
        <v>60418</v>
      </c>
      <c r="G13" s="55">
        <f t="shared" si="0"/>
        <v>13.722194715349289</v>
      </c>
      <c r="H13" s="54">
        <v>59364</v>
      </c>
      <c r="I13" s="55">
        <f t="shared" si="1"/>
        <v>1.7754868270332125</v>
      </c>
    </row>
    <row r="14" spans="1:9" ht="18" customHeight="1">
      <c r="A14" s="115"/>
      <c r="B14" s="115"/>
      <c r="C14" s="53" t="s">
        <v>3</v>
      </c>
      <c r="D14" s="53"/>
      <c r="E14" s="53"/>
      <c r="F14" s="54">
        <v>2087</v>
      </c>
      <c r="G14" s="55">
        <f t="shared" si="0"/>
        <v>0.47400146265904147</v>
      </c>
      <c r="H14" s="54">
        <v>2109</v>
      </c>
      <c r="I14" s="55">
        <f t="shared" si="1"/>
        <v>-1.0431484115694611</v>
      </c>
    </row>
    <row r="15" spans="1:9" ht="18" customHeight="1">
      <c r="A15" s="115"/>
      <c r="B15" s="115"/>
      <c r="C15" s="53" t="s">
        <v>4</v>
      </c>
      <c r="D15" s="53"/>
      <c r="E15" s="53"/>
      <c r="F15" s="54">
        <v>37291</v>
      </c>
      <c r="G15" s="55">
        <f t="shared" si="0"/>
        <v>8.4695680613408317</v>
      </c>
      <c r="H15" s="54">
        <v>33742</v>
      </c>
      <c r="I15" s="55">
        <f t="shared" si="1"/>
        <v>10.518048722660179</v>
      </c>
    </row>
    <row r="16" spans="1:9" ht="18" customHeight="1">
      <c r="A16" s="115"/>
      <c r="B16" s="115"/>
      <c r="C16" s="53" t="s">
        <v>25</v>
      </c>
      <c r="D16" s="53"/>
      <c r="E16" s="53"/>
      <c r="F16" s="54">
        <v>5636</v>
      </c>
      <c r="G16" s="55">
        <f t="shared" si="0"/>
        <v>1.2800537822454996</v>
      </c>
      <c r="H16" s="54">
        <v>5756</v>
      </c>
      <c r="I16" s="55">
        <f>(F16/H16-1)*100</f>
        <v>-2.0847810979847115</v>
      </c>
    </row>
    <row r="17" spans="1:9" ht="18" customHeight="1">
      <c r="A17" s="115"/>
      <c r="B17" s="115"/>
      <c r="C17" s="53" t="s">
        <v>5</v>
      </c>
      <c r="D17" s="53"/>
      <c r="E17" s="53"/>
      <c r="F17" s="54">
        <v>106282</v>
      </c>
      <c r="G17" s="55">
        <f t="shared" si="0"/>
        <v>24.138870845389672</v>
      </c>
      <c r="H17" s="54">
        <v>109532</v>
      </c>
      <c r="I17" s="55">
        <f t="shared" si="1"/>
        <v>-2.9671694116787828</v>
      </c>
    </row>
    <row r="18" spans="1:9" ht="18" customHeight="1">
      <c r="A18" s="115"/>
      <c r="B18" s="115"/>
      <c r="C18" s="53" t="s">
        <v>26</v>
      </c>
      <c r="D18" s="53"/>
      <c r="E18" s="53"/>
      <c r="F18" s="54">
        <v>30833</v>
      </c>
      <c r="G18" s="55">
        <f t="shared" si="0"/>
        <v>7.0028208424370995</v>
      </c>
      <c r="H18" s="54">
        <v>28346</v>
      </c>
      <c r="I18" s="55">
        <f t="shared" si="1"/>
        <v>8.7737246877866326</v>
      </c>
    </row>
    <row r="19" spans="1:9" ht="18" customHeight="1">
      <c r="A19" s="115"/>
      <c r="B19" s="115"/>
      <c r="C19" s="53" t="s">
        <v>27</v>
      </c>
      <c r="D19" s="53"/>
      <c r="E19" s="53"/>
      <c r="F19" s="54">
        <v>4471</v>
      </c>
      <c r="G19" s="55">
        <f t="shared" si="0"/>
        <v>1.0154578531617509</v>
      </c>
      <c r="H19" s="54">
        <v>4360</v>
      </c>
      <c r="I19" s="55">
        <f t="shared" si="1"/>
        <v>2.5458715596330173</v>
      </c>
    </row>
    <row r="20" spans="1:9" ht="18" customHeight="1">
      <c r="A20" s="115"/>
      <c r="B20" s="115"/>
      <c r="C20" s="53" t="s">
        <v>6</v>
      </c>
      <c r="D20" s="53"/>
      <c r="E20" s="53"/>
      <c r="F20" s="54">
        <v>36330</v>
      </c>
      <c r="G20" s="55">
        <f t="shared" si="0"/>
        <v>8.2513048099678858</v>
      </c>
      <c r="H20" s="54">
        <v>42227</v>
      </c>
      <c r="I20" s="55">
        <f t="shared" si="1"/>
        <v>-13.964998697515806</v>
      </c>
    </row>
    <row r="21" spans="1:9" ht="18" customHeight="1">
      <c r="A21" s="115"/>
      <c r="B21" s="115"/>
      <c r="C21" s="53" t="s">
        <v>7</v>
      </c>
      <c r="D21" s="53"/>
      <c r="E21" s="53"/>
      <c r="F21" s="54">
        <v>59962</v>
      </c>
      <c r="G21" s="55">
        <f t="shared" si="0"/>
        <v>13.618627553407494</v>
      </c>
      <c r="H21" s="54">
        <v>53085</v>
      </c>
      <c r="I21" s="55">
        <f t="shared" si="1"/>
        <v>12.954695299990583</v>
      </c>
    </row>
    <row r="22" spans="1:9" ht="18" customHeight="1">
      <c r="A22" s="115"/>
      <c r="B22" s="115"/>
      <c r="C22" s="53" t="s">
        <v>8</v>
      </c>
      <c r="D22" s="53"/>
      <c r="E22" s="53"/>
      <c r="F22" s="54">
        <f>SUM(F9,F14:F21)</f>
        <v>440294</v>
      </c>
      <c r="G22" s="55">
        <f t="shared" si="0"/>
        <v>100</v>
      </c>
      <c r="H22" s="54">
        <f>SUM(H9,H14:H21)</f>
        <v>430835</v>
      </c>
      <c r="I22" s="55">
        <f t="shared" ref="I22:I40" si="2">(F22/H22-1)*100</f>
        <v>2.1955040792879021</v>
      </c>
    </row>
    <row r="23" spans="1:9" ht="18" customHeight="1">
      <c r="A23" s="115"/>
      <c r="B23" s="115" t="s">
        <v>81</v>
      </c>
      <c r="C23" s="62" t="s">
        <v>9</v>
      </c>
      <c r="D23" s="29"/>
      <c r="E23" s="29"/>
      <c r="F23" s="54">
        <f>SUM(F24:F26)</f>
        <v>272667</v>
      </c>
      <c r="G23" s="55">
        <f t="shared" ref="G23:G37" si="3">F23/$F$40*100</f>
        <v>61.928393300839893</v>
      </c>
      <c r="H23" s="54">
        <f>H26+H25+H24</f>
        <v>273477</v>
      </c>
      <c r="I23" s="55">
        <f t="shared" si="2"/>
        <v>-0.2961857852762706</v>
      </c>
    </row>
    <row r="24" spans="1:9" ht="18" customHeight="1">
      <c r="A24" s="115"/>
      <c r="B24" s="115"/>
      <c r="C24" s="61"/>
      <c r="D24" s="29" t="s">
        <v>10</v>
      </c>
      <c r="E24" s="29"/>
      <c r="F24" s="54">
        <v>89282</v>
      </c>
      <c r="G24" s="55">
        <f t="shared" si="3"/>
        <v>20.277814369489477</v>
      </c>
      <c r="H24" s="54">
        <v>89723</v>
      </c>
      <c r="I24" s="55">
        <f t="shared" si="2"/>
        <v>-0.49151276707198877</v>
      </c>
    </row>
    <row r="25" spans="1:9" ht="18" customHeight="1">
      <c r="A25" s="115"/>
      <c r="B25" s="115"/>
      <c r="C25" s="61"/>
      <c r="D25" s="29" t="s">
        <v>28</v>
      </c>
      <c r="E25" s="29"/>
      <c r="F25" s="54">
        <v>144895</v>
      </c>
      <c r="G25" s="55">
        <f t="shared" si="3"/>
        <v>32.908692827974036</v>
      </c>
      <c r="H25" s="54">
        <v>145050</v>
      </c>
      <c r="I25" s="55">
        <f t="shared" si="2"/>
        <v>-0.10685970355049923</v>
      </c>
    </row>
    <row r="26" spans="1:9" ht="18" customHeight="1">
      <c r="A26" s="115"/>
      <c r="B26" s="115"/>
      <c r="C26" s="60"/>
      <c r="D26" s="29" t="s">
        <v>11</v>
      </c>
      <c r="E26" s="29"/>
      <c r="F26" s="54">
        <v>38490</v>
      </c>
      <c r="G26" s="55">
        <f t="shared" si="3"/>
        <v>8.7418861033763804</v>
      </c>
      <c r="H26" s="54">
        <v>38704</v>
      </c>
      <c r="I26" s="55">
        <f t="shared" si="2"/>
        <v>-0.55291442744935804</v>
      </c>
    </row>
    <row r="27" spans="1:9" ht="18" customHeight="1">
      <c r="A27" s="115"/>
      <c r="B27" s="115"/>
      <c r="C27" s="62" t="s">
        <v>12</v>
      </c>
      <c r="D27" s="29"/>
      <c r="E27" s="29"/>
      <c r="F27" s="54">
        <f>SUM(F28:F33)</f>
        <v>129935</v>
      </c>
      <c r="G27" s="55">
        <f t="shared" si="3"/>
        <v>29.510963129181867</v>
      </c>
      <c r="H27" s="54">
        <f>SUM(H28:H33)</f>
        <v>120228</v>
      </c>
      <c r="I27" s="55">
        <f t="shared" si="2"/>
        <v>8.073826396513283</v>
      </c>
    </row>
    <row r="28" spans="1:9" ht="18" customHeight="1">
      <c r="A28" s="115"/>
      <c r="B28" s="115"/>
      <c r="C28" s="61"/>
      <c r="D28" s="29" t="s">
        <v>13</v>
      </c>
      <c r="E28" s="29"/>
      <c r="F28" s="54">
        <v>58385</v>
      </c>
      <c r="G28" s="55">
        <f t="shared" si="3"/>
        <v>13.260457785025459</v>
      </c>
      <c r="H28" s="54">
        <v>55250</v>
      </c>
      <c r="I28" s="55">
        <f t="shared" si="2"/>
        <v>5.6742081447963777</v>
      </c>
    </row>
    <row r="29" spans="1:9" ht="18" customHeight="1">
      <c r="A29" s="115"/>
      <c r="B29" s="115"/>
      <c r="C29" s="61"/>
      <c r="D29" s="29" t="s">
        <v>29</v>
      </c>
      <c r="E29" s="29"/>
      <c r="F29" s="54">
        <v>1892</v>
      </c>
      <c r="G29" s="55">
        <f t="shared" si="3"/>
        <v>0.42971287367077449</v>
      </c>
      <c r="H29" s="54">
        <v>1894</v>
      </c>
      <c r="I29" s="55">
        <f t="shared" si="2"/>
        <v>-0.10559662090813271</v>
      </c>
    </row>
    <row r="30" spans="1:9" ht="18" customHeight="1">
      <c r="A30" s="115"/>
      <c r="B30" s="115"/>
      <c r="C30" s="61"/>
      <c r="D30" s="29" t="s">
        <v>30</v>
      </c>
      <c r="E30" s="29"/>
      <c r="F30" s="54">
        <v>23907</v>
      </c>
      <c r="G30" s="55">
        <f t="shared" si="3"/>
        <v>5.4297810099615251</v>
      </c>
      <c r="H30" s="54">
        <v>22116</v>
      </c>
      <c r="I30" s="55">
        <f t="shared" si="2"/>
        <v>8.098209441128601</v>
      </c>
    </row>
    <row r="31" spans="1:9" ht="18" customHeight="1">
      <c r="A31" s="115"/>
      <c r="B31" s="115"/>
      <c r="C31" s="61"/>
      <c r="D31" s="29" t="s">
        <v>31</v>
      </c>
      <c r="E31" s="29"/>
      <c r="F31" s="54">
        <v>37581</v>
      </c>
      <c r="G31" s="55">
        <f t="shared" si="3"/>
        <v>8.5354331424003043</v>
      </c>
      <c r="H31" s="54">
        <v>36017</v>
      </c>
      <c r="I31" s="55">
        <f t="shared" si="2"/>
        <v>4.3423938695615893</v>
      </c>
    </row>
    <row r="32" spans="1:9" ht="18" customHeight="1">
      <c r="A32" s="115"/>
      <c r="B32" s="115"/>
      <c r="C32" s="61"/>
      <c r="D32" s="29" t="s">
        <v>14</v>
      </c>
      <c r="E32" s="29"/>
      <c r="F32" s="54">
        <v>2920</v>
      </c>
      <c r="G32" s="55">
        <f t="shared" si="3"/>
        <v>0.663193229978151</v>
      </c>
      <c r="H32" s="54">
        <v>710</v>
      </c>
      <c r="I32" s="55">
        <f t="shared" si="2"/>
        <v>311.26760563380282</v>
      </c>
    </row>
    <row r="33" spans="1:9" ht="18" customHeight="1">
      <c r="A33" s="115"/>
      <c r="B33" s="115"/>
      <c r="C33" s="60"/>
      <c r="D33" s="29" t="s">
        <v>32</v>
      </c>
      <c r="E33" s="29"/>
      <c r="F33" s="54">
        <v>5250</v>
      </c>
      <c r="G33" s="55">
        <f t="shared" si="3"/>
        <v>1.1923850881456481</v>
      </c>
      <c r="H33" s="54">
        <v>4241</v>
      </c>
      <c r="I33" s="55">
        <f t="shared" si="2"/>
        <v>23.791558594671059</v>
      </c>
    </row>
    <row r="34" spans="1:9" ht="18" customHeight="1">
      <c r="A34" s="115"/>
      <c r="B34" s="115"/>
      <c r="C34" s="62" t="s">
        <v>15</v>
      </c>
      <c r="D34" s="29"/>
      <c r="E34" s="29"/>
      <c r="F34" s="54">
        <f>F35+F38+F39</f>
        <v>37392</v>
      </c>
      <c r="G34" s="55">
        <f t="shared" si="3"/>
        <v>8.4925072792270608</v>
      </c>
      <c r="H34" s="54">
        <f>SUM(H38:H39,H35)</f>
        <v>36830</v>
      </c>
      <c r="I34" s="55">
        <f t="shared" si="2"/>
        <v>1.5259299484116307</v>
      </c>
    </row>
    <row r="35" spans="1:9" ht="18" customHeight="1">
      <c r="A35" s="115"/>
      <c r="B35" s="115"/>
      <c r="C35" s="61"/>
      <c r="D35" s="62" t="s">
        <v>16</v>
      </c>
      <c r="E35" s="29"/>
      <c r="F35" s="54">
        <v>37392</v>
      </c>
      <c r="G35" s="55">
        <f t="shared" si="3"/>
        <v>8.4925072792270608</v>
      </c>
      <c r="H35" s="54">
        <v>36830</v>
      </c>
      <c r="I35" s="55">
        <f t="shared" si="2"/>
        <v>1.5259299484116307</v>
      </c>
    </row>
    <row r="36" spans="1:9" ht="18" customHeight="1">
      <c r="A36" s="115"/>
      <c r="B36" s="115"/>
      <c r="C36" s="61"/>
      <c r="D36" s="61"/>
      <c r="E36" s="56" t="s">
        <v>102</v>
      </c>
      <c r="F36" s="54">
        <f>14339+410</f>
        <v>14749</v>
      </c>
      <c r="G36" s="55">
        <f t="shared" si="3"/>
        <v>3.3498071742971742</v>
      </c>
      <c r="H36" s="54">
        <v>16995</v>
      </c>
      <c r="I36" s="55">
        <f>(F36/H36-1)*100</f>
        <v>-13.215651662253602</v>
      </c>
    </row>
    <row r="37" spans="1:9" ht="18" customHeight="1">
      <c r="A37" s="115"/>
      <c r="B37" s="115"/>
      <c r="C37" s="61"/>
      <c r="D37" s="60"/>
      <c r="E37" s="29" t="s">
        <v>33</v>
      </c>
      <c r="F37" s="54">
        <v>22643</v>
      </c>
      <c r="G37" s="55">
        <f t="shared" si="3"/>
        <v>5.1427001049298875</v>
      </c>
      <c r="H37" s="54">
        <v>19835</v>
      </c>
      <c r="I37" s="55">
        <f t="shared" si="2"/>
        <v>14.156793546760781</v>
      </c>
    </row>
    <row r="38" spans="1:9" ht="18" customHeight="1">
      <c r="A38" s="115"/>
      <c r="B38" s="115"/>
      <c r="C38" s="61"/>
      <c r="D38" s="53" t="s">
        <v>34</v>
      </c>
      <c r="E38" s="53"/>
      <c r="F38" s="54">
        <v>0</v>
      </c>
      <c r="G38" s="55">
        <f>F38/$F$40*100</f>
        <v>0</v>
      </c>
      <c r="H38" s="54">
        <v>0</v>
      </c>
      <c r="I38" s="55" t="e">
        <f t="shared" si="2"/>
        <v>#DIV/0!</v>
      </c>
    </row>
    <row r="39" spans="1:9" ht="18" customHeight="1">
      <c r="A39" s="115"/>
      <c r="B39" s="115"/>
      <c r="C39" s="60"/>
      <c r="D39" s="53" t="s">
        <v>35</v>
      </c>
      <c r="E39" s="53"/>
      <c r="F39" s="54">
        <v>0</v>
      </c>
      <c r="G39" s="55">
        <f>F39/$F$40*100</f>
        <v>0</v>
      </c>
      <c r="H39" s="54">
        <v>0</v>
      </c>
      <c r="I39" s="55" t="e">
        <f t="shared" si="2"/>
        <v>#DIV/0!</v>
      </c>
    </row>
    <row r="40" spans="1:9" ht="18" customHeight="1">
      <c r="A40" s="115"/>
      <c r="B40" s="115"/>
      <c r="C40" s="29" t="s">
        <v>17</v>
      </c>
      <c r="D40" s="29"/>
      <c r="E40" s="29"/>
      <c r="F40" s="54">
        <f>SUM(F23,F27,F34)+300</f>
        <v>440294</v>
      </c>
      <c r="G40" s="55">
        <f>F40/$F$40*100</f>
        <v>100</v>
      </c>
      <c r="H40" s="54">
        <f>SUM(H23,H27,H34)+300</f>
        <v>430835</v>
      </c>
      <c r="I40" s="55">
        <f t="shared" si="2"/>
        <v>2.1955040792879021</v>
      </c>
    </row>
    <row r="41" spans="1:9" ht="18" customHeight="1">
      <c r="A41" s="25" t="s">
        <v>18</v>
      </c>
      <c r="B41" s="25"/>
    </row>
    <row r="42" spans="1:9" ht="18" customHeight="1">
      <c r="A42" s="26" t="s">
        <v>19</v>
      </c>
      <c r="B42" s="25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A3E1-9638-4953-9566-C0F69E0BBF74}">
  <dimension ref="A1:Y50"/>
  <sheetViews>
    <sheetView view="pageBreakPreview" zoomScale="85" zoomScaleNormal="100" zoomScaleSheetLayoutView="85" workbookViewId="0">
      <pane xSplit="5" ySplit="7" topLeftCell="F26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20" t="s">
        <v>227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219</v>
      </c>
      <c r="B5" s="12"/>
      <c r="C5" s="12"/>
      <c r="D5" s="12"/>
      <c r="K5" s="16"/>
      <c r="O5" s="16" t="s">
        <v>43</v>
      </c>
    </row>
    <row r="6" spans="1:25" ht="15.95" customHeight="1">
      <c r="A6" s="123" t="s">
        <v>44</v>
      </c>
      <c r="B6" s="122"/>
      <c r="C6" s="122"/>
      <c r="D6" s="122"/>
      <c r="E6" s="122"/>
      <c r="F6" s="131" t="s">
        <v>230</v>
      </c>
      <c r="G6" s="132"/>
      <c r="H6" s="133" t="s">
        <v>231</v>
      </c>
      <c r="I6" s="132"/>
      <c r="J6" s="127"/>
      <c r="K6" s="127"/>
      <c r="L6" s="127"/>
      <c r="M6" s="127"/>
      <c r="N6" s="127"/>
      <c r="O6" s="127"/>
    </row>
    <row r="7" spans="1:25" ht="15.95" customHeight="1">
      <c r="A7" s="122"/>
      <c r="B7" s="122"/>
      <c r="C7" s="122"/>
      <c r="D7" s="122"/>
      <c r="E7" s="122"/>
      <c r="F7" s="51" t="s">
        <v>220</v>
      </c>
      <c r="G7" s="51" t="s">
        <v>226</v>
      </c>
      <c r="H7" s="51" t="s">
        <v>220</v>
      </c>
      <c r="I7" s="51" t="s">
        <v>226</v>
      </c>
      <c r="J7" s="51" t="s">
        <v>220</v>
      </c>
      <c r="K7" s="51" t="s">
        <v>226</v>
      </c>
      <c r="L7" s="51" t="s">
        <v>220</v>
      </c>
      <c r="M7" s="51" t="s">
        <v>226</v>
      </c>
      <c r="N7" s="51" t="s">
        <v>220</v>
      </c>
      <c r="O7" s="51" t="s">
        <v>226</v>
      </c>
    </row>
    <row r="8" spans="1:25" ht="15.95" customHeight="1">
      <c r="A8" s="120" t="s">
        <v>83</v>
      </c>
      <c r="B8" s="59" t="s">
        <v>45</v>
      </c>
      <c r="C8" s="53"/>
      <c r="D8" s="53"/>
      <c r="E8" s="112" t="s">
        <v>36</v>
      </c>
      <c r="F8" s="111">
        <v>21908</v>
      </c>
      <c r="G8" s="111">
        <v>17784</v>
      </c>
      <c r="H8" s="111">
        <v>29907</v>
      </c>
      <c r="I8" s="111">
        <v>29529</v>
      </c>
      <c r="J8" s="111"/>
      <c r="K8" s="111"/>
      <c r="L8" s="111"/>
      <c r="M8" s="111"/>
      <c r="N8" s="111"/>
      <c r="O8" s="111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20"/>
      <c r="B9" s="61"/>
      <c r="C9" s="53" t="s">
        <v>46</v>
      </c>
      <c r="D9" s="53"/>
      <c r="E9" s="112" t="s">
        <v>37</v>
      </c>
      <c r="F9" s="111">
        <v>17695</v>
      </c>
      <c r="G9" s="111">
        <v>17783</v>
      </c>
      <c r="H9" s="111">
        <v>29898</v>
      </c>
      <c r="I9" s="111">
        <v>29520</v>
      </c>
      <c r="J9" s="111"/>
      <c r="K9" s="111"/>
      <c r="L9" s="111"/>
      <c r="M9" s="111"/>
      <c r="N9" s="111"/>
      <c r="O9" s="111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20"/>
      <c r="B10" s="60"/>
      <c r="C10" s="53" t="s">
        <v>47</v>
      </c>
      <c r="D10" s="53"/>
      <c r="E10" s="112" t="s">
        <v>38</v>
      </c>
      <c r="F10" s="111">
        <v>4213</v>
      </c>
      <c r="G10" s="111">
        <v>1</v>
      </c>
      <c r="H10" s="111">
        <v>9</v>
      </c>
      <c r="I10" s="111">
        <v>9</v>
      </c>
      <c r="J10" s="65"/>
      <c r="K10" s="65"/>
      <c r="L10" s="111"/>
      <c r="M10" s="111"/>
      <c r="N10" s="111"/>
      <c r="O10" s="111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20"/>
      <c r="B11" s="59" t="s">
        <v>48</v>
      </c>
      <c r="C11" s="53"/>
      <c r="D11" s="53"/>
      <c r="E11" s="112" t="s">
        <v>39</v>
      </c>
      <c r="F11" s="111">
        <v>17041</v>
      </c>
      <c r="G11" s="111">
        <v>16440</v>
      </c>
      <c r="H11" s="111">
        <v>28617</v>
      </c>
      <c r="I11" s="111">
        <v>26845</v>
      </c>
      <c r="J11" s="111"/>
      <c r="K11" s="111"/>
      <c r="L11" s="111"/>
      <c r="M11" s="111"/>
      <c r="N11" s="111"/>
      <c r="O11" s="111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20"/>
      <c r="B12" s="61"/>
      <c r="C12" s="53" t="s">
        <v>49</v>
      </c>
      <c r="D12" s="53"/>
      <c r="E12" s="112" t="s">
        <v>40</v>
      </c>
      <c r="F12" s="111">
        <v>17035</v>
      </c>
      <c r="G12" s="111">
        <v>16434</v>
      </c>
      <c r="H12" s="111">
        <v>28607</v>
      </c>
      <c r="I12" s="111">
        <v>26836</v>
      </c>
      <c r="J12" s="111"/>
      <c r="K12" s="111"/>
      <c r="L12" s="111"/>
      <c r="M12" s="111"/>
      <c r="N12" s="111"/>
      <c r="O12" s="111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20"/>
      <c r="B13" s="60"/>
      <c r="C13" s="53" t="s">
        <v>50</v>
      </c>
      <c r="D13" s="53"/>
      <c r="E13" s="112" t="s">
        <v>41</v>
      </c>
      <c r="F13" s="111">
        <v>6</v>
      </c>
      <c r="G13" s="111">
        <v>6</v>
      </c>
      <c r="H13" s="65">
        <v>10</v>
      </c>
      <c r="I13" s="65">
        <v>9</v>
      </c>
      <c r="J13" s="65"/>
      <c r="K13" s="65"/>
      <c r="L13" s="111"/>
      <c r="M13" s="111"/>
      <c r="N13" s="111"/>
      <c r="O13" s="111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20"/>
      <c r="B14" s="53" t="s">
        <v>51</v>
      </c>
      <c r="C14" s="53"/>
      <c r="D14" s="53"/>
      <c r="E14" s="112" t="s">
        <v>87</v>
      </c>
      <c r="F14" s="111">
        <f t="shared" ref="F14:O15" si="0">F9-F12</f>
        <v>660</v>
      </c>
      <c r="G14" s="111">
        <f t="shared" si="0"/>
        <v>1349</v>
      </c>
      <c r="H14" s="111">
        <f t="shared" si="0"/>
        <v>1291</v>
      </c>
      <c r="I14" s="111">
        <f t="shared" si="0"/>
        <v>2684</v>
      </c>
      <c r="J14" s="111">
        <f t="shared" si="0"/>
        <v>0</v>
      </c>
      <c r="K14" s="111">
        <f t="shared" si="0"/>
        <v>0</v>
      </c>
      <c r="L14" s="111">
        <f t="shared" si="0"/>
        <v>0</v>
      </c>
      <c r="M14" s="111">
        <f t="shared" si="0"/>
        <v>0</v>
      </c>
      <c r="N14" s="111">
        <f t="shared" si="0"/>
        <v>0</v>
      </c>
      <c r="O14" s="111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20"/>
      <c r="B15" s="53" t="s">
        <v>52</v>
      </c>
      <c r="C15" s="53"/>
      <c r="D15" s="53"/>
      <c r="E15" s="112" t="s">
        <v>88</v>
      </c>
      <c r="F15" s="111">
        <f t="shared" si="0"/>
        <v>4207</v>
      </c>
      <c r="G15" s="111">
        <f t="shared" si="0"/>
        <v>-5</v>
      </c>
      <c r="H15" s="111">
        <f t="shared" si="0"/>
        <v>-1</v>
      </c>
      <c r="I15" s="111">
        <f t="shared" si="0"/>
        <v>0</v>
      </c>
      <c r="J15" s="111">
        <f t="shared" si="0"/>
        <v>0</v>
      </c>
      <c r="K15" s="111">
        <f t="shared" si="0"/>
        <v>0</v>
      </c>
      <c r="L15" s="111">
        <f t="shared" si="0"/>
        <v>0</v>
      </c>
      <c r="M15" s="111">
        <f t="shared" si="0"/>
        <v>0</v>
      </c>
      <c r="N15" s="111">
        <f t="shared" si="0"/>
        <v>0</v>
      </c>
      <c r="O15" s="111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20"/>
      <c r="B16" s="53" t="s">
        <v>53</v>
      </c>
      <c r="C16" s="53"/>
      <c r="D16" s="53"/>
      <c r="E16" s="112" t="s">
        <v>89</v>
      </c>
      <c r="F16" s="111">
        <f t="shared" ref="F16:O16" si="1">F8-F11</f>
        <v>4867</v>
      </c>
      <c r="G16" s="111">
        <f t="shared" si="1"/>
        <v>1344</v>
      </c>
      <c r="H16" s="111">
        <f t="shared" si="1"/>
        <v>1290</v>
      </c>
      <c r="I16" s="111">
        <f t="shared" si="1"/>
        <v>2684</v>
      </c>
      <c r="J16" s="111">
        <f t="shared" si="1"/>
        <v>0</v>
      </c>
      <c r="K16" s="111">
        <f t="shared" si="1"/>
        <v>0</v>
      </c>
      <c r="L16" s="111">
        <f t="shared" si="1"/>
        <v>0</v>
      </c>
      <c r="M16" s="111">
        <f t="shared" si="1"/>
        <v>0</v>
      </c>
      <c r="N16" s="111">
        <f t="shared" si="1"/>
        <v>0</v>
      </c>
      <c r="O16" s="111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20"/>
      <c r="B17" s="53" t="s">
        <v>54</v>
      </c>
      <c r="C17" s="53"/>
      <c r="D17" s="53"/>
      <c r="E17" s="51"/>
      <c r="F17" s="111">
        <v>0</v>
      </c>
      <c r="G17" s="111">
        <v>0</v>
      </c>
      <c r="H17" s="65">
        <v>0</v>
      </c>
      <c r="I17" s="65">
        <v>0</v>
      </c>
      <c r="J17" s="111"/>
      <c r="K17" s="111"/>
      <c r="L17" s="111"/>
      <c r="M17" s="111"/>
      <c r="N17" s="65"/>
      <c r="O17" s="66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20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/>
      <c r="K18" s="66"/>
      <c r="L18" s="66"/>
      <c r="M18" s="66"/>
      <c r="N18" s="66"/>
      <c r="O18" s="66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20" t="s">
        <v>84</v>
      </c>
      <c r="B19" s="59" t="s">
        <v>56</v>
      </c>
      <c r="C19" s="53"/>
      <c r="D19" s="53"/>
      <c r="E19" s="112"/>
      <c r="F19" s="111">
        <v>6945</v>
      </c>
      <c r="G19" s="111">
        <v>7751</v>
      </c>
      <c r="H19" s="111">
        <v>21779</v>
      </c>
      <c r="I19" s="111">
        <v>20146</v>
      </c>
      <c r="J19" s="111"/>
      <c r="K19" s="111"/>
      <c r="L19" s="111"/>
      <c r="M19" s="111"/>
      <c r="N19" s="111"/>
      <c r="O19" s="111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20"/>
      <c r="B20" s="60"/>
      <c r="C20" s="53" t="s">
        <v>57</v>
      </c>
      <c r="D20" s="53"/>
      <c r="E20" s="112"/>
      <c r="F20" s="111">
        <v>6366</v>
      </c>
      <c r="G20" s="111">
        <v>7119</v>
      </c>
      <c r="H20" s="111">
        <v>15369</v>
      </c>
      <c r="I20" s="111">
        <v>15140</v>
      </c>
      <c r="J20" s="111"/>
      <c r="K20" s="65"/>
      <c r="L20" s="111"/>
      <c r="M20" s="111"/>
      <c r="N20" s="111"/>
      <c r="O20" s="111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20"/>
      <c r="B21" s="53" t="s">
        <v>58</v>
      </c>
      <c r="C21" s="53"/>
      <c r="D21" s="53"/>
      <c r="E21" s="112" t="s">
        <v>90</v>
      </c>
      <c r="F21" s="111">
        <v>6945</v>
      </c>
      <c r="G21" s="111">
        <v>7751</v>
      </c>
      <c r="H21" s="111">
        <v>21779</v>
      </c>
      <c r="I21" s="111">
        <v>20146</v>
      </c>
      <c r="J21" s="111"/>
      <c r="K21" s="111"/>
      <c r="L21" s="111"/>
      <c r="M21" s="111"/>
      <c r="N21" s="111"/>
      <c r="O21" s="111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20"/>
      <c r="B22" s="59" t="s">
        <v>59</v>
      </c>
      <c r="C22" s="53"/>
      <c r="D22" s="53"/>
      <c r="E22" s="112" t="s">
        <v>91</v>
      </c>
      <c r="F22" s="111">
        <v>11746</v>
      </c>
      <c r="G22" s="111">
        <v>12589</v>
      </c>
      <c r="H22" s="111">
        <v>33923</v>
      </c>
      <c r="I22" s="111">
        <v>33052</v>
      </c>
      <c r="J22" s="111"/>
      <c r="K22" s="111"/>
      <c r="L22" s="111"/>
      <c r="M22" s="111"/>
      <c r="N22" s="111"/>
      <c r="O22" s="111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20"/>
      <c r="B23" s="60" t="s">
        <v>60</v>
      </c>
      <c r="C23" s="53" t="s">
        <v>61</v>
      </c>
      <c r="D23" s="53"/>
      <c r="E23" s="112"/>
      <c r="F23" s="111">
        <v>1532</v>
      </c>
      <c r="G23" s="111">
        <v>1640</v>
      </c>
      <c r="H23" s="111">
        <v>17618</v>
      </c>
      <c r="I23" s="111">
        <v>17600</v>
      </c>
      <c r="J23" s="111"/>
      <c r="K23" s="111"/>
      <c r="L23" s="111"/>
      <c r="M23" s="111"/>
      <c r="N23" s="111"/>
      <c r="O23" s="111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20"/>
      <c r="B24" s="53" t="s">
        <v>92</v>
      </c>
      <c r="C24" s="53"/>
      <c r="D24" s="53"/>
      <c r="E24" s="112" t="s">
        <v>93</v>
      </c>
      <c r="F24" s="111">
        <f t="shared" ref="F24:O24" si="2">F21-F22</f>
        <v>-4801</v>
      </c>
      <c r="G24" s="111">
        <v>-4838</v>
      </c>
      <c r="H24" s="111">
        <f t="shared" si="2"/>
        <v>-12144</v>
      </c>
      <c r="I24" s="111">
        <v>-12906</v>
      </c>
      <c r="J24" s="111">
        <f t="shared" si="2"/>
        <v>0</v>
      </c>
      <c r="K24" s="111">
        <f t="shared" si="2"/>
        <v>0</v>
      </c>
      <c r="L24" s="111">
        <f t="shared" si="2"/>
        <v>0</v>
      </c>
      <c r="M24" s="111">
        <f t="shared" si="2"/>
        <v>0</v>
      </c>
      <c r="N24" s="111">
        <f t="shared" si="2"/>
        <v>0</v>
      </c>
      <c r="O24" s="111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20"/>
      <c r="B25" s="59" t="s">
        <v>62</v>
      </c>
      <c r="C25" s="59"/>
      <c r="D25" s="59"/>
      <c r="E25" s="124" t="s">
        <v>94</v>
      </c>
      <c r="F25" s="118">
        <v>4801</v>
      </c>
      <c r="G25" s="118">
        <v>4838</v>
      </c>
      <c r="H25" s="118">
        <v>12144</v>
      </c>
      <c r="I25" s="118">
        <v>12906</v>
      </c>
      <c r="J25" s="118"/>
      <c r="K25" s="118"/>
      <c r="L25" s="118"/>
      <c r="M25" s="118"/>
      <c r="N25" s="118"/>
      <c r="O25" s="1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20"/>
      <c r="B26" s="80" t="s">
        <v>63</v>
      </c>
      <c r="C26" s="80"/>
      <c r="D26" s="80"/>
      <c r="E26" s="125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20"/>
      <c r="B27" s="53" t="s">
        <v>95</v>
      </c>
      <c r="C27" s="53"/>
      <c r="D27" s="53"/>
      <c r="E27" s="112" t="s">
        <v>96</v>
      </c>
      <c r="F27" s="111">
        <f t="shared" ref="F27:O27" si="3">F24+F25</f>
        <v>0</v>
      </c>
      <c r="G27" s="111">
        <f t="shared" si="3"/>
        <v>0</v>
      </c>
      <c r="H27" s="111">
        <f t="shared" si="3"/>
        <v>0</v>
      </c>
      <c r="I27" s="111">
        <f t="shared" si="3"/>
        <v>0</v>
      </c>
      <c r="J27" s="111">
        <f t="shared" si="3"/>
        <v>0</v>
      </c>
      <c r="K27" s="111">
        <f t="shared" si="3"/>
        <v>0</v>
      </c>
      <c r="L27" s="111">
        <f t="shared" si="3"/>
        <v>0</v>
      </c>
      <c r="M27" s="111">
        <f t="shared" si="3"/>
        <v>0</v>
      </c>
      <c r="N27" s="111">
        <f t="shared" si="3"/>
        <v>0</v>
      </c>
      <c r="O27" s="111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22" t="s">
        <v>64</v>
      </c>
      <c r="B30" s="122"/>
      <c r="C30" s="122"/>
      <c r="D30" s="122"/>
      <c r="E30" s="122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24"/>
      <c r="Q30" s="18"/>
      <c r="R30" s="24"/>
      <c r="S30" s="18"/>
      <c r="T30" s="24"/>
      <c r="U30" s="18"/>
      <c r="V30" s="24"/>
      <c r="W30" s="18"/>
      <c r="X30" s="24"/>
      <c r="Y30" s="18"/>
    </row>
    <row r="31" spans="1:25" ht="15.95" customHeight="1">
      <c r="A31" s="122"/>
      <c r="B31" s="122"/>
      <c r="C31" s="122"/>
      <c r="D31" s="122"/>
      <c r="E31" s="122"/>
      <c r="F31" s="51" t="s">
        <v>220</v>
      </c>
      <c r="G31" s="51" t="s">
        <v>226</v>
      </c>
      <c r="H31" s="51" t="s">
        <v>220</v>
      </c>
      <c r="I31" s="51" t="s">
        <v>226</v>
      </c>
      <c r="J31" s="51" t="s">
        <v>220</v>
      </c>
      <c r="K31" s="51" t="s">
        <v>226</v>
      </c>
      <c r="L31" s="51" t="s">
        <v>220</v>
      </c>
      <c r="M31" s="51" t="s">
        <v>226</v>
      </c>
      <c r="N31" s="51" t="s">
        <v>220</v>
      </c>
      <c r="O31" s="51" t="s">
        <v>226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.95" customHeight="1">
      <c r="A32" s="120" t="s">
        <v>85</v>
      </c>
      <c r="B32" s="59" t="s">
        <v>45</v>
      </c>
      <c r="C32" s="53"/>
      <c r="D32" s="53"/>
      <c r="E32" s="112" t="s">
        <v>36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21"/>
      <c r="Q32" s="21"/>
      <c r="R32" s="21"/>
      <c r="S32" s="21"/>
      <c r="T32" s="23"/>
      <c r="U32" s="23"/>
      <c r="V32" s="21"/>
      <c r="W32" s="21"/>
      <c r="X32" s="23"/>
      <c r="Y32" s="23"/>
    </row>
    <row r="33" spans="1:25" ht="15.95" customHeight="1">
      <c r="A33" s="126"/>
      <c r="B33" s="61"/>
      <c r="C33" s="59" t="s">
        <v>65</v>
      </c>
      <c r="D33" s="53"/>
      <c r="E33" s="112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21"/>
      <c r="Q33" s="21"/>
      <c r="R33" s="21"/>
      <c r="S33" s="21"/>
      <c r="T33" s="23"/>
      <c r="U33" s="23"/>
      <c r="V33" s="21"/>
      <c r="W33" s="21"/>
      <c r="X33" s="23"/>
      <c r="Y33" s="23"/>
    </row>
    <row r="34" spans="1:25" ht="15.95" customHeight="1">
      <c r="A34" s="126"/>
      <c r="B34" s="61"/>
      <c r="C34" s="60"/>
      <c r="D34" s="53" t="s">
        <v>66</v>
      </c>
      <c r="E34" s="11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21"/>
      <c r="Q34" s="21"/>
      <c r="R34" s="21"/>
      <c r="S34" s="21"/>
      <c r="T34" s="23"/>
      <c r="U34" s="23"/>
      <c r="V34" s="21"/>
      <c r="W34" s="21"/>
      <c r="X34" s="23"/>
      <c r="Y34" s="23"/>
    </row>
    <row r="35" spans="1:25" ht="15.95" customHeight="1">
      <c r="A35" s="126"/>
      <c r="B35" s="60"/>
      <c r="C35" s="53" t="s">
        <v>67</v>
      </c>
      <c r="D35" s="53"/>
      <c r="E35" s="112"/>
      <c r="F35" s="111"/>
      <c r="G35" s="111"/>
      <c r="H35" s="111"/>
      <c r="I35" s="111"/>
      <c r="J35" s="66"/>
      <c r="K35" s="66"/>
      <c r="L35" s="111"/>
      <c r="M35" s="111"/>
      <c r="N35" s="111"/>
      <c r="O35" s="111"/>
      <c r="P35" s="21"/>
      <c r="Q35" s="21"/>
      <c r="R35" s="21"/>
      <c r="S35" s="21"/>
      <c r="T35" s="23"/>
      <c r="U35" s="23"/>
      <c r="V35" s="21"/>
      <c r="W35" s="21"/>
      <c r="X35" s="23"/>
      <c r="Y35" s="23"/>
    </row>
    <row r="36" spans="1:25" ht="15.95" customHeight="1">
      <c r="A36" s="126"/>
      <c r="B36" s="59" t="s">
        <v>48</v>
      </c>
      <c r="C36" s="53"/>
      <c r="D36" s="53"/>
      <c r="E36" s="112" t="s">
        <v>37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5.95" customHeight="1">
      <c r="A37" s="126"/>
      <c r="B37" s="61"/>
      <c r="C37" s="53" t="s">
        <v>68</v>
      </c>
      <c r="D37" s="53"/>
      <c r="E37" s="112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5.95" customHeight="1">
      <c r="A38" s="126"/>
      <c r="B38" s="60"/>
      <c r="C38" s="53" t="s">
        <v>69</v>
      </c>
      <c r="D38" s="53"/>
      <c r="E38" s="112"/>
      <c r="F38" s="111"/>
      <c r="G38" s="111"/>
      <c r="H38" s="111"/>
      <c r="I38" s="111"/>
      <c r="J38" s="111"/>
      <c r="K38" s="66"/>
      <c r="L38" s="111"/>
      <c r="M38" s="111"/>
      <c r="N38" s="111"/>
      <c r="O38" s="111"/>
      <c r="P38" s="21"/>
      <c r="Q38" s="21"/>
      <c r="R38" s="23"/>
      <c r="S38" s="23"/>
      <c r="T38" s="21"/>
      <c r="U38" s="21"/>
      <c r="V38" s="21"/>
      <c r="W38" s="21"/>
      <c r="X38" s="23"/>
      <c r="Y38" s="23"/>
    </row>
    <row r="39" spans="1:25" ht="15.95" customHeight="1">
      <c r="A39" s="126"/>
      <c r="B39" s="29" t="s">
        <v>70</v>
      </c>
      <c r="C39" s="29"/>
      <c r="D39" s="29"/>
      <c r="E39" s="112" t="s">
        <v>97</v>
      </c>
      <c r="F39" s="111">
        <f t="shared" ref="F39:O39" si="4">F32-F36</f>
        <v>0</v>
      </c>
      <c r="G39" s="111">
        <f t="shared" si="4"/>
        <v>0</v>
      </c>
      <c r="H39" s="111">
        <f t="shared" si="4"/>
        <v>0</v>
      </c>
      <c r="I39" s="111">
        <f t="shared" si="4"/>
        <v>0</v>
      </c>
      <c r="J39" s="111">
        <f t="shared" si="4"/>
        <v>0</v>
      </c>
      <c r="K39" s="111">
        <f t="shared" si="4"/>
        <v>0</v>
      </c>
      <c r="L39" s="111">
        <f t="shared" si="4"/>
        <v>0</v>
      </c>
      <c r="M39" s="111">
        <f t="shared" si="4"/>
        <v>0</v>
      </c>
      <c r="N39" s="111">
        <f t="shared" si="4"/>
        <v>0</v>
      </c>
      <c r="O39" s="111">
        <f t="shared" si="4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5.95" customHeight="1">
      <c r="A40" s="120" t="s">
        <v>86</v>
      </c>
      <c r="B40" s="59" t="s">
        <v>71</v>
      </c>
      <c r="C40" s="53"/>
      <c r="D40" s="53"/>
      <c r="E40" s="112" t="s">
        <v>39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21"/>
      <c r="Q40" s="21"/>
      <c r="R40" s="21"/>
      <c r="S40" s="21"/>
      <c r="T40" s="23"/>
      <c r="U40" s="23"/>
      <c r="V40" s="23"/>
      <c r="W40" s="23"/>
      <c r="X40" s="21"/>
      <c r="Y40" s="21"/>
    </row>
    <row r="41" spans="1:25" ht="15.95" customHeight="1">
      <c r="A41" s="121"/>
      <c r="B41" s="60"/>
      <c r="C41" s="53" t="s">
        <v>72</v>
      </c>
      <c r="D41" s="53"/>
      <c r="E41" s="112"/>
      <c r="F41" s="66"/>
      <c r="G41" s="66"/>
      <c r="H41" s="66"/>
      <c r="I41" s="66"/>
      <c r="J41" s="111"/>
      <c r="K41" s="111"/>
      <c r="L41" s="111"/>
      <c r="M41" s="111"/>
      <c r="N41" s="111"/>
      <c r="O41" s="111"/>
      <c r="P41" s="23"/>
      <c r="Q41" s="23"/>
      <c r="R41" s="23"/>
      <c r="S41" s="23"/>
      <c r="T41" s="23"/>
      <c r="U41" s="23"/>
      <c r="V41" s="23"/>
      <c r="W41" s="23"/>
      <c r="X41" s="21"/>
      <c r="Y41" s="21"/>
    </row>
    <row r="42" spans="1:25" ht="15.95" customHeight="1">
      <c r="A42" s="121"/>
      <c r="B42" s="59" t="s">
        <v>59</v>
      </c>
      <c r="C42" s="53"/>
      <c r="D42" s="53"/>
      <c r="E42" s="112" t="s">
        <v>40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21"/>
      <c r="Q42" s="21"/>
      <c r="R42" s="21"/>
      <c r="S42" s="21"/>
      <c r="T42" s="23"/>
      <c r="U42" s="23"/>
      <c r="V42" s="21"/>
      <c r="W42" s="21"/>
      <c r="X42" s="21"/>
      <c r="Y42" s="21"/>
    </row>
    <row r="43" spans="1:25" ht="15.95" customHeight="1">
      <c r="A43" s="121"/>
      <c r="B43" s="60"/>
      <c r="C43" s="53" t="s">
        <v>73</v>
      </c>
      <c r="D43" s="53"/>
      <c r="E43" s="112"/>
      <c r="F43" s="111"/>
      <c r="G43" s="111"/>
      <c r="H43" s="111"/>
      <c r="I43" s="111"/>
      <c r="J43" s="66"/>
      <c r="K43" s="66"/>
      <c r="L43" s="111"/>
      <c r="M43" s="111"/>
      <c r="N43" s="111"/>
      <c r="O43" s="111"/>
      <c r="P43" s="21"/>
      <c r="Q43" s="21"/>
      <c r="R43" s="23"/>
      <c r="S43" s="21"/>
      <c r="T43" s="23"/>
      <c r="U43" s="23"/>
      <c r="V43" s="21"/>
      <c r="W43" s="21"/>
      <c r="X43" s="23"/>
      <c r="Y43" s="23"/>
    </row>
    <row r="44" spans="1:25" ht="15.95" customHeight="1">
      <c r="A44" s="121"/>
      <c r="B44" s="53" t="s">
        <v>70</v>
      </c>
      <c r="C44" s="53"/>
      <c r="D44" s="53"/>
      <c r="E44" s="112" t="s">
        <v>98</v>
      </c>
      <c r="F44" s="66">
        <f t="shared" ref="F44:O44" si="5">F40-F42</f>
        <v>0</v>
      </c>
      <c r="G44" s="66">
        <f t="shared" si="5"/>
        <v>0</v>
      </c>
      <c r="H44" s="66">
        <f t="shared" si="5"/>
        <v>0</v>
      </c>
      <c r="I44" s="66">
        <f t="shared" si="5"/>
        <v>0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6">
        <f t="shared" si="5"/>
        <v>0</v>
      </c>
      <c r="N44" s="66">
        <f t="shared" si="5"/>
        <v>0</v>
      </c>
      <c r="O44" s="66">
        <f t="shared" si="5"/>
        <v>0</v>
      </c>
      <c r="P44" s="23"/>
      <c r="Q44" s="23"/>
      <c r="R44" s="21"/>
      <c r="S44" s="21"/>
      <c r="T44" s="23"/>
      <c r="U44" s="23"/>
      <c r="V44" s="21"/>
      <c r="W44" s="21"/>
      <c r="X44" s="21"/>
      <c r="Y44" s="21"/>
    </row>
    <row r="45" spans="1:25" ht="15.95" customHeight="1">
      <c r="A45" s="120" t="s">
        <v>78</v>
      </c>
      <c r="B45" s="29" t="s">
        <v>74</v>
      </c>
      <c r="C45" s="29"/>
      <c r="D45" s="29"/>
      <c r="E45" s="112" t="s">
        <v>99</v>
      </c>
      <c r="F45" s="111">
        <f t="shared" ref="F45:O45" si="6">F39+F44</f>
        <v>0</v>
      </c>
      <c r="G45" s="111">
        <f t="shared" si="6"/>
        <v>0</v>
      </c>
      <c r="H45" s="111">
        <f t="shared" si="6"/>
        <v>0</v>
      </c>
      <c r="I45" s="111">
        <f t="shared" si="6"/>
        <v>0</v>
      </c>
      <c r="J45" s="111">
        <f t="shared" si="6"/>
        <v>0</v>
      </c>
      <c r="K45" s="111">
        <f t="shared" si="6"/>
        <v>0</v>
      </c>
      <c r="L45" s="111">
        <f t="shared" si="6"/>
        <v>0</v>
      </c>
      <c r="M45" s="111">
        <f t="shared" si="6"/>
        <v>0</v>
      </c>
      <c r="N45" s="111">
        <f t="shared" si="6"/>
        <v>0</v>
      </c>
      <c r="O45" s="111">
        <f t="shared" si="6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95" customHeight="1">
      <c r="A46" s="121"/>
      <c r="B46" s="53" t="s">
        <v>75</v>
      </c>
      <c r="C46" s="53"/>
      <c r="D46" s="53"/>
      <c r="E46" s="53"/>
      <c r="F46" s="66"/>
      <c r="G46" s="66"/>
      <c r="H46" s="66"/>
      <c r="I46" s="66"/>
      <c r="J46" s="66"/>
      <c r="K46" s="66"/>
      <c r="L46" s="111"/>
      <c r="M46" s="111"/>
      <c r="N46" s="66"/>
      <c r="O46" s="66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.95" customHeight="1">
      <c r="A47" s="121"/>
      <c r="B47" s="53" t="s">
        <v>76</v>
      </c>
      <c r="C47" s="53"/>
      <c r="D47" s="53"/>
      <c r="E47" s="53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95" customHeight="1">
      <c r="A48" s="121"/>
      <c r="B48" s="53" t="s">
        <v>77</v>
      </c>
      <c r="C48" s="53"/>
      <c r="D48" s="53"/>
      <c r="E48" s="53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" ht="15.95" customHeight="1">
      <c r="A49" s="11" t="s">
        <v>82</v>
      </c>
    </row>
    <row r="50" spans="1:1" ht="15.95" customHeight="1">
      <c r="A50" s="11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honeticPr fontId="23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X42"/>
  <sheetViews>
    <sheetView view="pageBreakPreview" zoomScaleNormal="100" zoomScaleSheetLayoutView="100" workbookViewId="0">
      <pane xSplit="5" ySplit="8" topLeftCell="F9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114" t="s">
        <v>0</v>
      </c>
      <c r="B1" s="114"/>
      <c r="C1" s="114"/>
      <c r="D1" s="114"/>
      <c r="E1" s="92" t="s">
        <v>229</v>
      </c>
      <c r="F1" s="2"/>
    </row>
    <row r="3" spans="1:24" ht="14.25">
      <c r="A3" s="10" t="s">
        <v>105</v>
      </c>
    </row>
    <row r="5" spans="1:24" ht="14.25">
      <c r="A5" s="9" t="s">
        <v>221</v>
      </c>
      <c r="E5" s="3"/>
    </row>
    <row r="6" spans="1:24" ht="14.25">
      <c r="A6" s="3"/>
      <c r="G6" s="116" t="s">
        <v>106</v>
      </c>
      <c r="H6" s="117"/>
      <c r="I6" s="117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8"/>
      <c r="B7" s="4"/>
      <c r="C7" s="4"/>
      <c r="D7" s="4"/>
      <c r="E7" s="57"/>
      <c r="F7" s="89" t="s">
        <v>222</v>
      </c>
      <c r="G7" s="89"/>
      <c r="H7" s="89" t="s">
        <v>223</v>
      </c>
      <c r="I7" s="67" t="s">
        <v>20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7.100000000000001" customHeight="1">
      <c r="A8" s="5"/>
      <c r="B8" s="6"/>
      <c r="C8" s="6"/>
      <c r="D8" s="6"/>
      <c r="E8" s="58"/>
      <c r="F8" s="51" t="s">
        <v>216</v>
      </c>
      <c r="G8" s="51" t="s">
        <v>1</v>
      </c>
      <c r="H8" s="51" t="s">
        <v>216</v>
      </c>
      <c r="I8" s="52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8" customHeight="1">
      <c r="A9" s="115" t="s">
        <v>79</v>
      </c>
      <c r="B9" s="115" t="s">
        <v>80</v>
      </c>
      <c r="C9" s="59" t="s">
        <v>2</v>
      </c>
      <c r="D9" s="53"/>
      <c r="E9" s="53"/>
      <c r="F9" s="54">
        <v>151639</v>
      </c>
      <c r="G9" s="55">
        <f t="shared" ref="G9:G22" si="0">F9/$F$22*100</f>
        <v>32.298870895253756</v>
      </c>
      <c r="H9" s="90">
        <v>151241</v>
      </c>
      <c r="I9" s="55">
        <f t="shared" ref="I9:I40" si="1">(F9/H9-1)*100</f>
        <v>0.2631561547463912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8" customHeight="1">
      <c r="A10" s="115"/>
      <c r="B10" s="115"/>
      <c r="C10" s="61"/>
      <c r="D10" s="59" t="s">
        <v>21</v>
      </c>
      <c r="E10" s="53"/>
      <c r="F10" s="54">
        <v>69362</v>
      </c>
      <c r="G10" s="55">
        <f t="shared" si="0"/>
        <v>14.773998002074604</v>
      </c>
      <c r="H10" s="54">
        <v>70482</v>
      </c>
      <c r="I10" s="55">
        <f t="shared" si="1"/>
        <v>-1.5890581992565433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8" customHeight="1">
      <c r="A11" s="115"/>
      <c r="B11" s="115"/>
      <c r="C11" s="48"/>
      <c r="D11" s="48"/>
      <c r="E11" s="29" t="s">
        <v>22</v>
      </c>
      <c r="F11" s="54">
        <v>59123</v>
      </c>
      <c r="G11" s="55">
        <f t="shared" si="0"/>
        <v>12.593106944388236</v>
      </c>
      <c r="H11" s="54">
        <v>60229</v>
      </c>
      <c r="I11" s="55">
        <f t="shared" si="1"/>
        <v>-1.8363246940842459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8" customHeight="1">
      <c r="A12" s="115"/>
      <c r="B12" s="115"/>
      <c r="C12" s="48"/>
      <c r="D12" s="28"/>
      <c r="E12" s="29" t="s">
        <v>23</v>
      </c>
      <c r="F12" s="54">
        <v>6536</v>
      </c>
      <c r="G12" s="55">
        <f t="shared" si="0"/>
        <v>1.3921578233263114</v>
      </c>
      <c r="H12" s="91">
        <v>6587</v>
      </c>
      <c r="I12" s="55">
        <f t="shared" si="1"/>
        <v>-0.77425231516623505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8" customHeight="1">
      <c r="A13" s="115"/>
      <c r="B13" s="115"/>
      <c r="C13" s="60"/>
      <c r="D13" s="53" t="s">
        <v>24</v>
      </c>
      <c r="E13" s="53"/>
      <c r="F13" s="54">
        <v>59092</v>
      </c>
      <c r="G13" s="55">
        <f t="shared" si="0"/>
        <v>12.586503992655814</v>
      </c>
      <c r="H13" s="54">
        <v>58146</v>
      </c>
      <c r="I13" s="55">
        <f t="shared" si="1"/>
        <v>1.626939084373813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8" customHeight="1">
      <c r="A14" s="115"/>
      <c r="B14" s="115"/>
      <c r="C14" s="53" t="s">
        <v>3</v>
      </c>
      <c r="D14" s="53"/>
      <c r="E14" s="53"/>
      <c r="F14" s="54">
        <v>2098</v>
      </c>
      <c r="G14" s="55">
        <f t="shared" si="0"/>
        <v>0.44687073337493904</v>
      </c>
      <c r="H14" s="90">
        <v>2058</v>
      </c>
      <c r="I14" s="55">
        <f t="shared" si="1"/>
        <v>1.9436345966958202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8" customHeight="1">
      <c r="A15" s="115"/>
      <c r="B15" s="115"/>
      <c r="C15" s="53" t="s">
        <v>4</v>
      </c>
      <c r="D15" s="53"/>
      <c r="E15" s="53"/>
      <c r="F15" s="54">
        <v>43389</v>
      </c>
      <c r="G15" s="55">
        <f t="shared" si="0"/>
        <v>9.2417894425191758</v>
      </c>
      <c r="H15" s="90">
        <v>33696</v>
      </c>
      <c r="I15" s="55">
        <f t="shared" si="1"/>
        <v>28.766025641025639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8" customHeight="1">
      <c r="A16" s="115"/>
      <c r="B16" s="115"/>
      <c r="C16" s="53" t="s">
        <v>25</v>
      </c>
      <c r="D16" s="53"/>
      <c r="E16" s="53"/>
      <c r="F16" s="54">
        <v>5553</v>
      </c>
      <c r="G16" s="55">
        <f t="shared" si="0"/>
        <v>1.1827803538756132</v>
      </c>
      <c r="H16" s="54">
        <v>5597</v>
      </c>
      <c r="I16" s="55">
        <f t="shared" si="1"/>
        <v>-0.78613542969447892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115"/>
      <c r="B17" s="115"/>
      <c r="C17" s="53" t="s">
        <v>5</v>
      </c>
      <c r="D17" s="53"/>
      <c r="E17" s="53"/>
      <c r="F17" s="54">
        <v>141940</v>
      </c>
      <c r="G17" s="55">
        <f t="shared" si="0"/>
        <v>30.232998996777333</v>
      </c>
      <c r="H17" s="54">
        <v>198223</v>
      </c>
      <c r="I17" s="55">
        <f t="shared" si="1"/>
        <v>-28.393778723962406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8" customHeight="1">
      <c r="A18" s="115"/>
      <c r="B18" s="115"/>
      <c r="C18" s="53" t="s">
        <v>26</v>
      </c>
      <c r="D18" s="53"/>
      <c r="E18" s="53"/>
      <c r="F18" s="54">
        <v>25825</v>
      </c>
      <c r="G18" s="55">
        <f t="shared" si="0"/>
        <v>5.5006847899941853</v>
      </c>
      <c r="H18" s="54">
        <v>25768</v>
      </c>
      <c r="I18" s="55">
        <f t="shared" si="1"/>
        <v>0.22120459484631372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8" customHeight="1">
      <c r="A19" s="115"/>
      <c r="B19" s="115"/>
      <c r="C19" s="53" t="s">
        <v>27</v>
      </c>
      <c r="D19" s="53"/>
      <c r="E19" s="53"/>
      <c r="F19" s="54">
        <v>7537</v>
      </c>
      <c r="G19" s="55">
        <f t="shared" si="0"/>
        <v>1.6053692647506748</v>
      </c>
      <c r="H19" s="54">
        <v>2643</v>
      </c>
      <c r="I19" s="55">
        <f t="shared" si="1"/>
        <v>185.16836927733635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8" customHeight="1">
      <c r="A20" s="115"/>
      <c r="B20" s="115"/>
      <c r="C20" s="53" t="s">
        <v>6</v>
      </c>
      <c r="D20" s="53"/>
      <c r="E20" s="53"/>
      <c r="F20" s="54">
        <v>42983</v>
      </c>
      <c r="G20" s="55">
        <f t="shared" si="0"/>
        <v>9.1553120746687338</v>
      </c>
      <c r="H20" s="54">
        <v>44604</v>
      </c>
      <c r="I20" s="55">
        <f t="shared" si="1"/>
        <v>-3.634203210474396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8" customHeight="1">
      <c r="A21" s="115"/>
      <c r="B21" s="115"/>
      <c r="C21" s="53" t="s">
        <v>7</v>
      </c>
      <c r="D21" s="53"/>
      <c r="E21" s="53"/>
      <c r="F21" s="54">
        <v>48523</v>
      </c>
      <c r="G21" s="55">
        <f t="shared" si="0"/>
        <v>10.335323448785589</v>
      </c>
      <c r="H21" s="54">
        <v>46088</v>
      </c>
      <c r="I21" s="55">
        <f t="shared" si="1"/>
        <v>5.2833709425446962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8" customHeight="1">
      <c r="A22" s="115"/>
      <c r="B22" s="115"/>
      <c r="C22" s="53" t="s">
        <v>8</v>
      </c>
      <c r="D22" s="53"/>
      <c r="E22" s="53"/>
      <c r="F22" s="54">
        <f>SUM(F9,F14:F21)</f>
        <v>469487</v>
      </c>
      <c r="G22" s="55">
        <f t="shared" si="0"/>
        <v>100</v>
      </c>
      <c r="H22" s="54">
        <f>SUM(H9,H14:H21)</f>
        <v>509918</v>
      </c>
      <c r="I22" s="55">
        <f t="shared" si="1"/>
        <v>-7.9289219050906246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8" customHeight="1">
      <c r="A23" s="115"/>
      <c r="B23" s="115" t="s">
        <v>81</v>
      </c>
      <c r="C23" s="62" t="s">
        <v>9</v>
      </c>
      <c r="D23" s="29"/>
      <c r="E23" s="29"/>
      <c r="F23" s="54">
        <f>SUM(F24:F26)</f>
        <v>285058</v>
      </c>
      <c r="G23" s="55">
        <f t="shared" ref="G23:G40" si="2">F23/$F$40*100</f>
        <v>61.804140251675967</v>
      </c>
      <c r="H23" s="54">
        <f>H26+H24+H25</f>
        <v>258898</v>
      </c>
      <c r="I23" s="55">
        <f t="shared" si="1"/>
        <v>10.104365425766137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8" customHeight="1">
      <c r="A24" s="115"/>
      <c r="B24" s="115"/>
      <c r="C24" s="61"/>
      <c r="D24" s="29" t="s">
        <v>10</v>
      </c>
      <c r="E24" s="29"/>
      <c r="F24" s="54">
        <v>86142</v>
      </c>
      <c r="G24" s="55">
        <f t="shared" si="2"/>
        <v>18.676663168758186</v>
      </c>
      <c r="H24" s="54">
        <v>85338</v>
      </c>
      <c r="I24" s="55">
        <f t="shared" si="1"/>
        <v>0.94213597693875162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8" customHeight="1">
      <c r="A25" s="115"/>
      <c r="B25" s="115"/>
      <c r="C25" s="61"/>
      <c r="D25" s="29" t="s">
        <v>28</v>
      </c>
      <c r="E25" s="29"/>
      <c r="F25" s="54">
        <v>159223</v>
      </c>
      <c r="G25" s="55">
        <f t="shared" si="2"/>
        <v>34.521538154665372</v>
      </c>
      <c r="H25" s="54">
        <v>134985</v>
      </c>
      <c r="I25" s="55">
        <f t="shared" si="1"/>
        <v>17.956069192873294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8" customHeight="1">
      <c r="A26" s="115"/>
      <c r="B26" s="115"/>
      <c r="C26" s="60"/>
      <c r="D26" s="29" t="s">
        <v>11</v>
      </c>
      <c r="E26" s="29"/>
      <c r="F26" s="54">
        <v>39693</v>
      </c>
      <c r="G26" s="55">
        <f t="shared" si="2"/>
        <v>8.6059389282524048</v>
      </c>
      <c r="H26" s="54">
        <v>38575</v>
      </c>
      <c r="I26" s="55">
        <f t="shared" si="1"/>
        <v>2.8982501620220313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8" customHeight="1">
      <c r="A27" s="115"/>
      <c r="B27" s="115"/>
      <c r="C27" s="62" t="s">
        <v>12</v>
      </c>
      <c r="D27" s="29"/>
      <c r="E27" s="29"/>
      <c r="F27" s="54">
        <f>SUM(F28:F33)</f>
        <v>143743</v>
      </c>
      <c r="G27" s="55">
        <f t="shared" si="2"/>
        <v>31.165280512024424</v>
      </c>
      <c r="H27" s="54">
        <f>SUM(H28:H33)</f>
        <v>205072</v>
      </c>
      <c r="I27" s="55">
        <f t="shared" si="1"/>
        <v>-29.906081766403993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8" customHeight="1">
      <c r="A28" s="115"/>
      <c r="B28" s="115"/>
      <c r="C28" s="61"/>
      <c r="D28" s="29" t="s">
        <v>13</v>
      </c>
      <c r="E28" s="29"/>
      <c r="F28" s="54">
        <v>51860</v>
      </c>
      <c r="G28" s="55">
        <f t="shared" si="2"/>
        <v>11.243896727865611</v>
      </c>
      <c r="H28" s="54">
        <v>46956</v>
      </c>
      <c r="I28" s="55">
        <f t="shared" si="1"/>
        <v>10.443819746145323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8" customHeight="1">
      <c r="A29" s="115"/>
      <c r="B29" s="115"/>
      <c r="C29" s="61"/>
      <c r="D29" s="29" t="s">
        <v>29</v>
      </c>
      <c r="E29" s="29"/>
      <c r="F29" s="54">
        <v>5516</v>
      </c>
      <c r="G29" s="55">
        <f t="shared" si="2"/>
        <v>1.1959378008273565</v>
      </c>
      <c r="H29" s="54">
        <v>5889</v>
      </c>
      <c r="I29" s="55">
        <f t="shared" si="1"/>
        <v>-6.3338427576838168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8" customHeight="1">
      <c r="A30" s="115"/>
      <c r="B30" s="115"/>
      <c r="C30" s="61"/>
      <c r="D30" s="29" t="s">
        <v>30</v>
      </c>
      <c r="E30" s="29"/>
      <c r="F30" s="54">
        <v>24918</v>
      </c>
      <c r="G30" s="55">
        <f t="shared" si="2"/>
        <v>5.4025341046076996</v>
      </c>
      <c r="H30" s="54">
        <v>108756</v>
      </c>
      <c r="I30" s="55">
        <f t="shared" si="1"/>
        <v>-77.088160653205335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8" customHeight="1">
      <c r="A31" s="115"/>
      <c r="B31" s="115"/>
      <c r="C31" s="61"/>
      <c r="D31" s="29" t="s">
        <v>31</v>
      </c>
      <c r="E31" s="29"/>
      <c r="F31" s="54">
        <v>34813</v>
      </c>
      <c r="G31" s="55">
        <f t="shared" si="2"/>
        <v>7.5478938832854903</v>
      </c>
      <c r="H31" s="54">
        <v>33952</v>
      </c>
      <c r="I31" s="55">
        <f t="shared" si="1"/>
        <v>2.5359330819981096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8" customHeight="1">
      <c r="A32" s="115"/>
      <c r="B32" s="115"/>
      <c r="C32" s="61"/>
      <c r="D32" s="29" t="s">
        <v>14</v>
      </c>
      <c r="E32" s="29"/>
      <c r="F32" s="54">
        <v>25560</v>
      </c>
      <c r="G32" s="55">
        <f t="shared" si="2"/>
        <v>5.5417277355234287</v>
      </c>
      <c r="H32" s="54">
        <v>8314</v>
      </c>
      <c r="I32" s="55">
        <f t="shared" si="1"/>
        <v>207.43324512869856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8" customHeight="1">
      <c r="A33" s="115"/>
      <c r="B33" s="115"/>
      <c r="C33" s="60"/>
      <c r="D33" s="29" t="s">
        <v>32</v>
      </c>
      <c r="E33" s="29"/>
      <c r="F33" s="54">
        <v>1076</v>
      </c>
      <c r="G33" s="55">
        <f t="shared" si="2"/>
        <v>0.23329025991483607</v>
      </c>
      <c r="H33" s="54">
        <v>1205</v>
      </c>
      <c r="I33" s="55">
        <f t="shared" si="1"/>
        <v>-10.705394190871365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8" customHeight="1">
      <c r="A34" s="115"/>
      <c r="B34" s="115"/>
      <c r="C34" s="62" t="s">
        <v>15</v>
      </c>
      <c r="D34" s="29"/>
      <c r="E34" s="29"/>
      <c r="F34" s="54">
        <v>32427</v>
      </c>
      <c r="G34" s="55">
        <f t="shared" si="2"/>
        <v>7.0305792362996185</v>
      </c>
      <c r="H34" s="54">
        <v>43597</v>
      </c>
      <c r="I34" s="55">
        <f t="shared" si="1"/>
        <v>-25.621028969883252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8" customHeight="1">
      <c r="A35" s="115"/>
      <c r="B35" s="115"/>
      <c r="C35" s="61"/>
      <c r="D35" s="62" t="s">
        <v>16</v>
      </c>
      <c r="E35" s="29"/>
      <c r="F35" s="54">
        <v>32412</v>
      </c>
      <c r="G35" s="55">
        <f t="shared" si="2"/>
        <v>7.0273270486613999</v>
      </c>
      <c r="H35" s="54">
        <v>43537</v>
      </c>
      <c r="I35" s="55">
        <f t="shared" si="1"/>
        <v>-25.552977926820862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8" customHeight="1">
      <c r="A36" s="115"/>
      <c r="B36" s="115"/>
      <c r="C36" s="61"/>
      <c r="D36" s="61"/>
      <c r="E36" s="56" t="s">
        <v>102</v>
      </c>
      <c r="F36" s="54">
        <v>16279</v>
      </c>
      <c r="G36" s="55">
        <f t="shared" si="2"/>
        <v>3.5294908375033609</v>
      </c>
      <c r="H36" s="54">
        <v>24360</v>
      </c>
      <c r="I36" s="55">
        <f t="shared" si="1"/>
        <v>-33.173234811165841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" customHeight="1">
      <c r="A37" s="115"/>
      <c r="B37" s="115"/>
      <c r="C37" s="61"/>
      <c r="D37" s="60"/>
      <c r="E37" s="29" t="s">
        <v>33</v>
      </c>
      <c r="F37" s="54">
        <v>16133</v>
      </c>
      <c r="G37" s="55">
        <f t="shared" si="2"/>
        <v>3.497836211158039</v>
      </c>
      <c r="H37" s="54">
        <v>18811</v>
      </c>
      <c r="I37" s="55">
        <f t="shared" si="1"/>
        <v>-14.236351071181751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8" customHeight="1">
      <c r="A38" s="115"/>
      <c r="B38" s="115"/>
      <c r="C38" s="61"/>
      <c r="D38" s="53" t="s">
        <v>34</v>
      </c>
      <c r="E38" s="53"/>
      <c r="F38" s="54">
        <v>14620</v>
      </c>
      <c r="G38" s="55">
        <f t="shared" si="2"/>
        <v>3.1697988847164531</v>
      </c>
      <c r="H38" s="54">
        <v>60</v>
      </c>
      <c r="I38" s="55">
        <f t="shared" si="1"/>
        <v>24266.666666666664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8" customHeight="1">
      <c r="A39" s="115"/>
      <c r="B39" s="115"/>
      <c r="C39" s="60"/>
      <c r="D39" s="53" t="s">
        <v>35</v>
      </c>
      <c r="E39" s="53"/>
      <c r="F39" s="54">
        <v>0</v>
      </c>
      <c r="G39" s="55">
        <f t="shared" si="2"/>
        <v>0</v>
      </c>
      <c r="H39" s="54">
        <v>0</v>
      </c>
      <c r="I39" s="55" t="e">
        <f t="shared" si="1"/>
        <v>#DIV/0!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8" customHeight="1">
      <c r="A40" s="115"/>
      <c r="B40" s="115"/>
      <c r="C40" s="29" t="s">
        <v>17</v>
      </c>
      <c r="D40" s="29"/>
      <c r="E40" s="29"/>
      <c r="F40" s="54">
        <f>SUM(F23,F27,F34)</f>
        <v>461228</v>
      </c>
      <c r="G40" s="55">
        <f t="shared" si="2"/>
        <v>100</v>
      </c>
      <c r="H40" s="54">
        <f>SUM(H23,H27,H34)</f>
        <v>507567</v>
      </c>
      <c r="I40" s="55">
        <f t="shared" si="1"/>
        <v>-9.1296321470859976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8" customHeight="1">
      <c r="A41" s="25" t="s">
        <v>18</v>
      </c>
    </row>
    <row r="42" spans="1:24" ht="18" customHeight="1">
      <c r="A42" s="26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H10" sqref="H10"/>
      <selection pane="topRight" activeCell="H10" sqref="H10"/>
      <selection pane="bottomLeft" activeCell="H10" sqref="H10"/>
      <selection pane="bottomRight" activeCell="H10" sqref="H10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5" t="s">
        <v>0</v>
      </c>
      <c r="B1" s="35"/>
      <c r="C1" s="92" t="s">
        <v>229</v>
      </c>
      <c r="D1" s="36"/>
      <c r="E1" s="36"/>
    </row>
    <row r="4" spans="1:9">
      <c r="A4" s="9" t="s">
        <v>107</v>
      </c>
    </row>
    <row r="5" spans="1:9">
      <c r="I5" s="37" t="s">
        <v>108</v>
      </c>
    </row>
    <row r="6" spans="1:9" s="31" customFormat="1" ht="29.25" customHeight="1">
      <c r="A6" s="68" t="s">
        <v>109</v>
      </c>
      <c r="B6" s="49"/>
      <c r="C6" s="49"/>
      <c r="D6" s="49"/>
      <c r="E6" s="27" t="s">
        <v>211</v>
      </c>
      <c r="F6" s="27" t="s">
        <v>212</v>
      </c>
      <c r="G6" s="27" t="s">
        <v>213</v>
      </c>
      <c r="H6" s="27" t="s">
        <v>214</v>
      </c>
      <c r="I6" s="27" t="s">
        <v>224</v>
      </c>
    </row>
    <row r="7" spans="1:9" ht="27" customHeight="1">
      <c r="A7" s="115" t="s">
        <v>110</v>
      </c>
      <c r="B7" s="59" t="s">
        <v>111</v>
      </c>
      <c r="C7" s="53"/>
      <c r="D7" s="63" t="s">
        <v>112</v>
      </c>
      <c r="E7" s="95">
        <v>401828</v>
      </c>
      <c r="F7" s="95">
        <v>402971</v>
      </c>
      <c r="G7" s="96">
        <v>418506038</v>
      </c>
      <c r="H7" s="95">
        <v>509918</v>
      </c>
      <c r="I7" s="27">
        <v>469487</v>
      </c>
    </row>
    <row r="8" spans="1:9" ht="27" customHeight="1">
      <c r="A8" s="115"/>
      <c r="B8" s="80"/>
      <c r="C8" s="53" t="s">
        <v>113</v>
      </c>
      <c r="D8" s="63" t="s">
        <v>37</v>
      </c>
      <c r="E8" s="94">
        <v>191277</v>
      </c>
      <c r="F8" s="94">
        <v>239812</v>
      </c>
      <c r="G8" s="97">
        <v>247593212</v>
      </c>
      <c r="H8" s="70">
        <v>257204</v>
      </c>
      <c r="I8" s="70">
        <v>284672</v>
      </c>
    </row>
    <row r="9" spans="1:9" ht="27" customHeight="1">
      <c r="A9" s="115"/>
      <c r="B9" s="53" t="s">
        <v>114</v>
      </c>
      <c r="C9" s="53"/>
      <c r="D9" s="63"/>
      <c r="E9" s="94">
        <v>397393</v>
      </c>
      <c r="F9" s="94">
        <v>399064</v>
      </c>
      <c r="G9" s="98">
        <v>415724995</v>
      </c>
      <c r="H9" s="71">
        <v>507567</v>
      </c>
      <c r="I9" s="71">
        <v>461228</v>
      </c>
    </row>
    <row r="10" spans="1:9" ht="27" customHeight="1">
      <c r="A10" s="115"/>
      <c r="B10" s="53" t="s">
        <v>115</v>
      </c>
      <c r="C10" s="53"/>
      <c r="D10" s="63"/>
      <c r="E10" s="94">
        <v>4434</v>
      </c>
      <c r="F10" s="94">
        <v>3907</v>
      </c>
      <c r="G10" s="98">
        <f>+G7-G9</f>
        <v>2781043</v>
      </c>
      <c r="H10" s="71">
        <v>2352</v>
      </c>
      <c r="I10" s="71">
        <v>8259</v>
      </c>
    </row>
    <row r="11" spans="1:9" ht="27" customHeight="1">
      <c r="A11" s="115"/>
      <c r="B11" s="53" t="s">
        <v>116</v>
      </c>
      <c r="C11" s="53"/>
      <c r="D11" s="63"/>
      <c r="E11" s="94">
        <v>1892</v>
      </c>
      <c r="F11" s="94">
        <v>2157</v>
      </c>
      <c r="G11" s="98">
        <v>1340712</v>
      </c>
      <c r="H11" s="71">
        <v>922</v>
      </c>
      <c r="I11" s="71">
        <v>967</v>
      </c>
    </row>
    <row r="12" spans="1:9" ht="27" customHeight="1">
      <c r="A12" s="115"/>
      <c r="B12" s="53" t="s">
        <v>117</v>
      </c>
      <c r="C12" s="53"/>
      <c r="D12" s="63"/>
      <c r="E12" s="94">
        <v>2542</v>
      </c>
      <c r="F12" s="94">
        <v>1750</v>
      </c>
      <c r="G12" s="98">
        <v>1440331</v>
      </c>
      <c r="H12" s="71">
        <v>1430</v>
      </c>
      <c r="I12" s="71">
        <v>7292</v>
      </c>
    </row>
    <row r="13" spans="1:9" ht="27" customHeight="1">
      <c r="A13" s="115"/>
      <c r="B13" s="53" t="s">
        <v>118</v>
      </c>
      <c r="C13" s="53"/>
      <c r="D13" s="63"/>
      <c r="E13" s="94">
        <v>149</v>
      </c>
      <c r="F13" s="94">
        <v>-792</v>
      </c>
      <c r="G13" s="99">
        <v>-310002</v>
      </c>
      <c r="H13" s="71">
        <v>-10</v>
      </c>
      <c r="I13" s="71">
        <v>5862</v>
      </c>
    </row>
    <row r="14" spans="1:9" ht="27" customHeight="1">
      <c r="A14" s="115"/>
      <c r="B14" s="53" t="s">
        <v>119</v>
      </c>
      <c r="C14" s="53"/>
      <c r="D14" s="63"/>
      <c r="E14" s="94">
        <v>0</v>
      </c>
      <c r="F14" s="100">
        <v>0</v>
      </c>
      <c r="G14" s="101">
        <v>0</v>
      </c>
      <c r="H14" s="101">
        <v>0</v>
      </c>
      <c r="I14" s="71">
        <v>0</v>
      </c>
    </row>
    <row r="15" spans="1:9" ht="27" customHeight="1">
      <c r="A15" s="115"/>
      <c r="B15" s="53" t="s">
        <v>120</v>
      </c>
      <c r="C15" s="53"/>
      <c r="D15" s="63"/>
      <c r="E15" s="94">
        <v>151</v>
      </c>
      <c r="F15" s="94">
        <v>-790</v>
      </c>
      <c r="G15" s="98">
        <v>370275</v>
      </c>
      <c r="H15" s="71">
        <v>6054</v>
      </c>
      <c r="I15" s="71">
        <v>13470</v>
      </c>
    </row>
    <row r="16" spans="1:9" ht="27" customHeight="1">
      <c r="A16" s="115"/>
      <c r="B16" s="53" t="s">
        <v>121</v>
      </c>
      <c r="C16" s="53"/>
      <c r="D16" s="63" t="s">
        <v>38</v>
      </c>
      <c r="E16" s="94">
        <v>43169</v>
      </c>
      <c r="F16" s="94">
        <v>39787</v>
      </c>
      <c r="G16" s="98">
        <v>41138493</v>
      </c>
      <c r="H16" s="71">
        <v>43397</v>
      </c>
      <c r="I16" s="71">
        <v>65474</v>
      </c>
    </row>
    <row r="17" spans="1:9" ht="27" customHeight="1">
      <c r="A17" s="115"/>
      <c r="B17" s="53" t="s">
        <v>122</v>
      </c>
      <c r="C17" s="53"/>
      <c r="D17" s="63" t="s">
        <v>39</v>
      </c>
      <c r="E17" s="94">
        <v>104801</v>
      </c>
      <c r="F17" s="94">
        <v>93652</v>
      </c>
      <c r="G17" s="98">
        <v>75381030</v>
      </c>
      <c r="H17" s="71">
        <v>166900</v>
      </c>
      <c r="I17" s="71">
        <v>66333</v>
      </c>
    </row>
    <row r="18" spans="1:9" ht="27" customHeight="1">
      <c r="A18" s="115"/>
      <c r="B18" s="53" t="s">
        <v>123</v>
      </c>
      <c r="C18" s="53"/>
      <c r="D18" s="63" t="s">
        <v>40</v>
      </c>
      <c r="E18" s="94">
        <v>428454</v>
      </c>
      <c r="F18" s="94">
        <v>449620</v>
      </c>
      <c r="G18" s="98">
        <v>464721516</v>
      </c>
      <c r="H18" s="71">
        <v>474550</v>
      </c>
      <c r="I18" s="71">
        <v>481398</v>
      </c>
    </row>
    <row r="19" spans="1:9" ht="27" customHeight="1">
      <c r="A19" s="115"/>
      <c r="B19" s="53" t="s">
        <v>124</v>
      </c>
      <c r="C19" s="53"/>
      <c r="D19" s="63" t="s">
        <v>125</v>
      </c>
      <c r="E19" s="94">
        <v>490086</v>
      </c>
      <c r="F19" s="94">
        <v>503485</v>
      </c>
      <c r="G19" s="102">
        <f>G17+G18-G16</f>
        <v>498964053</v>
      </c>
      <c r="H19" s="94">
        <f>H17+H18-H16</f>
        <v>598053</v>
      </c>
      <c r="I19" s="69">
        <f>I17+I18-I16</f>
        <v>482257</v>
      </c>
    </row>
    <row r="20" spans="1:9" ht="27" customHeight="1">
      <c r="A20" s="115"/>
      <c r="B20" s="53" t="s">
        <v>126</v>
      </c>
      <c r="C20" s="53"/>
      <c r="D20" s="63" t="s">
        <v>127</v>
      </c>
      <c r="E20" s="72">
        <v>2.2399661224297747</v>
      </c>
      <c r="F20" s="72">
        <v>1.8748853268393575</v>
      </c>
      <c r="G20" s="103">
        <f>G18/G8</f>
        <v>1.876955802810943</v>
      </c>
      <c r="H20" s="72">
        <f>H18/H8</f>
        <v>1.8450335142532777</v>
      </c>
      <c r="I20" s="72">
        <f>I18/I8</f>
        <v>1.6910619941546763</v>
      </c>
    </row>
    <row r="21" spans="1:9" ht="27" customHeight="1">
      <c r="A21" s="115"/>
      <c r="B21" s="53" t="s">
        <v>128</v>
      </c>
      <c r="C21" s="53"/>
      <c r="D21" s="63" t="s">
        <v>129</v>
      </c>
      <c r="E21" s="72">
        <v>2.5621794570178329</v>
      </c>
      <c r="F21" s="72">
        <v>2.0994987740396645</v>
      </c>
      <c r="G21" s="103">
        <f>G19/G8</f>
        <v>2.0152574013216484</v>
      </c>
      <c r="H21" s="72">
        <f>H19/H8</f>
        <v>2.3252087836892117</v>
      </c>
      <c r="I21" s="72">
        <f>I19/I8</f>
        <v>1.6940795020233812</v>
      </c>
    </row>
    <row r="22" spans="1:9" ht="27" customHeight="1">
      <c r="A22" s="115"/>
      <c r="B22" s="53" t="s">
        <v>130</v>
      </c>
      <c r="C22" s="53"/>
      <c r="D22" s="63" t="s">
        <v>131</v>
      </c>
      <c r="E22" s="94">
        <v>510483.61153804912</v>
      </c>
      <c r="F22" s="94">
        <v>535701.94564582803</v>
      </c>
      <c r="G22" s="104">
        <f>G18/G24*1000000</f>
        <v>553694720.66340208</v>
      </c>
      <c r="H22" s="94">
        <f>H18/H24*1000000</f>
        <v>574403.77844027977</v>
      </c>
      <c r="I22" s="69">
        <f>I18/I24*1000000</f>
        <v>582692.71969991317</v>
      </c>
    </row>
    <row r="23" spans="1:9" ht="27" customHeight="1">
      <c r="A23" s="115"/>
      <c r="B23" s="53" t="s">
        <v>132</v>
      </c>
      <c r="C23" s="53"/>
      <c r="D23" s="63" t="s">
        <v>133</v>
      </c>
      <c r="E23" s="94">
        <v>583915.35904492973</v>
      </c>
      <c r="F23" s="94">
        <v>599879.66305655835</v>
      </c>
      <c r="G23" s="104">
        <f>G19/G24*1000000</f>
        <v>594493158.6660471</v>
      </c>
      <c r="H23" s="94">
        <f>H19/H24*1000000</f>
        <v>723894.01097364805</v>
      </c>
      <c r="I23" s="69">
        <f>I19/I24*1000000</f>
        <v>583732.4686108398</v>
      </c>
    </row>
    <row r="24" spans="1:9" ht="27" customHeight="1">
      <c r="A24" s="115"/>
      <c r="B24" s="73" t="s">
        <v>134</v>
      </c>
      <c r="C24" s="74"/>
      <c r="D24" s="63" t="s">
        <v>135</v>
      </c>
      <c r="E24" s="94">
        <v>839310</v>
      </c>
      <c r="F24" s="94">
        <v>839310</v>
      </c>
      <c r="G24" s="105">
        <f>F24</f>
        <v>839310</v>
      </c>
      <c r="H24" s="71">
        <v>826161</v>
      </c>
      <c r="I24" s="71">
        <v>826161</v>
      </c>
    </row>
    <row r="25" spans="1:9" ht="27" customHeight="1">
      <c r="A25" s="115"/>
      <c r="B25" s="29" t="s">
        <v>136</v>
      </c>
      <c r="C25" s="29"/>
      <c r="D25" s="29"/>
      <c r="E25" s="94">
        <v>218626</v>
      </c>
      <c r="F25" s="94">
        <v>219566</v>
      </c>
      <c r="G25" s="106">
        <v>221268938</v>
      </c>
      <c r="H25" s="93">
        <v>224924</v>
      </c>
      <c r="I25" s="64">
        <v>236014</v>
      </c>
    </row>
    <row r="26" spans="1:9" ht="27" customHeight="1">
      <c r="A26" s="115"/>
      <c r="B26" s="29" t="s">
        <v>137</v>
      </c>
      <c r="C26" s="29"/>
      <c r="D26" s="29"/>
      <c r="E26" s="75">
        <v>0.84299999999999997</v>
      </c>
      <c r="F26" s="75">
        <v>0.83399999999999996</v>
      </c>
      <c r="G26" s="107">
        <v>0.81399999999999995</v>
      </c>
      <c r="H26" s="76">
        <v>0.81</v>
      </c>
      <c r="I26" s="76">
        <v>0.78700000000000003</v>
      </c>
    </row>
    <row r="27" spans="1:9" ht="27" customHeight="1">
      <c r="A27" s="115"/>
      <c r="B27" s="29" t="s">
        <v>138</v>
      </c>
      <c r="C27" s="29"/>
      <c r="D27" s="29"/>
      <c r="E27" s="77">
        <v>1.2</v>
      </c>
      <c r="F27" s="77">
        <v>0.8</v>
      </c>
      <c r="G27" s="55">
        <v>0.65094134450991037</v>
      </c>
      <c r="H27" s="78">
        <v>0.6</v>
      </c>
      <c r="I27" s="78">
        <v>3.1</v>
      </c>
    </row>
    <row r="28" spans="1:9" ht="27" customHeight="1">
      <c r="A28" s="115"/>
      <c r="B28" s="29" t="s">
        <v>139</v>
      </c>
      <c r="C28" s="29"/>
      <c r="D28" s="29"/>
      <c r="E28" s="77">
        <v>97.7</v>
      </c>
      <c r="F28" s="77">
        <v>99.5</v>
      </c>
      <c r="G28" s="55">
        <v>100.7</v>
      </c>
      <c r="H28" s="78">
        <v>100.8</v>
      </c>
      <c r="I28" s="78">
        <v>93.7</v>
      </c>
    </row>
    <row r="29" spans="1:9" ht="27" customHeight="1">
      <c r="A29" s="115"/>
      <c r="B29" s="29" t="s">
        <v>140</v>
      </c>
      <c r="C29" s="29"/>
      <c r="D29" s="29"/>
      <c r="E29" s="77">
        <v>40.1</v>
      </c>
      <c r="F29" s="77">
        <v>44.3</v>
      </c>
      <c r="G29" s="108">
        <v>43.6</v>
      </c>
      <c r="H29" s="79">
        <v>34.9</v>
      </c>
      <c r="I29" s="78">
        <v>38.6</v>
      </c>
    </row>
    <row r="30" spans="1:9" ht="27" customHeight="1">
      <c r="A30" s="115"/>
      <c r="B30" s="115" t="s">
        <v>141</v>
      </c>
      <c r="C30" s="29" t="s">
        <v>142</v>
      </c>
      <c r="D30" s="29"/>
      <c r="E30" s="77" t="s">
        <v>228</v>
      </c>
      <c r="F30" s="77" t="s">
        <v>228</v>
      </c>
      <c r="G30" s="55" t="s">
        <v>228</v>
      </c>
      <c r="H30" s="55" t="s">
        <v>228</v>
      </c>
      <c r="I30" s="55" t="s">
        <v>228</v>
      </c>
    </row>
    <row r="31" spans="1:9" ht="27" customHeight="1">
      <c r="A31" s="115"/>
      <c r="B31" s="115"/>
      <c r="C31" s="29" t="s">
        <v>143</v>
      </c>
      <c r="D31" s="29"/>
      <c r="E31" s="77" t="s">
        <v>228</v>
      </c>
      <c r="F31" s="77" t="s">
        <v>228</v>
      </c>
      <c r="G31" s="55" t="s">
        <v>228</v>
      </c>
      <c r="H31" s="55" t="s">
        <v>228</v>
      </c>
      <c r="I31" s="55" t="s">
        <v>228</v>
      </c>
    </row>
    <row r="32" spans="1:9" ht="27" customHeight="1">
      <c r="A32" s="115"/>
      <c r="B32" s="115"/>
      <c r="C32" s="29" t="s">
        <v>144</v>
      </c>
      <c r="D32" s="29"/>
      <c r="E32" s="77">
        <v>5.6</v>
      </c>
      <c r="F32" s="77">
        <v>5.3</v>
      </c>
      <c r="G32" s="55">
        <v>5.3</v>
      </c>
      <c r="H32" s="78">
        <v>5.8</v>
      </c>
      <c r="I32" s="78">
        <v>6.1</v>
      </c>
    </row>
    <row r="33" spans="1:9" ht="27" customHeight="1">
      <c r="A33" s="115"/>
      <c r="B33" s="115"/>
      <c r="C33" s="29" t="s">
        <v>145</v>
      </c>
      <c r="D33" s="29"/>
      <c r="E33" s="77">
        <v>22.9</v>
      </c>
      <c r="F33" s="77">
        <v>20.3</v>
      </c>
      <c r="G33" s="109">
        <v>9.4</v>
      </c>
      <c r="H33" s="79">
        <v>5</v>
      </c>
      <c r="I33" s="55" t="s">
        <v>228</v>
      </c>
    </row>
    <row r="34" spans="1:9" ht="27" customHeight="1">
      <c r="A34" s="1" t="s">
        <v>225</v>
      </c>
      <c r="E34" s="38"/>
      <c r="F34" s="38"/>
      <c r="G34" s="38"/>
      <c r="H34" s="38"/>
      <c r="I34" s="39"/>
    </row>
    <row r="35" spans="1:9" ht="27" customHeight="1">
      <c r="A35" s="11" t="s">
        <v>146</v>
      </c>
    </row>
    <row r="36" spans="1:9">
      <c r="A36" s="40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8B439-DF82-4871-B47D-48D92F5CD5A0}">
  <dimension ref="A1:Y50"/>
  <sheetViews>
    <sheetView view="pageBreakPreview" zoomScale="85" zoomScaleNormal="100" zoomScaleSheetLayoutView="85" workbookViewId="0">
      <pane xSplit="5" ySplit="7" topLeftCell="F20" activePane="bottomRight" state="frozen"/>
      <selection activeCell="H10" sqref="H10"/>
      <selection pane="topRight" activeCell="H10" sqref="H10"/>
      <selection pane="bottomLeft" activeCell="H10" sqref="H10"/>
      <selection pane="bottomRight" activeCell="K3" sqref="K3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134" t="s">
        <v>227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232</v>
      </c>
      <c r="B5" s="12"/>
      <c r="C5" s="12"/>
      <c r="D5" s="12"/>
      <c r="K5" s="16"/>
      <c r="O5" s="16" t="s">
        <v>43</v>
      </c>
    </row>
    <row r="6" spans="1:25" ht="15.95" customHeight="1">
      <c r="A6" s="123" t="s">
        <v>44</v>
      </c>
      <c r="B6" s="122"/>
      <c r="C6" s="122"/>
      <c r="D6" s="122"/>
      <c r="E6" s="122"/>
      <c r="F6" s="131" t="s">
        <v>230</v>
      </c>
      <c r="G6" s="132"/>
      <c r="H6" s="133" t="s">
        <v>231</v>
      </c>
      <c r="I6" s="132"/>
      <c r="J6" s="127"/>
      <c r="K6" s="127"/>
      <c r="L6" s="127"/>
      <c r="M6" s="127"/>
      <c r="N6" s="127"/>
      <c r="O6" s="127"/>
    </row>
    <row r="7" spans="1:25" ht="15.95" customHeight="1">
      <c r="A7" s="122"/>
      <c r="B7" s="122"/>
      <c r="C7" s="122"/>
      <c r="D7" s="122"/>
      <c r="E7" s="122"/>
      <c r="F7" s="51" t="s">
        <v>233</v>
      </c>
      <c r="G7" s="51" t="s">
        <v>234</v>
      </c>
      <c r="H7" s="51" t="s">
        <v>233</v>
      </c>
      <c r="I7" s="110" t="s">
        <v>235</v>
      </c>
      <c r="J7" s="51" t="s">
        <v>233</v>
      </c>
      <c r="K7" s="110" t="s">
        <v>235</v>
      </c>
      <c r="L7" s="51" t="s">
        <v>233</v>
      </c>
      <c r="M7" s="110" t="s">
        <v>235</v>
      </c>
      <c r="N7" s="51" t="s">
        <v>233</v>
      </c>
      <c r="O7" s="110" t="s">
        <v>235</v>
      </c>
    </row>
    <row r="8" spans="1:25" ht="15.95" customHeight="1">
      <c r="A8" s="120" t="s">
        <v>83</v>
      </c>
      <c r="B8" s="59" t="s">
        <v>45</v>
      </c>
      <c r="C8" s="53"/>
      <c r="D8" s="53"/>
      <c r="E8" s="112" t="s">
        <v>36</v>
      </c>
      <c r="F8" s="111">
        <v>16055</v>
      </c>
      <c r="G8" s="111">
        <v>16144</v>
      </c>
      <c r="H8" s="111">
        <v>27954</v>
      </c>
      <c r="I8" s="111">
        <v>27899</v>
      </c>
      <c r="J8" s="111"/>
      <c r="K8" s="111"/>
      <c r="L8" s="111"/>
      <c r="M8" s="111"/>
      <c r="N8" s="111"/>
      <c r="O8" s="111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20"/>
      <c r="B9" s="61"/>
      <c r="C9" s="53" t="s">
        <v>46</v>
      </c>
      <c r="D9" s="53"/>
      <c r="E9" s="112" t="s">
        <v>37</v>
      </c>
      <c r="F9" s="111">
        <v>16016</v>
      </c>
      <c r="G9" s="111">
        <v>15075</v>
      </c>
      <c r="H9" s="111">
        <v>27923</v>
      </c>
      <c r="I9" s="111">
        <v>27842</v>
      </c>
      <c r="J9" s="111"/>
      <c r="K9" s="111"/>
      <c r="L9" s="111"/>
      <c r="M9" s="111"/>
      <c r="N9" s="111"/>
      <c r="O9" s="111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20"/>
      <c r="B10" s="60"/>
      <c r="C10" s="53" t="s">
        <v>47</v>
      </c>
      <c r="D10" s="53"/>
      <c r="E10" s="112" t="s">
        <v>38</v>
      </c>
      <c r="F10" s="111">
        <v>39</v>
      </c>
      <c r="G10" s="111">
        <v>1069</v>
      </c>
      <c r="H10" s="111">
        <v>31</v>
      </c>
      <c r="I10" s="111">
        <v>57</v>
      </c>
      <c r="J10" s="65"/>
      <c r="K10" s="65"/>
      <c r="L10" s="111"/>
      <c r="M10" s="111"/>
      <c r="N10" s="111"/>
      <c r="O10" s="111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20"/>
      <c r="B11" s="59" t="s">
        <v>48</v>
      </c>
      <c r="C11" s="53"/>
      <c r="D11" s="53"/>
      <c r="E11" s="112" t="s">
        <v>39</v>
      </c>
      <c r="F11" s="111">
        <v>15014</v>
      </c>
      <c r="G11" s="111">
        <v>14660</v>
      </c>
      <c r="H11" s="111">
        <v>26172</v>
      </c>
      <c r="I11" s="111">
        <v>26181</v>
      </c>
      <c r="J11" s="111"/>
      <c r="K11" s="111"/>
      <c r="L11" s="111"/>
      <c r="M11" s="111"/>
      <c r="N11" s="111"/>
      <c r="O11" s="111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20"/>
      <c r="B12" s="61"/>
      <c r="C12" s="53" t="s">
        <v>49</v>
      </c>
      <c r="D12" s="53"/>
      <c r="E12" s="112" t="s">
        <v>40</v>
      </c>
      <c r="F12" s="111">
        <v>15007</v>
      </c>
      <c r="G12" s="111">
        <v>14566</v>
      </c>
      <c r="H12" s="111">
        <v>26164</v>
      </c>
      <c r="I12" s="111">
        <v>26046</v>
      </c>
      <c r="J12" s="111"/>
      <c r="K12" s="111"/>
      <c r="L12" s="111"/>
      <c r="M12" s="111"/>
      <c r="N12" s="111"/>
      <c r="O12" s="111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20"/>
      <c r="B13" s="60"/>
      <c r="C13" s="53" t="s">
        <v>50</v>
      </c>
      <c r="D13" s="53"/>
      <c r="E13" s="112" t="s">
        <v>41</v>
      </c>
      <c r="F13" s="111">
        <v>7</v>
      </c>
      <c r="G13" s="111">
        <v>94</v>
      </c>
      <c r="H13" s="65">
        <v>8</v>
      </c>
      <c r="I13" s="65">
        <v>135</v>
      </c>
      <c r="J13" s="65"/>
      <c r="K13" s="65"/>
      <c r="L13" s="111"/>
      <c r="M13" s="111"/>
      <c r="N13" s="111"/>
      <c r="O13" s="111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20"/>
      <c r="B14" s="53" t="s">
        <v>51</v>
      </c>
      <c r="C14" s="53"/>
      <c r="D14" s="53"/>
      <c r="E14" s="112" t="s">
        <v>87</v>
      </c>
      <c r="F14" s="111">
        <f>F9-F12</f>
        <v>1009</v>
      </c>
      <c r="G14" s="111">
        <f>G9-G12</f>
        <v>509</v>
      </c>
      <c r="H14" s="111">
        <f t="shared" ref="F14:Q15" si="0">H9-H12</f>
        <v>1759</v>
      </c>
      <c r="I14" s="111">
        <f t="shared" si="0"/>
        <v>1796</v>
      </c>
      <c r="J14" s="111">
        <f t="shared" si="0"/>
        <v>0</v>
      </c>
      <c r="K14" s="111">
        <f t="shared" si="0"/>
        <v>0</v>
      </c>
      <c r="L14" s="111">
        <f t="shared" si="0"/>
        <v>0</v>
      </c>
      <c r="M14" s="111">
        <f t="shared" si="0"/>
        <v>0</v>
      </c>
      <c r="N14" s="111">
        <f t="shared" si="0"/>
        <v>0</v>
      </c>
      <c r="O14" s="111">
        <f t="shared" si="0"/>
        <v>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20"/>
      <c r="B15" s="53" t="s">
        <v>52</v>
      </c>
      <c r="C15" s="53"/>
      <c r="D15" s="53"/>
      <c r="E15" s="112" t="s">
        <v>88</v>
      </c>
      <c r="F15" s="111">
        <f t="shared" si="0"/>
        <v>32</v>
      </c>
      <c r="G15" s="111">
        <f t="shared" si="0"/>
        <v>975</v>
      </c>
      <c r="H15" s="111">
        <f t="shared" si="0"/>
        <v>23</v>
      </c>
      <c r="I15" s="111">
        <f t="shared" si="0"/>
        <v>-78</v>
      </c>
      <c r="J15" s="111">
        <f t="shared" si="0"/>
        <v>0</v>
      </c>
      <c r="K15" s="111">
        <f t="shared" si="0"/>
        <v>0</v>
      </c>
      <c r="L15" s="111">
        <f t="shared" si="0"/>
        <v>0</v>
      </c>
      <c r="M15" s="111">
        <f t="shared" si="0"/>
        <v>0</v>
      </c>
      <c r="N15" s="111">
        <f t="shared" si="0"/>
        <v>0</v>
      </c>
      <c r="O15" s="111">
        <f t="shared" si="0"/>
        <v>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20"/>
      <c r="B16" s="53" t="s">
        <v>53</v>
      </c>
      <c r="C16" s="53"/>
      <c r="D16" s="53"/>
      <c r="E16" s="112" t="s">
        <v>89</v>
      </c>
      <c r="F16" s="111">
        <f t="shared" ref="F16:O16" si="1">F8-F11</f>
        <v>1041</v>
      </c>
      <c r="G16" s="111">
        <f t="shared" si="1"/>
        <v>1484</v>
      </c>
      <c r="H16" s="111">
        <f t="shared" si="1"/>
        <v>1782</v>
      </c>
      <c r="I16" s="111">
        <f t="shared" si="1"/>
        <v>1718</v>
      </c>
      <c r="J16" s="111">
        <f t="shared" si="1"/>
        <v>0</v>
      </c>
      <c r="K16" s="111">
        <f t="shared" si="1"/>
        <v>0</v>
      </c>
      <c r="L16" s="111">
        <f t="shared" si="1"/>
        <v>0</v>
      </c>
      <c r="M16" s="111">
        <f t="shared" si="1"/>
        <v>0</v>
      </c>
      <c r="N16" s="111">
        <f t="shared" si="1"/>
        <v>0</v>
      </c>
      <c r="O16" s="111">
        <f t="shared" si="1"/>
        <v>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20"/>
      <c r="B17" s="53" t="s">
        <v>54</v>
      </c>
      <c r="C17" s="53"/>
      <c r="D17" s="53"/>
      <c r="E17" s="51"/>
      <c r="F17" s="65">
        <v>0</v>
      </c>
      <c r="G17" s="65">
        <v>0</v>
      </c>
      <c r="H17" s="65">
        <v>0</v>
      </c>
      <c r="I17" s="65">
        <v>0</v>
      </c>
      <c r="J17" s="111"/>
      <c r="K17" s="111"/>
      <c r="L17" s="111"/>
      <c r="M17" s="111"/>
      <c r="N17" s="65"/>
      <c r="O17" s="66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20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/>
      <c r="K18" s="66"/>
      <c r="L18" s="66"/>
      <c r="M18" s="66"/>
      <c r="N18" s="66"/>
      <c r="O18" s="66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20" t="s">
        <v>84</v>
      </c>
      <c r="B19" s="59" t="s">
        <v>56</v>
      </c>
      <c r="C19" s="53"/>
      <c r="D19" s="53"/>
      <c r="E19" s="112"/>
      <c r="F19" s="111">
        <v>3841</v>
      </c>
      <c r="G19" s="111">
        <v>3806</v>
      </c>
      <c r="H19" s="111">
        <v>18302</v>
      </c>
      <c r="I19" s="111">
        <v>15551</v>
      </c>
      <c r="J19" s="111"/>
      <c r="K19" s="111"/>
      <c r="L19" s="111"/>
      <c r="M19" s="111"/>
      <c r="N19" s="111"/>
      <c r="O19" s="111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20"/>
      <c r="B20" s="60"/>
      <c r="C20" s="53" t="s">
        <v>57</v>
      </c>
      <c r="D20" s="53"/>
      <c r="E20" s="112"/>
      <c r="F20" s="111">
        <v>3300</v>
      </c>
      <c r="G20" s="111">
        <v>3083</v>
      </c>
      <c r="H20" s="111">
        <v>13002</v>
      </c>
      <c r="I20" s="111">
        <v>11711</v>
      </c>
      <c r="J20" s="111"/>
      <c r="K20" s="65"/>
      <c r="L20" s="111"/>
      <c r="M20" s="111"/>
      <c r="N20" s="111"/>
      <c r="O20" s="111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20"/>
      <c r="B21" s="53" t="s">
        <v>58</v>
      </c>
      <c r="C21" s="53"/>
      <c r="D21" s="53"/>
      <c r="E21" s="112" t="s">
        <v>90</v>
      </c>
      <c r="F21" s="111">
        <v>3841</v>
      </c>
      <c r="G21" s="111">
        <v>3806</v>
      </c>
      <c r="H21" s="111">
        <v>18302</v>
      </c>
      <c r="I21" s="111">
        <v>15551</v>
      </c>
      <c r="J21" s="111"/>
      <c r="K21" s="111"/>
      <c r="L21" s="111"/>
      <c r="M21" s="111"/>
      <c r="N21" s="111"/>
      <c r="O21" s="111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20"/>
      <c r="B22" s="59" t="s">
        <v>59</v>
      </c>
      <c r="C22" s="53"/>
      <c r="D22" s="53"/>
      <c r="E22" s="112" t="s">
        <v>91</v>
      </c>
      <c r="F22" s="111">
        <v>7646</v>
      </c>
      <c r="G22" s="111">
        <v>9098</v>
      </c>
      <c r="H22" s="111">
        <v>30921</v>
      </c>
      <c r="I22" s="111">
        <v>26972</v>
      </c>
      <c r="J22" s="111"/>
      <c r="K22" s="111"/>
      <c r="L22" s="111"/>
      <c r="M22" s="111"/>
      <c r="N22" s="111"/>
      <c r="O22" s="111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20"/>
      <c r="B23" s="60" t="s">
        <v>60</v>
      </c>
      <c r="C23" s="53" t="s">
        <v>61</v>
      </c>
      <c r="D23" s="53"/>
      <c r="E23" s="112"/>
      <c r="F23" s="111">
        <v>1550</v>
      </c>
      <c r="G23" s="111">
        <v>1446</v>
      </c>
      <c r="H23" s="85">
        <v>17527</v>
      </c>
      <c r="I23" s="111">
        <v>16882</v>
      </c>
      <c r="J23" s="111"/>
      <c r="K23" s="111"/>
      <c r="L23" s="111"/>
      <c r="M23" s="111"/>
      <c r="N23" s="111"/>
      <c r="O23" s="111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20"/>
      <c r="B24" s="53" t="s">
        <v>92</v>
      </c>
      <c r="C24" s="53"/>
      <c r="D24" s="53"/>
      <c r="E24" s="112" t="s">
        <v>93</v>
      </c>
      <c r="F24" s="111">
        <f>F21-F22</f>
        <v>-3805</v>
      </c>
      <c r="G24" s="111">
        <v>-5292</v>
      </c>
      <c r="H24" s="111">
        <f t="shared" ref="H24:O24" si="2">H21-H22</f>
        <v>-12619</v>
      </c>
      <c r="I24" s="111">
        <f t="shared" si="2"/>
        <v>-11421</v>
      </c>
      <c r="J24" s="111">
        <f t="shared" si="2"/>
        <v>0</v>
      </c>
      <c r="K24" s="111">
        <f t="shared" si="2"/>
        <v>0</v>
      </c>
      <c r="L24" s="111">
        <f t="shared" si="2"/>
        <v>0</v>
      </c>
      <c r="M24" s="111">
        <f t="shared" si="2"/>
        <v>0</v>
      </c>
      <c r="N24" s="111">
        <f t="shared" si="2"/>
        <v>0</v>
      </c>
      <c r="O24" s="111">
        <f t="shared" si="2"/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20"/>
      <c r="B25" s="59" t="s">
        <v>62</v>
      </c>
      <c r="C25" s="59"/>
      <c r="D25" s="59"/>
      <c r="E25" s="124" t="s">
        <v>94</v>
      </c>
      <c r="F25" s="118">
        <v>3805</v>
      </c>
      <c r="G25" s="118">
        <v>5292</v>
      </c>
      <c r="H25" s="118">
        <v>12619</v>
      </c>
      <c r="I25" s="118">
        <v>11421</v>
      </c>
      <c r="J25" s="118"/>
      <c r="K25" s="118"/>
      <c r="L25" s="118"/>
      <c r="M25" s="118"/>
      <c r="N25" s="118"/>
      <c r="O25" s="1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20"/>
      <c r="B26" s="80" t="s">
        <v>63</v>
      </c>
      <c r="C26" s="80"/>
      <c r="D26" s="80"/>
      <c r="E26" s="125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20"/>
      <c r="B27" s="53" t="s">
        <v>95</v>
      </c>
      <c r="C27" s="53"/>
      <c r="D27" s="53"/>
      <c r="E27" s="112" t="s">
        <v>96</v>
      </c>
      <c r="F27" s="111">
        <f t="shared" ref="F27:O27" si="3">F24+F25</f>
        <v>0</v>
      </c>
      <c r="G27" s="111">
        <f t="shared" si="3"/>
        <v>0</v>
      </c>
      <c r="H27" s="111">
        <f>H24+H25</f>
        <v>0</v>
      </c>
      <c r="I27" s="111">
        <f t="shared" si="3"/>
        <v>0</v>
      </c>
      <c r="J27" s="111">
        <f t="shared" si="3"/>
        <v>0</v>
      </c>
      <c r="K27" s="111">
        <f t="shared" si="3"/>
        <v>0</v>
      </c>
      <c r="L27" s="111">
        <f t="shared" si="3"/>
        <v>0</v>
      </c>
      <c r="M27" s="111">
        <f t="shared" si="3"/>
        <v>0</v>
      </c>
      <c r="N27" s="111">
        <f t="shared" si="3"/>
        <v>0</v>
      </c>
      <c r="O27" s="111">
        <f t="shared" si="3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22" t="s">
        <v>64</v>
      </c>
      <c r="B30" s="122"/>
      <c r="C30" s="122"/>
      <c r="D30" s="122"/>
      <c r="E30" s="122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24"/>
      <c r="Q30" s="18"/>
      <c r="R30" s="24"/>
      <c r="S30" s="18"/>
      <c r="T30" s="24"/>
      <c r="U30" s="18"/>
      <c r="V30" s="24"/>
      <c r="W30" s="18"/>
      <c r="X30" s="24"/>
      <c r="Y30" s="18"/>
    </row>
    <row r="31" spans="1:25" ht="15.95" customHeight="1">
      <c r="A31" s="122"/>
      <c r="B31" s="122"/>
      <c r="C31" s="122"/>
      <c r="D31" s="122"/>
      <c r="E31" s="122"/>
      <c r="F31" s="51" t="s">
        <v>233</v>
      </c>
      <c r="G31" s="110" t="s">
        <v>235</v>
      </c>
      <c r="H31" s="51" t="s">
        <v>233</v>
      </c>
      <c r="I31" s="110" t="s">
        <v>235</v>
      </c>
      <c r="J31" s="51" t="s">
        <v>233</v>
      </c>
      <c r="K31" s="110" t="s">
        <v>235</v>
      </c>
      <c r="L31" s="51" t="s">
        <v>233</v>
      </c>
      <c r="M31" s="110" t="s">
        <v>235</v>
      </c>
      <c r="N31" s="51" t="s">
        <v>233</v>
      </c>
      <c r="O31" s="110" t="s">
        <v>235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.95" customHeight="1">
      <c r="A32" s="120" t="s">
        <v>85</v>
      </c>
      <c r="B32" s="59" t="s">
        <v>45</v>
      </c>
      <c r="C32" s="53"/>
      <c r="D32" s="53"/>
      <c r="E32" s="112" t="s">
        <v>36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21"/>
      <c r="Q32" s="21"/>
      <c r="R32" s="21"/>
      <c r="S32" s="21"/>
      <c r="T32" s="23"/>
      <c r="U32" s="23"/>
      <c r="V32" s="21"/>
      <c r="W32" s="21"/>
      <c r="X32" s="23"/>
      <c r="Y32" s="23"/>
    </row>
    <row r="33" spans="1:25" ht="15.95" customHeight="1">
      <c r="A33" s="126"/>
      <c r="B33" s="61"/>
      <c r="C33" s="59" t="s">
        <v>65</v>
      </c>
      <c r="D33" s="53"/>
      <c r="E33" s="112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21"/>
      <c r="Q33" s="21"/>
      <c r="R33" s="21"/>
      <c r="S33" s="21"/>
      <c r="T33" s="23"/>
      <c r="U33" s="23"/>
      <c r="V33" s="21"/>
      <c r="W33" s="21"/>
      <c r="X33" s="23"/>
      <c r="Y33" s="23"/>
    </row>
    <row r="34" spans="1:25" ht="15.95" customHeight="1">
      <c r="A34" s="126"/>
      <c r="B34" s="61"/>
      <c r="C34" s="60"/>
      <c r="D34" s="53" t="s">
        <v>66</v>
      </c>
      <c r="E34" s="11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21"/>
      <c r="Q34" s="21"/>
      <c r="R34" s="21"/>
      <c r="S34" s="21"/>
      <c r="T34" s="23"/>
      <c r="U34" s="23"/>
      <c r="V34" s="21"/>
      <c r="W34" s="21"/>
      <c r="X34" s="23"/>
      <c r="Y34" s="23"/>
    </row>
    <row r="35" spans="1:25" ht="15.95" customHeight="1">
      <c r="A35" s="126"/>
      <c r="B35" s="60"/>
      <c r="C35" s="53" t="s">
        <v>67</v>
      </c>
      <c r="D35" s="53"/>
      <c r="E35" s="112"/>
      <c r="F35" s="111"/>
      <c r="G35" s="111"/>
      <c r="H35" s="111"/>
      <c r="I35" s="111"/>
      <c r="J35" s="66"/>
      <c r="K35" s="66"/>
      <c r="L35" s="111"/>
      <c r="M35" s="111"/>
      <c r="N35" s="111"/>
      <c r="O35" s="111"/>
      <c r="P35" s="21"/>
      <c r="Q35" s="21"/>
      <c r="R35" s="21"/>
      <c r="S35" s="21"/>
      <c r="T35" s="23"/>
      <c r="U35" s="23"/>
      <c r="V35" s="21"/>
      <c r="W35" s="21"/>
      <c r="X35" s="23"/>
      <c r="Y35" s="23"/>
    </row>
    <row r="36" spans="1:25" ht="15.95" customHeight="1">
      <c r="A36" s="126"/>
      <c r="B36" s="59" t="s">
        <v>48</v>
      </c>
      <c r="C36" s="53"/>
      <c r="D36" s="53"/>
      <c r="E36" s="112" t="s">
        <v>37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21"/>
      <c r="Q36" s="21"/>
      <c r="R36" s="21"/>
      <c r="S36" s="21"/>
      <c r="T36" s="21"/>
      <c r="U36" s="21"/>
      <c r="V36" s="21"/>
      <c r="W36" s="21"/>
      <c r="X36" s="23"/>
      <c r="Y36" s="23"/>
    </row>
    <row r="37" spans="1:25" ht="15.95" customHeight="1">
      <c r="A37" s="126"/>
      <c r="B37" s="61"/>
      <c r="C37" s="53" t="s">
        <v>68</v>
      </c>
      <c r="D37" s="53"/>
      <c r="E37" s="112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21"/>
      <c r="Q37" s="21"/>
      <c r="R37" s="21"/>
      <c r="S37" s="21"/>
      <c r="T37" s="21"/>
      <c r="U37" s="21"/>
      <c r="V37" s="21"/>
      <c r="W37" s="21"/>
      <c r="X37" s="23"/>
      <c r="Y37" s="23"/>
    </row>
    <row r="38" spans="1:25" ht="15.95" customHeight="1">
      <c r="A38" s="126"/>
      <c r="B38" s="60"/>
      <c r="C38" s="53" t="s">
        <v>69</v>
      </c>
      <c r="D38" s="53"/>
      <c r="E38" s="112"/>
      <c r="F38" s="111"/>
      <c r="G38" s="111"/>
      <c r="H38" s="111"/>
      <c r="I38" s="111"/>
      <c r="J38" s="111"/>
      <c r="K38" s="66"/>
      <c r="L38" s="111"/>
      <c r="M38" s="111"/>
      <c r="N38" s="111"/>
      <c r="O38" s="111"/>
      <c r="P38" s="21"/>
      <c r="Q38" s="21"/>
      <c r="R38" s="23"/>
      <c r="S38" s="23"/>
      <c r="T38" s="21"/>
      <c r="U38" s="21"/>
      <c r="V38" s="21"/>
      <c r="W38" s="21"/>
      <c r="X38" s="23"/>
      <c r="Y38" s="23"/>
    </row>
    <row r="39" spans="1:25" ht="15.95" customHeight="1">
      <c r="A39" s="126"/>
      <c r="B39" s="29" t="s">
        <v>70</v>
      </c>
      <c r="C39" s="29"/>
      <c r="D39" s="29"/>
      <c r="E39" s="112" t="s">
        <v>97</v>
      </c>
      <c r="F39" s="111">
        <f t="shared" ref="F39:O39" si="4">F32-F36</f>
        <v>0</v>
      </c>
      <c r="G39" s="111">
        <f t="shared" si="4"/>
        <v>0</v>
      </c>
      <c r="H39" s="111">
        <f t="shared" si="4"/>
        <v>0</v>
      </c>
      <c r="I39" s="111">
        <f t="shared" si="4"/>
        <v>0</v>
      </c>
      <c r="J39" s="111">
        <f t="shared" si="4"/>
        <v>0</v>
      </c>
      <c r="K39" s="111">
        <f t="shared" si="4"/>
        <v>0</v>
      </c>
      <c r="L39" s="111">
        <f t="shared" si="4"/>
        <v>0</v>
      </c>
      <c r="M39" s="111">
        <f t="shared" si="4"/>
        <v>0</v>
      </c>
      <c r="N39" s="111">
        <f t="shared" si="4"/>
        <v>0</v>
      </c>
      <c r="O39" s="111">
        <f t="shared" si="4"/>
        <v>0</v>
      </c>
      <c r="P39" s="21"/>
      <c r="Q39" s="21"/>
      <c r="R39" s="21"/>
      <c r="S39" s="21"/>
      <c r="T39" s="21"/>
      <c r="U39" s="21"/>
      <c r="V39" s="21"/>
      <c r="W39" s="21"/>
      <c r="X39" s="23"/>
      <c r="Y39" s="23"/>
    </row>
    <row r="40" spans="1:25" ht="15.95" customHeight="1">
      <c r="A40" s="120" t="s">
        <v>86</v>
      </c>
      <c r="B40" s="59" t="s">
        <v>71</v>
      </c>
      <c r="C40" s="53"/>
      <c r="D40" s="53"/>
      <c r="E40" s="112" t="s">
        <v>39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21"/>
      <c r="Q40" s="21"/>
      <c r="R40" s="21"/>
      <c r="S40" s="21"/>
      <c r="T40" s="23"/>
      <c r="U40" s="23"/>
      <c r="V40" s="23"/>
      <c r="W40" s="23"/>
      <c r="X40" s="21"/>
      <c r="Y40" s="21"/>
    </row>
    <row r="41" spans="1:25" ht="15.95" customHeight="1">
      <c r="A41" s="121"/>
      <c r="B41" s="60"/>
      <c r="C41" s="53" t="s">
        <v>72</v>
      </c>
      <c r="D41" s="53"/>
      <c r="E41" s="112"/>
      <c r="F41" s="66"/>
      <c r="G41" s="66"/>
      <c r="H41" s="66"/>
      <c r="I41" s="66"/>
      <c r="J41" s="111"/>
      <c r="K41" s="111"/>
      <c r="L41" s="111"/>
      <c r="M41" s="111"/>
      <c r="N41" s="111"/>
      <c r="O41" s="111"/>
      <c r="P41" s="23"/>
      <c r="Q41" s="23"/>
      <c r="R41" s="23"/>
      <c r="S41" s="23"/>
      <c r="T41" s="23"/>
      <c r="U41" s="23"/>
      <c r="V41" s="23"/>
      <c r="W41" s="23"/>
      <c r="X41" s="21"/>
      <c r="Y41" s="21"/>
    </row>
    <row r="42" spans="1:25" ht="15.95" customHeight="1">
      <c r="A42" s="121"/>
      <c r="B42" s="59" t="s">
        <v>59</v>
      </c>
      <c r="C42" s="53"/>
      <c r="D42" s="53"/>
      <c r="E42" s="112" t="s">
        <v>40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21"/>
      <c r="Q42" s="21"/>
      <c r="R42" s="21"/>
      <c r="S42" s="21"/>
      <c r="T42" s="23"/>
      <c r="U42" s="23"/>
      <c r="V42" s="21"/>
      <c r="W42" s="21"/>
      <c r="X42" s="21"/>
      <c r="Y42" s="21"/>
    </row>
    <row r="43" spans="1:25" ht="15.95" customHeight="1">
      <c r="A43" s="121"/>
      <c r="B43" s="60"/>
      <c r="C43" s="53" t="s">
        <v>73</v>
      </c>
      <c r="D43" s="53"/>
      <c r="E43" s="112"/>
      <c r="F43" s="111"/>
      <c r="G43" s="111"/>
      <c r="H43" s="111"/>
      <c r="I43" s="111"/>
      <c r="J43" s="66"/>
      <c r="K43" s="66"/>
      <c r="L43" s="111"/>
      <c r="M43" s="111"/>
      <c r="N43" s="111"/>
      <c r="O43" s="111"/>
      <c r="P43" s="21"/>
      <c r="Q43" s="21"/>
      <c r="R43" s="23"/>
      <c r="S43" s="21"/>
      <c r="T43" s="23"/>
      <c r="U43" s="23"/>
      <c r="V43" s="21"/>
      <c r="W43" s="21"/>
      <c r="X43" s="23"/>
      <c r="Y43" s="23"/>
    </row>
    <row r="44" spans="1:25" ht="15.95" customHeight="1">
      <c r="A44" s="121"/>
      <c r="B44" s="53" t="s">
        <v>70</v>
      </c>
      <c r="C44" s="53"/>
      <c r="D44" s="53"/>
      <c r="E44" s="112" t="s">
        <v>98</v>
      </c>
      <c r="F44" s="66">
        <f t="shared" ref="F44:O44" si="5">F40-F42</f>
        <v>0</v>
      </c>
      <c r="G44" s="66">
        <f t="shared" si="5"/>
        <v>0</v>
      </c>
      <c r="H44" s="66">
        <f t="shared" si="5"/>
        <v>0</v>
      </c>
      <c r="I44" s="66">
        <f t="shared" si="5"/>
        <v>0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6">
        <f t="shared" si="5"/>
        <v>0</v>
      </c>
      <c r="N44" s="66">
        <f t="shared" si="5"/>
        <v>0</v>
      </c>
      <c r="O44" s="66">
        <f t="shared" si="5"/>
        <v>0</v>
      </c>
      <c r="P44" s="23"/>
      <c r="Q44" s="23"/>
      <c r="R44" s="21"/>
      <c r="S44" s="21"/>
      <c r="T44" s="23"/>
      <c r="U44" s="23"/>
      <c r="V44" s="21"/>
      <c r="W44" s="21"/>
      <c r="X44" s="21"/>
      <c r="Y44" s="21"/>
    </row>
    <row r="45" spans="1:25" ht="15.95" customHeight="1">
      <c r="A45" s="120" t="s">
        <v>78</v>
      </c>
      <c r="B45" s="29" t="s">
        <v>74</v>
      </c>
      <c r="C45" s="29"/>
      <c r="D45" s="29"/>
      <c r="E45" s="112" t="s">
        <v>99</v>
      </c>
      <c r="F45" s="111">
        <f t="shared" ref="F45:O45" si="6">F39+F44</f>
        <v>0</v>
      </c>
      <c r="G45" s="111">
        <f t="shared" si="6"/>
        <v>0</v>
      </c>
      <c r="H45" s="111">
        <f t="shared" si="6"/>
        <v>0</v>
      </c>
      <c r="I45" s="111">
        <f t="shared" si="6"/>
        <v>0</v>
      </c>
      <c r="J45" s="111">
        <f t="shared" si="6"/>
        <v>0</v>
      </c>
      <c r="K45" s="111">
        <f t="shared" si="6"/>
        <v>0</v>
      </c>
      <c r="L45" s="111">
        <f t="shared" si="6"/>
        <v>0</v>
      </c>
      <c r="M45" s="111">
        <f t="shared" si="6"/>
        <v>0</v>
      </c>
      <c r="N45" s="111">
        <f t="shared" si="6"/>
        <v>0</v>
      </c>
      <c r="O45" s="111">
        <f t="shared" si="6"/>
        <v>0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95" customHeight="1">
      <c r="A46" s="121"/>
      <c r="B46" s="53" t="s">
        <v>75</v>
      </c>
      <c r="C46" s="53"/>
      <c r="D46" s="53"/>
      <c r="E46" s="53"/>
      <c r="F46" s="66"/>
      <c r="G46" s="66"/>
      <c r="H46" s="66"/>
      <c r="I46" s="66"/>
      <c r="J46" s="66"/>
      <c r="K46" s="66"/>
      <c r="L46" s="111"/>
      <c r="M46" s="111"/>
      <c r="N46" s="66"/>
      <c r="O46" s="66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1:25" ht="15.95" customHeight="1">
      <c r="A47" s="121"/>
      <c r="B47" s="53" t="s">
        <v>76</v>
      </c>
      <c r="C47" s="53"/>
      <c r="D47" s="53"/>
      <c r="E47" s="53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95" customHeight="1">
      <c r="A48" s="121"/>
      <c r="B48" s="53" t="s">
        <v>77</v>
      </c>
      <c r="C48" s="53"/>
      <c r="D48" s="53"/>
      <c r="E48" s="53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15" ht="15.95" customHeight="1">
      <c r="A49" s="11" t="s">
        <v>82</v>
      </c>
      <c r="O49" s="4"/>
    </row>
    <row r="50" spans="1:15" ht="15.95" customHeight="1">
      <c r="A50" s="11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honeticPr fontId="23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E2B0-23CB-42E8-AB5D-73579C666FED}">
  <sheetPr>
    <pageSetUpPr fitToPage="1"/>
  </sheetPr>
  <dimension ref="A1:O47"/>
  <sheetViews>
    <sheetView tabSelected="1"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I23" sqref="I23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35" t="s">
        <v>0</v>
      </c>
      <c r="B1" s="35"/>
      <c r="C1" s="135"/>
      <c r="D1" s="41"/>
    </row>
    <row r="3" spans="1:14" ht="15" customHeight="1">
      <c r="A3" s="15" t="s">
        <v>148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2"/>
      <c r="B5" s="42" t="s">
        <v>236</v>
      </c>
      <c r="C5" s="42"/>
      <c r="D5" s="42"/>
      <c r="H5" s="16"/>
      <c r="L5" s="16"/>
      <c r="N5" s="16" t="s">
        <v>149</v>
      </c>
    </row>
    <row r="6" spans="1:14" ht="15" customHeight="1">
      <c r="A6" s="43"/>
      <c r="B6" s="44"/>
      <c r="C6" s="44"/>
      <c r="D6" s="87"/>
      <c r="E6" s="129" t="s">
        <v>237</v>
      </c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5" customHeight="1">
      <c r="A7" s="45"/>
      <c r="B7" s="46"/>
      <c r="C7" s="46"/>
      <c r="D7" s="88"/>
      <c r="E7" s="113" t="s">
        <v>233</v>
      </c>
      <c r="F7" s="81" t="s">
        <v>235</v>
      </c>
      <c r="G7" s="113" t="s">
        <v>233</v>
      </c>
      <c r="H7" s="113" t="s">
        <v>235</v>
      </c>
      <c r="I7" s="113" t="s">
        <v>233</v>
      </c>
      <c r="J7" s="113" t="s">
        <v>235</v>
      </c>
      <c r="K7" s="113" t="s">
        <v>233</v>
      </c>
      <c r="L7" s="113" t="s">
        <v>235</v>
      </c>
      <c r="M7" s="113" t="s">
        <v>233</v>
      </c>
      <c r="N7" s="113" t="s">
        <v>235</v>
      </c>
    </row>
    <row r="8" spans="1:14" ht="18" customHeight="1">
      <c r="A8" s="115" t="s">
        <v>150</v>
      </c>
      <c r="B8" s="82" t="s">
        <v>151</v>
      </c>
      <c r="C8" s="83"/>
      <c r="D8" s="83"/>
      <c r="E8" s="84">
        <v>3</v>
      </c>
      <c r="F8" s="84">
        <v>3</v>
      </c>
      <c r="G8" s="84"/>
      <c r="H8" s="84"/>
      <c r="I8" s="84"/>
      <c r="J8" s="84"/>
      <c r="K8" s="84"/>
      <c r="L8" s="84"/>
      <c r="M8" s="84"/>
      <c r="N8" s="84"/>
    </row>
    <row r="9" spans="1:14" ht="18" customHeight="1">
      <c r="A9" s="115"/>
      <c r="B9" s="115" t="s">
        <v>152</v>
      </c>
      <c r="C9" s="53" t="s">
        <v>153</v>
      </c>
      <c r="D9" s="53"/>
      <c r="E9" s="84">
        <v>1704</v>
      </c>
      <c r="F9" s="84">
        <v>1704</v>
      </c>
      <c r="G9" s="84"/>
      <c r="H9" s="84"/>
      <c r="I9" s="84"/>
      <c r="J9" s="84"/>
      <c r="K9" s="84"/>
      <c r="L9" s="84"/>
      <c r="M9" s="84"/>
      <c r="N9" s="84"/>
    </row>
    <row r="10" spans="1:14" ht="18" customHeight="1">
      <c r="A10" s="115"/>
      <c r="B10" s="115"/>
      <c r="C10" s="53" t="s">
        <v>154</v>
      </c>
      <c r="D10" s="53"/>
      <c r="E10" s="84">
        <v>854</v>
      </c>
      <c r="F10" s="84">
        <v>854</v>
      </c>
      <c r="G10" s="84"/>
      <c r="H10" s="84"/>
      <c r="I10" s="84"/>
      <c r="J10" s="84"/>
      <c r="K10" s="84"/>
      <c r="L10" s="84"/>
      <c r="M10" s="84"/>
      <c r="N10" s="84"/>
    </row>
    <row r="11" spans="1:14" ht="18" customHeight="1">
      <c r="A11" s="115"/>
      <c r="B11" s="115"/>
      <c r="C11" s="53" t="s">
        <v>155</v>
      </c>
      <c r="D11" s="53"/>
      <c r="E11" s="84">
        <v>830</v>
      </c>
      <c r="F11" s="84">
        <v>830</v>
      </c>
      <c r="G11" s="84"/>
      <c r="H11" s="84"/>
      <c r="I11" s="84"/>
      <c r="J11" s="84"/>
      <c r="K11" s="84"/>
      <c r="L11" s="84"/>
      <c r="M11" s="84"/>
      <c r="N11" s="84"/>
    </row>
    <row r="12" spans="1:14" ht="18" customHeight="1">
      <c r="A12" s="115"/>
      <c r="B12" s="115"/>
      <c r="C12" s="53" t="s">
        <v>156</v>
      </c>
      <c r="D12" s="53"/>
      <c r="E12" s="84">
        <v>0</v>
      </c>
      <c r="F12" s="84">
        <v>0</v>
      </c>
      <c r="G12" s="84"/>
      <c r="H12" s="84"/>
      <c r="I12" s="84"/>
      <c r="J12" s="84"/>
      <c r="K12" s="84"/>
      <c r="L12" s="84"/>
      <c r="M12" s="84"/>
      <c r="N12" s="84"/>
    </row>
    <row r="13" spans="1:14" ht="18" customHeight="1">
      <c r="A13" s="115"/>
      <c r="B13" s="115"/>
      <c r="C13" s="53" t="s">
        <v>157</v>
      </c>
      <c r="D13" s="53"/>
      <c r="E13" s="84">
        <v>0</v>
      </c>
      <c r="F13" s="84">
        <v>0</v>
      </c>
      <c r="G13" s="84"/>
      <c r="H13" s="84"/>
      <c r="I13" s="84"/>
      <c r="J13" s="84"/>
      <c r="K13" s="84"/>
      <c r="L13" s="84"/>
      <c r="M13" s="84"/>
      <c r="N13" s="84"/>
    </row>
    <row r="14" spans="1:14" ht="18" customHeight="1">
      <c r="A14" s="115"/>
      <c r="B14" s="115"/>
      <c r="C14" s="53" t="s">
        <v>78</v>
      </c>
      <c r="D14" s="53"/>
      <c r="E14" s="84">
        <v>20</v>
      </c>
      <c r="F14" s="84">
        <v>20</v>
      </c>
      <c r="G14" s="84"/>
      <c r="H14" s="84"/>
      <c r="I14" s="84"/>
      <c r="J14" s="84"/>
      <c r="K14" s="84"/>
      <c r="L14" s="84"/>
      <c r="M14" s="84"/>
      <c r="N14" s="84"/>
    </row>
    <row r="15" spans="1:14" ht="18" customHeight="1">
      <c r="A15" s="115" t="s">
        <v>158</v>
      </c>
      <c r="B15" s="115" t="s">
        <v>159</v>
      </c>
      <c r="C15" s="53" t="s">
        <v>160</v>
      </c>
      <c r="D15" s="53"/>
      <c r="E15" s="111">
        <v>487</v>
      </c>
      <c r="F15" s="111">
        <v>527</v>
      </c>
      <c r="G15" s="111"/>
      <c r="H15" s="111"/>
      <c r="I15" s="111"/>
      <c r="J15" s="111"/>
      <c r="K15" s="111"/>
      <c r="L15" s="111"/>
      <c r="M15" s="111"/>
      <c r="N15" s="111"/>
    </row>
    <row r="16" spans="1:14" ht="18" customHeight="1">
      <c r="A16" s="115"/>
      <c r="B16" s="115"/>
      <c r="C16" s="53" t="s">
        <v>161</v>
      </c>
      <c r="D16" s="53"/>
      <c r="E16" s="111">
        <v>1359</v>
      </c>
      <c r="F16" s="111">
        <v>1312</v>
      </c>
      <c r="G16" s="111"/>
      <c r="H16" s="111"/>
      <c r="I16" s="111"/>
      <c r="J16" s="111"/>
      <c r="K16" s="111"/>
      <c r="L16" s="111"/>
      <c r="M16" s="111"/>
      <c r="N16" s="111"/>
    </row>
    <row r="17" spans="1:15" ht="18" customHeight="1">
      <c r="A17" s="115"/>
      <c r="B17" s="115"/>
      <c r="C17" s="53" t="s">
        <v>162</v>
      </c>
      <c r="D17" s="53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5" ht="18" customHeight="1">
      <c r="A18" s="115"/>
      <c r="B18" s="115"/>
      <c r="C18" s="53" t="s">
        <v>163</v>
      </c>
      <c r="D18" s="53"/>
      <c r="E18" s="111">
        <v>1846</v>
      </c>
      <c r="F18" s="111">
        <v>1839</v>
      </c>
      <c r="G18" s="111"/>
      <c r="H18" s="111"/>
      <c r="I18" s="111"/>
      <c r="J18" s="111"/>
      <c r="K18" s="111"/>
      <c r="L18" s="111"/>
      <c r="M18" s="111"/>
      <c r="N18" s="111"/>
    </row>
    <row r="19" spans="1:15" ht="18" customHeight="1">
      <c r="A19" s="115"/>
      <c r="B19" s="115" t="s">
        <v>164</v>
      </c>
      <c r="C19" s="53" t="s">
        <v>165</v>
      </c>
      <c r="D19" s="53"/>
      <c r="E19" s="111">
        <v>37</v>
      </c>
      <c r="F19" s="111">
        <v>33</v>
      </c>
      <c r="G19" s="111"/>
      <c r="H19" s="111"/>
      <c r="I19" s="111"/>
      <c r="J19" s="111"/>
      <c r="K19" s="111"/>
      <c r="L19" s="111"/>
      <c r="M19" s="111"/>
      <c r="N19" s="111"/>
    </row>
    <row r="20" spans="1:15" ht="18" customHeight="1">
      <c r="A20" s="115"/>
      <c r="B20" s="115"/>
      <c r="C20" s="53" t="s">
        <v>166</v>
      </c>
      <c r="D20" s="53"/>
      <c r="E20" s="111">
        <v>17</v>
      </c>
      <c r="F20" s="111">
        <v>16</v>
      </c>
      <c r="G20" s="111"/>
      <c r="H20" s="111"/>
      <c r="I20" s="111"/>
      <c r="J20" s="111"/>
      <c r="K20" s="111"/>
      <c r="L20" s="111"/>
      <c r="M20" s="111"/>
      <c r="N20" s="111"/>
    </row>
    <row r="21" spans="1:15" ht="18" customHeight="1">
      <c r="A21" s="115"/>
      <c r="B21" s="115"/>
      <c r="C21" s="53" t="s">
        <v>167</v>
      </c>
      <c r="D21" s="53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5" ht="18" customHeight="1">
      <c r="A22" s="115"/>
      <c r="B22" s="115"/>
      <c r="C22" s="29" t="s">
        <v>168</v>
      </c>
      <c r="D22" s="29"/>
      <c r="E22" s="111">
        <v>54</v>
      </c>
      <c r="F22" s="111">
        <v>49</v>
      </c>
      <c r="G22" s="111"/>
      <c r="H22" s="111"/>
      <c r="I22" s="111"/>
      <c r="J22" s="111"/>
      <c r="K22" s="111"/>
      <c r="L22" s="111"/>
      <c r="M22" s="111"/>
      <c r="N22" s="111"/>
    </row>
    <row r="23" spans="1:15" ht="18" customHeight="1">
      <c r="A23" s="115"/>
      <c r="B23" s="115" t="s">
        <v>169</v>
      </c>
      <c r="C23" s="53" t="s">
        <v>170</v>
      </c>
      <c r="D23" s="53"/>
      <c r="E23" s="111">
        <v>1704</v>
      </c>
      <c r="F23" s="111">
        <v>1704</v>
      </c>
      <c r="G23" s="111"/>
      <c r="H23" s="111"/>
      <c r="I23" s="111"/>
      <c r="J23" s="111"/>
      <c r="K23" s="111"/>
      <c r="L23" s="111"/>
      <c r="M23" s="111"/>
      <c r="N23" s="111"/>
    </row>
    <row r="24" spans="1:15" ht="18" customHeight="1">
      <c r="A24" s="115"/>
      <c r="B24" s="115"/>
      <c r="C24" s="53" t="s">
        <v>171</v>
      </c>
      <c r="D24" s="53"/>
      <c r="E24" s="111">
        <v>88</v>
      </c>
      <c r="F24" s="111">
        <v>86</v>
      </c>
      <c r="G24" s="111"/>
      <c r="H24" s="111"/>
      <c r="I24" s="111"/>
      <c r="J24" s="111"/>
      <c r="K24" s="111"/>
      <c r="L24" s="111"/>
      <c r="M24" s="111"/>
      <c r="N24" s="111"/>
    </row>
    <row r="25" spans="1:15" ht="18" customHeight="1">
      <c r="A25" s="115"/>
      <c r="B25" s="115"/>
      <c r="C25" s="53" t="s">
        <v>172</v>
      </c>
      <c r="D25" s="53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5" ht="18" customHeight="1">
      <c r="A26" s="115"/>
      <c r="B26" s="115"/>
      <c r="C26" s="53" t="s">
        <v>173</v>
      </c>
      <c r="D26" s="53"/>
      <c r="E26" s="111">
        <v>1792</v>
      </c>
      <c r="F26" s="111">
        <v>1790</v>
      </c>
      <c r="G26" s="111"/>
      <c r="H26" s="111"/>
      <c r="I26" s="111"/>
      <c r="J26" s="111"/>
      <c r="K26" s="111"/>
      <c r="L26" s="111"/>
      <c r="M26" s="111"/>
      <c r="N26" s="111"/>
    </row>
    <row r="27" spans="1:15" ht="18" customHeight="1">
      <c r="A27" s="115"/>
      <c r="B27" s="53" t="s">
        <v>174</v>
      </c>
      <c r="C27" s="53"/>
      <c r="D27" s="53"/>
      <c r="E27" s="111">
        <v>1846</v>
      </c>
      <c r="F27" s="111">
        <v>1839</v>
      </c>
      <c r="G27" s="111"/>
      <c r="H27" s="111"/>
      <c r="I27" s="111"/>
      <c r="J27" s="111"/>
      <c r="K27" s="111"/>
      <c r="L27" s="111"/>
      <c r="M27" s="111"/>
      <c r="N27" s="111"/>
    </row>
    <row r="28" spans="1:15" ht="18" customHeight="1">
      <c r="A28" s="115" t="s">
        <v>175</v>
      </c>
      <c r="B28" s="115" t="s">
        <v>176</v>
      </c>
      <c r="C28" s="53" t="s">
        <v>177</v>
      </c>
      <c r="D28" s="86" t="s">
        <v>36</v>
      </c>
      <c r="E28" s="111">
        <v>172</v>
      </c>
      <c r="F28" s="111">
        <v>173</v>
      </c>
      <c r="G28" s="111"/>
      <c r="H28" s="111"/>
      <c r="I28" s="111"/>
      <c r="J28" s="111"/>
      <c r="K28" s="111"/>
      <c r="L28" s="111"/>
      <c r="M28" s="111"/>
      <c r="N28" s="111"/>
    </row>
    <row r="29" spans="1:15" ht="18" customHeight="1">
      <c r="A29" s="115"/>
      <c r="B29" s="115"/>
      <c r="C29" s="53" t="s">
        <v>178</v>
      </c>
      <c r="D29" s="86" t="s">
        <v>37</v>
      </c>
      <c r="E29" s="111">
        <v>131</v>
      </c>
      <c r="F29" s="111">
        <v>132</v>
      </c>
      <c r="G29" s="111"/>
      <c r="H29" s="111"/>
      <c r="I29" s="111"/>
      <c r="J29" s="111"/>
      <c r="K29" s="111"/>
      <c r="L29" s="111"/>
      <c r="M29" s="111"/>
      <c r="N29" s="111"/>
    </row>
    <row r="30" spans="1:15" ht="18" customHeight="1">
      <c r="A30" s="115"/>
      <c r="B30" s="115"/>
      <c r="C30" s="53" t="s">
        <v>179</v>
      </c>
      <c r="D30" s="86" t="s">
        <v>180</v>
      </c>
      <c r="E30" s="111">
        <v>26</v>
      </c>
      <c r="F30" s="111">
        <v>27</v>
      </c>
      <c r="G30" s="111"/>
      <c r="H30" s="111"/>
      <c r="I30" s="111"/>
      <c r="J30" s="111"/>
      <c r="K30" s="111"/>
      <c r="L30" s="111"/>
      <c r="M30" s="111"/>
      <c r="N30" s="111"/>
    </row>
    <row r="31" spans="1:15" ht="18" customHeight="1">
      <c r="A31" s="115"/>
      <c r="B31" s="115"/>
      <c r="C31" s="29" t="s">
        <v>181</v>
      </c>
      <c r="D31" s="86" t="s">
        <v>182</v>
      </c>
      <c r="E31" s="111">
        <f t="shared" ref="E31:N31" si="0">E28-E29-E30</f>
        <v>15</v>
      </c>
      <c r="F31" s="111">
        <v>14</v>
      </c>
      <c r="G31" s="111">
        <f t="shared" si="0"/>
        <v>0</v>
      </c>
      <c r="H31" s="111">
        <f t="shared" si="0"/>
        <v>0</v>
      </c>
      <c r="I31" s="111">
        <f t="shared" si="0"/>
        <v>0</v>
      </c>
      <c r="J31" s="111">
        <f t="shared" si="0"/>
        <v>0</v>
      </c>
      <c r="K31" s="111">
        <f t="shared" si="0"/>
        <v>0</v>
      </c>
      <c r="L31" s="111">
        <f t="shared" si="0"/>
        <v>0</v>
      </c>
      <c r="M31" s="111">
        <f t="shared" si="0"/>
        <v>0</v>
      </c>
      <c r="N31" s="111">
        <f t="shared" si="0"/>
        <v>0</v>
      </c>
      <c r="O31" s="7"/>
    </row>
    <row r="32" spans="1:15" ht="18" customHeight="1">
      <c r="A32" s="115"/>
      <c r="B32" s="115"/>
      <c r="C32" s="53" t="s">
        <v>183</v>
      </c>
      <c r="D32" s="86" t="s">
        <v>184</v>
      </c>
      <c r="E32" s="111">
        <v>2</v>
      </c>
      <c r="F32" s="111">
        <v>2</v>
      </c>
      <c r="G32" s="111"/>
      <c r="H32" s="111"/>
      <c r="I32" s="111"/>
      <c r="J32" s="111"/>
      <c r="K32" s="111"/>
      <c r="L32" s="111"/>
      <c r="M32" s="111"/>
      <c r="N32" s="111"/>
    </row>
    <row r="33" spans="1:14" ht="18" customHeight="1">
      <c r="A33" s="115"/>
      <c r="B33" s="115"/>
      <c r="C33" s="53" t="s">
        <v>185</v>
      </c>
      <c r="D33" s="86" t="s">
        <v>186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ht="18" customHeight="1">
      <c r="A34" s="115"/>
      <c r="B34" s="115"/>
      <c r="C34" s="29" t="s">
        <v>187</v>
      </c>
      <c r="D34" s="86" t="s">
        <v>188</v>
      </c>
      <c r="E34" s="111">
        <f t="shared" ref="E34:N34" si="1">E31+E32-E33</f>
        <v>17</v>
      </c>
      <c r="F34" s="111">
        <v>16</v>
      </c>
      <c r="G34" s="111">
        <f t="shared" si="1"/>
        <v>0</v>
      </c>
      <c r="H34" s="111">
        <f t="shared" si="1"/>
        <v>0</v>
      </c>
      <c r="I34" s="111">
        <f t="shared" si="1"/>
        <v>0</v>
      </c>
      <c r="J34" s="111">
        <f t="shared" si="1"/>
        <v>0</v>
      </c>
      <c r="K34" s="111">
        <f t="shared" si="1"/>
        <v>0</v>
      </c>
      <c r="L34" s="111">
        <f t="shared" si="1"/>
        <v>0</v>
      </c>
      <c r="M34" s="111">
        <f t="shared" si="1"/>
        <v>0</v>
      </c>
      <c r="N34" s="111">
        <f t="shared" si="1"/>
        <v>0</v>
      </c>
    </row>
    <row r="35" spans="1:14" ht="18" customHeight="1">
      <c r="A35" s="115"/>
      <c r="B35" s="115" t="s">
        <v>189</v>
      </c>
      <c r="C35" s="53" t="s">
        <v>190</v>
      </c>
      <c r="D35" s="86" t="s">
        <v>191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 ht="18" customHeight="1">
      <c r="A36" s="115"/>
      <c r="B36" s="115"/>
      <c r="C36" s="53" t="s">
        <v>192</v>
      </c>
      <c r="D36" s="86" t="s">
        <v>193</v>
      </c>
      <c r="E36" s="111">
        <v>12</v>
      </c>
      <c r="F36" s="111"/>
      <c r="G36" s="111"/>
      <c r="H36" s="111"/>
      <c r="I36" s="111"/>
      <c r="J36" s="111"/>
      <c r="K36" s="111"/>
      <c r="L36" s="111"/>
      <c r="M36" s="111"/>
      <c r="N36" s="111"/>
    </row>
    <row r="37" spans="1:14" ht="18" customHeight="1">
      <c r="A37" s="115"/>
      <c r="B37" s="115"/>
      <c r="C37" s="53" t="s">
        <v>194</v>
      </c>
      <c r="D37" s="86" t="s">
        <v>195</v>
      </c>
      <c r="E37" s="111">
        <f t="shared" ref="E37:N37" si="2">E34+E35-E36</f>
        <v>5</v>
      </c>
      <c r="F37" s="111">
        <v>16</v>
      </c>
      <c r="G37" s="111">
        <f t="shared" si="2"/>
        <v>0</v>
      </c>
      <c r="H37" s="111">
        <f t="shared" si="2"/>
        <v>0</v>
      </c>
      <c r="I37" s="111">
        <f t="shared" si="2"/>
        <v>0</v>
      </c>
      <c r="J37" s="111">
        <f t="shared" si="2"/>
        <v>0</v>
      </c>
      <c r="K37" s="111">
        <f t="shared" si="2"/>
        <v>0</v>
      </c>
      <c r="L37" s="111">
        <f t="shared" si="2"/>
        <v>0</v>
      </c>
      <c r="M37" s="111">
        <f t="shared" si="2"/>
        <v>0</v>
      </c>
      <c r="N37" s="111">
        <f t="shared" si="2"/>
        <v>0</v>
      </c>
    </row>
    <row r="38" spans="1:14" ht="18" customHeight="1">
      <c r="A38" s="115"/>
      <c r="B38" s="115"/>
      <c r="C38" s="53" t="s">
        <v>196</v>
      </c>
      <c r="D38" s="86" t="s">
        <v>197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1:14" ht="18" customHeight="1">
      <c r="A39" s="115"/>
      <c r="B39" s="115"/>
      <c r="C39" s="53" t="s">
        <v>198</v>
      </c>
      <c r="D39" s="86" t="s">
        <v>199</v>
      </c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4" ht="18" customHeight="1">
      <c r="A40" s="115"/>
      <c r="B40" s="115"/>
      <c r="C40" s="53" t="s">
        <v>200</v>
      </c>
      <c r="D40" s="86" t="s">
        <v>201</v>
      </c>
      <c r="E40" s="111">
        <v>3</v>
      </c>
      <c r="F40" s="111">
        <v>7</v>
      </c>
      <c r="G40" s="111"/>
      <c r="H40" s="111"/>
      <c r="I40" s="111"/>
      <c r="J40" s="111"/>
      <c r="K40" s="111"/>
      <c r="L40" s="111"/>
      <c r="M40" s="111"/>
      <c r="N40" s="111"/>
    </row>
    <row r="41" spans="1:14" ht="18" customHeight="1">
      <c r="A41" s="115"/>
      <c r="B41" s="115"/>
      <c r="C41" s="29" t="s">
        <v>202</v>
      </c>
      <c r="D41" s="86" t="s">
        <v>203</v>
      </c>
      <c r="E41" s="111">
        <f t="shared" ref="E41:N41" si="3">E34+E35-E36-E40</f>
        <v>2</v>
      </c>
      <c r="F41" s="111">
        <v>9</v>
      </c>
      <c r="G41" s="111">
        <f t="shared" si="3"/>
        <v>0</v>
      </c>
      <c r="H41" s="111">
        <f t="shared" si="3"/>
        <v>0</v>
      </c>
      <c r="I41" s="111">
        <f t="shared" si="3"/>
        <v>0</v>
      </c>
      <c r="J41" s="111">
        <f t="shared" si="3"/>
        <v>0</v>
      </c>
      <c r="K41" s="111">
        <f t="shared" si="3"/>
        <v>0</v>
      </c>
      <c r="L41" s="111">
        <f t="shared" si="3"/>
        <v>0</v>
      </c>
      <c r="M41" s="111">
        <f t="shared" si="3"/>
        <v>0</v>
      </c>
      <c r="N41" s="111">
        <f t="shared" si="3"/>
        <v>0</v>
      </c>
    </row>
    <row r="42" spans="1:14" ht="18" customHeight="1">
      <c r="A42" s="115"/>
      <c r="B42" s="115"/>
      <c r="C42" s="130" t="s">
        <v>204</v>
      </c>
      <c r="D42" s="130"/>
      <c r="E42" s="111">
        <f t="shared" ref="E42:N42" si="4">E37+E38-E39-E40</f>
        <v>2</v>
      </c>
      <c r="F42" s="111">
        <v>9</v>
      </c>
      <c r="G42" s="111">
        <f t="shared" si="4"/>
        <v>0</v>
      </c>
      <c r="H42" s="111">
        <f t="shared" si="4"/>
        <v>0</v>
      </c>
      <c r="I42" s="111">
        <f t="shared" si="4"/>
        <v>0</v>
      </c>
      <c r="J42" s="111">
        <f t="shared" si="4"/>
        <v>0</v>
      </c>
      <c r="K42" s="111">
        <f t="shared" si="4"/>
        <v>0</v>
      </c>
      <c r="L42" s="111">
        <f t="shared" si="4"/>
        <v>0</v>
      </c>
      <c r="M42" s="111">
        <f t="shared" si="4"/>
        <v>0</v>
      </c>
      <c r="N42" s="111">
        <f t="shared" si="4"/>
        <v>0</v>
      </c>
    </row>
    <row r="43" spans="1:14" ht="18" customHeight="1">
      <c r="A43" s="115"/>
      <c r="B43" s="115"/>
      <c r="C43" s="53" t="s">
        <v>205</v>
      </c>
      <c r="D43" s="86" t="s">
        <v>206</v>
      </c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4" ht="18" customHeight="1">
      <c r="A44" s="115"/>
      <c r="B44" s="115"/>
      <c r="C44" s="29" t="s">
        <v>207</v>
      </c>
      <c r="D44" s="112" t="s">
        <v>208</v>
      </c>
      <c r="E44" s="111">
        <f t="shared" ref="E44:N44" si="5">E41+E43</f>
        <v>2</v>
      </c>
      <c r="F44" s="111">
        <v>9</v>
      </c>
      <c r="G44" s="111">
        <f t="shared" si="5"/>
        <v>0</v>
      </c>
      <c r="H44" s="111">
        <f t="shared" si="5"/>
        <v>0</v>
      </c>
      <c r="I44" s="111">
        <f t="shared" si="5"/>
        <v>0</v>
      </c>
      <c r="J44" s="111">
        <f t="shared" si="5"/>
        <v>0</v>
      </c>
      <c r="K44" s="111">
        <f t="shared" si="5"/>
        <v>0</v>
      </c>
      <c r="L44" s="111">
        <f t="shared" si="5"/>
        <v>0</v>
      </c>
      <c r="M44" s="111">
        <f t="shared" si="5"/>
        <v>0</v>
      </c>
      <c r="N44" s="111">
        <f t="shared" si="5"/>
        <v>0</v>
      </c>
    </row>
    <row r="45" spans="1:14" ht="14.1" customHeight="1">
      <c r="A45" s="11" t="s">
        <v>209</v>
      </c>
    </row>
    <row r="46" spans="1:14" ht="14.1" customHeight="1">
      <c r="A46" s="11" t="s">
        <v>210</v>
      </c>
    </row>
    <row r="47" spans="1:14">
      <c r="A47" s="47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I6:J6"/>
    <mergeCell ref="K6:L6"/>
    <mergeCell ref="M6:N6"/>
    <mergeCell ref="A8:A14"/>
    <mergeCell ref="B9:B14"/>
  </mergeCells>
  <phoneticPr fontId="23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2022-07-07T08:41:34Z</cp:lastPrinted>
  <dcterms:created xsi:type="dcterms:W3CDTF">1999-07-06T05:17:05Z</dcterms:created>
  <dcterms:modified xsi:type="dcterms:W3CDTF">2023-08-21T02:46:51Z</dcterms:modified>
</cp:coreProperties>
</file>