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APIF102C\OA-da0005$\ユーザ作業用フォルダ\da0005（財源調整G）\02 起債係\令和5年度\025.会議等（地方債協会関係含む）\01.地方債協会関係\01.照会回答\230706_【地方債協会】都道府県及び指定都市の財政状況について（照会）（825〆）\04.作業（決裁）\"/>
    </mc:Choice>
  </mc:AlternateContent>
  <bookViews>
    <workbookView xWindow="-105" yWindow="-105" windowWidth="19425" windowHeight="10425" firstSheet="3" activeTab="4"/>
  </bookViews>
  <sheets>
    <sheet name="1.普通会計予算（R4-5年度）" sheetId="11" r:id="rId1"/>
    <sheet name="2.公営企業会計予算（R4-5年度）" sheetId="15" r:id="rId2"/>
    <sheet name="3.(1)普通会計決算（R2-3年度）" sheetId="7" r:id="rId3"/>
    <sheet name="3.(2)財政指標等（H29‐R3年度）" sheetId="8" r:id="rId4"/>
    <sheet name="4.公営企業会計決算（R2-3年度）" sheetId="16" r:id="rId5"/>
    <sheet name="5.三セク決算（R2-3年度）" sheetId="14" r:id="rId6"/>
  </sheets>
  <definedNames>
    <definedName name="_xlnm.Print_Area" localSheetId="0">'1.普通会計予算（R4-5年度）'!$A$1:$I$42</definedName>
    <definedName name="_xlnm.Print_Area" localSheetId="1">'2.公営企業会計予算（R4-5年度）'!$A$1:$O$50</definedName>
    <definedName name="_xlnm.Print_Area" localSheetId="2">'3.(1)普通会計決算（R2-3年度）'!$A$1:$I$42</definedName>
    <definedName name="_xlnm.Print_Area" localSheetId="3">'3.(2)財政指標等（H29‐R3年度）'!$A$1:$I$35</definedName>
    <definedName name="_xlnm.Print_Area" localSheetId="4">'4.公営企業会計決算（R2-3年度）'!$A$1:$O$49</definedName>
    <definedName name="_xlnm.Print_Area" localSheetId="5">'5.三セク決算（R2-3年度）'!$A$1:$Y$46</definedName>
    <definedName name="_xlnm.Print_Titles" localSheetId="1">'2.公営企業会計予算（R4-5年度）'!$1:$4</definedName>
    <definedName name="_xlnm.Print_Titles" localSheetId="4">'4.公営企業会計決算（R2-3年度）'!$1:$4</definedName>
    <definedName name="Z_3D45D728_AE2F_4C8A_84FF_5994CA09004A_.wvu.PrintArea" localSheetId="1" hidden="1">'2.公営企業会計予算（R4-5年度）'!$A$1:$O$50</definedName>
    <definedName name="Z_3D45D728_AE2F_4C8A_84FF_5994CA09004A_.wvu.PrintArea" localSheetId="4" hidden="1">'4.公営企業会計決算（R2-3年度）'!$A$1:$O$49</definedName>
    <definedName name="Z_3D45D728_AE2F_4C8A_84FF_5994CA09004A_.wvu.PrintTitles" localSheetId="1" hidden="1">'2.公営企業会計予算（R4-5年度）'!$1:$4</definedName>
    <definedName name="Z_3D45D728_AE2F_4C8A_84FF_5994CA09004A_.wvu.PrintTitles" localSheetId="4" hidden="1">'4.公営企業会計決算（R2-3年度）'!$1:$4</definedName>
    <definedName name="Z_51C135A6_1D25_4364_84AE_557EF2D353C9_.wvu.PrintArea" localSheetId="1" hidden="1">'2.公営企業会計予算（R4-5年度）'!$A$1:$O$50</definedName>
    <definedName name="Z_51C135A6_1D25_4364_84AE_557EF2D353C9_.wvu.PrintArea" localSheetId="4" hidden="1">'4.公営企業会計決算（R2-3年度）'!$A$1:$O$49</definedName>
    <definedName name="Z_51C135A6_1D25_4364_84AE_557EF2D353C9_.wvu.PrintTitles" localSheetId="1" hidden="1">'2.公営企業会計予算（R4-5年度）'!$1:$4</definedName>
    <definedName name="Z_51C135A6_1D25_4364_84AE_557EF2D353C9_.wvu.PrintTitles" localSheetId="4" hidden="1">'4.公営企業会計決算（R2-3年度）'!$1:$4</definedName>
    <definedName name="Z_8EF85C14_3D0A_48B3_B9E7_2C12311222D7_.wvu.PrintArea" localSheetId="1" hidden="1">'2.公営企業会計予算（R4-5年度）'!$A$1:$O$50</definedName>
    <definedName name="Z_8EF85C14_3D0A_48B3_B9E7_2C12311222D7_.wvu.PrintArea" localSheetId="4" hidden="1">'4.公営企業会計決算（R2-3年度）'!$A$1:$O$49</definedName>
    <definedName name="Z_8EF85C14_3D0A_48B3_B9E7_2C12311222D7_.wvu.PrintTitles" localSheetId="1" hidden="1">'2.公営企業会計予算（R4-5年度）'!$1:$4</definedName>
    <definedName name="Z_8EF85C14_3D0A_48B3_B9E7_2C12311222D7_.wvu.PrintTitles" localSheetId="4" hidden="1">'4.公営企業会計決算（R2-3年度）'!$1:$4</definedName>
    <definedName name="Z_9B3CF269_B3C7_4021_A3C6_9F95391E2251_.wvu.PrintArea" localSheetId="1" hidden="1">'2.公営企業会計予算（R4-5年度）'!$A$1:$O$50</definedName>
    <definedName name="Z_9B3CF269_B3C7_4021_A3C6_9F95391E2251_.wvu.PrintArea" localSheetId="4" hidden="1">'4.公営企業会計決算（R2-3年度）'!$A$1:$O$49</definedName>
    <definedName name="Z_9B3CF269_B3C7_4021_A3C6_9F95391E2251_.wvu.PrintTitles" localSheetId="1" hidden="1">'2.公営企業会計予算（R4-5年度）'!$1:$4</definedName>
    <definedName name="Z_9B3CF269_B3C7_4021_A3C6_9F95391E2251_.wvu.PrintTitles" localSheetId="4" hidden="1">'4.公営企業会計決算（R2-3年度）'!$1:$4</definedName>
    <definedName name="Z_C7692867_6F47_41AE_A0D4_96121DE33E3D_.wvu.PrintArea" localSheetId="1" hidden="1">'2.公営企業会計予算（R4-5年度）'!$A$1:$O$50</definedName>
    <definedName name="Z_C7692867_6F47_41AE_A0D4_96121DE33E3D_.wvu.PrintArea" localSheetId="4" hidden="1">'4.公営企業会計決算（R2-3年度）'!$A$1:$O$49</definedName>
    <definedName name="Z_C7692867_6F47_41AE_A0D4_96121DE33E3D_.wvu.PrintTitles" localSheetId="1" hidden="1">'2.公営企業会計予算（R4-5年度）'!$1:$4</definedName>
    <definedName name="Z_C7692867_6F47_41AE_A0D4_96121DE33E3D_.wvu.PrintTitles" localSheetId="4" hidden="1">'4.公営企業会計決算（R2-3年度）'!$1:$4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4" i="16" l="1"/>
  <c r="H14" i="16"/>
  <c r="J14" i="16"/>
  <c r="N14" i="16"/>
  <c r="F15" i="16"/>
  <c r="H15" i="16"/>
  <c r="J15" i="16"/>
  <c r="N15" i="16"/>
  <c r="F16" i="16"/>
  <c r="J16" i="16"/>
  <c r="N16" i="16"/>
  <c r="F24" i="16"/>
  <c r="F27" i="16" s="1"/>
  <c r="G24" i="16"/>
  <c r="I24" i="16"/>
  <c r="K24" i="16"/>
  <c r="L24" i="16"/>
  <c r="L27" i="16" s="1"/>
  <c r="M24" i="16"/>
  <c r="N24" i="16"/>
  <c r="O24" i="16"/>
  <c r="G26" i="16"/>
  <c r="G27" i="16"/>
  <c r="H27" i="16"/>
  <c r="I27" i="16"/>
  <c r="J27" i="16"/>
  <c r="K27" i="16"/>
  <c r="M27" i="16"/>
  <c r="N27" i="16"/>
  <c r="O27" i="16"/>
  <c r="F39" i="16"/>
  <c r="G39" i="16"/>
  <c r="H39" i="16"/>
  <c r="J39" i="16"/>
  <c r="L39" i="16"/>
  <c r="M39" i="16"/>
  <c r="N39" i="16"/>
  <c r="O39" i="16"/>
  <c r="F44" i="16"/>
  <c r="G44" i="16"/>
  <c r="H44" i="16"/>
  <c r="J44" i="16"/>
  <c r="L44" i="16"/>
  <c r="M44" i="16"/>
  <c r="N44" i="16"/>
  <c r="O44" i="16"/>
  <c r="F45" i="16"/>
  <c r="G45" i="16"/>
  <c r="H45" i="16"/>
  <c r="J45" i="16"/>
  <c r="L45" i="16"/>
  <c r="M45" i="16"/>
  <c r="N45" i="16"/>
  <c r="O45" i="16"/>
  <c r="F14" i="15"/>
  <c r="H14" i="15"/>
  <c r="J14" i="15"/>
  <c r="N14" i="15"/>
  <c r="F15" i="15"/>
  <c r="H15" i="15"/>
  <c r="J15" i="15"/>
  <c r="N15" i="15"/>
  <c r="F16" i="15"/>
  <c r="H16" i="15"/>
  <c r="J16" i="15"/>
  <c r="N16" i="15"/>
  <c r="G24" i="15"/>
  <c r="H24" i="15"/>
  <c r="I24" i="15"/>
  <c r="J24" i="15"/>
  <c r="J27" i="15" s="1"/>
  <c r="K24" i="15"/>
  <c r="M24" i="15"/>
  <c r="N24" i="15"/>
  <c r="O24" i="15"/>
  <c r="O27" i="15" s="1"/>
  <c r="F27" i="15"/>
  <c r="G27" i="15"/>
  <c r="H27" i="15"/>
  <c r="I27" i="15"/>
  <c r="K27" i="15"/>
  <c r="M27" i="15"/>
  <c r="N27" i="15"/>
  <c r="F39" i="15"/>
  <c r="G39" i="15"/>
  <c r="H39" i="15"/>
  <c r="H45" i="15" s="1"/>
  <c r="I39" i="15"/>
  <c r="J39" i="15"/>
  <c r="L39" i="15"/>
  <c r="M39" i="15"/>
  <c r="M45" i="15" s="1"/>
  <c r="N39" i="15"/>
  <c r="O39" i="15"/>
  <c r="F44" i="15"/>
  <c r="G44" i="15"/>
  <c r="G45" i="15" s="1"/>
  <c r="H44" i="15"/>
  <c r="I44" i="15"/>
  <c r="J44" i="15"/>
  <c r="L44" i="15"/>
  <c r="L45" i="15" s="1"/>
  <c r="M44" i="15"/>
  <c r="N44" i="15"/>
  <c r="O44" i="15"/>
  <c r="F45" i="15"/>
  <c r="I45" i="15"/>
  <c r="J45" i="15"/>
  <c r="N45" i="15"/>
  <c r="O45" i="15"/>
  <c r="E31" i="14" l="1"/>
  <c r="F31" i="14"/>
  <c r="G31" i="14"/>
  <c r="H31" i="14"/>
  <c r="I31" i="14"/>
  <c r="J31" i="14"/>
  <c r="K31" i="14"/>
  <c r="L31" i="14"/>
  <c r="M31" i="14"/>
  <c r="N31" i="14"/>
  <c r="O31" i="14"/>
  <c r="P31" i="14"/>
  <c r="Q31" i="14"/>
  <c r="R31" i="14"/>
  <c r="S31" i="14"/>
  <c r="T31" i="14"/>
  <c r="U31" i="14"/>
  <c r="V31" i="14"/>
  <c r="W31" i="14"/>
  <c r="X31" i="14"/>
  <c r="E34" i="14"/>
  <c r="F34" i="14"/>
  <c r="G34" i="14"/>
  <c r="H34" i="14"/>
  <c r="I34" i="14"/>
  <c r="J34" i="14"/>
  <c r="K34" i="14"/>
  <c r="L34" i="14"/>
  <c r="M34" i="14"/>
  <c r="N34" i="14"/>
  <c r="O34" i="14"/>
  <c r="P34" i="14"/>
  <c r="Q34" i="14"/>
  <c r="R34" i="14"/>
  <c r="S34" i="14"/>
  <c r="T34" i="14"/>
  <c r="U34" i="14"/>
  <c r="V34" i="14"/>
  <c r="W34" i="14"/>
  <c r="X34" i="14"/>
  <c r="E37" i="14"/>
  <c r="F37" i="14"/>
  <c r="G37" i="14"/>
  <c r="H37" i="14"/>
  <c r="I37" i="14"/>
  <c r="J37" i="14"/>
  <c r="K37" i="14"/>
  <c r="L37" i="14"/>
  <c r="M37" i="14"/>
  <c r="N37" i="14"/>
  <c r="O37" i="14"/>
  <c r="P37" i="14"/>
  <c r="Q37" i="14"/>
  <c r="R37" i="14"/>
  <c r="S37" i="14"/>
  <c r="T37" i="14"/>
  <c r="U37" i="14"/>
  <c r="V37" i="14"/>
  <c r="W37" i="14"/>
  <c r="X37" i="14"/>
  <c r="E41" i="14"/>
  <c r="F41" i="14"/>
  <c r="G41" i="14"/>
  <c r="H41" i="14"/>
  <c r="H44" i="14" s="1"/>
  <c r="I41" i="14"/>
  <c r="J41" i="14"/>
  <c r="K41" i="14"/>
  <c r="L41" i="14"/>
  <c r="L44" i="14" s="1"/>
  <c r="M41" i="14"/>
  <c r="N41" i="14"/>
  <c r="O41" i="14"/>
  <c r="P41" i="14"/>
  <c r="P44" i="14" s="1"/>
  <c r="Q41" i="14"/>
  <c r="R41" i="14"/>
  <c r="S41" i="14"/>
  <c r="T41" i="14"/>
  <c r="U41" i="14"/>
  <c r="V41" i="14"/>
  <c r="W41" i="14"/>
  <c r="X41" i="14"/>
  <c r="E42" i="14"/>
  <c r="F42" i="14"/>
  <c r="E44" i="14"/>
  <c r="F44" i="14"/>
  <c r="I44" i="14"/>
  <c r="J44" i="14"/>
  <c r="K44" i="14"/>
  <c r="M44" i="14"/>
  <c r="N44" i="14"/>
  <c r="O44" i="14"/>
  <c r="Q44" i="14"/>
  <c r="R44" i="14"/>
  <c r="S44" i="14"/>
  <c r="U44" i="14"/>
  <c r="V44" i="14"/>
  <c r="W44" i="14"/>
  <c r="X44" i="14"/>
  <c r="I9" i="11" l="1"/>
  <c r="I10" i="11"/>
  <c r="I11" i="11"/>
  <c r="I12" i="11"/>
  <c r="I13" i="11"/>
  <c r="I14" i="11"/>
  <c r="I15" i="11"/>
  <c r="I16" i="11"/>
  <c r="I17" i="11"/>
  <c r="I18" i="11"/>
  <c r="I19" i="11"/>
  <c r="I20" i="11"/>
  <c r="I21" i="11"/>
  <c r="F22" i="11"/>
  <c r="G9" i="11" s="1"/>
  <c r="I23" i="11"/>
  <c r="I24" i="11"/>
  <c r="I25" i="11"/>
  <c r="I26" i="11"/>
  <c r="I27" i="11"/>
  <c r="I28" i="11"/>
  <c r="I29" i="11"/>
  <c r="I30" i="11"/>
  <c r="I31" i="11"/>
  <c r="I32" i="11"/>
  <c r="I33" i="11"/>
  <c r="I34" i="11"/>
  <c r="I35" i="11"/>
  <c r="I36" i="11"/>
  <c r="I37" i="11"/>
  <c r="I38" i="11"/>
  <c r="I39" i="11"/>
  <c r="F40" i="11"/>
  <c r="G40" i="11" s="1"/>
  <c r="I22" i="8"/>
  <c r="F40" i="7"/>
  <c r="F22" i="7"/>
  <c r="H22" i="8"/>
  <c r="H20" i="8"/>
  <c r="H19" i="8"/>
  <c r="H23" i="8" s="1"/>
  <c r="I36" i="7"/>
  <c r="H40" i="7"/>
  <c r="H22" i="7"/>
  <c r="G22" i="11" l="1"/>
  <c r="G39" i="11"/>
  <c r="G36" i="11"/>
  <c r="G23" i="11"/>
  <c r="G12" i="11"/>
  <c r="G14" i="11"/>
  <c r="G11" i="11"/>
  <c r="G24" i="11"/>
  <c r="G15" i="11"/>
  <c r="G20" i="11"/>
  <c r="G31" i="11"/>
  <c r="G30" i="11"/>
  <c r="G37" i="11"/>
  <c r="G13" i="11"/>
  <c r="G28" i="11"/>
  <c r="G27" i="11"/>
  <c r="G19" i="11"/>
  <c r="G26" i="11"/>
  <c r="G18" i="11"/>
  <c r="G10" i="11"/>
  <c r="G38" i="11"/>
  <c r="G29" i="11"/>
  <c r="G21" i="11"/>
  <c r="G35" i="11"/>
  <c r="G34" i="11"/>
  <c r="I40" i="11"/>
  <c r="G33" i="11"/>
  <c r="G25" i="11"/>
  <c r="G32" i="11"/>
  <c r="G16" i="11"/>
  <c r="I22" i="11"/>
  <c r="G17" i="11"/>
  <c r="H21" i="8"/>
  <c r="I20" i="8" l="1"/>
  <c r="G9" i="7"/>
  <c r="I19" i="8"/>
  <c r="I39" i="7"/>
  <c r="I38" i="7"/>
  <c r="I37" i="7"/>
  <c r="I35" i="7"/>
  <c r="I34" i="7"/>
  <c r="I33" i="7"/>
  <c r="I32" i="7"/>
  <c r="I31" i="7"/>
  <c r="I30" i="7"/>
  <c r="I29" i="7"/>
  <c r="I28" i="7"/>
  <c r="I27" i="7"/>
  <c r="I26" i="7"/>
  <c r="I25" i="7"/>
  <c r="I24" i="7"/>
  <c r="I23" i="7"/>
  <c r="I21" i="7"/>
  <c r="I20" i="7"/>
  <c r="I19" i="7"/>
  <c r="I18" i="7"/>
  <c r="I17" i="7"/>
  <c r="I16" i="7"/>
  <c r="I15" i="7"/>
  <c r="I14" i="7"/>
  <c r="I13" i="7"/>
  <c r="I12" i="7"/>
  <c r="I11" i="7"/>
  <c r="I10" i="7"/>
  <c r="I9" i="7"/>
  <c r="I23" i="8" l="1"/>
  <c r="I21" i="8"/>
  <c r="I40" i="7"/>
  <c r="G31" i="7"/>
  <c r="G39" i="7"/>
  <c r="G20" i="7"/>
  <c r="G10" i="7"/>
  <c r="G24" i="7"/>
  <c r="G28" i="7"/>
  <c r="G32" i="7"/>
  <c r="G36" i="7"/>
  <c r="G40" i="7"/>
  <c r="G21" i="7"/>
  <c r="G25" i="7"/>
  <c r="G29" i="7"/>
  <c r="G33" i="7"/>
  <c r="G37" i="7"/>
  <c r="G26" i="7"/>
  <c r="G30" i="7"/>
  <c r="G34" i="7"/>
  <c r="G38" i="7"/>
  <c r="G17" i="7"/>
  <c r="G19" i="7"/>
  <c r="G23" i="7"/>
  <c r="G14" i="7"/>
  <c r="G12" i="7"/>
  <c r="G27" i="7"/>
  <c r="G35" i="7"/>
  <c r="G11" i="7"/>
  <c r="G16" i="7"/>
  <c r="G18" i="7"/>
  <c r="I22" i="7"/>
  <c r="G13" i="7"/>
  <c r="G15" i="7"/>
  <c r="G22" i="7"/>
</calcChain>
</file>

<file path=xl/comments1.xml><?xml version="1.0" encoding="utf-8"?>
<comments xmlns="http://schemas.openxmlformats.org/spreadsheetml/2006/main">
  <authors>
    <author>遠藤　倫瑠</author>
  </authors>
  <commentList>
    <comment ref="G3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端数調整+1</t>
        </r>
      </text>
    </comment>
    <comment ref="J3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端数調整-1</t>
        </r>
      </text>
    </comment>
    <comment ref="R3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端数調整-1</t>
        </r>
      </text>
    </comment>
    <comment ref="X3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端数調整+1</t>
        </r>
      </text>
    </comment>
    <comment ref="J3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端数調整+1</t>
        </r>
      </text>
    </comment>
    <comment ref="K3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端数調整-1</t>
        </r>
      </text>
    </comment>
    <comment ref="P3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端数調整+1</t>
        </r>
      </text>
    </comment>
    <comment ref="G3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端数調整ー1</t>
        </r>
      </text>
    </comment>
    <comment ref="J3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端数調整-1</t>
        </r>
      </text>
    </comment>
    <comment ref="R3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端数調整-1</t>
        </r>
      </text>
    </comment>
    <comment ref="X3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端数調整-1</t>
        </r>
      </text>
    </comment>
    <comment ref="J4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端数調整-1</t>
        </r>
      </text>
    </comment>
    <comment ref="L4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端数調整+1</t>
        </r>
      </text>
    </comment>
    <comment ref="P4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端数調整-1</t>
        </r>
      </text>
    </comment>
    <comment ref="R4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端数調整-1</t>
        </r>
      </text>
    </comment>
    <comment ref="X4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端数調整-1</t>
        </r>
      </text>
    </comment>
  </commentList>
</comments>
</file>

<file path=xl/sharedStrings.xml><?xml version="1.0" encoding="utf-8"?>
<sst xmlns="http://schemas.openxmlformats.org/spreadsheetml/2006/main" count="447" uniqueCount="251">
  <si>
    <t>団体名</t>
  </si>
  <si>
    <t>構成比</t>
  </si>
  <si>
    <t>地方税</t>
  </si>
  <si>
    <t>地方譲与税</t>
  </si>
  <si>
    <t>地方交付税</t>
  </si>
  <si>
    <t>国庫支出金</t>
  </si>
  <si>
    <t>地方債</t>
  </si>
  <si>
    <t>その他の収入</t>
  </si>
  <si>
    <t>歳　入　合　計</t>
  </si>
  <si>
    <t>義務的経費</t>
  </si>
  <si>
    <t>うち人件費</t>
  </si>
  <si>
    <t>　　公債費</t>
  </si>
  <si>
    <t>その他の経費</t>
  </si>
  <si>
    <t>うち物件費</t>
  </si>
  <si>
    <t>　　積立金</t>
  </si>
  <si>
    <t>投資的経費</t>
  </si>
  <si>
    <t>うち普通建設事業費</t>
  </si>
  <si>
    <t>歳　出　合  計</t>
  </si>
  <si>
    <t>（注１）原則として表示単位未満を四捨五入して端数調整していないため、合計等と一致しない場合がある。</t>
  </si>
  <si>
    <t>（注２）構成比は表内計数により計算している。</t>
  </si>
  <si>
    <t>対前年度
伸び率</t>
  </si>
  <si>
    <t>うち市町村民税</t>
  </si>
  <si>
    <t>うち所得割</t>
  </si>
  <si>
    <t>　　法人税割</t>
  </si>
  <si>
    <t>うち固定資産税</t>
  </si>
  <si>
    <t>使用料・手数料</t>
  </si>
  <si>
    <t>都道府県支出金</t>
  </si>
  <si>
    <t>財産収入</t>
  </si>
  <si>
    <t>　　扶助費</t>
  </si>
  <si>
    <t>　　維持補修費</t>
  </si>
  <si>
    <t>　　補助費等</t>
  </si>
  <si>
    <t>　　繰出金</t>
  </si>
  <si>
    <t>　　投資・出資・貸付金</t>
  </si>
  <si>
    <t xml:space="preserve">    単独事業</t>
  </si>
  <si>
    <t>うち災害復旧事業費</t>
  </si>
  <si>
    <t>　　失業対策事業費</t>
  </si>
  <si>
    <t>(a)</t>
  </si>
  <si>
    <t>(b)</t>
  </si>
  <si>
    <t>(c)</t>
  </si>
  <si>
    <t>(d)</t>
  </si>
  <si>
    <t>(e)</t>
  </si>
  <si>
    <t>(f)</t>
  </si>
  <si>
    <t>2.公営企業会計の状況</t>
  </si>
  <si>
    <t>　　　　　　（単位：百万円）</t>
  </si>
  <si>
    <t>法適用企業</t>
  </si>
  <si>
    <t>総収益</t>
  </si>
  <si>
    <t>うち経常収益</t>
  </si>
  <si>
    <t xml:space="preserve">    特別利益</t>
  </si>
  <si>
    <t>総費用</t>
  </si>
  <si>
    <t>うち経常費用</t>
  </si>
  <si>
    <t xml:space="preserve">    特別損失</t>
  </si>
  <si>
    <t xml:space="preserve">経常損益 </t>
  </si>
  <si>
    <t xml:space="preserve">特別損益 </t>
  </si>
  <si>
    <t xml:space="preserve">純損益   </t>
  </si>
  <si>
    <t>累積欠損金</t>
  </si>
  <si>
    <t>不良債務</t>
  </si>
  <si>
    <t>資本的収入</t>
  </si>
  <si>
    <t>うち企業債</t>
  </si>
  <si>
    <t>資本的収入（純計） 　</t>
  </si>
  <si>
    <t>資本的支出</t>
  </si>
  <si>
    <t>　</t>
  </si>
  <si>
    <t>うち企業債償還金</t>
  </si>
  <si>
    <t>資本的収入が資本的支出に</t>
  </si>
  <si>
    <t xml:space="preserve">不足する額の補てん財源　 </t>
  </si>
  <si>
    <t>法非適用企業</t>
  </si>
  <si>
    <t>うち営業収益</t>
  </si>
  <si>
    <t>うち料金収入</t>
  </si>
  <si>
    <t>うち営業外収益</t>
  </si>
  <si>
    <t>うち営業費用</t>
  </si>
  <si>
    <t>　　営業外費用</t>
  </si>
  <si>
    <t>収支差引</t>
  </si>
  <si>
    <t>資本的収入　</t>
  </si>
  <si>
    <t>うち地方債</t>
  </si>
  <si>
    <t>うち地方債償還金</t>
  </si>
  <si>
    <t>収支再差引</t>
  </si>
  <si>
    <t>積立金</t>
  </si>
  <si>
    <t>形式収支</t>
  </si>
  <si>
    <t>実質収支</t>
  </si>
  <si>
    <t>その他</t>
  </si>
  <si>
    <t>普　　　通　　　会　　　計</t>
    <rPh sb="0" eb="1">
      <t>アマネ</t>
    </rPh>
    <rPh sb="4" eb="5">
      <t>ツウ</t>
    </rPh>
    <rPh sb="8" eb="9">
      <t>カイ</t>
    </rPh>
    <rPh sb="12" eb="13">
      <t>ケイ</t>
    </rPh>
    <phoneticPr fontId="8"/>
  </si>
  <si>
    <t>歳　　入</t>
    <rPh sb="0" eb="1">
      <t>トシ</t>
    </rPh>
    <rPh sb="3" eb="4">
      <t>イ</t>
    </rPh>
    <phoneticPr fontId="8"/>
  </si>
  <si>
    <t>歳　　出</t>
    <rPh sb="0" eb="1">
      <t>トシ</t>
    </rPh>
    <rPh sb="3" eb="4">
      <t>デ</t>
    </rPh>
    <phoneticPr fontId="8"/>
  </si>
  <si>
    <t>（注）原則として表示単位未満を四捨五入して端数調整していないため、合計等と一致しない場合がある。</t>
    <phoneticPr fontId="7"/>
  </si>
  <si>
    <t>損益収支</t>
  </si>
  <si>
    <t>資本収支</t>
  </si>
  <si>
    <t>収益的収支</t>
  </si>
  <si>
    <t>資本的収支</t>
  </si>
  <si>
    <t>(b-e)</t>
    <phoneticPr fontId="11"/>
  </si>
  <si>
    <t>(c-f)</t>
    <phoneticPr fontId="11"/>
  </si>
  <si>
    <t>(a-d)</t>
    <phoneticPr fontId="11"/>
  </si>
  <si>
    <t>(g)</t>
    <phoneticPr fontId="11"/>
  </si>
  <si>
    <t>(h)</t>
    <phoneticPr fontId="11"/>
  </si>
  <si>
    <t>差引不足額 (▲)</t>
    <phoneticPr fontId="7"/>
  </si>
  <si>
    <t>(i=g-h)</t>
    <phoneticPr fontId="11"/>
  </si>
  <si>
    <t>(j)</t>
    <phoneticPr fontId="11"/>
  </si>
  <si>
    <t>補てん財源不足額(▲)</t>
    <phoneticPr fontId="7"/>
  </si>
  <si>
    <t>(i+j)</t>
    <phoneticPr fontId="11"/>
  </si>
  <si>
    <t>(c=a-b)</t>
    <phoneticPr fontId="8"/>
  </si>
  <si>
    <t>(f=d-e)</t>
    <phoneticPr fontId="8"/>
  </si>
  <si>
    <t>(g=c+f)</t>
    <phoneticPr fontId="8"/>
  </si>
  <si>
    <t>（単位：百万円）</t>
    <phoneticPr fontId="7"/>
  </si>
  <si>
    <t>予算額</t>
    <rPh sb="0" eb="2">
      <t>ヨサン</t>
    </rPh>
    <rPh sb="2" eb="3">
      <t>ガク</t>
    </rPh>
    <phoneticPr fontId="7"/>
  </si>
  <si>
    <t>うち補助事業(国直轄事業負担金を含む)</t>
    <rPh sb="7" eb="8">
      <t>クニ</t>
    </rPh>
    <rPh sb="8" eb="10">
      <t>チョッカツ</t>
    </rPh>
    <rPh sb="10" eb="12">
      <t>ジギョウ</t>
    </rPh>
    <rPh sb="12" eb="15">
      <t>フタンキン</t>
    </rPh>
    <rPh sb="16" eb="17">
      <t>フク</t>
    </rPh>
    <phoneticPr fontId="7"/>
  </si>
  <si>
    <t>1.普通会計の状況</t>
    <phoneticPr fontId="7"/>
  </si>
  <si>
    <t>（単位：百万円、％）</t>
    <phoneticPr fontId="7"/>
  </si>
  <si>
    <t>３.普通会計の状況</t>
    <phoneticPr fontId="7"/>
  </si>
  <si>
    <t>（単位：百万円、％）</t>
    <phoneticPr fontId="7"/>
  </si>
  <si>
    <t>（2）最近の普通会計決算及び財政指標等の状況</t>
  </si>
  <si>
    <t>(単位:百万円、％)</t>
  </si>
  <si>
    <t>区分</t>
  </si>
  <si>
    <t>決　算　規　模　・　財　政　指　標　等</t>
    <rPh sb="0" eb="1">
      <t>ケツ</t>
    </rPh>
    <rPh sb="2" eb="3">
      <t>サン</t>
    </rPh>
    <rPh sb="4" eb="5">
      <t>キ</t>
    </rPh>
    <rPh sb="6" eb="7">
      <t>ノット</t>
    </rPh>
    <rPh sb="10" eb="11">
      <t>ザイ</t>
    </rPh>
    <rPh sb="12" eb="13">
      <t>セイ</t>
    </rPh>
    <rPh sb="14" eb="15">
      <t>ユビ</t>
    </rPh>
    <rPh sb="16" eb="17">
      <t>シルベ</t>
    </rPh>
    <rPh sb="18" eb="19">
      <t>トウ</t>
    </rPh>
    <phoneticPr fontId="8"/>
  </si>
  <si>
    <t xml:space="preserve">歳入総額    </t>
  </si>
  <si>
    <t>(a)</t>
    <phoneticPr fontId="8"/>
  </si>
  <si>
    <t>うち一般財源総額</t>
  </si>
  <si>
    <t>歳出総額</t>
  </si>
  <si>
    <t>歳入歳出差引</t>
  </si>
  <si>
    <t>翌年度への繰越財源</t>
  </si>
  <si>
    <t>実質収支</t>
    <phoneticPr fontId="7"/>
  </si>
  <si>
    <t>単年度収支</t>
    <rPh sb="0" eb="3">
      <t>タンネンド</t>
    </rPh>
    <rPh sb="3" eb="5">
      <t>シュウシ</t>
    </rPh>
    <phoneticPr fontId="7"/>
  </si>
  <si>
    <t>繰上償還金</t>
    <rPh sb="0" eb="2">
      <t>クリア</t>
    </rPh>
    <rPh sb="2" eb="5">
      <t>ショウカンキン</t>
    </rPh>
    <phoneticPr fontId="7"/>
  </si>
  <si>
    <t>実質単年度収支</t>
    <rPh sb="0" eb="2">
      <t>ジッシツ</t>
    </rPh>
    <phoneticPr fontId="7"/>
  </si>
  <si>
    <t>積立金現在高</t>
  </si>
  <si>
    <t>債務負担行為（翌年度以降支出予定額）</t>
  </si>
  <si>
    <t>地方債現在高</t>
  </si>
  <si>
    <t>後年度財政負担</t>
  </si>
  <si>
    <t>(f=d+e-c)</t>
    <phoneticPr fontId="8"/>
  </si>
  <si>
    <t>地方債現在高の一般財源総額比</t>
  </si>
  <si>
    <t>(e/b)</t>
    <phoneticPr fontId="8"/>
  </si>
  <si>
    <t>後年度財政負担の一般財源総額比</t>
  </si>
  <si>
    <t>(f/b)</t>
    <phoneticPr fontId="8"/>
  </si>
  <si>
    <t>一人あたり地方債現在高</t>
  </si>
  <si>
    <t>(e/g、円)</t>
    <rPh sb="5" eb="6">
      <t>エン</t>
    </rPh>
    <phoneticPr fontId="7"/>
  </si>
  <si>
    <t>一人あたり後年度財政負担</t>
  </si>
  <si>
    <t>(f/g、円)</t>
    <rPh sb="5" eb="6">
      <t>エン</t>
    </rPh>
    <phoneticPr fontId="7"/>
  </si>
  <si>
    <t>人口　（注 1）</t>
    <rPh sb="4" eb="5">
      <t>チュウ</t>
    </rPh>
    <phoneticPr fontId="8"/>
  </si>
  <si>
    <t>(g、人)</t>
    <rPh sb="3" eb="4">
      <t>ニン</t>
    </rPh>
    <phoneticPr fontId="7"/>
  </si>
  <si>
    <t xml:space="preserve">標準財政規模  </t>
  </si>
  <si>
    <t>財政力指数</t>
  </si>
  <si>
    <t>実質収支比率</t>
  </si>
  <si>
    <t>経常収支比率</t>
  </si>
  <si>
    <t>自主財源比率</t>
  </si>
  <si>
    <t>健全化判断比率</t>
    <rPh sb="0" eb="3">
      <t>ケンゼンカ</t>
    </rPh>
    <rPh sb="3" eb="5">
      <t>ハンダン</t>
    </rPh>
    <rPh sb="5" eb="7">
      <t>ヒリツ</t>
    </rPh>
    <phoneticPr fontId="8"/>
  </si>
  <si>
    <t>実質赤字比率</t>
    <rPh sb="0" eb="2">
      <t>ジッシツ</t>
    </rPh>
    <rPh sb="2" eb="4">
      <t>アカジ</t>
    </rPh>
    <rPh sb="4" eb="6">
      <t>ヒリツ</t>
    </rPh>
    <phoneticPr fontId="7"/>
  </si>
  <si>
    <t>連結実質赤字比率</t>
    <rPh sb="0" eb="2">
      <t>レンケツ</t>
    </rPh>
    <rPh sb="2" eb="4">
      <t>ジッシツ</t>
    </rPh>
    <rPh sb="4" eb="6">
      <t>アカジ</t>
    </rPh>
    <rPh sb="6" eb="8">
      <t>ヒリツ</t>
    </rPh>
    <phoneticPr fontId="7"/>
  </si>
  <si>
    <t>実質公債費比率</t>
    <rPh sb="0" eb="2">
      <t>ジッシツ</t>
    </rPh>
    <rPh sb="2" eb="4">
      <t>コウサイ</t>
    </rPh>
    <rPh sb="4" eb="5">
      <t>ヒ</t>
    </rPh>
    <rPh sb="5" eb="7">
      <t>ヒリツ</t>
    </rPh>
    <phoneticPr fontId="7"/>
  </si>
  <si>
    <t>将来負担比率</t>
    <rPh sb="0" eb="2">
      <t>ショウライ</t>
    </rPh>
    <rPh sb="2" eb="4">
      <t>フタン</t>
    </rPh>
    <rPh sb="4" eb="6">
      <t>ヒリツ</t>
    </rPh>
    <phoneticPr fontId="7"/>
  </si>
  <si>
    <t>（注）原則として表示単位未満を四捨五入して端数調整していないため、合計等と一致しない場合がある。</t>
    <phoneticPr fontId="7"/>
  </si>
  <si>
    <t>４.公営企業会計の状況</t>
    <phoneticPr fontId="7"/>
  </si>
  <si>
    <t>５.第三セクター(公社・株式会社形態の三セク)の状況</t>
    <phoneticPr fontId="7"/>
  </si>
  <si>
    <t>　（単位：百万円）</t>
  </si>
  <si>
    <t>出資状況</t>
    <rPh sb="0" eb="2">
      <t>シュッシ</t>
    </rPh>
    <rPh sb="2" eb="4">
      <t>ジョウキョウ</t>
    </rPh>
    <phoneticPr fontId="7"/>
  </si>
  <si>
    <t>出資団体数</t>
  </si>
  <si>
    <t>出資金額</t>
    <rPh sb="0" eb="2">
      <t>シュッシ</t>
    </rPh>
    <rPh sb="2" eb="4">
      <t>キンガク</t>
    </rPh>
    <phoneticPr fontId="8"/>
  </si>
  <si>
    <t>総額</t>
  </si>
  <si>
    <t>当該団体</t>
  </si>
  <si>
    <t>その他団体</t>
  </si>
  <si>
    <t>民間</t>
  </si>
  <si>
    <t>国</t>
  </si>
  <si>
    <t>貸借対照表</t>
  </si>
  <si>
    <t>資産</t>
    <rPh sb="0" eb="2">
      <t>シサン</t>
    </rPh>
    <phoneticPr fontId="8"/>
  </si>
  <si>
    <t>流動資産</t>
  </si>
  <si>
    <t>固定資産</t>
  </si>
  <si>
    <t>繰延資産</t>
  </si>
  <si>
    <t>資産合計</t>
  </si>
  <si>
    <t>負債</t>
    <rPh sb="0" eb="2">
      <t>フサイ</t>
    </rPh>
    <phoneticPr fontId="8"/>
  </si>
  <si>
    <t>流動負債</t>
  </si>
  <si>
    <t>固定負債</t>
  </si>
  <si>
    <t>特別法上の引当金等</t>
  </si>
  <si>
    <t>負債合計</t>
  </si>
  <si>
    <t>資本</t>
    <rPh sb="0" eb="2">
      <t>シホン</t>
    </rPh>
    <phoneticPr fontId="8"/>
  </si>
  <si>
    <t>資本金</t>
  </si>
  <si>
    <t>剰余金</t>
  </si>
  <si>
    <t>法定準備金</t>
  </si>
  <si>
    <t>資本合計</t>
  </si>
  <si>
    <t>負債・資本合計</t>
  </si>
  <si>
    <t>損益計算書</t>
    <rPh sb="0" eb="2">
      <t>ソンエキ</t>
    </rPh>
    <rPh sb="2" eb="5">
      <t>ケイサンショ</t>
    </rPh>
    <phoneticPr fontId="7"/>
  </si>
  <si>
    <t>事業・経常損益</t>
    <rPh sb="0" eb="2">
      <t>ジギョウ</t>
    </rPh>
    <rPh sb="3" eb="5">
      <t>ケイジョウ</t>
    </rPh>
    <rPh sb="5" eb="7">
      <t>ソンエキ</t>
    </rPh>
    <phoneticPr fontId="8"/>
  </si>
  <si>
    <t>営業収益</t>
  </si>
  <si>
    <t>営業費用</t>
  </si>
  <si>
    <t>一般管理費</t>
    <rPh sb="0" eb="2">
      <t>イッパン</t>
    </rPh>
    <rPh sb="2" eb="5">
      <t>カンリヒ</t>
    </rPh>
    <phoneticPr fontId="7"/>
  </si>
  <si>
    <t>(c)</t>
    <phoneticPr fontId="7"/>
  </si>
  <si>
    <t xml:space="preserve">営業利益          </t>
  </si>
  <si>
    <t>(d=a-b-c)</t>
    <phoneticPr fontId="7"/>
  </si>
  <si>
    <t>営業外収益</t>
  </si>
  <si>
    <t>(e)</t>
    <phoneticPr fontId="7"/>
  </si>
  <si>
    <t>営業外費用</t>
  </si>
  <si>
    <t>(f)</t>
    <phoneticPr fontId="7"/>
  </si>
  <si>
    <t xml:space="preserve">経常利益      </t>
  </si>
  <si>
    <t>(g=d+e-f)</t>
    <phoneticPr fontId="7"/>
  </si>
  <si>
    <t>特別損失</t>
    <rPh sb="0" eb="2">
      <t>トクベツ</t>
    </rPh>
    <rPh sb="2" eb="4">
      <t>ソンシツ</t>
    </rPh>
    <phoneticPr fontId="8"/>
  </si>
  <si>
    <t>特別利益</t>
  </si>
  <si>
    <t>(h)</t>
    <phoneticPr fontId="7"/>
  </si>
  <si>
    <t>特別損失</t>
  </si>
  <si>
    <t>(i)</t>
    <phoneticPr fontId="7"/>
  </si>
  <si>
    <t>特定準備金計上前利益</t>
    <rPh sb="0" eb="2">
      <t>トクテイ</t>
    </rPh>
    <rPh sb="2" eb="5">
      <t>ジュンビキン</t>
    </rPh>
    <rPh sb="5" eb="7">
      <t>ケイジョウ</t>
    </rPh>
    <rPh sb="7" eb="8">
      <t>マエ</t>
    </rPh>
    <rPh sb="8" eb="10">
      <t>リエキ</t>
    </rPh>
    <phoneticPr fontId="7"/>
  </si>
  <si>
    <t>(j=g+h-i)</t>
    <phoneticPr fontId="7"/>
  </si>
  <si>
    <t>特定準備金取崩</t>
    <rPh sb="0" eb="2">
      <t>トクテイ</t>
    </rPh>
    <rPh sb="2" eb="5">
      <t>ジュンビキン</t>
    </rPh>
    <rPh sb="5" eb="7">
      <t>トリクズシ</t>
    </rPh>
    <phoneticPr fontId="7"/>
  </si>
  <si>
    <t>(k)</t>
    <phoneticPr fontId="7"/>
  </si>
  <si>
    <t>特定準備金繰入</t>
    <rPh sb="0" eb="2">
      <t>トクテイ</t>
    </rPh>
    <rPh sb="2" eb="5">
      <t>ジュンビキン</t>
    </rPh>
    <rPh sb="5" eb="7">
      <t>クリイレ</t>
    </rPh>
    <phoneticPr fontId="7"/>
  </si>
  <si>
    <t>(l)</t>
    <phoneticPr fontId="7"/>
  </si>
  <si>
    <t>法人税等</t>
  </si>
  <si>
    <t>(m)</t>
    <phoneticPr fontId="7"/>
  </si>
  <si>
    <t xml:space="preserve">当期利益  </t>
  </si>
  <si>
    <t>(ｎ=g+h-i-m)</t>
    <phoneticPr fontId="7"/>
  </si>
  <si>
    <t>（注１）住宅供給公社については（n=j+k-l-m）</t>
    <rPh sb="1" eb="2">
      <t>チュウ</t>
    </rPh>
    <rPh sb="4" eb="6">
      <t>ジュウタク</t>
    </rPh>
    <rPh sb="6" eb="8">
      <t>キョウキュウ</t>
    </rPh>
    <rPh sb="8" eb="10">
      <t>コウシャ</t>
    </rPh>
    <phoneticPr fontId="7"/>
  </si>
  <si>
    <t>前期繰越利益</t>
  </si>
  <si>
    <t>(o)</t>
    <phoneticPr fontId="7"/>
  </si>
  <si>
    <t xml:space="preserve">当期未処分利益    </t>
  </si>
  <si>
    <t>(p=n+o)</t>
    <phoneticPr fontId="7"/>
  </si>
  <si>
    <t>（注１）住宅供給公社については14年度から新公社会計基準を適用しているため、一般管理費、特定準備金計上前利益、特定準備金取崩・繰入額を計上している。</t>
    <rPh sb="4" eb="6">
      <t>ジュウタク</t>
    </rPh>
    <rPh sb="6" eb="8">
      <t>キョウキュウ</t>
    </rPh>
    <rPh sb="8" eb="10">
      <t>コウシャ</t>
    </rPh>
    <rPh sb="17" eb="19">
      <t>ネンド</t>
    </rPh>
    <rPh sb="21" eb="22">
      <t>シン</t>
    </rPh>
    <rPh sb="22" eb="24">
      <t>コウシャ</t>
    </rPh>
    <rPh sb="24" eb="26">
      <t>カイケイ</t>
    </rPh>
    <rPh sb="26" eb="28">
      <t>キジュン</t>
    </rPh>
    <rPh sb="29" eb="31">
      <t>テキヨウ</t>
    </rPh>
    <rPh sb="38" eb="40">
      <t>イッパン</t>
    </rPh>
    <rPh sb="40" eb="43">
      <t>カンリヒ</t>
    </rPh>
    <rPh sb="44" eb="46">
      <t>トクテイ</t>
    </rPh>
    <rPh sb="46" eb="49">
      <t>ジュンビキン</t>
    </rPh>
    <rPh sb="49" eb="51">
      <t>ケイジョウ</t>
    </rPh>
    <rPh sb="51" eb="52">
      <t>マエ</t>
    </rPh>
    <rPh sb="52" eb="54">
      <t>リエキ</t>
    </rPh>
    <rPh sb="55" eb="57">
      <t>トクテイ</t>
    </rPh>
    <rPh sb="57" eb="60">
      <t>ジュンビキン</t>
    </rPh>
    <rPh sb="60" eb="62">
      <t>トリクズシ</t>
    </rPh>
    <rPh sb="63" eb="65">
      <t>クリイレ</t>
    </rPh>
    <rPh sb="65" eb="66">
      <t>ガク</t>
    </rPh>
    <rPh sb="67" eb="69">
      <t>ケイジョウ</t>
    </rPh>
    <phoneticPr fontId="7"/>
  </si>
  <si>
    <t>（注２）原則として表示単位未満を四捨五入して端数調整していないため、合計等と一致しない場合がある。</t>
    <phoneticPr fontId="7"/>
  </si>
  <si>
    <r>
      <rPr>
        <sz val="11"/>
        <rFont val="游ゴシック"/>
        <family val="1"/>
        <charset val="128"/>
      </rPr>
      <t>29</t>
    </r>
    <r>
      <rPr>
        <sz val="11"/>
        <rFont val="明朝"/>
        <family val="1"/>
        <charset val="128"/>
      </rPr>
      <t>年度</t>
    </r>
    <rPh sb="2" eb="4">
      <t>ネンド</t>
    </rPh>
    <phoneticPr fontId="7"/>
  </si>
  <si>
    <r>
      <rPr>
        <sz val="11"/>
        <rFont val="游ゴシック"/>
        <family val="1"/>
        <charset val="128"/>
      </rPr>
      <t>30</t>
    </r>
    <r>
      <rPr>
        <sz val="11"/>
        <rFont val="明朝"/>
        <family val="1"/>
        <charset val="128"/>
      </rPr>
      <t>年度</t>
    </r>
    <rPh sb="2" eb="4">
      <t>ネンド</t>
    </rPh>
    <phoneticPr fontId="7"/>
  </si>
  <si>
    <t>元年度</t>
    <rPh sb="0" eb="1">
      <t>ガン</t>
    </rPh>
    <rPh sb="1" eb="3">
      <t>ネンド</t>
    </rPh>
    <phoneticPr fontId="7"/>
  </si>
  <si>
    <t>２年度</t>
    <rPh sb="1" eb="3">
      <t>ネンド</t>
    </rPh>
    <phoneticPr fontId="7"/>
  </si>
  <si>
    <t>予算額</t>
    <phoneticPr fontId="7"/>
  </si>
  <si>
    <t>決算額</t>
    <phoneticPr fontId="15"/>
  </si>
  <si>
    <t>（1）令和５年度普通会計予算の状況</t>
    <rPh sb="8" eb="10">
      <t>フツウ</t>
    </rPh>
    <rPh sb="10" eb="12">
      <t>カイケイ</t>
    </rPh>
    <rPh sb="12" eb="14">
      <t>ヨサン</t>
    </rPh>
    <phoneticPr fontId="7"/>
  </si>
  <si>
    <t>令和５年度</t>
    <rPh sb="3" eb="5">
      <t>ネンド</t>
    </rPh>
    <phoneticPr fontId="7"/>
  </si>
  <si>
    <t>(令和５年度予算ﾍﾞｰｽ）</t>
    <rPh sb="6" eb="8">
      <t>ヨサン</t>
    </rPh>
    <phoneticPr fontId="7"/>
  </si>
  <si>
    <t>令和５年度</t>
    <phoneticPr fontId="7"/>
  </si>
  <si>
    <t>（1）令和３年度普通会計決算の状況</t>
    <phoneticPr fontId="7"/>
  </si>
  <si>
    <t>令和３年度</t>
    <rPh sb="3" eb="5">
      <t>ネンド</t>
    </rPh>
    <phoneticPr fontId="15"/>
  </si>
  <si>
    <t>令和２年度</t>
    <phoneticPr fontId="15"/>
  </si>
  <si>
    <t>３年度</t>
    <rPh sb="1" eb="3">
      <t>ネンド</t>
    </rPh>
    <phoneticPr fontId="7"/>
  </si>
  <si>
    <r>
      <t>（注1）平成29年度～令和元年度は平成27年度国勢調査、令和</t>
    </r>
    <r>
      <rPr>
        <sz val="11"/>
        <rFont val="Meiryo UI"/>
        <family val="1"/>
        <charset val="128"/>
      </rPr>
      <t>2年度～令和3年度は令和2年度国勢調査</t>
    </r>
    <r>
      <rPr>
        <sz val="11"/>
        <rFont val="明朝"/>
        <family val="1"/>
        <charset val="128"/>
      </rPr>
      <t>を基に計上している。</t>
    </r>
    <rPh sb="4" eb="6">
      <t>ヘイセイ</t>
    </rPh>
    <rPh sb="8" eb="10">
      <t>ネンド</t>
    </rPh>
    <rPh sb="11" eb="13">
      <t>レイワ</t>
    </rPh>
    <rPh sb="13" eb="15">
      <t>ガンネン</t>
    </rPh>
    <rPh sb="15" eb="16">
      <t>ド</t>
    </rPh>
    <rPh sb="16" eb="18">
      <t>ヘイネンド</t>
    </rPh>
    <rPh sb="17" eb="19">
      <t>ヘイセイ</t>
    </rPh>
    <rPh sb="21" eb="23">
      <t>ネンド</t>
    </rPh>
    <rPh sb="23" eb="25">
      <t>コクセイ</t>
    </rPh>
    <rPh sb="25" eb="27">
      <t>チョウサ</t>
    </rPh>
    <rPh sb="28" eb="30">
      <t>レイワ</t>
    </rPh>
    <rPh sb="31" eb="33">
      <t>ネンド</t>
    </rPh>
    <rPh sb="34" eb="36">
      <t>レイワ</t>
    </rPh>
    <rPh sb="37" eb="39">
      <t>ネンド</t>
    </rPh>
    <rPh sb="40" eb="42">
      <t>レイワ</t>
    </rPh>
    <rPh sb="43" eb="45">
      <t>ネンド</t>
    </rPh>
    <rPh sb="45" eb="49">
      <t>コクセイチョウサ</t>
    </rPh>
    <rPh sb="50" eb="51">
      <t>モト</t>
    </rPh>
    <rPh sb="52" eb="54">
      <t>ケイジョウ</t>
    </rPh>
    <phoneticPr fontId="9"/>
  </si>
  <si>
    <t>令和４年度</t>
    <rPh sb="3" eb="5">
      <t>ネンド</t>
    </rPh>
    <phoneticPr fontId="7"/>
  </si>
  <si>
    <t>大阪市</t>
    <rPh sb="0" eb="3">
      <t>オオサカシ</t>
    </rPh>
    <phoneticPr fontId="15"/>
  </si>
  <si>
    <t>大阪市</t>
    <rPh sb="0" eb="3">
      <t>オオサカシ</t>
    </rPh>
    <phoneticPr fontId="7"/>
  </si>
  <si>
    <t>介護サービス</t>
  </si>
  <si>
    <t>駐車場</t>
    <rPh sb="0" eb="3">
      <t>チュウシャジョウ</t>
    </rPh>
    <phoneticPr fontId="4"/>
  </si>
  <si>
    <t>食肉市場</t>
    <rPh sb="0" eb="2">
      <t>ショクニク</t>
    </rPh>
    <rPh sb="2" eb="4">
      <t>シジョウ</t>
    </rPh>
    <phoneticPr fontId="4"/>
  </si>
  <si>
    <t>中央卸売市場</t>
    <rPh sb="0" eb="2">
      <t>チュウオウ</t>
    </rPh>
    <rPh sb="2" eb="4">
      <t>オロシウリ</t>
    </rPh>
    <rPh sb="4" eb="6">
      <t>イチバ</t>
    </rPh>
    <phoneticPr fontId="7"/>
  </si>
  <si>
    <t>港営</t>
    <rPh sb="0" eb="1">
      <t>ミナト</t>
    </rPh>
    <rPh sb="1" eb="2">
      <t>エイ</t>
    </rPh>
    <phoneticPr fontId="7"/>
  </si>
  <si>
    <t>下水道</t>
    <rPh sb="0" eb="3">
      <t>ゲスイドウ</t>
    </rPh>
    <phoneticPr fontId="7"/>
  </si>
  <si>
    <t>工業用水道</t>
    <rPh sb="0" eb="3">
      <t>コウギョウヨウ</t>
    </rPh>
    <rPh sb="3" eb="5">
      <t>スイドウ</t>
    </rPh>
    <phoneticPr fontId="7"/>
  </si>
  <si>
    <t>上水道</t>
    <rPh sb="0" eb="3">
      <t>ジョウスイドウ</t>
    </rPh>
    <phoneticPr fontId="7"/>
  </si>
  <si>
    <t>令和２年度</t>
    <phoneticPr fontId="7"/>
  </si>
  <si>
    <t>令和３年度</t>
    <rPh sb="3" eb="5">
      <t>ネンド</t>
    </rPh>
    <phoneticPr fontId="7"/>
  </si>
  <si>
    <t>(令和３年度決算ﾍﾞｰｽ）</t>
    <rPh sb="4" eb="6">
      <t>ネンド</t>
    </rPh>
    <phoneticPr fontId="7"/>
  </si>
  <si>
    <t>大阪市高速電気軌道(株)</t>
    <rPh sb="0" eb="2">
      <t>オオサカ</t>
    </rPh>
    <rPh sb="2" eb="3">
      <t>シ</t>
    </rPh>
    <rPh sb="3" eb="5">
      <t>コウソク</t>
    </rPh>
    <rPh sb="5" eb="7">
      <t>デンキ</t>
    </rPh>
    <rPh sb="7" eb="9">
      <t>キドウ</t>
    </rPh>
    <rPh sb="9" eb="12">
      <t>カブ</t>
    </rPh>
    <phoneticPr fontId="7"/>
  </si>
  <si>
    <t>クリアウォーターOSAKA(株)</t>
    <rPh sb="13" eb="16">
      <t>カブ</t>
    </rPh>
    <phoneticPr fontId="7"/>
  </si>
  <si>
    <t>（株）大阪水道総合サービス</t>
    <rPh sb="1" eb="2">
      <t>カブ</t>
    </rPh>
    <rPh sb="3" eb="5">
      <t>オオサカ</t>
    </rPh>
    <rPh sb="5" eb="7">
      <t>スイドウ</t>
    </rPh>
    <rPh sb="7" eb="9">
      <t>ソウゴウ</t>
    </rPh>
    <phoneticPr fontId="7"/>
  </si>
  <si>
    <t>大阪港埠頭（株）</t>
    <rPh sb="0" eb="3">
      <t>オオサカコウ</t>
    </rPh>
    <rPh sb="3" eb="5">
      <t>フトウ</t>
    </rPh>
    <rPh sb="6" eb="7">
      <t>カブ</t>
    </rPh>
    <phoneticPr fontId="7"/>
  </si>
  <si>
    <t>（株）大阪城ホール</t>
    <rPh sb="1" eb="2">
      <t>カブ</t>
    </rPh>
    <rPh sb="3" eb="6">
      <t>オオサカジョウ</t>
    </rPh>
    <phoneticPr fontId="7"/>
  </si>
  <si>
    <t>（株）大阪港トランスポートシステム</t>
    <rPh sb="1" eb="2">
      <t>カブ</t>
    </rPh>
    <rPh sb="3" eb="6">
      <t>オオサカコウ</t>
    </rPh>
    <phoneticPr fontId="7"/>
  </si>
  <si>
    <t>大阪港埠頭ターミナル（株）</t>
    <rPh sb="0" eb="3">
      <t>オオサカコウ</t>
    </rPh>
    <rPh sb="3" eb="5">
      <t>フトウ</t>
    </rPh>
    <phoneticPr fontId="7"/>
  </si>
  <si>
    <t>クリスタ長堀（株）</t>
    <rPh sb="4" eb="6">
      <t>ナガホリ</t>
    </rPh>
    <rPh sb="7" eb="8">
      <t>カブ</t>
    </rPh>
    <phoneticPr fontId="7"/>
  </si>
  <si>
    <t>（株）湊町開発センター</t>
    <rPh sb="1" eb="2">
      <t>カブ</t>
    </rPh>
    <rPh sb="3" eb="5">
      <t>ミナトマチ</t>
    </rPh>
    <rPh sb="5" eb="7">
      <t>カイハツ</t>
    </rPh>
    <phoneticPr fontId="7"/>
  </si>
  <si>
    <t>大阪市住宅供給公社</t>
    <rPh sb="0" eb="3">
      <t>オオサカシ</t>
    </rPh>
    <rPh sb="3" eb="5">
      <t>ジュウタク</t>
    </rPh>
    <rPh sb="5" eb="7">
      <t>キョウキュウ</t>
    </rPh>
    <rPh sb="7" eb="9">
      <t>コウシャ</t>
    </rPh>
    <phoneticPr fontId="7"/>
  </si>
  <si>
    <t>(令和３年度決算額）</t>
    <rPh sb="4" eb="6">
      <t>ネンド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</si>
</sst>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 * #,##0_ ;_ * \-#,##0_ ;_ * &quot;-&quot;_ ;_ @_ "/>
    <numFmt numFmtId="176" formatCode="#,##0;&quot;△ &quot;#,##0"/>
    <numFmt numFmtId="177" formatCode="_ * #,##0_ ;_ * &quot;▲ &quot;#,##0_ ;_ * &quot;－&quot;_ ;_ @_ "/>
    <numFmt numFmtId="178" formatCode="_ * #,##0.0_ ;_ * &quot;▲ &quot;#,##0.0_ ;_ * &quot;－&quot;_ ;_ @_ "/>
    <numFmt numFmtId="179" formatCode="#,##0;[Red]&quot;△&quot;#,##0"/>
    <numFmt numFmtId="180" formatCode="_ * #,##0.00_ ;_ * &quot;▲ &quot;#,##0.00_ ;_ * &quot;－&quot;_ ;_ @_ "/>
    <numFmt numFmtId="181" formatCode="_ * #,##0.000_ ;_ * &quot;▲ &quot;#,##0.000_ ;_ * &quot;－&quot;_ ;_ @_ "/>
  </numFmts>
  <fonts count="22">
    <font>
      <sz val="11"/>
      <name val="明朝"/>
      <family val="1"/>
      <charset val="128"/>
    </font>
    <font>
      <b/>
      <sz val="11"/>
      <name val="明朝"/>
      <family val="1"/>
      <charset val="128"/>
    </font>
    <font>
      <sz val="11"/>
      <name val="明朝"/>
      <family val="1"/>
      <charset val="128"/>
    </font>
    <font>
      <b/>
      <sz val="12"/>
      <name val="明朝"/>
      <family val="1"/>
      <charset val="128"/>
    </font>
    <font>
      <u/>
      <sz val="11"/>
      <name val="明朝"/>
      <family val="1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sz val="6"/>
      <name val="明朝"/>
      <family val="3"/>
      <charset val="128"/>
    </font>
    <font>
      <sz val="6"/>
      <name val="ＭＳ Ｐ明朝"/>
      <family val="1"/>
      <charset val="128"/>
    </font>
    <font>
      <sz val="11"/>
      <name val="ＭＳ 明朝"/>
      <family val="1"/>
      <charset val="128"/>
    </font>
    <font>
      <sz val="11"/>
      <name val="ｺﾞｼｯｸ"/>
      <family val="3"/>
      <charset val="128"/>
    </font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明朝"/>
      <family val="1"/>
      <charset val="128"/>
    </font>
    <font>
      <sz val="9"/>
      <name val="明朝"/>
      <family val="1"/>
      <charset val="128"/>
    </font>
    <font>
      <sz val="6"/>
      <name val="明朝"/>
      <family val="3"/>
      <charset val="128"/>
    </font>
    <font>
      <sz val="8"/>
      <name val="明朝"/>
      <family val="1"/>
      <charset val="128"/>
    </font>
    <font>
      <sz val="11"/>
      <name val="游ゴシック"/>
      <family val="1"/>
      <charset val="128"/>
    </font>
    <font>
      <sz val="11"/>
      <name val="ＭＳ Ｐゴシック"/>
      <family val="1"/>
      <charset val="128"/>
    </font>
    <font>
      <sz val="11"/>
      <name val="Meiryo UI"/>
      <family val="1"/>
      <charset val="128"/>
    </font>
    <font>
      <sz val="6"/>
      <name val="明朝"/>
      <family val="1"/>
      <charset val="128"/>
    </font>
    <font>
      <b/>
      <sz val="9"/>
      <color indexed="81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</borders>
  <cellStyleXfs count="4">
    <xf numFmtId="0" fontId="0" fillId="0" borderId="0"/>
    <xf numFmtId="38" fontId="2" fillId="0" borderId="0" applyFont="0" applyFill="0" applyBorder="0" applyAlignment="0" applyProtection="0"/>
    <xf numFmtId="0" fontId="2" fillId="0" borderId="0"/>
    <xf numFmtId="0" fontId="12" fillId="0" borderId="0"/>
  </cellStyleXfs>
  <cellXfs count="123">
    <xf numFmtId="0" fontId="0" fillId="0" borderId="0" xfId="0"/>
    <xf numFmtId="41" fontId="0" fillId="0" borderId="0" xfId="0" applyNumberFormat="1" applyAlignment="1">
      <alignment vertical="center"/>
    </xf>
    <xf numFmtId="41" fontId="4" fillId="0" borderId="0" xfId="0" applyNumberFormat="1" applyFont="1" applyAlignment="1">
      <alignment vertical="center"/>
    </xf>
    <xf numFmtId="41" fontId="3" fillId="0" borderId="0" xfId="0" applyNumberFormat="1" applyFont="1" applyAlignment="1">
      <alignment vertical="center"/>
    </xf>
    <xf numFmtId="41" fontId="0" fillId="0" borderId="2" xfId="0" applyNumberFormat="1" applyBorder="1" applyAlignment="1">
      <alignment vertical="center"/>
    </xf>
    <xf numFmtId="41" fontId="0" fillId="0" borderId="3" xfId="0" applyNumberFormat="1" applyBorder="1" applyAlignment="1">
      <alignment vertical="center"/>
    </xf>
    <xf numFmtId="41" fontId="0" fillId="0" borderId="4" xfId="0" applyNumberFormat="1" applyBorder="1" applyAlignment="1">
      <alignment vertical="center"/>
    </xf>
    <xf numFmtId="41" fontId="0" fillId="0" borderId="5" xfId="0" applyNumberFormat="1" applyBorder="1" applyAlignment="1">
      <alignment vertical="center"/>
    </xf>
    <xf numFmtId="41" fontId="3" fillId="0" borderId="1" xfId="0" applyNumberFormat="1" applyFont="1" applyBorder="1" applyAlignment="1">
      <alignment vertical="center"/>
    </xf>
    <xf numFmtId="41" fontId="5" fillId="0" borderId="0" xfId="0" applyNumberFormat="1" applyFont="1" applyAlignment="1">
      <alignment vertical="center"/>
    </xf>
    <xf numFmtId="41" fontId="6" fillId="0" borderId="0" xfId="0" applyNumberFormat="1" applyFont="1" applyAlignment="1">
      <alignment vertical="center"/>
    </xf>
    <xf numFmtId="41" fontId="2" fillId="0" borderId="0" xfId="0" applyNumberFormat="1" applyFont="1" applyAlignment="1">
      <alignment vertical="center"/>
    </xf>
    <xf numFmtId="41" fontId="0" fillId="0" borderId="4" xfId="0" applyNumberFormat="1" applyBorder="1" applyAlignment="1">
      <alignment horizontal="left" vertical="center"/>
    </xf>
    <xf numFmtId="0" fontId="3" fillId="0" borderId="4" xfId="0" applyFont="1" applyBorder="1" applyAlignment="1">
      <alignment horizontal="distributed" vertical="center"/>
    </xf>
    <xf numFmtId="41" fontId="1" fillId="0" borderId="0" xfId="0" applyNumberFormat="1" applyFont="1" applyAlignment="1">
      <alignment horizontal="distributed" vertical="center"/>
    </xf>
    <xf numFmtId="41" fontId="6" fillId="0" borderId="0" xfId="0" applyNumberFormat="1" applyFont="1" applyAlignment="1">
      <alignment horizontal="left" vertical="center"/>
    </xf>
    <xf numFmtId="41" fontId="0" fillId="0" borderId="0" xfId="0" quotePrefix="1" applyNumberFormat="1" applyAlignment="1">
      <alignment horizontal="right" vertical="center"/>
    </xf>
    <xf numFmtId="0" fontId="3" fillId="0" borderId="4" xfId="0" applyFont="1" applyBorder="1" applyAlignment="1">
      <alignment vertical="center"/>
    </xf>
    <xf numFmtId="176" fontId="0" fillId="0" borderId="0" xfId="0" applyNumberFormat="1" applyAlignment="1">
      <alignment vertical="center"/>
    </xf>
    <xf numFmtId="176" fontId="0" fillId="0" borderId="0" xfId="0" quotePrefix="1" applyNumberFormat="1" applyAlignment="1">
      <alignment horizontal="right" vertical="center"/>
    </xf>
    <xf numFmtId="0" fontId="3" fillId="0" borderId="4" xfId="0" applyFont="1" applyBorder="1" applyAlignment="1">
      <alignment horizontal="distributed" vertical="center" justifyLastLine="1"/>
    </xf>
    <xf numFmtId="0" fontId="1" fillId="0" borderId="4" xfId="0" applyFont="1" applyBorder="1" applyAlignment="1">
      <alignment horizontal="distributed" vertical="center" justifyLastLine="1"/>
    </xf>
    <xf numFmtId="177" fontId="2" fillId="0" borderId="0" xfId="1" applyNumberFormat="1" applyBorder="1" applyAlignment="1">
      <alignment vertical="center"/>
    </xf>
    <xf numFmtId="176" fontId="2" fillId="0" borderId="0" xfId="0" applyNumberFormat="1" applyFont="1" applyAlignment="1">
      <alignment horizontal="center" vertical="center"/>
    </xf>
    <xf numFmtId="177" fontId="2" fillId="0" borderId="0" xfId="1" quotePrefix="1" applyNumberFormat="1" applyFont="1" applyBorder="1" applyAlignment="1">
      <alignment horizontal="right" vertical="center"/>
    </xf>
    <xf numFmtId="176" fontId="2" fillId="0" borderId="0" xfId="0" applyNumberFormat="1" applyFont="1" applyAlignment="1">
      <alignment vertical="center"/>
    </xf>
    <xf numFmtId="41" fontId="13" fillId="0" borderId="0" xfId="0" applyNumberFormat="1" applyFont="1" applyAlignment="1">
      <alignment vertical="center"/>
    </xf>
    <xf numFmtId="41" fontId="13" fillId="0" borderId="0" xfId="0" applyNumberFormat="1" applyFont="1" applyAlignment="1">
      <alignment horizontal="left" vertical="center"/>
    </xf>
    <xf numFmtId="41" fontId="0" fillId="0" borderId="8" xfId="0" applyNumberFormat="1" applyBorder="1" applyAlignment="1">
      <alignment horizontal="center" vertical="center"/>
    </xf>
    <xf numFmtId="41" fontId="0" fillId="0" borderId="9" xfId="0" applyNumberFormat="1" applyBorder="1" applyAlignment="1">
      <alignment horizontal="center" vertical="center"/>
    </xf>
    <xf numFmtId="41" fontId="0" fillId="0" borderId="8" xfId="0" applyNumberFormat="1" applyBorder="1" applyAlignment="1">
      <alignment vertical="center"/>
    </xf>
    <xf numFmtId="0" fontId="0" fillId="0" borderId="0" xfId="0" applyAlignment="1">
      <alignment vertical="center"/>
    </xf>
    <xf numFmtId="41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Continuous" vertical="center" wrapText="1"/>
    </xf>
    <xf numFmtId="178" fontId="0" fillId="0" borderId="0" xfId="1" applyNumberFormat="1" applyFont="1" applyBorder="1" applyAlignment="1">
      <alignment vertical="center"/>
    </xf>
    <xf numFmtId="0" fontId="3" fillId="0" borderId="4" xfId="0" applyFont="1" applyBorder="1" applyAlignment="1">
      <alignment horizontal="centerContinuous" vertical="center"/>
    </xf>
    <xf numFmtId="41" fontId="3" fillId="0" borderId="0" xfId="0" applyNumberFormat="1" applyFont="1" applyAlignment="1">
      <alignment horizontal="distributed" vertical="center"/>
    </xf>
    <xf numFmtId="41" fontId="0" fillId="0" borderId="0" xfId="0" applyNumberFormat="1" applyAlignment="1">
      <alignment horizontal="right" vertical="center"/>
    </xf>
    <xf numFmtId="178" fontId="0" fillId="0" borderId="0" xfId="0" applyNumberFormat="1" applyAlignment="1">
      <alignment vertical="center"/>
    </xf>
    <xf numFmtId="178" fontId="2" fillId="0" borderId="0" xfId="1" applyNumberFormat="1" applyFill="1" applyBorder="1" applyAlignment="1">
      <alignment vertical="center"/>
    </xf>
    <xf numFmtId="41" fontId="2" fillId="0" borderId="0" xfId="0" applyNumberFormat="1" applyFont="1" applyAlignment="1">
      <alignment horizontal="left"/>
    </xf>
    <xf numFmtId="41" fontId="3" fillId="0" borderId="4" xfId="0" applyNumberFormat="1" applyFont="1" applyBorder="1" applyAlignment="1">
      <alignment horizontal="distributed" vertical="center" justifyLastLine="1"/>
    </xf>
    <xf numFmtId="0" fontId="3" fillId="0" borderId="0" xfId="0" applyFont="1" applyAlignment="1">
      <alignment horizontal="distributed" vertical="center"/>
    </xf>
    <xf numFmtId="41" fontId="5" fillId="0" borderId="4" xfId="0" applyNumberFormat="1" applyFont="1" applyBorder="1" applyAlignment="1">
      <alignment horizontal="left" vertical="center"/>
    </xf>
    <xf numFmtId="41" fontId="0" fillId="0" borderId="1" xfId="0" applyNumberFormat="1" applyBorder="1" applyAlignment="1">
      <alignment horizontal="centerContinuous" vertical="center"/>
    </xf>
    <xf numFmtId="41" fontId="0" fillId="0" borderId="2" xfId="0" applyNumberFormat="1" applyBorder="1" applyAlignment="1">
      <alignment horizontal="centerContinuous" vertical="center"/>
    </xf>
    <xf numFmtId="41" fontId="0" fillId="0" borderId="3" xfId="0" applyNumberFormat="1" applyBorder="1" applyAlignment="1">
      <alignment horizontal="centerContinuous" vertical="center"/>
    </xf>
    <xf numFmtId="41" fontId="0" fillId="0" borderId="4" xfId="0" applyNumberFormat="1" applyBorder="1" applyAlignment="1">
      <alignment horizontal="centerContinuous" vertical="center"/>
    </xf>
    <xf numFmtId="41" fontId="2" fillId="0" borderId="0" xfId="0" applyNumberFormat="1" applyFont="1" applyAlignment="1">
      <alignment horizontal="left" vertical="center"/>
    </xf>
    <xf numFmtId="41" fontId="0" fillId="0" borderId="11" xfId="0" applyNumberFormat="1" applyBorder="1" applyAlignment="1">
      <alignment horizontal="center" vertical="center"/>
    </xf>
    <xf numFmtId="0" fontId="0" fillId="0" borderId="8" xfId="0" applyBorder="1" applyAlignment="1">
      <alignment horizontal="centerContinuous" vertical="center"/>
    </xf>
    <xf numFmtId="0" fontId="2" fillId="0" borderId="8" xfId="0" applyFont="1" applyBorder="1" applyAlignment="1">
      <alignment horizontal="centerContinuous" vertical="center" wrapText="1"/>
    </xf>
    <xf numFmtId="0" fontId="0" fillId="0" borderId="8" xfId="0" applyBorder="1" applyAlignment="1">
      <alignment horizontal="center" vertical="center"/>
    </xf>
    <xf numFmtId="0" fontId="0" fillId="0" borderId="8" xfId="0" applyBorder="1" applyAlignment="1">
      <alignment vertical="center"/>
    </xf>
    <xf numFmtId="41" fontId="0" fillId="0" borderId="8" xfId="0" applyNumberFormat="1" applyBorder="1" applyAlignment="1">
      <alignment horizontal="left" vertical="center"/>
    </xf>
    <xf numFmtId="177" fontId="0" fillId="0" borderId="8" xfId="1" applyNumberFormat="1" applyFont="1" applyBorder="1" applyAlignment="1">
      <alignment vertical="center"/>
    </xf>
    <xf numFmtId="178" fontId="0" fillId="0" borderId="8" xfId="1" applyNumberFormat="1" applyFont="1" applyBorder="1" applyAlignment="1">
      <alignment vertical="center"/>
    </xf>
    <xf numFmtId="41" fontId="14" fillId="0" borderId="8" xfId="0" applyNumberFormat="1" applyFont="1" applyBorder="1" applyAlignment="1">
      <alignment vertical="center"/>
    </xf>
    <xf numFmtId="41" fontId="0" fillId="0" borderId="7" xfId="0" applyNumberFormat="1" applyBorder="1" applyAlignment="1">
      <alignment vertical="center"/>
    </xf>
    <xf numFmtId="41" fontId="0" fillId="0" borderId="6" xfId="0" applyNumberFormat="1" applyBorder="1" applyAlignment="1">
      <alignment vertical="center"/>
    </xf>
    <xf numFmtId="41" fontId="0" fillId="0" borderId="10" xfId="0" applyNumberFormat="1" applyBorder="1" applyAlignment="1">
      <alignment horizontal="left" vertical="center"/>
    </xf>
    <xf numFmtId="41" fontId="0" fillId="0" borderId="9" xfId="0" applyNumberFormat="1" applyBorder="1" applyAlignment="1">
      <alignment vertical="center"/>
    </xf>
    <xf numFmtId="41" fontId="0" fillId="0" borderId="11" xfId="0" applyNumberFormat="1" applyBorder="1" applyAlignment="1">
      <alignment vertical="center"/>
    </xf>
    <xf numFmtId="41" fontId="0" fillId="0" borderId="10" xfId="0" applyNumberFormat="1" applyBorder="1" applyAlignment="1">
      <alignment vertical="center"/>
    </xf>
    <xf numFmtId="41" fontId="0" fillId="0" borderId="8" xfId="0" applyNumberFormat="1" applyBorder="1" applyAlignment="1">
      <alignment horizontal="right" vertical="center"/>
    </xf>
    <xf numFmtId="177" fontId="2" fillId="0" borderId="8" xfId="1" applyNumberFormat="1" applyBorder="1" applyAlignment="1">
      <alignment vertical="center"/>
    </xf>
    <xf numFmtId="177" fontId="0" fillId="0" borderId="8" xfId="0" quotePrefix="1" applyNumberFormat="1" applyBorder="1" applyAlignment="1">
      <alignment horizontal="right" vertical="center"/>
    </xf>
    <xf numFmtId="177" fontId="2" fillId="0" borderId="8" xfId="1" quotePrefix="1" applyNumberFormat="1" applyFont="1" applyBorder="1" applyAlignment="1">
      <alignment horizontal="right" vertical="center"/>
    </xf>
    <xf numFmtId="0" fontId="2" fillId="0" borderId="8" xfId="0" applyFont="1" applyBorder="1" applyAlignment="1">
      <alignment horizontal="center" vertical="center" wrapText="1"/>
    </xf>
    <xf numFmtId="41" fontId="0" fillId="0" borderId="8" xfId="0" applyNumberFormat="1" applyBorder="1" applyAlignment="1">
      <alignment horizontal="centerContinuous" vertical="center"/>
    </xf>
    <xf numFmtId="177" fontId="0" fillId="0" borderId="8" xfId="0" applyNumberFormat="1" applyBorder="1" applyAlignment="1">
      <alignment vertical="center"/>
    </xf>
    <xf numFmtId="177" fontId="2" fillId="0" borderId="8" xfId="1" applyNumberFormat="1" applyFill="1" applyBorder="1" applyAlignment="1">
      <alignment horizontal="right" vertical="center"/>
    </xf>
    <xf numFmtId="177" fontId="2" fillId="0" borderId="8" xfId="1" applyNumberFormat="1" applyBorder="1" applyAlignment="1">
      <alignment horizontal="right" vertical="center"/>
    </xf>
    <xf numFmtId="180" fontId="0" fillId="0" borderId="8" xfId="0" applyNumberFormat="1" applyBorder="1" applyAlignment="1">
      <alignment vertical="center"/>
    </xf>
    <xf numFmtId="41" fontId="2" fillId="0" borderId="8" xfId="0" applyNumberFormat="1" applyFont="1" applyBorder="1" applyAlignment="1">
      <alignment horizontal="left" vertical="center"/>
    </xf>
    <xf numFmtId="0" fontId="14" fillId="0" borderId="8" xfId="0" applyFont="1" applyBorder="1" applyAlignment="1">
      <alignment horizontal="left" vertical="center"/>
    </xf>
    <xf numFmtId="181" fontId="0" fillId="0" borderId="8" xfId="0" applyNumberFormat="1" applyBorder="1" applyAlignment="1">
      <alignment vertical="center"/>
    </xf>
    <xf numFmtId="181" fontId="2" fillId="0" borderId="8" xfId="1" applyNumberFormat="1" applyBorder="1" applyAlignment="1">
      <alignment vertical="center"/>
    </xf>
    <xf numFmtId="178" fontId="0" fillId="0" borderId="8" xfId="0" applyNumberFormat="1" applyBorder="1" applyAlignment="1">
      <alignment vertical="center"/>
    </xf>
    <xf numFmtId="178" fontId="2" fillId="0" borderId="8" xfId="1" applyNumberFormat="1" applyBorder="1" applyAlignment="1">
      <alignment vertical="center"/>
    </xf>
    <xf numFmtId="178" fontId="2" fillId="0" borderId="8" xfId="1" applyNumberFormat="1" applyFill="1" applyBorder="1" applyAlignment="1">
      <alignment vertical="center"/>
    </xf>
    <xf numFmtId="41" fontId="0" fillId="0" borderId="9" xfId="0" applyNumberFormat="1" applyBorder="1" applyAlignment="1">
      <alignment horizontal="left" vertical="center"/>
    </xf>
    <xf numFmtId="0" fontId="18" fillId="0" borderId="8" xfId="0" applyFont="1" applyBorder="1" applyAlignment="1">
      <alignment horizontal="center" vertical="center"/>
    </xf>
    <xf numFmtId="41" fontId="2" fillId="0" borderId="8" xfId="0" applyNumberFormat="1" applyFont="1" applyBorder="1" applyAlignment="1">
      <alignment vertical="center"/>
    </xf>
    <xf numFmtId="0" fontId="0" fillId="0" borderId="8" xfId="0" applyBorder="1" applyAlignment="1">
      <alignment horizontal="distributed" vertical="center"/>
    </xf>
    <xf numFmtId="41" fontId="0" fillId="0" borderId="8" xfId="0" quotePrefix="1" applyNumberFormat="1" applyBorder="1" applyAlignment="1">
      <alignment horizontal="right" vertical="center"/>
    </xf>
    <xf numFmtId="177" fontId="0" fillId="0" borderId="8" xfId="1" applyNumberFormat="1" applyFont="1" applyBorder="1" applyAlignment="1">
      <alignment horizontal="right" vertical="center"/>
    </xf>
    <xf numFmtId="0" fontId="2" fillId="0" borderId="8" xfId="0" applyFont="1" applyBorder="1" applyAlignment="1">
      <alignment horizontal="center" vertical="center"/>
    </xf>
    <xf numFmtId="41" fontId="0" fillId="0" borderId="8" xfId="0" applyNumberFormat="1" applyBorder="1" applyAlignment="1">
      <alignment horizontal="right" vertical="center"/>
    </xf>
    <xf numFmtId="177" fontId="2" fillId="0" borderId="14" xfId="1" applyNumberFormat="1" applyBorder="1" applyAlignment="1">
      <alignment vertical="center"/>
    </xf>
    <xf numFmtId="41" fontId="0" fillId="0" borderId="8" xfId="0" applyNumberFormat="1" applyBorder="1" applyAlignment="1">
      <alignment horizontal="right" vertical="center"/>
    </xf>
    <xf numFmtId="177" fontId="2" fillId="0" borderId="8" xfId="1" applyNumberFormat="1" applyBorder="1" applyAlignment="1">
      <alignment vertical="center"/>
    </xf>
    <xf numFmtId="177" fontId="2" fillId="0" borderId="8" xfId="1" applyNumberFormat="1" applyFont="1" applyFill="1" applyBorder="1" applyAlignment="1">
      <alignment vertical="center"/>
    </xf>
    <xf numFmtId="177" fontId="0" fillId="0" borderId="8" xfId="1" applyNumberFormat="1" applyFont="1" applyFill="1" applyBorder="1" applyAlignment="1">
      <alignment vertical="center"/>
    </xf>
    <xf numFmtId="41" fontId="18" fillId="0" borderId="8" xfId="0" applyNumberFormat="1" applyFont="1" applyBorder="1" applyAlignment="1">
      <alignment horizontal="center" vertical="center" shrinkToFit="1"/>
    </xf>
    <xf numFmtId="41" fontId="0" fillId="0" borderId="6" xfId="0" applyNumberFormat="1" applyBorder="1" applyAlignment="1">
      <alignment horizontal="centerContinuous" vertical="center" shrinkToFit="1"/>
    </xf>
    <xf numFmtId="41" fontId="0" fillId="0" borderId="7" xfId="0" applyNumberFormat="1" applyBorder="1" applyAlignment="1">
      <alignment horizontal="centerContinuous" vertical="center" shrinkToFit="1"/>
    </xf>
    <xf numFmtId="41" fontId="0" fillId="0" borderId="8" xfId="0" applyNumberFormat="1" applyFont="1" applyBorder="1" applyAlignment="1">
      <alignment horizontal="center" vertical="center" shrinkToFit="1"/>
    </xf>
    <xf numFmtId="177" fontId="0" fillId="0" borderId="8" xfId="1" applyNumberFormat="1" applyFont="1" applyFill="1" applyBorder="1" applyAlignment="1">
      <alignment horizontal="center" vertical="center"/>
    </xf>
    <xf numFmtId="177" fontId="0" fillId="0" borderId="8" xfId="1" applyNumberFormat="1" applyFont="1" applyBorder="1" applyAlignment="1">
      <alignment horizontal="center" vertical="center"/>
    </xf>
    <xf numFmtId="41" fontId="3" fillId="0" borderId="4" xfId="0" applyNumberFormat="1" applyFont="1" applyBorder="1" applyAlignment="1">
      <alignment horizontal="center" vertical="center"/>
    </xf>
    <xf numFmtId="41" fontId="0" fillId="0" borderId="4" xfId="0" applyNumberFormat="1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0" fillId="0" borderId="8" xfId="0" applyBorder="1" applyAlignment="1">
      <alignment horizontal="center" vertical="center" textRotation="255"/>
    </xf>
    <xf numFmtId="179" fontId="9" fillId="0" borderId="8" xfId="1" applyNumberFormat="1" applyFont="1" applyBorder="1" applyAlignment="1">
      <alignment vertical="center" textRotation="255"/>
    </xf>
    <xf numFmtId="0" fontId="12" fillId="0" borderId="8" xfId="3" applyBorder="1" applyAlignment="1">
      <alignment vertical="center" textRotation="255"/>
    </xf>
    <xf numFmtId="0" fontId="12" fillId="0" borderId="8" xfId="3" applyBorder="1" applyAlignment="1">
      <alignment vertical="center"/>
    </xf>
    <xf numFmtId="0" fontId="10" fillId="0" borderId="8" xfId="0" applyFont="1" applyBorder="1" applyAlignment="1">
      <alignment horizontal="distributed" vertical="center" justifyLastLine="1"/>
    </xf>
    <xf numFmtId="176" fontId="2" fillId="0" borderId="13" xfId="0" applyNumberFormat="1" applyFont="1" applyBorder="1" applyAlignment="1">
      <alignment horizontal="center" vertical="center"/>
    </xf>
    <xf numFmtId="176" fontId="2" fillId="0" borderId="12" xfId="0" applyNumberFormat="1" applyFont="1" applyBorder="1" applyAlignment="1">
      <alignment horizontal="center" vertical="center"/>
    </xf>
    <xf numFmtId="176" fontId="2" fillId="0" borderId="8" xfId="0" applyNumberFormat="1" applyFont="1" applyBorder="1" applyAlignment="1">
      <alignment horizontal="center" vertical="center"/>
    </xf>
    <xf numFmtId="177" fontId="2" fillId="0" borderId="8" xfId="1" applyNumberFormat="1" applyBorder="1" applyAlignment="1">
      <alignment vertical="center"/>
    </xf>
    <xf numFmtId="177" fontId="0" fillId="0" borderId="8" xfId="0" applyNumberFormat="1" applyBorder="1" applyAlignment="1">
      <alignment vertical="center"/>
    </xf>
    <xf numFmtId="0" fontId="2" fillId="0" borderId="13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41" fontId="0" fillId="0" borderId="8" xfId="0" applyNumberFormat="1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0" fontId="10" fillId="0" borderId="8" xfId="2" applyFont="1" applyBorder="1" applyAlignment="1">
      <alignment horizontal="distributed" vertical="center" justifyLastLine="1"/>
    </xf>
    <xf numFmtId="41" fontId="0" fillId="0" borderId="13" xfId="0" applyNumberFormat="1" applyFont="1" applyBorder="1" applyAlignment="1">
      <alignment horizontal="center" vertical="center" shrinkToFit="1"/>
    </xf>
    <xf numFmtId="41" fontId="0" fillId="0" borderId="12" xfId="0" applyNumberFormat="1" applyFont="1" applyBorder="1" applyAlignment="1">
      <alignment horizontal="center" vertical="center" shrinkToFit="1"/>
    </xf>
    <xf numFmtId="41" fontId="16" fillId="0" borderId="8" xfId="0" applyNumberFormat="1" applyFont="1" applyBorder="1" applyAlignment="1">
      <alignment horizontal="right" vertical="center"/>
    </xf>
    <xf numFmtId="177" fontId="0" fillId="0" borderId="14" xfId="0" applyNumberFormat="1" applyBorder="1" applyAlignment="1">
      <alignment vertical="center"/>
    </xf>
  </cellXfs>
  <cellStyles count="4">
    <cellStyle name="桁区切り" xfId="1" builtinId="6"/>
    <cellStyle name="標準" xfId="0" builtinId="0"/>
    <cellStyle name="標準_Ｈ１０決算ベース" xfId="2"/>
    <cellStyle name="標準_地方債公営企業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view="pageBreakPreview" zoomScaleNormal="100" zoomScaleSheetLayoutView="100" workbookViewId="0">
      <pane xSplit="5" ySplit="8" topLeftCell="F21" activePane="bottomRight" state="frozen"/>
      <selection activeCell="F17" sqref="F17"/>
      <selection pane="topRight" activeCell="F17" sqref="F17"/>
      <selection pane="bottomLeft" activeCell="F17" sqref="F17"/>
      <selection pane="bottomRight" activeCell="F35" sqref="F35"/>
    </sheetView>
  </sheetViews>
  <sheetFormatPr defaultColWidth="9" defaultRowHeight="13.5"/>
  <cols>
    <col min="1" max="2" width="3.625" style="1" customWidth="1"/>
    <col min="3" max="4" width="1.625" style="1" customWidth="1"/>
    <col min="5" max="5" width="32.625" style="1" customWidth="1"/>
    <col min="6" max="6" width="15.625" style="1" customWidth="1"/>
    <col min="7" max="7" width="10.625" style="1" customWidth="1"/>
    <col min="8" max="8" width="15.625" style="1" customWidth="1"/>
    <col min="9" max="9" width="10.625" style="1" customWidth="1"/>
    <col min="10" max="12" width="9" style="1"/>
    <col min="13" max="13" width="9.875" style="1" customWidth="1"/>
    <col min="14" max="16384" width="9" style="1"/>
  </cols>
  <sheetData>
    <row r="1" spans="1:9" ht="33.950000000000003" customHeight="1">
      <c r="A1" s="101" t="s">
        <v>0</v>
      </c>
      <c r="B1" s="101"/>
      <c r="C1" s="101"/>
      <c r="D1" s="101"/>
      <c r="E1" s="20" t="s">
        <v>228</v>
      </c>
      <c r="F1" s="2"/>
    </row>
    <row r="3" spans="1:9" ht="14.25">
      <c r="A3" s="10" t="s">
        <v>103</v>
      </c>
    </row>
    <row r="5" spans="1:9">
      <c r="A5" s="9" t="s">
        <v>217</v>
      </c>
    </row>
    <row r="6" spans="1:9" ht="14.25">
      <c r="A6" s="3"/>
      <c r="G6" s="102" t="s">
        <v>104</v>
      </c>
      <c r="H6" s="103"/>
      <c r="I6" s="103"/>
    </row>
    <row r="7" spans="1:9" ht="27" customHeight="1">
      <c r="A7" s="8"/>
      <c r="B7" s="4"/>
      <c r="C7" s="4"/>
      <c r="D7" s="4"/>
      <c r="E7" s="59"/>
      <c r="F7" s="51" t="s">
        <v>218</v>
      </c>
      <c r="G7" s="51"/>
      <c r="H7" s="51" t="s">
        <v>226</v>
      </c>
      <c r="I7" s="52" t="s">
        <v>20</v>
      </c>
    </row>
    <row r="8" spans="1:9" ht="17.100000000000001" customHeight="1">
      <c r="A8" s="5"/>
      <c r="B8" s="6"/>
      <c r="C8" s="6"/>
      <c r="D8" s="6"/>
      <c r="E8" s="60"/>
      <c r="F8" s="53" t="s">
        <v>101</v>
      </c>
      <c r="G8" s="53" t="s">
        <v>1</v>
      </c>
      <c r="H8" s="53" t="s">
        <v>215</v>
      </c>
      <c r="I8" s="54"/>
    </row>
    <row r="9" spans="1:9" ht="18" customHeight="1">
      <c r="A9" s="104" t="s">
        <v>79</v>
      </c>
      <c r="B9" s="104" t="s">
        <v>80</v>
      </c>
      <c r="C9" s="61" t="s">
        <v>2</v>
      </c>
      <c r="D9" s="55"/>
      <c r="E9" s="55"/>
      <c r="F9" s="56">
        <v>794469</v>
      </c>
      <c r="G9" s="57">
        <f t="shared" ref="G9:G22" si="0">F9/$F$22*100</f>
        <v>41.751420891239746</v>
      </c>
      <c r="H9" s="56">
        <v>765228</v>
      </c>
      <c r="I9" s="57">
        <f t="shared" ref="I9:I40" si="1">(F9/H9-1)*100</f>
        <v>3.8212140695322194</v>
      </c>
    </row>
    <row r="10" spans="1:9" ht="18" customHeight="1">
      <c r="A10" s="104"/>
      <c r="B10" s="104"/>
      <c r="C10" s="63"/>
      <c r="D10" s="61" t="s">
        <v>21</v>
      </c>
      <c r="E10" s="55"/>
      <c r="F10" s="56">
        <v>344055</v>
      </c>
      <c r="G10" s="57">
        <f t="shared" si="0"/>
        <v>18.080988829942378</v>
      </c>
      <c r="H10" s="56">
        <v>332379</v>
      </c>
      <c r="I10" s="57">
        <f t="shared" si="1"/>
        <v>3.5128573104798999</v>
      </c>
    </row>
    <row r="11" spans="1:9" ht="18" customHeight="1">
      <c r="A11" s="104"/>
      <c r="B11" s="104"/>
      <c r="C11" s="50"/>
      <c r="D11" s="50"/>
      <c r="E11" s="30" t="s">
        <v>22</v>
      </c>
      <c r="F11" s="56">
        <v>222780</v>
      </c>
      <c r="G11" s="57">
        <f t="shared" si="0"/>
        <v>11.70767084197167</v>
      </c>
      <c r="H11" s="56">
        <v>217197</v>
      </c>
      <c r="I11" s="57">
        <f t="shared" si="1"/>
        <v>2.570477492783052</v>
      </c>
    </row>
    <row r="12" spans="1:9" ht="18" customHeight="1">
      <c r="A12" s="104"/>
      <c r="B12" s="104"/>
      <c r="C12" s="50"/>
      <c r="D12" s="29"/>
      <c r="E12" s="30" t="s">
        <v>23</v>
      </c>
      <c r="F12" s="56">
        <v>96843</v>
      </c>
      <c r="G12" s="57">
        <f t="shared" si="0"/>
        <v>5.0893525780997502</v>
      </c>
      <c r="H12" s="56">
        <v>90900</v>
      </c>
      <c r="I12" s="57">
        <f t="shared" si="1"/>
        <v>6.5379537953795364</v>
      </c>
    </row>
    <row r="13" spans="1:9" ht="18" customHeight="1">
      <c r="A13" s="104"/>
      <c r="B13" s="104"/>
      <c r="C13" s="62"/>
      <c r="D13" s="55" t="s">
        <v>24</v>
      </c>
      <c r="E13" s="55"/>
      <c r="F13" s="56">
        <v>325285</v>
      </c>
      <c r="G13" s="57">
        <f t="shared" si="0"/>
        <v>17.094576307706053</v>
      </c>
      <c r="H13" s="56">
        <v>312664</v>
      </c>
      <c r="I13" s="57">
        <f t="shared" si="1"/>
        <v>4.0366015914847786</v>
      </c>
    </row>
    <row r="14" spans="1:9" ht="18" customHeight="1">
      <c r="A14" s="104"/>
      <c r="B14" s="104"/>
      <c r="C14" s="55" t="s">
        <v>3</v>
      </c>
      <c r="D14" s="55"/>
      <c r="E14" s="55"/>
      <c r="F14" s="56">
        <v>5985</v>
      </c>
      <c r="G14" s="57">
        <f t="shared" si="0"/>
        <v>0.31452738122452839</v>
      </c>
      <c r="H14" s="56">
        <v>6100</v>
      </c>
      <c r="I14" s="57">
        <f t="shared" si="1"/>
        <v>-1.885245901639343</v>
      </c>
    </row>
    <row r="15" spans="1:9" ht="18" customHeight="1">
      <c r="A15" s="104"/>
      <c r="B15" s="104"/>
      <c r="C15" s="55" t="s">
        <v>4</v>
      </c>
      <c r="D15" s="55"/>
      <c r="E15" s="55"/>
      <c r="F15" s="56">
        <v>28000</v>
      </c>
      <c r="G15" s="57">
        <f t="shared" si="0"/>
        <v>1.4714731285358056</v>
      </c>
      <c r="H15" s="56">
        <v>28000</v>
      </c>
      <c r="I15" s="57">
        <f t="shared" si="1"/>
        <v>0</v>
      </c>
    </row>
    <row r="16" spans="1:9" ht="18" customHeight="1">
      <c r="A16" s="104"/>
      <c r="B16" s="104"/>
      <c r="C16" s="55" t="s">
        <v>25</v>
      </c>
      <c r="D16" s="55"/>
      <c r="E16" s="55"/>
      <c r="F16" s="56">
        <v>67958</v>
      </c>
      <c r="G16" s="57">
        <f t="shared" si="0"/>
        <v>3.5713703881798669</v>
      </c>
      <c r="H16" s="56">
        <v>67360</v>
      </c>
      <c r="I16" s="57">
        <f t="shared" si="1"/>
        <v>0.88776722090260218</v>
      </c>
    </row>
    <row r="17" spans="1:9" ht="18" customHeight="1">
      <c r="A17" s="104"/>
      <c r="B17" s="104"/>
      <c r="C17" s="55" t="s">
        <v>5</v>
      </c>
      <c r="D17" s="55"/>
      <c r="E17" s="55"/>
      <c r="F17" s="56">
        <v>504158</v>
      </c>
      <c r="G17" s="57">
        <f t="shared" si="0"/>
        <v>26.494819626298376</v>
      </c>
      <c r="H17" s="56">
        <v>501411</v>
      </c>
      <c r="I17" s="57">
        <f t="shared" si="1"/>
        <v>0.54785395613579091</v>
      </c>
    </row>
    <row r="18" spans="1:9" ht="18" customHeight="1">
      <c r="A18" s="104"/>
      <c r="B18" s="104"/>
      <c r="C18" s="55" t="s">
        <v>26</v>
      </c>
      <c r="D18" s="55"/>
      <c r="E18" s="55"/>
      <c r="F18" s="56">
        <v>122542</v>
      </c>
      <c r="G18" s="57">
        <f t="shared" si="0"/>
        <v>6.4399021470369524</v>
      </c>
      <c r="H18" s="56">
        <v>100824</v>
      </c>
      <c r="I18" s="57">
        <f t="shared" si="1"/>
        <v>21.540506228675717</v>
      </c>
    </row>
    <row r="19" spans="1:9" ht="18" customHeight="1">
      <c r="A19" s="104"/>
      <c r="B19" s="104"/>
      <c r="C19" s="55" t="s">
        <v>27</v>
      </c>
      <c r="D19" s="55"/>
      <c r="E19" s="55"/>
      <c r="F19" s="56">
        <v>29652</v>
      </c>
      <c r="G19" s="57">
        <f t="shared" si="0"/>
        <v>1.558290043119418</v>
      </c>
      <c r="H19" s="56">
        <v>23942</v>
      </c>
      <c r="I19" s="57">
        <f t="shared" si="1"/>
        <v>23.84930248099575</v>
      </c>
    </row>
    <row r="20" spans="1:9" ht="18" customHeight="1">
      <c r="A20" s="104"/>
      <c r="B20" s="104"/>
      <c r="C20" s="55" t="s">
        <v>6</v>
      </c>
      <c r="D20" s="55"/>
      <c r="E20" s="55"/>
      <c r="F20" s="56">
        <v>144569</v>
      </c>
      <c r="G20" s="57">
        <f t="shared" si="0"/>
        <v>7.5974785256890307</v>
      </c>
      <c r="H20" s="56">
        <v>139867</v>
      </c>
      <c r="I20" s="57">
        <f t="shared" si="1"/>
        <v>3.361765105421588</v>
      </c>
    </row>
    <row r="21" spans="1:9" ht="18" customHeight="1">
      <c r="A21" s="104"/>
      <c r="B21" s="104"/>
      <c r="C21" s="55" t="s">
        <v>7</v>
      </c>
      <c r="D21" s="55"/>
      <c r="E21" s="55"/>
      <c r="F21" s="56">
        <v>205522</v>
      </c>
      <c r="G21" s="57">
        <f t="shared" si="0"/>
        <v>10.800717868676278</v>
      </c>
      <c r="H21" s="56">
        <v>203230</v>
      </c>
      <c r="I21" s="57">
        <f t="shared" si="1"/>
        <v>1.1277862520297166</v>
      </c>
    </row>
    <row r="22" spans="1:9" ht="18" customHeight="1">
      <c r="A22" s="104"/>
      <c r="B22" s="104"/>
      <c r="C22" s="55" t="s">
        <v>8</v>
      </c>
      <c r="D22" s="55"/>
      <c r="E22" s="55"/>
      <c r="F22" s="56">
        <f>SUM(F9,F14:F21)</f>
        <v>1902855</v>
      </c>
      <c r="G22" s="57">
        <f t="shared" si="0"/>
        <v>100</v>
      </c>
      <c r="H22" s="56">
        <v>1835962</v>
      </c>
      <c r="I22" s="57">
        <f t="shared" si="1"/>
        <v>3.6434849958768112</v>
      </c>
    </row>
    <row r="23" spans="1:9" ht="18" customHeight="1">
      <c r="A23" s="104"/>
      <c r="B23" s="104" t="s">
        <v>81</v>
      </c>
      <c r="C23" s="64" t="s">
        <v>9</v>
      </c>
      <c r="D23" s="30"/>
      <c r="E23" s="30"/>
      <c r="F23" s="56">
        <v>1141686</v>
      </c>
      <c r="G23" s="57">
        <f t="shared" ref="G23:G40" si="2">F23/$F$40*100</f>
        <v>59.998581079483195</v>
      </c>
      <c r="H23" s="56">
        <v>1118272</v>
      </c>
      <c r="I23" s="57">
        <f t="shared" si="1"/>
        <v>2.0937660962627946</v>
      </c>
    </row>
    <row r="24" spans="1:9" ht="18" customHeight="1">
      <c r="A24" s="104"/>
      <c r="B24" s="104"/>
      <c r="C24" s="63"/>
      <c r="D24" s="30" t="s">
        <v>10</v>
      </c>
      <c r="E24" s="30"/>
      <c r="F24" s="56">
        <v>309223</v>
      </c>
      <c r="G24" s="57">
        <f t="shared" si="2"/>
        <v>16.250476258043832</v>
      </c>
      <c r="H24" s="56">
        <v>309263</v>
      </c>
      <c r="I24" s="57">
        <f t="shared" si="1"/>
        <v>-1.2933975289641797E-2</v>
      </c>
    </row>
    <row r="25" spans="1:9" ht="18" customHeight="1">
      <c r="A25" s="104"/>
      <c r="B25" s="104"/>
      <c r="C25" s="63"/>
      <c r="D25" s="30" t="s">
        <v>28</v>
      </c>
      <c r="E25" s="30"/>
      <c r="F25" s="56">
        <v>658765</v>
      </c>
      <c r="G25" s="57">
        <f t="shared" si="2"/>
        <v>34.619821268567499</v>
      </c>
      <c r="H25" s="56">
        <v>637176</v>
      </c>
      <c r="I25" s="57">
        <f t="shared" si="1"/>
        <v>3.3882318229186303</v>
      </c>
    </row>
    <row r="26" spans="1:9" ht="18" customHeight="1">
      <c r="A26" s="104"/>
      <c r="B26" s="104"/>
      <c r="C26" s="62"/>
      <c r="D26" s="30" t="s">
        <v>11</v>
      </c>
      <c r="E26" s="30"/>
      <c r="F26" s="56">
        <v>173698</v>
      </c>
      <c r="G26" s="57">
        <f t="shared" si="2"/>
        <v>9.1282835528718689</v>
      </c>
      <c r="H26" s="56">
        <v>171833</v>
      </c>
      <c r="I26" s="57">
        <f t="shared" si="1"/>
        <v>1.085356130661741</v>
      </c>
    </row>
    <row r="27" spans="1:9" ht="18" customHeight="1">
      <c r="A27" s="104"/>
      <c r="B27" s="104"/>
      <c r="C27" s="64" t="s">
        <v>12</v>
      </c>
      <c r="D27" s="30"/>
      <c r="E27" s="30"/>
      <c r="F27" s="56">
        <v>509223</v>
      </c>
      <c r="G27" s="57">
        <f t="shared" si="2"/>
        <v>26.760998604728158</v>
      </c>
      <c r="H27" s="56">
        <v>489146</v>
      </c>
      <c r="I27" s="57">
        <f t="shared" si="1"/>
        <v>4.1045004967841914</v>
      </c>
    </row>
    <row r="28" spans="1:9" ht="18" customHeight="1">
      <c r="A28" s="104"/>
      <c r="B28" s="104"/>
      <c r="C28" s="63"/>
      <c r="D28" s="30" t="s">
        <v>13</v>
      </c>
      <c r="E28" s="30"/>
      <c r="F28" s="56">
        <v>182009</v>
      </c>
      <c r="G28" s="57">
        <f t="shared" si="2"/>
        <v>9.5650483089883362</v>
      </c>
      <c r="H28" s="56">
        <v>166856</v>
      </c>
      <c r="I28" s="57">
        <f t="shared" si="1"/>
        <v>9.0814834348180504</v>
      </c>
    </row>
    <row r="29" spans="1:9" ht="18" customHeight="1">
      <c r="A29" s="104"/>
      <c r="B29" s="104"/>
      <c r="C29" s="63"/>
      <c r="D29" s="30" t="s">
        <v>29</v>
      </c>
      <c r="E29" s="30"/>
      <c r="F29" s="56">
        <v>24067</v>
      </c>
      <c r="G29" s="57">
        <f t="shared" si="2"/>
        <v>1.2647837065882581</v>
      </c>
      <c r="H29" s="56">
        <v>19549</v>
      </c>
      <c r="I29" s="57">
        <f t="shared" si="1"/>
        <v>23.111156580899284</v>
      </c>
    </row>
    <row r="30" spans="1:9" ht="18" customHeight="1">
      <c r="A30" s="104"/>
      <c r="B30" s="104"/>
      <c r="C30" s="63"/>
      <c r="D30" s="30" t="s">
        <v>30</v>
      </c>
      <c r="E30" s="30"/>
      <c r="F30" s="56">
        <v>155492</v>
      </c>
      <c r="G30" s="57">
        <f t="shared" si="2"/>
        <v>8.1715107036531958</v>
      </c>
      <c r="H30" s="56">
        <v>156646</v>
      </c>
      <c r="I30" s="57">
        <f t="shared" si="1"/>
        <v>-0.73669292544974452</v>
      </c>
    </row>
    <row r="31" spans="1:9" ht="18" customHeight="1">
      <c r="A31" s="104"/>
      <c r="B31" s="104"/>
      <c r="C31" s="63"/>
      <c r="D31" s="30" t="s">
        <v>31</v>
      </c>
      <c r="E31" s="30"/>
      <c r="F31" s="56">
        <v>134847</v>
      </c>
      <c r="G31" s="57">
        <f t="shared" si="2"/>
        <v>7.0865620344167057</v>
      </c>
      <c r="H31" s="56">
        <v>129756</v>
      </c>
      <c r="I31" s="57">
        <f t="shared" si="1"/>
        <v>3.9235179876075055</v>
      </c>
    </row>
    <row r="32" spans="1:9" ht="18" customHeight="1">
      <c r="A32" s="104"/>
      <c r="B32" s="104"/>
      <c r="C32" s="63"/>
      <c r="D32" s="30" t="s">
        <v>14</v>
      </c>
      <c r="E32" s="30"/>
      <c r="F32" s="56">
        <v>2412</v>
      </c>
      <c r="G32" s="57">
        <f t="shared" si="2"/>
        <v>0.12675689950101296</v>
      </c>
      <c r="H32" s="56">
        <v>2639</v>
      </c>
      <c r="I32" s="57">
        <f t="shared" si="1"/>
        <v>-8.6017430845017007</v>
      </c>
    </row>
    <row r="33" spans="1:9" ht="18" customHeight="1">
      <c r="A33" s="104"/>
      <c r="B33" s="104"/>
      <c r="C33" s="62"/>
      <c r="D33" s="30" t="s">
        <v>32</v>
      </c>
      <c r="E33" s="30"/>
      <c r="F33" s="56">
        <v>5395</v>
      </c>
      <c r="G33" s="57">
        <f t="shared" si="2"/>
        <v>0.28352134030180964</v>
      </c>
      <c r="H33" s="56">
        <v>8700</v>
      </c>
      <c r="I33" s="57">
        <f t="shared" si="1"/>
        <v>-37.988505747126432</v>
      </c>
    </row>
    <row r="34" spans="1:9" ht="18" customHeight="1">
      <c r="A34" s="104"/>
      <c r="B34" s="104"/>
      <c r="C34" s="64" t="s">
        <v>15</v>
      </c>
      <c r="D34" s="30"/>
      <c r="E34" s="30"/>
      <c r="F34" s="56">
        <v>251946</v>
      </c>
      <c r="G34" s="57">
        <f t="shared" si="2"/>
        <v>13.240420315788645</v>
      </c>
      <c r="H34" s="56">
        <v>228544</v>
      </c>
      <c r="I34" s="57">
        <f t="shared" si="1"/>
        <v>10.2396037524503</v>
      </c>
    </row>
    <row r="35" spans="1:9" ht="18" customHeight="1">
      <c r="A35" s="104"/>
      <c r="B35" s="104"/>
      <c r="C35" s="63"/>
      <c r="D35" s="64" t="s">
        <v>16</v>
      </c>
      <c r="E35" s="30"/>
      <c r="F35" s="56">
        <v>251920</v>
      </c>
      <c r="G35" s="57">
        <f t="shared" si="2"/>
        <v>13.239053947883574</v>
      </c>
      <c r="H35" s="56">
        <v>228454</v>
      </c>
      <c r="I35" s="57">
        <f t="shared" si="1"/>
        <v>10.271652061246472</v>
      </c>
    </row>
    <row r="36" spans="1:9" ht="18" customHeight="1">
      <c r="A36" s="104"/>
      <c r="B36" s="104"/>
      <c r="C36" s="63"/>
      <c r="D36" s="63"/>
      <c r="E36" s="58" t="s">
        <v>102</v>
      </c>
      <c r="F36" s="56">
        <v>127574</v>
      </c>
      <c r="G36" s="57">
        <f t="shared" si="2"/>
        <v>6.7043468892795302</v>
      </c>
      <c r="H36" s="56">
        <v>127626</v>
      </c>
      <c r="I36" s="57">
        <f t="shared" si="1"/>
        <v>-4.074404901822648E-2</v>
      </c>
    </row>
    <row r="37" spans="1:9" ht="18" customHeight="1">
      <c r="A37" s="104"/>
      <c r="B37" s="104"/>
      <c r="C37" s="63"/>
      <c r="D37" s="62"/>
      <c r="E37" s="30" t="s">
        <v>33</v>
      </c>
      <c r="F37" s="56">
        <v>124347</v>
      </c>
      <c r="G37" s="57">
        <f t="shared" si="2"/>
        <v>6.5347596112157795</v>
      </c>
      <c r="H37" s="56">
        <v>100828</v>
      </c>
      <c r="I37" s="57">
        <f t="shared" si="1"/>
        <v>23.325861863767994</v>
      </c>
    </row>
    <row r="38" spans="1:9" ht="18" customHeight="1">
      <c r="A38" s="104"/>
      <c r="B38" s="104"/>
      <c r="C38" s="63"/>
      <c r="D38" s="55" t="s">
        <v>34</v>
      </c>
      <c r="E38" s="55"/>
      <c r="F38" s="56">
        <v>26</v>
      </c>
      <c r="G38" s="57">
        <f t="shared" si="2"/>
        <v>1.3663679050689621E-3</v>
      </c>
      <c r="H38" s="56">
        <v>90</v>
      </c>
      <c r="I38" s="57">
        <f t="shared" si="1"/>
        <v>-71.111111111111114</v>
      </c>
    </row>
    <row r="39" spans="1:9" ht="18" customHeight="1">
      <c r="A39" s="104"/>
      <c r="B39" s="104"/>
      <c r="C39" s="62"/>
      <c r="D39" s="55" t="s">
        <v>35</v>
      </c>
      <c r="E39" s="55"/>
      <c r="F39" s="56">
        <v>0</v>
      </c>
      <c r="G39" s="57">
        <f t="shared" si="2"/>
        <v>0</v>
      </c>
      <c r="H39" s="56">
        <v>0</v>
      </c>
      <c r="I39" s="57" t="e">
        <f t="shared" si="1"/>
        <v>#DIV/0!</v>
      </c>
    </row>
    <row r="40" spans="1:9" ht="18" customHeight="1">
      <c r="A40" s="104"/>
      <c r="B40" s="104"/>
      <c r="C40" s="30" t="s">
        <v>17</v>
      </c>
      <c r="D40" s="30"/>
      <c r="E40" s="30"/>
      <c r="F40" s="56">
        <f>SUM(F23,F27,F34)</f>
        <v>1902855</v>
      </c>
      <c r="G40" s="57">
        <f t="shared" si="2"/>
        <v>100</v>
      </c>
      <c r="H40" s="56">
        <v>1835962</v>
      </c>
      <c r="I40" s="57">
        <f t="shared" si="1"/>
        <v>3.6434849958768112</v>
      </c>
    </row>
    <row r="41" spans="1:9" ht="18" customHeight="1">
      <c r="A41" s="26" t="s">
        <v>18</v>
      </c>
      <c r="B41" s="26"/>
    </row>
    <row r="42" spans="1:9" ht="18" customHeight="1">
      <c r="A42" s="27" t="s">
        <v>19</v>
      </c>
      <c r="B42" s="26"/>
    </row>
  </sheetData>
  <mergeCells count="5">
    <mergeCell ref="A1:D1"/>
    <mergeCell ref="G6:I6"/>
    <mergeCell ref="A9:A40"/>
    <mergeCell ref="B9:B22"/>
    <mergeCell ref="B23:B40"/>
  </mergeCells>
  <phoneticPr fontId="20"/>
  <printOptions horizontalCentered="1" verticalCentered="1" gridLinesSet="0"/>
  <pageMargins left="0" right="0" top="0.43307086614173229" bottom="0.19685039370078741" header="0.19685039370078741" footer="0.31496062992125984"/>
  <pageSetup paperSize="9" scale="97" orientation="portrait" useFirstPageNumber="1" r:id="rId1"/>
  <headerFooter alignWithMargins="0">
    <oddHeader>&amp;R&amp;"明朝,斜体"&amp;9指定都市－1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0"/>
  <sheetViews>
    <sheetView view="pageBreakPreview" zoomScale="94" zoomScaleNormal="100" zoomScaleSheetLayoutView="94" workbookViewId="0">
      <pane xSplit="5" ySplit="7" topLeftCell="F8" activePane="bottomRight" state="frozen"/>
      <selection activeCell="F35" sqref="F35"/>
      <selection pane="topRight" activeCell="F35" sqref="F35"/>
      <selection pane="bottomLeft" activeCell="F35" sqref="F35"/>
      <selection pane="bottomRight" activeCell="F35" sqref="F35"/>
    </sheetView>
  </sheetViews>
  <sheetFormatPr defaultRowHeight="13.5"/>
  <cols>
    <col min="1" max="1" width="3.625" style="1" customWidth="1"/>
    <col min="2" max="3" width="1.625" style="1" customWidth="1"/>
    <col min="4" max="4" width="22.625" style="1" customWidth="1"/>
    <col min="5" max="5" width="10.625" style="1" customWidth="1"/>
    <col min="6" max="21" width="13.625" style="1" customWidth="1"/>
    <col min="22" max="25" width="12" style="1" customWidth="1"/>
    <col min="26" max="16384" width="9" style="1"/>
  </cols>
  <sheetData>
    <row r="1" spans="1:25" ht="33.950000000000003" customHeight="1">
      <c r="A1" s="17" t="s">
        <v>0</v>
      </c>
      <c r="B1" s="13"/>
      <c r="C1" s="13"/>
      <c r="D1" s="21"/>
      <c r="E1" s="14"/>
      <c r="F1" s="14"/>
      <c r="G1" s="14"/>
    </row>
    <row r="2" spans="1:25" ht="15" customHeight="1"/>
    <row r="3" spans="1:25" ht="15" customHeight="1">
      <c r="A3" s="15" t="s">
        <v>42</v>
      </c>
      <c r="B3" s="15"/>
      <c r="C3" s="15"/>
      <c r="D3" s="15"/>
    </row>
    <row r="4" spans="1:25" ht="15" customHeight="1">
      <c r="A4" s="15"/>
      <c r="B4" s="15"/>
      <c r="C4" s="15"/>
      <c r="D4" s="15"/>
    </row>
    <row r="5" spans="1:25" ht="15.95" customHeight="1">
      <c r="A5" s="12" t="s">
        <v>219</v>
      </c>
      <c r="B5" s="12"/>
      <c r="C5" s="12"/>
      <c r="D5" s="12"/>
      <c r="K5" s="16"/>
      <c r="O5" s="16" t="s">
        <v>43</v>
      </c>
    </row>
    <row r="6" spans="1:25" ht="15.95" customHeight="1">
      <c r="A6" s="118" t="s">
        <v>44</v>
      </c>
      <c r="B6" s="108"/>
      <c r="C6" s="108"/>
      <c r="D6" s="108"/>
      <c r="E6" s="108"/>
      <c r="F6" s="114" t="s">
        <v>236</v>
      </c>
      <c r="G6" s="115"/>
      <c r="H6" s="114" t="s">
        <v>235</v>
      </c>
      <c r="I6" s="115"/>
      <c r="J6" s="114" t="s">
        <v>234</v>
      </c>
      <c r="K6" s="115"/>
      <c r="L6" s="114" t="s">
        <v>233</v>
      </c>
      <c r="M6" s="115"/>
      <c r="N6" s="114" t="s">
        <v>232</v>
      </c>
      <c r="O6" s="115"/>
    </row>
    <row r="7" spans="1:25" ht="15.95" customHeight="1">
      <c r="A7" s="108"/>
      <c r="B7" s="108"/>
      <c r="C7" s="108"/>
      <c r="D7" s="108"/>
      <c r="E7" s="108"/>
      <c r="F7" s="53" t="s">
        <v>220</v>
      </c>
      <c r="G7" s="53" t="s">
        <v>226</v>
      </c>
      <c r="H7" s="53" t="s">
        <v>220</v>
      </c>
      <c r="I7" s="53" t="s">
        <v>226</v>
      </c>
      <c r="J7" s="53" t="s">
        <v>220</v>
      </c>
      <c r="K7" s="53" t="s">
        <v>226</v>
      </c>
      <c r="L7" s="53" t="s">
        <v>220</v>
      </c>
      <c r="M7" s="53" t="s">
        <v>226</v>
      </c>
      <c r="N7" s="53" t="s">
        <v>220</v>
      </c>
      <c r="O7" s="53" t="s">
        <v>226</v>
      </c>
    </row>
    <row r="8" spans="1:25" ht="15.95" customHeight="1">
      <c r="A8" s="105" t="s">
        <v>83</v>
      </c>
      <c r="B8" s="61" t="s">
        <v>45</v>
      </c>
      <c r="C8" s="55"/>
      <c r="D8" s="55"/>
      <c r="E8" s="91" t="s">
        <v>36</v>
      </c>
      <c r="F8" s="92">
        <v>67620</v>
      </c>
      <c r="G8" s="92">
        <v>65929</v>
      </c>
      <c r="H8" s="92">
        <v>620</v>
      </c>
      <c r="I8" s="92">
        <v>736</v>
      </c>
      <c r="J8" s="92">
        <v>82562</v>
      </c>
      <c r="K8" s="92">
        <v>80514</v>
      </c>
      <c r="L8" s="92">
        <v>12369</v>
      </c>
      <c r="M8" s="92">
        <v>13067</v>
      </c>
      <c r="N8" s="92">
        <v>9824</v>
      </c>
      <c r="O8" s="92">
        <v>7597</v>
      </c>
      <c r="P8" s="18"/>
      <c r="Q8" s="18"/>
      <c r="R8" s="18"/>
      <c r="S8" s="18"/>
      <c r="T8" s="18"/>
      <c r="U8" s="18"/>
      <c r="V8" s="18"/>
      <c r="W8" s="18"/>
      <c r="X8" s="18"/>
      <c r="Y8" s="18"/>
    </row>
    <row r="9" spans="1:25" ht="15.95" customHeight="1">
      <c r="A9" s="105"/>
      <c r="B9" s="63"/>
      <c r="C9" s="55" t="s">
        <v>46</v>
      </c>
      <c r="D9" s="55"/>
      <c r="E9" s="91" t="s">
        <v>37</v>
      </c>
      <c r="F9" s="92">
        <v>67440</v>
      </c>
      <c r="G9" s="92">
        <v>65749</v>
      </c>
      <c r="H9" s="92">
        <v>620</v>
      </c>
      <c r="I9" s="92">
        <v>736</v>
      </c>
      <c r="J9" s="92">
        <v>82509</v>
      </c>
      <c r="K9" s="92">
        <v>80428</v>
      </c>
      <c r="L9" s="92">
        <v>12133</v>
      </c>
      <c r="M9" s="92">
        <v>12461</v>
      </c>
      <c r="N9" s="92">
        <v>9824</v>
      </c>
      <c r="O9" s="92">
        <v>7597</v>
      </c>
      <c r="P9" s="18"/>
      <c r="Q9" s="18"/>
      <c r="R9" s="18"/>
      <c r="S9" s="18"/>
      <c r="T9" s="18"/>
      <c r="U9" s="18"/>
      <c r="V9" s="18"/>
      <c r="W9" s="18"/>
      <c r="X9" s="18"/>
      <c r="Y9" s="18"/>
    </row>
    <row r="10" spans="1:25" ht="15.95" customHeight="1">
      <c r="A10" s="105"/>
      <c r="B10" s="62"/>
      <c r="C10" s="55" t="s">
        <v>47</v>
      </c>
      <c r="D10" s="55"/>
      <c r="E10" s="91" t="s">
        <v>38</v>
      </c>
      <c r="F10" s="92">
        <v>180</v>
      </c>
      <c r="G10" s="92">
        <v>180</v>
      </c>
      <c r="H10" s="92">
        <v>0</v>
      </c>
      <c r="I10" s="92">
        <v>0</v>
      </c>
      <c r="J10" s="67">
        <v>53</v>
      </c>
      <c r="K10" s="67">
        <v>86</v>
      </c>
      <c r="L10" s="92">
        <v>236</v>
      </c>
      <c r="M10" s="92">
        <v>607</v>
      </c>
      <c r="N10" s="92">
        <v>0</v>
      </c>
      <c r="O10" s="92">
        <v>0</v>
      </c>
      <c r="P10" s="18"/>
      <c r="Q10" s="18"/>
      <c r="R10" s="18"/>
      <c r="S10" s="18"/>
      <c r="T10" s="18"/>
      <c r="U10" s="18"/>
      <c r="V10" s="18"/>
      <c r="W10" s="18"/>
      <c r="X10" s="18"/>
      <c r="Y10" s="18"/>
    </row>
    <row r="11" spans="1:25" ht="15.95" customHeight="1">
      <c r="A11" s="105"/>
      <c r="B11" s="61" t="s">
        <v>48</v>
      </c>
      <c r="C11" s="55"/>
      <c r="D11" s="55"/>
      <c r="E11" s="91" t="s">
        <v>39</v>
      </c>
      <c r="F11" s="92">
        <v>61968</v>
      </c>
      <c r="G11" s="92">
        <v>59171</v>
      </c>
      <c r="H11" s="92">
        <v>1336</v>
      </c>
      <c r="I11" s="92">
        <v>1108</v>
      </c>
      <c r="J11" s="92">
        <v>82466</v>
      </c>
      <c r="K11" s="92">
        <v>76612</v>
      </c>
      <c r="L11" s="92">
        <v>12290</v>
      </c>
      <c r="M11" s="92">
        <v>10828</v>
      </c>
      <c r="N11" s="92">
        <v>10178</v>
      </c>
      <c r="O11" s="92">
        <v>7856</v>
      </c>
      <c r="P11" s="18"/>
      <c r="Q11" s="18"/>
      <c r="R11" s="18"/>
      <c r="S11" s="18"/>
      <c r="T11" s="18"/>
      <c r="U11" s="18"/>
      <c r="V11" s="18"/>
      <c r="W11" s="18"/>
      <c r="X11" s="18"/>
      <c r="Y11" s="18"/>
    </row>
    <row r="12" spans="1:25" ht="15.95" customHeight="1">
      <c r="A12" s="105"/>
      <c r="B12" s="63"/>
      <c r="C12" s="55" t="s">
        <v>49</v>
      </c>
      <c r="D12" s="55"/>
      <c r="E12" s="91" t="s">
        <v>40</v>
      </c>
      <c r="F12" s="92">
        <v>61484</v>
      </c>
      <c r="G12" s="92">
        <v>58584</v>
      </c>
      <c r="H12" s="92">
        <v>589</v>
      </c>
      <c r="I12" s="92">
        <v>706</v>
      </c>
      <c r="J12" s="92">
        <v>82466</v>
      </c>
      <c r="K12" s="92">
        <v>76612</v>
      </c>
      <c r="L12" s="92">
        <v>12290</v>
      </c>
      <c r="M12" s="92">
        <v>10828</v>
      </c>
      <c r="N12" s="92">
        <v>10178</v>
      </c>
      <c r="O12" s="92">
        <v>7856</v>
      </c>
      <c r="P12" s="18"/>
      <c r="Q12" s="18"/>
      <c r="R12" s="18"/>
      <c r="S12" s="18"/>
      <c r="T12" s="18"/>
      <c r="U12" s="18"/>
      <c r="V12" s="18"/>
      <c r="W12" s="18"/>
      <c r="X12" s="18"/>
      <c r="Y12" s="18"/>
    </row>
    <row r="13" spans="1:25" ht="15.95" customHeight="1">
      <c r="A13" s="105"/>
      <c r="B13" s="62"/>
      <c r="C13" s="55" t="s">
        <v>50</v>
      </c>
      <c r="D13" s="55"/>
      <c r="E13" s="91" t="s">
        <v>41</v>
      </c>
      <c r="F13" s="92">
        <v>484</v>
      </c>
      <c r="G13" s="92">
        <v>587</v>
      </c>
      <c r="H13" s="67">
        <v>747</v>
      </c>
      <c r="I13" s="67">
        <v>402</v>
      </c>
      <c r="J13" s="67">
        <v>0</v>
      </c>
      <c r="K13" s="67">
        <v>0</v>
      </c>
      <c r="L13" s="92">
        <v>0</v>
      </c>
      <c r="M13" s="92">
        <v>0</v>
      </c>
      <c r="N13" s="92">
        <v>0</v>
      </c>
      <c r="O13" s="92">
        <v>0</v>
      </c>
      <c r="P13" s="18"/>
      <c r="Q13" s="18"/>
      <c r="R13" s="18"/>
      <c r="S13" s="18"/>
      <c r="T13" s="18"/>
      <c r="U13" s="18"/>
      <c r="V13" s="18"/>
      <c r="W13" s="18"/>
      <c r="X13" s="18"/>
      <c r="Y13" s="18"/>
    </row>
    <row r="14" spans="1:25" ht="15.95" customHeight="1">
      <c r="A14" s="105"/>
      <c r="B14" s="55" t="s">
        <v>51</v>
      </c>
      <c r="C14" s="55"/>
      <c r="D14" s="55"/>
      <c r="E14" s="91" t="s">
        <v>87</v>
      </c>
      <c r="F14" s="92">
        <f>F9-F12</f>
        <v>5956</v>
      </c>
      <c r="G14" s="92">
        <v>7164</v>
      </c>
      <c r="H14" s="92">
        <f>H9-H12</f>
        <v>31</v>
      </c>
      <c r="I14" s="92">
        <v>30</v>
      </c>
      <c r="J14" s="92">
        <f>J9-J12</f>
        <v>43</v>
      </c>
      <c r="K14" s="92">
        <v>3815</v>
      </c>
      <c r="L14" s="92">
        <v>-157</v>
      </c>
      <c r="M14" s="92">
        <v>1633</v>
      </c>
      <c r="N14" s="92">
        <f>N9-N12-1</f>
        <v>-355</v>
      </c>
      <c r="O14" s="92">
        <v>-259</v>
      </c>
      <c r="P14" s="18"/>
      <c r="Q14" s="18"/>
      <c r="R14" s="18"/>
      <c r="S14" s="18"/>
      <c r="T14" s="18"/>
      <c r="U14" s="18"/>
      <c r="V14" s="18"/>
      <c r="W14" s="18"/>
      <c r="X14" s="18"/>
      <c r="Y14" s="18"/>
    </row>
    <row r="15" spans="1:25" ht="15.95" customHeight="1">
      <c r="A15" s="105"/>
      <c r="B15" s="55" t="s">
        <v>52</v>
      </c>
      <c r="C15" s="55"/>
      <c r="D15" s="55"/>
      <c r="E15" s="91" t="s">
        <v>88</v>
      </c>
      <c r="F15" s="92">
        <f>F10-F13</f>
        <v>-304</v>
      </c>
      <c r="G15" s="92">
        <v>-407</v>
      </c>
      <c r="H15" s="92">
        <f>H10-H13</f>
        <v>-747</v>
      </c>
      <c r="I15" s="92">
        <v>-402</v>
      </c>
      <c r="J15" s="92">
        <f>J10-J13</f>
        <v>53</v>
      </c>
      <c r="K15" s="92">
        <v>86</v>
      </c>
      <c r="L15" s="92">
        <v>236</v>
      </c>
      <c r="M15" s="92">
        <v>607</v>
      </c>
      <c r="N15" s="92">
        <f>N10-N13</f>
        <v>0</v>
      </c>
      <c r="O15" s="92">
        <v>0</v>
      </c>
      <c r="P15" s="18"/>
      <c r="Q15" s="18"/>
      <c r="R15" s="18"/>
      <c r="S15" s="18"/>
      <c r="T15" s="18"/>
      <c r="U15" s="18"/>
      <c r="V15" s="18"/>
      <c r="W15" s="18"/>
      <c r="X15" s="18"/>
      <c r="Y15" s="18"/>
    </row>
    <row r="16" spans="1:25" ht="15.95" customHeight="1">
      <c r="A16" s="105"/>
      <c r="B16" s="55" t="s">
        <v>53</v>
      </c>
      <c r="C16" s="55"/>
      <c r="D16" s="55"/>
      <c r="E16" s="91" t="s">
        <v>89</v>
      </c>
      <c r="F16" s="92">
        <f>F8-F11</f>
        <v>5652</v>
      </c>
      <c r="G16" s="92">
        <v>6757</v>
      </c>
      <c r="H16" s="92">
        <f>H8-H11</f>
        <v>-716</v>
      </c>
      <c r="I16" s="92">
        <v>-372</v>
      </c>
      <c r="J16" s="92">
        <f>J8-J11</f>
        <v>96</v>
      </c>
      <c r="K16" s="92">
        <v>3902</v>
      </c>
      <c r="L16" s="92">
        <v>79</v>
      </c>
      <c r="M16" s="92">
        <v>2239</v>
      </c>
      <c r="N16" s="92">
        <f>N8-N11-1</f>
        <v>-355</v>
      </c>
      <c r="O16" s="92">
        <v>-259</v>
      </c>
      <c r="P16" s="18"/>
      <c r="Q16" s="18"/>
      <c r="R16" s="18"/>
      <c r="S16" s="18"/>
      <c r="T16" s="18"/>
      <c r="U16" s="18"/>
      <c r="V16" s="18"/>
      <c r="W16" s="18"/>
      <c r="X16" s="18"/>
      <c r="Y16" s="18"/>
    </row>
    <row r="17" spans="1:25" ht="15.95" customHeight="1">
      <c r="A17" s="105"/>
      <c r="B17" s="55" t="s">
        <v>54</v>
      </c>
      <c r="C17" s="55"/>
      <c r="D17" s="55"/>
      <c r="E17" s="53"/>
      <c r="F17" s="56">
        <v>0</v>
      </c>
      <c r="G17" s="92">
        <v>0</v>
      </c>
      <c r="H17" s="67">
        <v>0</v>
      </c>
      <c r="I17" s="67">
        <v>0</v>
      </c>
      <c r="J17" s="92">
        <v>0</v>
      </c>
      <c r="K17" s="92">
        <v>0</v>
      </c>
      <c r="L17" s="92">
        <v>120860</v>
      </c>
      <c r="M17" s="92">
        <v>130522</v>
      </c>
      <c r="N17" s="67">
        <v>35538</v>
      </c>
      <c r="O17" s="67">
        <v>35529</v>
      </c>
      <c r="P17" s="18"/>
      <c r="Q17" s="18"/>
      <c r="R17" s="18"/>
      <c r="S17" s="18"/>
      <c r="T17" s="18"/>
      <c r="U17" s="18"/>
      <c r="V17" s="18"/>
      <c r="W17" s="18"/>
      <c r="X17" s="18"/>
      <c r="Y17" s="18"/>
    </row>
    <row r="18" spans="1:25" ht="15.95" customHeight="1">
      <c r="A18" s="105"/>
      <c r="B18" s="55" t="s">
        <v>55</v>
      </c>
      <c r="C18" s="55"/>
      <c r="D18" s="55"/>
      <c r="E18" s="53"/>
      <c r="F18" s="68">
        <v>0</v>
      </c>
      <c r="G18" s="68">
        <v>0</v>
      </c>
      <c r="H18" s="68">
        <v>0</v>
      </c>
      <c r="I18" s="68">
        <v>0</v>
      </c>
      <c r="J18" s="68">
        <v>0</v>
      </c>
      <c r="K18" s="68">
        <v>0</v>
      </c>
      <c r="L18" s="68">
        <v>0</v>
      </c>
      <c r="M18" s="68">
        <v>0</v>
      </c>
      <c r="N18" s="68">
        <v>0</v>
      </c>
      <c r="O18" s="68">
        <v>0</v>
      </c>
      <c r="P18" s="18"/>
      <c r="Q18" s="18"/>
      <c r="R18" s="18"/>
      <c r="S18" s="18"/>
      <c r="T18" s="18"/>
      <c r="U18" s="18"/>
      <c r="V18" s="18"/>
      <c r="W18" s="18"/>
      <c r="X18" s="18"/>
      <c r="Y18" s="18"/>
    </row>
    <row r="19" spans="1:25" ht="15.95" customHeight="1">
      <c r="A19" s="105" t="s">
        <v>84</v>
      </c>
      <c r="B19" s="61" t="s">
        <v>56</v>
      </c>
      <c r="C19" s="55"/>
      <c r="D19" s="55"/>
      <c r="E19" s="91"/>
      <c r="F19" s="92">
        <v>18929</v>
      </c>
      <c r="G19" s="92">
        <v>12771</v>
      </c>
      <c r="H19" s="92">
        <v>157</v>
      </c>
      <c r="I19" s="92">
        <v>217</v>
      </c>
      <c r="J19" s="92">
        <v>57642</v>
      </c>
      <c r="K19" s="92">
        <v>51338</v>
      </c>
      <c r="L19" s="92">
        <v>20881</v>
      </c>
      <c r="M19" s="92">
        <v>27984</v>
      </c>
      <c r="N19" s="92">
        <v>2201</v>
      </c>
      <c r="O19" s="92">
        <v>2926</v>
      </c>
      <c r="P19" s="18"/>
      <c r="Q19" s="18"/>
      <c r="R19" s="18"/>
      <c r="S19" s="18"/>
      <c r="T19" s="18"/>
      <c r="U19" s="18"/>
      <c r="V19" s="18"/>
      <c r="W19" s="18"/>
      <c r="X19" s="18"/>
      <c r="Y19" s="18"/>
    </row>
    <row r="20" spans="1:25" ht="15.95" customHeight="1">
      <c r="A20" s="105"/>
      <c r="B20" s="62"/>
      <c r="C20" s="55" t="s">
        <v>57</v>
      </c>
      <c r="D20" s="55"/>
      <c r="E20" s="91"/>
      <c r="F20" s="92">
        <v>14800</v>
      </c>
      <c r="G20" s="92">
        <v>11000</v>
      </c>
      <c r="H20" s="92">
        <v>0</v>
      </c>
      <c r="I20" s="92">
        <v>0</v>
      </c>
      <c r="J20" s="92">
        <v>32956</v>
      </c>
      <c r="K20" s="92">
        <v>30428</v>
      </c>
      <c r="L20" s="92">
        <v>20503</v>
      </c>
      <c r="M20" s="92">
        <v>27731</v>
      </c>
      <c r="N20" s="92">
        <v>1597</v>
      </c>
      <c r="O20" s="92">
        <v>2026</v>
      </c>
      <c r="P20" s="18"/>
      <c r="Q20" s="18"/>
      <c r="R20" s="18"/>
      <c r="S20" s="18"/>
      <c r="T20" s="18"/>
      <c r="U20" s="18"/>
      <c r="V20" s="18"/>
      <c r="W20" s="18"/>
      <c r="X20" s="18"/>
      <c r="Y20" s="18"/>
    </row>
    <row r="21" spans="1:25" ht="15.95" customHeight="1">
      <c r="A21" s="105"/>
      <c r="B21" s="55" t="s">
        <v>58</v>
      </c>
      <c r="C21" s="55"/>
      <c r="D21" s="55"/>
      <c r="E21" s="91" t="s">
        <v>90</v>
      </c>
      <c r="F21" s="92">
        <v>18929</v>
      </c>
      <c r="G21" s="92">
        <v>12771</v>
      </c>
      <c r="H21" s="92">
        <v>157</v>
      </c>
      <c r="I21" s="92">
        <v>217</v>
      </c>
      <c r="J21" s="92">
        <v>57642</v>
      </c>
      <c r="K21" s="92">
        <v>51338</v>
      </c>
      <c r="L21" s="92">
        <v>20881</v>
      </c>
      <c r="M21" s="92">
        <v>27984</v>
      </c>
      <c r="N21" s="92">
        <v>2201</v>
      </c>
      <c r="O21" s="92">
        <v>2926</v>
      </c>
      <c r="P21" s="18"/>
      <c r="Q21" s="18"/>
      <c r="R21" s="18"/>
      <c r="S21" s="18"/>
      <c r="T21" s="18"/>
      <c r="U21" s="18"/>
      <c r="V21" s="18"/>
      <c r="W21" s="18"/>
      <c r="X21" s="18"/>
      <c r="Y21" s="18"/>
    </row>
    <row r="22" spans="1:25" ht="15.95" customHeight="1">
      <c r="A22" s="105"/>
      <c r="B22" s="61" t="s">
        <v>59</v>
      </c>
      <c r="C22" s="55"/>
      <c r="D22" s="55"/>
      <c r="E22" s="91" t="s">
        <v>91</v>
      </c>
      <c r="F22" s="92">
        <v>34949</v>
      </c>
      <c r="G22" s="92">
        <v>45393</v>
      </c>
      <c r="H22" s="92">
        <v>2205</v>
      </c>
      <c r="I22" s="92">
        <v>763</v>
      </c>
      <c r="J22" s="92">
        <v>86876</v>
      </c>
      <c r="K22" s="92">
        <v>79769</v>
      </c>
      <c r="L22" s="92">
        <v>29352</v>
      </c>
      <c r="M22" s="92">
        <v>37554</v>
      </c>
      <c r="N22" s="92">
        <v>4738</v>
      </c>
      <c r="O22" s="92">
        <v>5348</v>
      </c>
      <c r="P22" s="18"/>
      <c r="Q22" s="18"/>
      <c r="R22" s="18"/>
      <c r="S22" s="18"/>
      <c r="T22" s="18"/>
      <c r="U22" s="18"/>
      <c r="V22" s="18"/>
      <c r="W22" s="18"/>
      <c r="X22" s="18"/>
      <c r="Y22" s="18"/>
    </row>
    <row r="23" spans="1:25" ht="15.95" customHeight="1">
      <c r="A23" s="105"/>
      <c r="B23" s="62" t="s">
        <v>60</v>
      </c>
      <c r="C23" s="55" t="s">
        <v>61</v>
      </c>
      <c r="D23" s="55"/>
      <c r="E23" s="91"/>
      <c r="F23" s="92">
        <v>11192</v>
      </c>
      <c r="G23" s="92">
        <v>12359</v>
      </c>
      <c r="H23" s="92">
        <v>60</v>
      </c>
      <c r="I23" s="92">
        <v>66</v>
      </c>
      <c r="J23" s="92">
        <v>29009</v>
      </c>
      <c r="K23" s="92">
        <v>28442</v>
      </c>
      <c r="L23" s="92">
        <v>6639</v>
      </c>
      <c r="M23" s="92">
        <v>7439</v>
      </c>
      <c r="N23" s="92">
        <v>3141</v>
      </c>
      <c r="O23" s="92">
        <v>3612</v>
      </c>
      <c r="P23" s="18"/>
      <c r="Q23" s="18"/>
      <c r="R23" s="18"/>
      <c r="S23" s="18"/>
      <c r="T23" s="18"/>
      <c r="U23" s="18"/>
      <c r="V23" s="18"/>
      <c r="W23" s="18"/>
      <c r="X23" s="18"/>
      <c r="Y23" s="18"/>
    </row>
    <row r="24" spans="1:25" ht="15.95" customHeight="1">
      <c r="A24" s="105"/>
      <c r="B24" s="55" t="s">
        <v>92</v>
      </c>
      <c r="C24" s="55"/>
      <c r="D24" s="55"/>
      <c r="E24" s="91" t="s">
        <v>93</v>
      </c>
      <c r="F24" s="92">
        <v>-16021</v>
      </c>
      <c r="G24" s="92">
        <f>G21-G22</f>
        <v>-32622</v>
      </c>
      <c r="H24" s="92">
        <f>H21-H22</f>
        <v>-2048</v>
      </c>
      <c r="I24" s="92">
        <f>I21-I22</f>
        <v>-546</v>
      </c>
      <c r="J24" s="92">
        <f>J21-J22</f>
        <v>-29234</v>
      </c>
      <c r="K24" s="92">
        <f>K21-K22</f>
        <v>-28431</v>
      </c>
      <c r="L24" s="92">
        <v>-8471</v>
      </c>
      <c r="M24" s="92">
        <f>M21-M22</f>
        <v>-9570</v>
      </c>
      <c r="N24" s="92">
        <f>N21-N22</f>
        <v>-2537</v>
      </c>
      <c r="O24" s="92">
        <f>O21-O22</f>
        <v>-2422</v>
      </c>
      <c r="P24" s="18"/>
      <c r="Q24" s="18"/>
      <c r="R24" s="18"/>
      <c r="S24" s="18"/>
      <c r="T24" s="18"/>
      <c r="U24" s="18"/>
      <c r="V24" s="18"/>
      <c r="W24" s="18"/>
      <c r="X24" s="18"/>
      <c r="Y24" s="18"/>
    </row>
    <row r="25" spans="1:25" ht="15.95" customHeight="1">
      <c r="A25" s="105"/>
      <c r="B25" s="61" t="s">
        <v>62</v>
      </c>
      <c r="C25" s="61"/>
      <c r="D25" s="61"/>
      <c r="E25" s="116" t="s">
        <v>94</v>
      </c>
      <c r="F25" s="112">
        <v>16021</v>
      </c>
      <c r="G25" s="112">
        <v>32622</v>
      </c>
      <c r="H25" s="112">
        <v>2048</v>
      </c>
      <c r="I25" s="112">
        <v>546</v>
      </c>
      <c r="J25" s="112">
        <v>29234</v>
      </c>
      <c r="K25" s="112">
        <v>28431</v>
      </c>
      <c r="L25" s="90">
        <v>8471</v>
      </c>
      <c r="M25" s="112">
        <v>9570</v>
      </c>
      <c r="N25" s="112">
        <v>2537</v>
      </c>
      <c r="O25" s="112">
        <v>2422</v>
      </c>
      <c r="P25" s="18"/>
      <c r="Q25" s="18"/>
      <c r="R25" s="18"/>
      <c r="S25" s="18"/>
      <c r="T25" s="18"/>
      <c r="U25" s="18"/>
      <c r="V25" s="18"/>
      <c r="W25" s="18"/>
      <c r="X25" s="18"/>
      <c r="Y25" s="18"/>
    </row>
    <row r="26" spans="1:25" ht="15.95" customHeight="1">
      <c r="A26" s="105"/>
      <c r="B26" s="82" t="s">
        <v>63</v>
      </c>
      <c r="C26" s="82"/>
      <c r="D26" s="82"/>
      <c r="E26" s="117"/>
      <c r="F26" s="113"/>
      <c r="G26" s="113">
        <v>0</v>
      </c>
      <c r="H26" s="113"/>
      <c r="I26" s="113"/>
      <c r="J26" s="113"/>
      <c r="K26" s="113"/>
      <c r="L26" s="122">
        <v>0</v>
      </c>
      <c r="M26" s="113"/>
      <c r="N26" s="113"/>
      <c r="O26" s="113"/>
      <c r="P26" s="18"/>
      <c r="Q26" s="18"/>
      <c r="R26" s="18"/>
      <c r="S26" s="18"/>
      <c r="T26" s="18"/>
      <c r="U26" s="18"/>
      <c r="V26" s="18"/>
      <c r="W26" s="18"/>
      <c r="X26" s="18"/>
      <c r="Y26" s="18"/>
    </row>
    <row r="27" spans="1:25" ht="15.95" customHeight="1">
      <c r="A27" s="105"/>
      <c r="B27" s="55" t="s">
        <v>95</v>
      </c>
      <c r="C27" s="55"/>
      <c r="D27" s="55"/>
      <c r="E27" s="91" t="s">
        <v>96</v>
      </c>
      <c r="F27" s="92">
        <f>F24+F25</f>
        <v>0</v>
      </c>
      <c r="G27" s="92">
        <f>G24+G25</f>
        <v>0</v>
      </c>
      <c r="H27" s="92">
        <f>H24+H25</f>
        <v>0</v>
      </c>
      <c r="I27" s="92">
        <f>I24+I25</f>
        <v>0</v>
      </c>
      <c r="J27" s="92">
        <f>J24+J25</f>
        <v>0</v>
      </c>
      <c r="K27" s="92">
        <f>K24+K25</f>
        <v>0</v>
      </c>
      <c r="L27" s="92">
        <v>0</v>
      </c>
      <c r="M27" s="92">
        <f>M24+M25</f>
        <v>0</v>
      </c>
      <c r="N27" s="92">
        <f>N24+N25</f>
        <v>0</v>
      </c>
      <c r="O27" s="92">
        <f>O24+O25</f>
        <v>0</v>
      </c>
      <c r="P27" s="18"/>
      <c r="Q27" s="18"/>
      <c r="R27" s="18"/>
      <c r="S27" s="18"/>
      <c r="T27" s="18"/>
      <c r="U27" s="18"/>
      <c r="V27" s="18"/>
      <c r="W27" s="18"/>
      <c r="X27" s="18"/>
      <c r="Y27" s="18"/>
    </row>
    <row r="28" spans="1:25" ht="15.95" customHeight="1">
      <c r="A28" s="11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</row>
    <row r="29" spans="1:25" ht="15.95" customHeight="1">
      <c r="A29" s="12"/>
      <c r="F29" s="18"/>
      <c r="G29" s="18"/>
      <c r="H29" s="18"/>
      <c r="I29" s="18"/>
      <c r="J29" s="19"/>
      <c r="K29" s="19"/>
      <c r="L29" s="18"/>
      <c r="M29" s="18"/>
      <c r="N29" s="18"/>
      <c r="O29" s="19" t="s">
        <v>100</v>
      </c>
      <c r="P29" s="18"/>
      <c r="Q29" s="18"/>
      <c r="R29" s="18"/>
      <c r="S29" s="18"/>
      <c r="T29" s="18"/>
      <c r="U29" s="18"/>
      <c r="V29" s="18"/>
      <c r="W29" s="18"/>
      <c r="X29" s="18"/>
      <c r="Y29" s="19"/>
    </row>
    <row r="30" spans="1:25" ht="15.95" customHeight="1">
      <c r="A30" s="108" t="s">
        <v>64</v>
      </c>
      <c r="B30" s="108"/>
      <c r="C30" s="108"/>
      <c r="D30" s="108"/>
      <c r="E30" s="108"/>
      <c r="F30" s="109" t="s">
        <v>231</v>
      </c>
      <c r="G30" s="110"/>
      <c r="H30" s="109" t="s">
        <v>230</v>
      </c>
      <c r="I30" s="110"/>
      <c r="J30" s="109" t="s">
        <v>229</v>
      </c>
      <c r="K30" s="110"/>
      <c r="L30" s="111"/>
      <c r="M30" s="111"/>
      <c r="N30" s="111"/>
      <c r="O30" s="111"/>
      <c r="P30" s="25"/>
      <c r="Q30" s="18"/>
      <c r="R30" s="25"/>
      <c r="S30" s="18"/>
      <c r="T30" s="25"/>
      <c r="U30" s="18"/>
      <c r="V30" s="25"/>
      <c r="W30" s="18"/>
      <c r="X30" s="25"/>
      <c r="Y30" s="18"/>
    </row>
    <row r="31" spans="1:25" ht="15.95" customHeight="1">
      <c r="A31" s="108"/>
      <c r="B31" s="108"/>
      <c r="C31" s="108"/>
      <c r="D31" s="108"/>
      <c r="E31" s="108"/>
      <c r="F31" s="53" t="s">
        <v>220</v>
      </c>
      <c r="G31" s="53" t="s">
        <v>226</v>
      </c>
      <c r="H31" s="53" t="s">
        <v>220</v>
      </c>
      <c r="I31" s="53" t="s">
        <v>226</v>
      </c>
      <c r="J31" s="53" t="s">
        <v>220</v>
      </c>
      <c r="K31" s="53" t="s">
        <v>226</v>
      </c>
      <c r="L31" s="53" t="s">
        <v>220</v>
      </c>
      <c r="M31" s="53" t="s">
        <v>226</v>
      </c>
      <c r="N31" s="53" t="s">
        <v>220</v>
      </c>
      <c r="O31" s="53" t="s">
        <v>226</v>
      </c>
      <c r="P31" s="23"/>
      <c r="Q31" s="23"/>
      <c r="R31" s="23"/>
      <c r="S31" s="23"/>
      <c r="T31" s="23"/>
      <c r="U31" s="23"/>
      <c r="V31" s="23"/>
      <c r="W31" s="23"/>
      <c r="X31" s="23"/>
      <c r="Y31" s="23"/>
    </row>
    <row r="32" spans="1:25" ht="15.95" customHeight="1">
      <c r="A32" s="105" t="s">
        <v>85</v>
      </c>
      <c r="B32" s="61" t="s">
        <v>45</v>
      </c>
      <c r="C32" s="55"/>
      <c r="D32" s="55"/>
      <c r="E32" s="91" t="s">
        <v>36</v>
      </c>
      <c r="F32" s="92">
        <v>2374</v>
      </c>
      <c r="G32" s="92">
        <v>1926</v>
      </c>
      <c r="H32" s="92">
        <v>2800</v>
      </c>
      <c r="I32" s="92">
        <v>2854</v>
      </c>
      <c r="J32" s="92">
        <v>1126</v>
      </c>
      <c r="K32" s="92">
        <v>848</v>
      </c>
      <c r="L32" s="92"/>
      <c r="M32" s="92"/>
      <c r="N32" s="92"/>
      <c r="O32" s="92"/>
      <c r="P32" s="22"/>
      <c r="Q32" s="22"/>
      <c r="R32" s="22"/>
      <c r="S32" s="22"/>
      <c r="T32" s="24"/>
      <c r="U32" s="24"/>
      <c r="V32" s="22"/>
      <c r="W32" s="22"/>
      <c r="X32" s="24"/>
      <c r="Y32" s="24"/>
    </row>
    <row r="33" spans="1:25" ht="15.95" customHeight="1">
      <c r="A33" s="106"/>
      <c r="B33" s="63"/>
      <c r="C33" s="61" t="s">
        <v>65</v>
      </c>
      <c r="D33" s="55"/>
      <c r="E33" s="91"/>
      <c r="F33" s="92">
        <v>900</v>
      </c>
      <c r="G33" s="92">
        <v>806</v>
      </c>
      <c r="H33" s="92">
        <v>2745</v>
      </c>
      <c r="I33" s="92">
        <v>2763</v>
      </c>
      <c r="J33" s="92">
        <v>325</v>
      </c>
      <c r="K33" s="92">
        <v>325</v>
      </c>
      <c r="L33" s="92"/>
      <c r="M33" s="92"/>
      <c r="N33" s="92"/>
      <c r="O33" s="92"/>
      <c r="P33" s="22"/>
      <c r="Q33" s="22"/>
      <c r="R33" s="22"/>
      <c r="S33" s="22"/>
      <c r="T33" s="24"/>
      <c r="U33" s="24"/>
      <c r="V33" s="22"/>
      <c r="W33" s="22"/>
      <c r="X33" s="24"/>
      <c r="Y33" s="24"/>
    </row>
    <row r="34" spans="1:25" ht="15.95" customHeight="1">
      <c r="A34" s="106"/>
      <c r="B34" s="63"/>
      <c r="C34" s="62"/>
      <c r="D34" s="55" t="s">
        <v>66</v>
      </c>
      <c r="E34" s="91"/>
      <c r="F34" s="92">
        <v>605</v>
      </c>
      <c r="G34" s="92">
        <v>607</v>
      </c>
      <c r="H34" s="92">
        <v>291</v>
      </c>
      <c r="I34" s="92">
        <v>297</v>
      </c>
      <c r="J34" s="92">
        <v>325</v>
      </c>
      <c r="K34" s="92">
        <v>325</v>
      </c>
      <c r="L34" s="92"/>
      <c r="M34" s="92"/>
      <c r="N34" s="92"/>
      <c r="O34" s="92"/>
      <c r="P34" s="22"/>
      <c r="Q34" s="22"/>
      <c r="R34" s="22"/>
      <c r="S34" s="22"/>
      <c r="T34" s="24"/>
      <c r="U34" s="24"/>
      <c r="V34" s="22"/>
      <c r="W34" s="22"/>
      <c r="X34" s="24"/>
      <c r="Y34" s="24"/>
    </row>
    <row r="35" spans="1:25" ht="15.95" customHeight="1">
      <c r="A35" s="106"/>
      <c r="B35" s="62"/>
      <c r="C35" s="55" t="s">
        <v>67</v>
      </c>
      <c r="D35" s="55"/>
      <c r="E35" s="91"/>
      <c r="F35" s="92">
        <v>1474</v>
      </c>
      <c r="G35" s="92">
        <v>1120</v>
      </c>
      <c r="H35" s="92">
        <v>55</v>
      </c>
      <c r="I35" s="92">
        <v>91</v>
      </c>
      <c r="J35" s="68">
        <v>801</v>
      </c>
      <c r="K35" s="68">
        <v>522</v>
      </c>
      <c r="L35" s="92"/>
      <c r="M35" s="92"/>
      <c r="N35" s="92"/>
      <c r="O35" s="92"/>
      <c r="P35" s="22"/>
      <c r="Q35" s="22"/>
      <c r="R35" s="22"/>
      <c r="S35" s="22"/>
      <c r="T35" s="24"/>
      <c r="U35" s="24"/>
      <c r="V35" s="22"/>
      <c r="W35" s="22"/>
      <c r="X35" s="24"/>
      <c r="Y35" s="24"/>
    </row>
    <row r="36" spans="1:25" ht="15.95" customHeight="1">
      <c r="A36" s="106"/>
      <c r="B36" s="61" t="s">
        <v>48</v>
      </c>
      <c r="C36" s="55"/>
      <c r="D36" s="55"/>
      <c r="E36" s="91" t="s">
        <v>37</v>
      </c>
      <c r="F36" s="92">
        <v>2233</v>
      </c>
      <c r="G36" s="92">
        <v>1821</v>
      </c>
      <c r="H36" s="92">
        <v>1286</v>
      </c>
      <c r="I36" s="92">
        <v>1469</v>
      </c>
      <c r="J36" s="92">
        <v>1195</v>
      </c>
      <c r="K36" s="92">
        <v>819</v>
      </c>
      <c r="L36" s="92"/>
      <c r="M36" s="92"/>
      <c r="N36" s="92"/>
      <c r="O36" s="92"/>
      <c r="P36" s="22"/>
      <c r="Q36" s="22"/>
      <c r="R36" s="22"/>
      <c r="S36" s="22"/>
      <c r="T36" s="22"/>
      <c r="U36" s="22"/>
      <c r="V36" s="22"/>
      <c r="W36" s="22"/>
      <c r="X36" s="24"/>
      <c r="Y36" s="24"/>
    </row>
    <row r="37" spans="1:25" ht="15.95" customHeight="1">
      <c r="A37" s="106"/>
      <c r="B37" s="63"/>
      <c r="C37" s="55" t="s">
        <v>68</v>
      </c>
      <c r="D37" s="55"/>
      <c r="E37" s="91"/>
      <c r="F37" s="92">
        <v>2103</v>
      </c>
      <c r="G37" s="92">
        <v>1766</v>
      </c>
      <c r="H37" s="92">
        <v>1286</v>
      </c>
      <c r="I37" s="92">
        <v>1469</v>
      </c>
      <c r="J37" s="92">
        <v>1082</v>
      </c>
      <c r="K37" s="92">
        <v>669</v>
      </c>
      <c r="L37" s="92"/>
      <c r="M37" s="92"/>
      <c r="N37" s="92"/>
      <c r="O37" s="92"/>
      <c r="P37" s="22"/>
      <c r="Q37" s="22"/>
      <c r="R37" s="22"/>
      <c r="S37" s="22"/>
      <c r="T37" s="22"/>
      <c r="U37" s="22"/>
      <c r="V37" s="22"/>
      <c r="W37" s="22"/>
      <c r="X37" s="24"/>
      <c r="Y37" s="24"/>
    </row>
    <row r="38" spans="1:25" ht="15.95" customHeight="1">
      <c r="A38" s="106"/>
      <c r="B38" s="62"/>
      <c r="C38" s="55" t="s">
        <v>69</v>
      </c>
      <c r="D38" s="55"/>
      <c r="E38" s="91"/>
      <c r="F38" s="92">
        <v>129</v>
      </c>
      <c r="G38" s="92">
        <v>55</v>
      </c>
      <c r="H38" s="92">
        <v>0</v>
      </c>
      <c r="I38" s="92">
        <v>0</v>
      </c>
      <c r="J38" s="92">
        <v>114</v>
      </c>
      <c r="K38" s="92">
        <v>149</v>
      </c>
      <c r="L38" s="92"/>
      <c r="M38" s="92"/>
      <c r="N38" s="92"/>
      <c r="O38" s="92"/>
      <c r="P38" s="22"/>
      <c r="Q38" s="22"/>
      <c r="R38" s="24"/>
      <c r="S38" s="24"/>
      <c r="T38" s="22"/>
      <c r="U38" s="22"/>
      <c r="V38" s="22"/>
      <c r="W38" s="22"/>
      <c r="X38" s="24"/>
      <c r="Y38" s="24"/>
    </row>
    <row r="39" spans="1:25" ht="15.95" customHeight="1">
      <c r="A39" s="106"/>
      <c r="B39" s="30" t="s">
        <v>70</v>
      </c>
      <c r="C39" s="30"/>
      <c r="D39" s="30"/>
      <c r="E39" s="91" t="s">
        <v>97</v>
      </c>
      <c r="F39" s="92">
        <f>F32-F36</f>
        <v>141</v>
      </c>
      <c r="G39" s="92">
        <f>G32-G36</f>
        <v>105</v>
      </c>
      <c r="H39" s="92">
        <f>H32-H36</f>
        <v>1514</v>
      </c>
      <c r="I39" s="92">
        <f>I32-I36</f>
        <v>1385</v>
      </c>
      <c r="J39" s="92">
        <f>J32-J36</f>
        <v>-69</v>
      </c>
      <c r="K39" s="92">
        <v>29</v>
      </c>
      <c r="L39" s="92">
        <f>L32-L36</f>
        <v>0</v>
      </c>
      <c r="M39" s="92">
        <f>M32-M36</f>
        <v>0</v>
      </c>
      <c r="N39" s="92">
        <f>N32-N36</f>
        <v>0</v>
      </c>
      <c r="O39" s="92">
        <f>O32-O36</f>
        <v>0</v>
      </c>
      <c r="P39" s="22"/>
      <c r="Q39" s="22"/>
      <c r="R39" s="22"/>
      <c r="S39" s="22"/>
      <c r="T39" s="22"/>
      <c r="U39" s="22"/>
      <c r="V39" s="22"/>
      <c r="W39" s="22"/>
      <c r="X39" s="24"/>
      <c r="Y39" s="24"/>
    </row>
    <row r="40" spans="1:25" ht="15.95" customHeight="1">
      <c r="A40" s="105" t="s">
        <v>86</v>
      </c>
      <c r="B40" s="61" t="s">
        <v>71</v>
      </c>
      <c r="C40" s="55"/>
      <c r="D40" s="55"/>
      <c r="E40" s="91" t="s">
        <v>39</v>
      </c>
      <c r="F40" s="92">
        <v>40</v>
      </c>
      <c r="G40" s="92">
        <v>159</v>
      </c>
      <c r="H40" s="92">
        <v>0</v>
      </c>
      <c r="I40" s="92">
        <v>0</v>
      </c>
      <c r="J40" s="92">
        <v>1311</v>
      </c>
      <c r="K40" s="92">
        <v>1266</v>
      </c>
      <c r="L40" s="92"/>
      <c r="M40" s="92"/>
      <c r="N40" s="92"/>
      <c r="O40" s="92"/>
      <c r="P40" s="22"/>
      <c r="Q40" s="22"/>
      <c r="R40" s="22"/>
      <c r="S40" s="22"/>
      <c r="T40" s="24"/>
      <c r="U40" s="24"/>
      <c r="V40" s="24"/>
      <c r="W40" s="24"/>
      <c r="X40" s="22"/>
      <c r="Y40" s="22"/>
    </row>
    <row r="41" spans="1:25" ht="15.95" customHeight="1">
      <c r="A41" s="107"/>
      <c r="B41" s="62"/>
      <c r="C41" s="55" t="s">
        <v>72</v>
      </c>
      <c r="D41" s="55"/>
      <c r="E41" s="91"/>
      <c r="F41" s="68">
        <v>20</v>
      </c>
      <c r="G41" s="68">
        <v>88</v>
      </c>
      <c r="H41" s="68">
        <v>0</v>
      </c>
      <c r="I41" s="68">
        <v>0</v>
      </c>
      <c r="J41" s="92"/>
      <c r="K41" s="92"/>
      <c r="L41" s="92"/>
      <c r="M41" s="92"/>
      <c r="N41" s="92"/>
      <c r="O41" s="92"/>
      <c r="P41" s="24"/>
      <c r="Q41" s="24"/>
      <c r="R41" s="24"/>
      <c r="S41" s="24"/>
      <c r="T41" s="24"/>
      <c r="U41" s="24"/>
      <c r="V41" s="24"/>
      <c r="W41" s="24"/>
      <c r="X41" s="22"/>
      <c r="Y41" s="22"/>
    </row>
    <row r="42" spans="1:25" ht="15.95" customHeight="1">
      <c r="A42" s="107"/>
      <c r="B42" s="61" t="s">
        <v>59</v>
      </c>
      <c r="C42" s="55"/>
      <c r="D42" s="55"/>
      <c r="E42" s="91" t="s">
        <v>40</v>
      </c>
      <c r="F42" s="92">
        <v>181</v>
      </c>
      <c r="G42" s="92">
        <v>265</v>
      </c>
      <c r="H42" s="92">
        <v>1514</v>
      </c>
      <c r="I42" s="92">
        <v>1385</v>
      </c>
      <c r="J42" s="92">
        <v>1242</v>
      </c>
      <c r="K42" s="92">
        <v>1295</v>
      </c>
      <c r="L42" s="92"/>
      <c r="M42" s="92"/>
      <c r="N42" s="92"/>
      <c r="O42" s="92"/>
      <c r="P42" s="22"/>
      <c r="Q42" s="22"/>
      <c r="R42" s="22"/>
      <c r="S42" s="22"/>
      <c r="T42" s="24"/>
      <c r="U42" s="24"/>
      <c r="V42" s="22"/>
      <c r="W42" s="22"/>
      <c r="X42" s="22"/>
      <c r="Y42" s="22"/>
    </row>
    <row r="43" spans="1:25" ht="15.95" customHeight="1">
      <c r="A43" s="107"/>
      <c r="B43" s="62"/>
      <c r="C43" s="55" t="s">
        <v>73</v>
      </c>
      <c r="D43" s="55"/>
      <c r="E43" s="91"/>
      <c r="F43" s="92">
        <v>35</v>
      </c>
      <c r="G43" s="92">
        <v>43</v>
      </c>
      <c r="H43" s="92">
        <v>0</v>
      </c>
      <c r="I43" s="92">
        <v>0</v>
      </c>
      <c r="J43" s="68">
        <v>1242</v>
      </c>
      <c r="K43" s="68">
        <v>1295</v>
      </c>
      <c r="L43" s="92"/>
      <c r="M43" s="92"/>
      <c r="N43" s="92"/>
      <c r="O43" s="92"/>
      <c r="P43" s="22"/>
      <c r="Q43" s="22"/>
      <c r="R43" s="24"/>
      <c r="S43" s="22"/>
      <c r="T43" s="24"/>
      <c r="U43" s="24"/>
      <c r="V43" s="22"/>
      <c r="W43" s="22"/>
      <c r="X43" s="24"/>
      <c r="Y43" s="24"/>
    </row>
    <row r="44" spans="1:25" ht="15.95" customHeight="1">
      <c r="A44" s="107"/>
      <c r="B44" s="55" t="s">
        <v>70</v>
      </c>
      <c r="C44" s="55"/>
      <c r="D44" s="55"/>
      <c r="E44" s="91" t="s">
        <v>98</v>
      </c>
      <c r="F44" s="68">
        <f>F40-F42</f>
        <v>-141</v>
      </c>
      <c r="G44" s="68">
        <f>G40-G42</f>
        <v>-106</v>
      </c>
      <c r="H44" s="68">
        <f>H40-H42</f>
        <v>-1514</v>
      </c>
      <c r="I44" s="68">
        <f>I40-I42</f>
        <v>-1385</v>
      </c>
      <c r="J44" s="68">
        <f>J40-J42</f>
        <v>69</v>
      </c>
      <c r="K44" s="68">
        <v>-29</v>
      </c>
      <c r="L44" s="68">
        <f>L40-L42</f>
        <v>0</v>
      </c>
      <c r="M44" s="68">
        <f>M40-M42</f>
        <v>0</v>
      </c>
      <c r="N44" s="68">
        <f>N40-N42</f>
        <v>0</v>
      </c>
      <c r="O44" s="68">
        <f>O40-O42</f>
        <v>0</v>
      </c>
      <c r="P44" s="24"/>
      <c r="Q44" s="24"/>
      <c r="R44" s="22"/>
      <c r="S44" s="22"/>
      <c r="T44" s="24"/>
      <c r="U44" s="24"/>
      <c r="V44" s="22"/>
      <c r="W44" s="22"/>
      <c r="X44" s="22"/>
      <c r="Y44" s="22"/>
    </row>
    <row r="45" spans="1:25" ht="15.95" customHeight="1">
      <c r="A45" s="105" t="s">
        <v>78</v>
      </c>
      <c r="B45" s="30" t="s">
        <v>74</v>
      </c>
      <c r="C45" s="30"/>
      <c r="D45" s="30"/>
      <c r="E45" s="91" t="s">
        <v>99</v>
      </c>
      <c r="F45" s="92">
        <f>F39+F44</f>
        <v>0</v>
      </c>
      <c r="G45" s="92">
        <f>G39+G44</f>
        <v>-1</v>
      </c>
      <c r="H45" s="92">
        <f>H39+H44</f>
        <v>0</v>
      </c>
      <c r="I45" s="92">
        <f>I39+I44</f>
        <v>0</v>
      </c>
      <c r="J45" s="92">
        <f>J39+J44</f>
        <v>0</v>
      </c>
      <c r="K45" s="92">
        <v>0</v>
      </c>
      <c r="L45" s="92">
        <f>L39+L44</f>
        <v>0</v>
      </c>
      <c r="M45" s="92">
        <f>M39+M44</f>
        <v>0</v>
      </c>
      <c r="N45" s="92">
        <f>N39+N44</f>
        <v>0</v>
      </c>
      <c r="O45" s="92">
        <f>O39+O44</f>
        <v>0</v>
      </c>
      <c r="P45" s="22"/>
      <c r="Q45" s="22"/>
      <c r="R45" s="22"/>
      <c r="S45" s="22"/>
      <c r="T45" s="22"/>
      <c r="U45" s="22"/>
      <c r="V45" s="22"/>
      <c r="W45" s="22"/>
      <c r="X45" s="22"/>
      <c r="Y45" s="22"/>
    </row>
    <row r="46" spans="1:25" ht="15.95" customHeight="1">
      <c r="A46" s="107"/>
      <c r="B46" s="55" t="s">
        <v>75</v>
      </c>
      <c r="C46" s="55"/>
      <c r="D46" s="55"/>
      <c r="E46" s="55"/>
      <c r="F46" s="68"/>
      <c r="G46" s="68"/>
      <c r="H46" s="68">
        <v>0.1</v>
      </c>
      <c r="I46" s="68">
        <v>0.1</v>
      </c>
      <c r="J46" s="68"/>
      <c r="K46" s="68"/>
      <c r="L46" s="92"/>
      <c r="M46" s="92"/>
      <c r="N46" s="68"/>
      <c r="O46" s="68"/>
      <c r="P46" s="24"/>
      <c r="Q46" s="24"/>
      <c r="R46" s="24"/>
      <c r="S46" s="24"/>
      <c r="T46" s="24"/>
      <c r="U46" s="24"/>
      <c r="V46" s="24"/>
      <c r="W46" s="24"/>
      <c r="X46" s="24"/>
      <c r="Y46" s="24"/>
    </row>
    <row r="47" spans="1:25" ht="15.95" customHeight="1">
      <c r="A47" s="107"/>
      <c r="B47" s="55" t="s">
        <v>76</v>
      </c>
      <c r="C47" s="55"/>
      <c r="D47" s="55"/>
      <c r="E47" s="55"/>
      <c r="F47" s="92"/>
      <c r="G47" s="92"/>
      <c r="H47" s="92">
        <v>0</v>
      </c>
      <c r="I47" s="92">
        <v>0</v>
      </c>
      <c r="J47" s="92"/>
      <c r="K47" s="92"/>
      <c r="L47" s="92"/>
      <c r="M47" s="92"/>
      <c r="N47" s="92"/>
      <c r="O47" s="92"/>
      <c r="P47" s="22"/>
      <c r="Q47" s="22"/>
      <c r="R47" s="22"/>
      <c r="S47" s="22"/>
      <c r="T47" s="22"/>
      <c r="U47" s="22"/>
      <c r="V47" s="22"/>
      <c r="W47" s="22"/>
      <c r="X47" s="22"/>
      <c r="Y47" s="22"/>
    </row>
    <row r="48" spans="1:25" ht="15.95" customHeight="1">
      <c r="A48" s="107"/>
      <c r="B48" s="55" t="s">
        <v>77</v>
      </c>
      <c r="C48" s="55"/>
      <c r="D48" s="55"/>
      <c r="E48" s="55"/>
      <c r="F48" s="92"/>
      <c r="G48" s="92"/>
      <c r="H48" s="92">
        <v>0</v>
      </c>
      <c r="I48" s="92">
        <v>0</v>
      </c>
      <c r="J48" s="92"/>
      <c r="K48" s="92"/>
      <c r="L48" s="92"/>
      <c r="M48" s="92"/>
      <c r="N48" s="92"/>
      <c r="O48" s="92"/>
      <c r="P48" s="22"/>
      <c r="Q48" s="22"/>
      <c r="R48" s="22"/>
      <c r="S48" s="22"/>
      <c r="T48" s="22"/>
      <c r="U48" s="22"/>
      <c r="V48" s="22"/>
      <c r="W48" s="22"/>
      <c r="X48" s="22"/>
      <c r="Y48" s="22"/>
    </row>
    <row r="49" spans="1:1" ht="15.95" customHeight="1">
      <c r="A49" s="11" t="s">
        <v>82</v>
      </c>
    </row>
    <row r="50" spans="1:1" ht="15.95" customHeight="1">
      <c r="A50" s="11"/>
    </row>
  </sheetData>
  <mergeCells count="27">
    <mergeCell ref="A6:E7"/>
    <mergeCell ref="F6:G6"/>
    <mergeCell ref="H6:I6"/>
    <mergeCell ref="J6:K6"/>
    <mergeCell ref="L6:M6"/>
    <mergeCell ref="N6:O6"/>
    <mergeCell ref="A8:A18"/>
    <mergeCell ref="A19:A27"/>
    <mergeCell ref="E25:E26"/>
    <mergeCell ref="F25:F26"/>
    <mergeCell ref="G25:G26"/>
    <mergeCell ref="H25:H26"/>
    <mergeCell ref="J30:K30"/>
    <mergeCell ref="L30:M30"/>
    <mergeCell ref="N30:O30"/>
    <mergeCell ref="I25:I26"/>
    <mergeCell ref="J25:J26"/>
    <mergeCell ref="K25:K26"/>
    <mergeCell ref="M25:M26"/>
    <mergeCell ref="N25:N26"/>
    <mergeCell ref="O25:O26"/>
    <mergeCell ref="A32:A39"/>
    <mergeCell ref="A40:A44"/>
    <mergeCell ref="A45:A48"/>
    <mergeCell ref="A30:E31"/>
    <mergeCell ref="F30:G30"/>
    <mergeCell ref="H30:I30"/>
  </mergeCells>
  <phoneticPr fontId="20"/>
  <printOptions horizontalCentered="1" gridLinesSet="0"/>
  <pageMargins left="0.78740157480314965" right="0.36" top="0.28000000000000003" bottom="0.23" header="0.19685039370078741" footer="0.19685039370078741"/>
  <pageSetup paperSize="9" scale="75" firstPageNumber="3" orientation="landscape" useFirstPageNumber="1" r:id="rId1"/>
  <headerFooter alignWithMargins="0">
    <oddHeader>&amp;R&amp;"明朝,斜体"&amp;9指定都市－2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2"/>
  <sheetViews>
    <sheetView view="pageBreakPreview" zoomScaleNormal="100" zoomScaleSheetLayoutView="100" workbookViewId="0">
      <pane xSplit="5" ySplit="8" topLeftCell="F9" activePane="bottomRight" state="frozen"/>
      <selection activeCell="F35" sqref="F35"/>
      <selection pane="topRight" activeCell="F35" sqref="F35"/>
      <selection pane="bottomLeft" activeCell="F35" sqref="F35"/>
      <selection pane="bottomRight" activeCell="F35" sqref="F35"/>
    </sheetView>
  </sheetViews>
  <sheetFormatPr defaultColWidth="9" defaultRowHeight="13.5"/>
  <cols>
    <col min="1" max="2" width="3.625" style="1" customWidth="1"/>
    <col min="3" max="4" width="1.625" style="1" customWidth="1"/>
    <col min="5" max="5" width="32.625" style="1" customWidth="1"/>
    <col min="6" max="6" width="15.625" style="1" customWidth="1"/>
    <col min="7" max="7" width="10.625" style="1" customWidth="1"/>
    <col min="8" max="8" width="15.625" style="1" customWidth="1"/>
    <col min="9" max="24" width="10.625" style="1" customWidth="1"/>
    <col min="25" max="16384" width="9" style="1"/>
  </cols>
  <sheetData>
    <row r="1" spans="1:24" ht="33.950000000000003" customHeight="1">
      <c r="A1" s="101" t="s">
        <v>0</v>
      </c>
      <c r="B1" s="101"/>
      <c r="C1" s="101"/>
      <c r="D1" s="101"/>
      <c r="E1" s="20" t="s">
        <v>227</v>
      </c>
      <c r="F1" s="2"/>
    </row>
    <row r="3" spans="1:24" ht="14.25">
      <c r="A3" s="10" t="s">
        <v>105</v>
      </c>
    </row>
    <row r="5" spans="1:24" ht="14.25">
      <c r="A5" s="9" t="s">
        <v>221</v>
      </c>
      <c r="E5" s="3"/>
    </row>
    <row r="6" spans="1:24" ht="14.25">
      <c r="A6" s="3"/>
      <c r="G6" s="102" t="s">
        <v>106</v>
      </c>
      <c r="H6" s="103"/>
      <c r="I6" s="10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</row>
    <row r="7" spans="1:24" ht="27" customHeight="1">
      <c r="A7" s="8"/>
      <c r="B7" s="4"/>
      <c r="C7" s="4"/>
      <c r="D7" s="4"/>
      <c r="E7" s="59"/>
      <c r="F7" s="51" t="s">
        <v>222</v>
      </c>
      <c r="G7" s="51"/>
      <c r="H7" s="51" t="s">
        <v>223</v>
      </c>
      <c r="I7" s="69" t="s">
        <v>20</v>
      </c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</row>
    <row r="8" spans="1:24" ht="17.100000000000001" customHeight="1">
      <c r="A8" s="5"/>
      <c r="B8" s="6"/>
      <c r="C8" s="6"/>
      <c r="D8" s="6"/>
      <c r="E8" s="60"/>
      <c r="F8" s="53" t="s">
        <v>216</v>
      </c>
      <c r="G8" s="53" t="s">
        <v>1</v>
      </c>
      <c r="H8" s="53" t="s">
        <v>216</v>
      </c>
      <c r="I8" s="54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</row>
    <row r="9" spans="1:24" ht="18" customHeight="1">
      <c r="A9" s="104" t="s">
        <v>79</v>
      </c>
      <c r="B9" s="104" t="s">
        <v>80</v>
      </c>
      <c r="C9" s="61" t="s">
        <v>2</v>
      </c>
      <c r="D9" s="55"/>
      <c r="E9" s="55"/>
      <c r="F9" s="56">
        <v>750030</v>
      </c>
      <c r="G9" s="57">
        <f t="shared" ref="G9:G22" si="0">F9/$F$22*100</f>
        <v>37.432605289963824</v>
      </c>
      <c r="H9" s="56">
        <v>744663</v>
      </c>
      <c r="I9" s="57">
        <f t="shared" ref="I9:I40" si="1">(F9/H9-1)*100</f>
        <v>0.72072870546810996</v>
      </c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</row>
    <row r="10" spans="1:24" ht="18" customHeight="1">
      <c r="A10" s="104"/>
      <c r="B10" s="104"/>
      <c r="C10" s="63"/>
      <c r="D10" s="61" t="s">
        <v>21</v>
      </c>
      <c r="E10" s="55"/>
      <c r="F10" s="56">
        <v>327673</v>
      </c>
      <c r="G10" s="57">
        <f t="shared" si="0"/>
        <v>16.353551288852866</v>
      </c>
      <c r="H10" s="56">
        <v>329386</v>
      </c>
      <c r="I10" s="57">
        <f t="shared" si="1"/>
        <v>-0.52005853314955885</v>
      </c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</row>
    <row r="11" spans="1:24" ht="18" customHeight="1">
      <c r="A11" s="104"/>
      <c r="B11" s="104"/>
      <c r="C11" s="50"/>
      <c r="D11" s="50"/>
      <c r="E11" s="30" t="s">
        <v>22</v>
      </c>
      <c r="F11" s="56">
        <v>214739</v>
      </c>
      <c r="G11" s="57">
        <f t="shared" si="0"/>
        <v>10.717224947484155</v>
      </c>
      <c r="H11" s="56">
        <v>215327</v>
      </c>
      <c r="I11" s="57">
        <f t="shared" si="1"/>
        <v>-0.27307304704008439</v>
      </c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</row>
    <row r="12" spans="1:24" ht="18" customHeight="1">
      <c r="A12" s="104"/>
      <c r="B12" s="104"/>
      <c r="C12" s="50"/>
      <c r="D12" s="29"/>
      <c r="E12" s="30" t="s">
        <v>23</v>
      </c>
      <c r="F12" s="56">
        <v>88599</v>
      </c>
      <c r="G12" s="57">
        <f t="shared" si="0"/>
        <v>4.4218116556477804</v>
      </c>
      <c r="H12" s="56">
        <v>90471</v>
      </c>
      <c r="I12" s="57">
        <f t="shared" si="1"/>
        <v>-2.069171336671416</v>
      </c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</row>
    <row r="13" spans="1:24" ht="18" customHeight="1">
      <c r="A13" s="104"/>
      <c r="B13" s="104"/>
      <c r="C13" s="62"/>
      <c r="D13" s="55" t="s">
        <v>24</v>
      </c>
      <c r="E13" s="55"/>
      <c r="F13" s="56">
        <v>302707</v>
      </c>
      <c r="G13" s="57">
        <f t="shared" si="0"/>
        <v>15.107544564229535</v>
      </c>
      <c r="H13" s="56">
        <v>298790</v>
      </c>
      <c r="I13" s="57">
        <f t="shared" si="1"/>
        <v>1.3109541818668635</v>
      </c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</row>
    <row r="14" spans="1:24" ht="18" customHeight="1">
      <c r="A14" s="104"/>
      <c r="B14" s="104"/>
      <c r="C14" s="55" t="s">
        <v>3</v>
      </c>
      <c r="D14" s="55"/>
      <c r="E14" s="55"/>
      <c r="F14" s="56">
        <v>5977</v>
      </c>
      <c r="G14" s="57">
        <f t="shared" si="0"/>
        <v>0.29830097705173625</v>
      </c>
      <c r="H14" s="56">
        <v>5891</v>
      </c>
      <c r="I14" s="57">
        <f t="shared" si="1"/>
        <v>1.4598540145985384</v>
      </c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</row>
    <row r="15" spans="1:24" ht="18" customHeight="1">
      <c r="A15" s="104"/>
      <c r="B15" s="104"/>
      <c r="C15" s="55" t="s">
        <v>4</v>
      </c>
      <c r="D15" s="55"/>
      <c r="E15" s="55"/>
      <c r="F15" s="56">
        <v>72485</v>
      </c>
      <c r="G15" s="57">
        <f t="shared" si="0"/>
        <v>3.6175918222511467</v>
      </c>
      <c r="H15" s="56">
        <v>33867</v>
      </c>
      <c r="I15" s="57">
        <f t="shared" si="1"/>
        <v>114.02840523223196</v>
      </c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</row>
    <row r="16" spans="1:24" ht="18" customHeight="1">
      <c r="A16" s="104"/>
      <c r="B16" s="104"/>
      <c r="C16" s="55" t="s">
        <v>25</v>
      </c>
      <c r="D16" s="55"/>
      <c r="E16" s="55"/>
      <c r="F16" s="56">
        <v>67987</v>
      </c>
      <c r="G16" s="57">
        <f t="shared" si="0"/>
        <v>3.3931049902654165</v>
      </c>
      <c r="H16" s="56">
        <v>67489</v>
      </c>
      <c r="I16" s="57">
        <f t="shared" si="1"/>
        <v>0.73789802782675551</v>
      </c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</row>
    <row r="17" spans="1:24" ht="18" customHeight="1">
      <c r="A17" s="104"/>
      <c r="B17" s="104"/>
      <c r="C17" s="55" t="s">
        <v>5</v>
      </c>
      <c r="D17" s="55"/>
      <c r="E17" s="55"/>
      <c r="F17" s="56">
        <v>597577</v>
      </c>
      <c r="G17" s="57">
        <f t="shared" si="0"/>
        <v>29.823959003454142</v>
      </c>
      <c r="H17" s="56">
        <v>770142</v>
      </c>
      <c r="I17" s="57">
        <f t="shared" si="1"/>
        <v>-22.406906778230507</v>
      </c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</row>
    <row r="18" spans="1:24" ht="18" customHeight="1">
      <c r="A18" s="104"/>
      <c r="B18" s="104"/>
      <c r="C18" s="55" t="s">
        <v>26</v>
      </c>
      <c r="D18" s="55"/>
      <c r="E18" s="55"/>
      <c r="F18" s="56">
        <v>101349</v>
      </c>
      <c r="G18" s="57">
        <f t="shared" si="0"/>
        <v>5.0581404924236937</v>
      </c>
      <c r="H18" s="56">
        <v>108920</v>
      </c>
      <c r="I18" s="57">
        <f t="shared" si="1"/>
        <v>-6.9509731913330874</v>
      </c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</row>
    <row r="19" spans="1:24" ht="18" customHeight="1">
      <c r="A19" s="104"/>
      <c r="B19" s="104"/>
      <c r="C19" s="55" t="s">
        <v>27</v>
      </c>
      <c r="D19" s="55"/>
      <c r="E19" s="55"/>
      <c r="F19" s="56">
        <v>23549</v>
      </c>
      <c r="G19" s="57">
        <f t="shared" si="0"/>
        <v>1.1752868844890978</v>
      </c>
      <c r="H19" s="56">
        <v>28501</v>
      </c>
      <c r="I19" s="57">
        <f t="shared" si="1"/>
        <v>-17.374828953370059</v>
      </c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</row>
    <row r="20" spans="1:24" ht="18" customHeight="1">
      <c r="A20" s="104"/>
      <c r="B20" s="104"/>
      <c r="C20" s="55" t="s">
        <v>6</v>
      </c>
      <c r="D20" s="55"/>
      <c r="E20" s="55"/>
      <c r="F20" s="56">
        <v>156044</v>
      </c>
      <c r="G20" s="57">
        <f t="shared" si="0"/>
        <v>7.7878664318322137</v>
      </c>
      <c r="H20" s="56">
        <v>108576</v>
      </c>
      <c r="I20" s="57">
        <f t="shared" si="1"/>
        <v>43.718685529030353</v>
      </c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</row>
    <row r="21" spans="1:24" ht="18" customHeight="1">
      <c r="A21" s="104"/>
      <c r="B21" s="104"/>
      <c r="C21" s="55" t="s">
        <v>7</v>
      </c>
      <c r="D21" s="55"/>
      <c r="E21" s="55"/>
      <c r="F21" s="56">
        <v>228683</v>
      </c>
      <c r="G21" s="57">
        <f t="shared" si="0"/>
        <v>11.413144108268732</v>
      </c>
      <c r="H21" s="56">
        <v>174636</v>
      </c>
      <c r="I21" s="57">
        <f t="shared" si="1"/>
        <v>30.94837261503929</v>
      </c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</row>
    <row r="22" spans="1:24" ht="18" customHeight="1">
      <c r="A22" s="104"/>
      <c r="B22" s="104"/>
      <c r="C22" s="55" t="s">
        <v>8</v>
      </c>
      <c r="D22" s="55"/>
      <c r="E22" s="55"/>
      <c r="F22" s="56">
        <f>SUM(F9,F14:F21)</f>
        <v>2003681</v>
      </c>
      <c r="G22" s="57">
        <f t="shared" si="0"/>
        <v>100</v>
      </c>
      <c r="H22" s="56">
        <f>SUM(H9,H14:H21)</f>
        <v>2042685</v>
      </c>
      <c r="I22" s="57">
        <f t="shared" si="1"/>
        <v>-1.9094476142919703</v>
      </c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</row>
    <row r="23" spans="1:24" ht="18" customHeight="1">
      <c r="A23" s="104"/>
      <c r="B23" s="104" t="s">
        <v>81</v>
      </c>
      <c r="C23" s="64" t="s">
        <v>9</v>
      </c>
      <c r="D23" s="30"/>
      <c r="E23" s="30"/>
      <c r="F23" s="56">
        <v>1187134</v>
      </c>
      <c r="G23" s="57">
        <f t="shared" ref="G23:G40" si="2">F23/$F$40*100</f>
        <v>60.501540398184652</v>
      </c>
      <c r="H23" s="56">
        <v>1090660</v>
      </c>
      <c r="I23" s="57">
        <f t="shared" si="1"/>
        <v>8.8454697155850646</v>
      </c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</row>
    <row r="24" spans="1:24" ht="18" customHeight="1">
      <c r="A24" s="104"/>
      <c r="B24" s="104"/>
      <c r="C24" s="63"/>
      <c r="D24" s="30" t="s">
        <v>10</v>
      </c>
      <c r="E24" s="30"/>
      <c r="F24" s="56">
        <v>307225</v>
      </c>
      <c r="G24" s="57">
        <f t="shared" si="2"/>
        <v>15.657529603930373</v>
      </c>
      <c r="H24" s="56">
        <v>305796</v>
      </c>
      <c r="I24" s="57">
        <f t="shared" si="1"/>
        <v>0.46730500071943126</v>
      </c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</row>
    <row r="25" spans="1:24" ht="18" customHeight="1">
      <c r="A25" s="104"/>
      <c r="B25" s="104"/>
      <c r="C25" s="63"/>
      <c r="D25" s="30" t="s">
        <v>28</v>
      </c>
      <c r="E25" s="30"/>
      <c r="F25" s="56">
        <v>675283</v>
      </c>
      <c r="G25" s="57">
        <f t="shared" si="2"/>
        <v>34.415374932153682</v>
      </c>
      <c r="H25" s="56">
        <v>589363</v>
      </c>
      <c r="I25" s="57">
        <f t="shared" si="1"/>
        <v>14.57845165034113</v>
      </c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</row>
    <row r="26" spans="1:24" ht="18" customHeight="1">
      <c r="A26" s="104"/>
      <c r="B26" s="104"/>
      <c r="C26" s="62"/>
      <c r="D26" s="30" t="s">
        <v>11</v>
      </c>
      <c r="E26" s="30"/>
      <c r="F26" s="56">
        <v>204626</v>
      </c>
      <c r="G26" s="57">
        <f t="shared" si="2"/>
        <v>10.428635862100599</v>
      </c>
      <c r="H26" s="56">
        <v>195501</v>
      </c>
      <c r="I26" s="57">
        <f t="shared" si="1"/>
        <v>4.6674953069293812</v>
      </c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</row>
    <row r="27" spans="1:24" ht="18" customHeight="1">
      <c r="A27" s="104"/>
      <c r="B27" s="104"/>
      <c r="C27" s="64" t="s">
        <v>12</v>
      </c>
      <c r="D27" s="30"/>
      <c r="E27" s="30"/>
      <c r="F27" s="56">
        <v>561632</v>
      </c>
      <c r="G27" s="57">
        <f t="shared" si="2"/>
        <v>28.623222936006588</v>
      </c>
      <c r="H27" s="56">
        <v>746213</v>
      </c>
      <c r="I27" s="57">
        <f t="shared" si="1"/>
        <v>-24.73569878841564</v>
      </c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</row>
    <row r="28" spans="1:24" ht="18" customHeight="1">
      <c r="A28" s="104"/>
      <c r="B28" s="104"/>
      <c r="C28" s="63"/>
      <c r="D28" s="30" t="s">
        <v>13</v>
      </c>
      <c r="E28" s="30"/>
      <c r="F28" s="56">
        <v>161107</v>
      </c>
      <c r="G28" s="57">
        <f t="shared" si="2"/>
        <v>8.2107172980727832</v>
      </c>
      <c r="H28" s="56">
        <v>137979</v>
      </c>
      <c r="I28" s="57">
        <f t="shared" si="1"/>
        <v>16.761971024576194</v>
      </c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</row>
    <row r="29" spans="1:24" ht="18" customHeight="1">
      <c r="A29" s="104"/>
      <c r="B29" s="104"/>
      <c r="C29" s="63"/>
      <c r="D29" s="30" t="s">
        <v>29</v>
      </c>
      <c r="E29" s="30"/>
      <c r="F29" s="56">
        <v>20032</v>
      </c>
      <c r="G29" s="57">
        <f t="shared" si="2"/>
        <v>1.0209183270434803</v>
      </c>
      <c r="H29" s="56">
        <v>20705</v>
      </c>
      <c r="I29" s="57">
        <f t="shared" si="1"/>
        <v>-3.2504226032359362</v>
      </c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</row>
    <row r="30" spans="1:24" ht="18" customHeight="1">
      <c r="A30" s="104"/>
      <c r="B30" s="104"/>
      <c r="C30" s="63"/>
      <c r="D30" s="30" t="s">
        <v>30</v>
      </c>
      <c r="E30" s="30"/>
      <c r="F30" s="56">
        <v>191659</v>
      </c>
      <c r="G30" s="57">
        <f t="shared" si="2"/>
        <v>9.7677808328088247</v>
      </c>
      <c r="H30" s="56">
        <v>437720</v>
      </c>
      <c r="I30" s="57">
        <f t="shared" si="1"/>
        <v>-56.214246550306136</v>
      </c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</row>
    <row r="31" spans="1:24" ht="18" customHeight="1">
      <c r="A31" s="104"/>
      <c r="B31" s="104"/>
      <c r="C31" s="63"/>
      <c r="D31" s="30" t="s">
        <v>31</v>
      </c>
      <c r="E31" s="30"/>
      <c r="F31" s="56">
        <v>132817</v>
      </c>
      <c r="G31" s="57">
        <f t="shared" si="2"/>
        <v>6.7689351758653107</v>
      </c>
      <c r="H31" s="56">
        <v>131762</v>
      </c>
      <c r="I31" s="57">
        <f t="shared" si="1"/>
        <v>0.80068608551782106</v>
      </c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</row>
    <row r="32" spans="1:24" ht="18" customHeight="1">
      <c r="A32" s="104"/>
      <c r="B32" s="104"/>
      <c r="C32" s="63"/>
      <c r="D32" s="30" t="s">
        <v>14</v>
      </c>
      <c r="E32" s="30"/>
      <c r="F32" s="56">
        <v>48016</v>
      </c>
      <c r="G32" s="57">
        <f t="shared" si="2"/>
        <v>2.4471053510043808</v>
      </c>
      <c r="H32" s="56">
        <v>6986</v>
      </c>
      <c r="I32" s="57">
        <f t="shared" si="1"/>
        <v>587.31749212711134</v>
      </c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</row>
    <row r="33" spans="1:24" ht="18" customHeight="1">
      <c r="A33" s="104"/>
      <c r="B33" s="104"/>
      <c r="C33" s="62"/>
      <c r="D33" s="30" t="s">
        <v>32</v>
      </c>
      <c r="E33" s="30"/>
      <c r="F33" s="56">
        <v>8000</v>
      </c>
      <c r="G33" s="57">
        <f t="shared" si="2"/>
        <v>0.40771498683845064</v>
      </c>
      <c r="H33" s="56">
        <v>11061</v>
      </c>
      <c r="I33" s="57">
        <f t="shared" si="1"/>
        <v>-27.673808878039964</v>
      </c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</row>
    <row r="34" spans="1:24" ht="18" customHeight="1">
      <c r="A34" s="104"/>
      <c r="B34" s="104"/>
      <c r="C34" s="64" t="s">
        <v>15</v>
      </c>
      <c r="D34" s="30"/>
      <c r="E34" s="30"/>
      <c r="F34" s="56">
        <v>213390</v>
      </c>
      <c r="G34" s="57">
        <f t="shared" si="2"/>
        <v>10.87528763018212</v>
      </c>
      <c r="H34" s="56">
        <v>177781</v>
      </c>
      <c r="I34" s="57">
        <f t="shared" si="1"/>
        <v>20.029699461697259</v>
      </c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</row>
    <row r="35" spans="1:24" ht="18" customHeight="1">
      <c r="A35" s="104"/>
      <c r="B35" s="104"/>
      <c r="C35" s="63"/>
      <c r="D35" s="64" t="s">
        <v>16</v>
      </c>
      <c r="E35" s="30"/>
      <c r="F35" s="56">
        <v>213337</v>
      </c>
      <c r="G35" s="57">
        <f t="shared" si="2"/>
        <v>10.872586518394318</v>
      </c>
      <c r="H35" s="56">
        <v>177486</v>
      </c>
      <c r="I35" s="57">
        <f t="shared" si="1"/>
        <v>20.1993396662272</v>
      </c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</row>
    <row r="36" spans="1:24" ht="18" customHeight="1">
      <c r="A36" s="104"/>
      <c r="B36" s="104"/>
      <c r="C36" s="63"/>
      <c r="D36" s="63"/>
      <c r="E36" s="58" t="s">
        <v>102</v>
      </c>
      <c r="F36" s="56">
        <v>120451</v>
      </c>
      <c r="G36" s="57">
        <f t="shared" si="2"/>
        <v>6.1387097349597761</v>
      </c>
      <c r="H36" s="56">
        <v>102177</v>
      </c>
      <c r="I36" s="57">
        <f>(F36/H36-1)*100</f>
        <v>17.884651144582442</v>
      </c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</row>
    <row r="37" spans="1:24" ht="18" customHeight="1">
      <c r="A37" s="104"/>
      <c r="B37" s="104"/>
      <c r="C37" s="63"/>
      <c r="D37" s="62"/>
      <c r="E37" s="30" t="s">
        <v>33</v>
      </c>
      <c r="F37" s="56">
        <v>92887</v>
      </c>
      <c r="G37" s="57">
        <f t="shared" si="2"/>
        <v>4.7339277478078952</v>
      </c>
      <c r="H37" s="56">
        <v>75309</v>
      </c>
      <c r="I37" s="57">
        <f t="shared" si="1"/>
        <v>23.34116772231738</v>
      </c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</row>
    <row r="38" spans="1:24" ht="18" customHeight="1">
      <c r="A38" s="104"/>
      <c r="B38" s="104"/>
      <c r="C38" s="63"/>
      <c r="D38" s="55" t="s">
        <v>34</v>
      </c>
      <c r="E38" s="55"/>
      <c r="F38" s="56">
        <v>52</v>
      </c>
      <c r="G38" s="57">
        <f t="shared" si="2"/>
        <v>2.6501474144499286E-3</v>
      </c>
      <c r="H38" s="56">
        <v>294</v>
      </c>
      <c r="I38" s="57">
        <f t="shared" si="1"/>
        <v>-82.312925170068027</v>
      </c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</row>
    <row r="39" spans="1:24" ht="18" customHeight="1">
      <c r="A39" s="104"/>
      <c r="B39" s="104"/>
      <c r="C39" s="62"/>
      <c r="D39" s="55" t="s">
        <v>35</v>
      </c>
      <c r="E39" s="55"/>
      <c r="F39" s="56">
        <v>0</v>
      </c>
      <c r="G39" s="57">
        <f t="shared" si="2"/>
        <v>0</v>
      </c>
      <c r="H39" s="56">
        <v>0</v>
      </c>
      <c r="I39" s="57" t="e">
        <f t="shared" si="1"/>
        <v>#DIV/0!</v>
      </c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</row>
    <row r="40" spans="1:24" ht="18" customHeight="1">
      <c r="A40" s="104"/>
      <c r="B40" s="104"/>
      <c r="C40" s="30" t="s">
        <v>17</v>
      </c>
      <c r="D40" s="30"/>
      <c r="E40" s="30"/>
      <c r="F40" s="56">
        <f>SUM(F23,F27,F34)-1</f>
        <v>1962155</v>
      </c>
      <c r="G40" s="57">
        <f t="shared" si="2"/>
        <v>100</v>
      </c>
      <c r="H40" s="56">
        <f>SUM(H23,H27,H34)-1</f>
        <v>2014653</v>
      </c>
      <c r="I40" s="57">
        <f t="shared" si="1"/>
        <v>-2.6058085437045464</v>
      </c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</row>
    <row r="41" spans="1:24" ht="18" customHeight="1">
      <c r="A41" s="26" t="s">
        <v>18</v>
      </c>
    </row>
    <row r="42" spans="1:24" ht="18" customHeight="1">
      <c r="A42" s="27" t="s">
        <v>19</v>
      </c>
    </row>
  </sheetData>
  <mergeCells count="5">
    <mergeCell ref="B23:B40"/>
    <mergeCell ref="A9:A40"/>
    <mergeCell ref="B9:B22"/>
    <mergeCell ref="G6:I6"/>
    <mergeCell ref="A1:D1"/>
  </mergeCells>
  <phoneticPr fontId="15"/>
  <printOptions horizontalCentered="1" verticalCentered="1" gridLinesSet="0"/>
  <pageMargins left="0" right="0" top="0.43307086614173229" bottom="0.19685039370078741" header="0.19685039370078741" footer="0.31496062992125984"/>
  <pageSetup paperSize="9" orientation="portrait" useFirstPageNumber="1" r:id="rId1"/>
  <headerFooter alignWithMargins="0">
    <oddHeader>&amp;R&amp;"明朝,斜体"&amp;9指定都市－3-1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view="pageBreakPreview" zoomScale="85" zoomScaleNormal="100" zoomScaleSheetLayoutView="85" workbookViewId="0">
      <pane xSplit="4" ySplit="6" topLeftCell="E7" activePane="bottomRight" state="frozen"/>
      <selection activeCell="F35" sqref="F35"/>
      <selection pane="topRight" activeCell="F35" sqref="F35"/>
      <selection pane="bottomLeft" activeCell="F35" sqref="F35"/>
      <selection pane="bottomRight" activeCell="F35" sqref="F35"/>
    </sheetView>
  </sheetViews>
  <sheetFormatPr defaultColWidth="9" defaultRowHeight="13.5"/>
  <cols>
    <col min="1" max="1" width="5.375" style="1" customWidth="1"/>
    <col min="2" max="2" width="3.125" style="1" customWidth="1"/>
    <col min="3" max="3" width="34.75" style="1" customWidth="1"/>
    <col min="4" max="9" width="11.875" style="1" customWidth="1"/>
    <col min="10" max="16384" width="9" style="1"/>
  </cols>
  <sheetData>
    <row r="1" spans="1:9" ht="33.950000000000003" customHeight="1">
      <c r="A1" s="36" t="s">
        <v>0</v>
      </c>
      <c r="B1" s="36"/>
      <c r="C1" s="20" t="s">
        <v>227</v>
      </c>
      <c r="D1" s="37"/>
      <c r="E1" s="37"/>
    </row>
    <row r="4" spans="1:9">
      <c r="A4" s="9" t="s">
        <v>107</v>
      </c>
    </row>
    <row r="5" spans="1:9">
      <c r="I5" s="38" t="s">
        <v>108</v>
      </c>
    </row>
    <row r="6" spans="1:9" s="32" customFormat="1" ht="29.25" customHeight="1">
      <c r="A6" s="70" t="s">
        <v>109</v>
      </c>
      <c r="B6" s="51"/>
      <c r="C6" s="51"/>
      <c r="D6" s="51"/>
      <c r="E6" s="28" t="s">
        <v>211</v>
      </c>
      <c r="F6" s="28" t="s">
        <v>212</v>
      </c>
      <c r="G6" s="28" t="s">
        <v>213</v>
      </c>
      <c r="H6" s="28" t="s">
        <v>214</v>
      </c>
      <c r="I6" s="28" t="s">
        <v>224</v>
      </c>
    </row>
    <row r="7" spans="1:9" ht="27" customHeight="1">
      <c r="A7" s="104" t="s">
        <v>110</v>
      </c>
      <c r="B7" s="61" t="s">
        <v>111</v>
      </c>
      <c r="C7" s="55"/>
      <c r="D7" s="65" t="s">
        <v>112</v>
      </c>
      <c r="E7" s="28">
        <v>1742817</v>
      </c>
      <c r="F7" s="28">
        <v>1761138</v>
      </c>
      <c r="G7" s="28">
        <v>1764214</v>
      </c>
      <c r="H7" s="28">
        <v>2042685</v>
      </c>
      <c r="I7" s="28">
        <v>2003681</v>
      </c>
    </row>
    <row r="8" spans="1:9" ht="27" customHeight="1">
      <c r="A8" s="104"/>
      <c r="B8" s="82"/>
      <c r="C8" s="55" t="s">
        <v>113</v>
      </c>
      <c r="D8" s="65" t="s">
        <v>37</v>
      </c>
      <c r="E8" s="71">
        <v>818148</v>
      </c>
      <c r="F8" s="71">
        <v>868675</v>
      </c>
      <c r="G8" s="71">
        <v>907529</v>
      </c>
      <c r="H8" s="72">
        <v>883788</v>
      </c>
      <c r="I8" s="72">
        <v>954403</v>
      </c>
    </row>
    <row r="9" spans="1:9" ht="27" customHeight="1">
      <c r="A9" s="104"/>
      <c r="B9" s="55" t="s">
        <v>114</v>
      </c>
      <c r="C9" s="55"/>
      <c r="D9" s="65"/>
      <c r="E9" s="71">
        <v>1740813</v>
      </c>
      <c r="F9" s="71">
        <v>1758572</v>
      </c>
      <c r="G9" s="71">
        <v>1756789</v>
      </c>
      <c r="H9" s="73">
        <v>2014653</v>
      </c>
      <c r="I9" s="73">
        <v>1962155</v>
      </c>
    </row>
    <row r="10" spans="1:9" ht="27" customHeight="1">
      <c r="A10" s="104"/>
      <c r="B10" s="55" t="s">
        <v>115</v>
      </c>
      <c r="C10" s="55"/>
      <c r="D10" s="65"/>
      <c r="E10" s="71">
        <v>2004</v>
      </c>
      <c r="F10" s="71">
        <v>2566</v>
      </c>
      <c r="G10" s="71">
        <v>7425</v>
      </c>
      <c r="H10" s="73">
        <v>28032</v>
      </c>
      <c r="I10" s="73">
        <v>41525</v>
      </c>
    </row>
    <row r="11" spans="1:9" ht="27" customHeight="1">
      <c r="A11" s="104"/>
      <c r="B11" s="55" t="s">
        <v>116</v>
      </c>
      <c r="C11" s="55"/>
      <c r="D11" s="65"/>
      <c r="E11" s="71">
        <v>1584</v>
      </c>
      <c r="F11" s="71">
        <v>2137</v>
      </c>
      <c r="G11" s="71">
        <v>4753</v>
      </c>
      <c r="H11" s="73">
        <v>14991</v>
      </c>
      <c r="I11" s="73">
        <v>10729</v>
      </c>
    </row>
    <row r="12" spans="1:9" ht="27" customHeight="1">
      <c r="A12" s="104"/>
      <c r="B12" s="55" t="s">
        <v>117</v>
      </c>
      <c r="C12" s="55"/>
      <c r="D12" s="65"/>
      <c r="E12" s="71">
        <v>420</v>
      </c>
      <c r="F12" s="71">
        <v>429</v>
      </c>
      <c r="G12" s="71">
        <v>2672</v>
      </c>
      <c r="H12" s="73">
        <v>13041</v>
      </c>
      <c r="I12" s="73">
        <v>30796</v>
      </c>
    </row>
    <row r="13" spans="1:9" ht="27" customHeight="1">
      <c r="A13" s="104"/>
      <c r="B13" s="55" t="s">
        <v>118</v>
      </c>
      <c r="C13" s="55"/>
      <c r="D13" s="65"/>
      <c r="E13" s="71">
        <v>19</v>
      </c>
      <c r="F13" s="71">
        <v>10</v>
      </c>
      <c r="G13" s="71">
        <v>2243</v>
      </c>
      <c r="H13" s="73">
        <v>10369</v>
      </c>
      <c r="I13" s="73">
        <v>17755</v>
      </c>
    </row>
    <row r="14" spans="1:9" ht="27" customHeight="1">
      <c r="A14" s="104"/>
      <c r="B14" s="55" t="s">
        <v>119</v>
      </c>
      <c r="C14" s="55"/>
      <c r="D14" s="65"/>
      <c r="E14" s="71">
        <v>0</v>
      </c>
      <c r="F14" s="71">
        <v>0</v>
      </c>
      <c r="G14" s="71">
        <v>0</v>
      </c>
      <c r="H14" s="73">
        <v>0</v>
      </c>
      <c r="I14" s="87">
        <v>0</v>
      </c>
    </row>
    <row r="15" spans="1:9" ht="27" customHeight="1">
      <c r="A15" s="104"/>
      <c r="B15" s="55" t="s">
        <v>120</v>
      </c>
      <c r="C15" s="55"/>
      <c r="D15" s="65"/>
      <c r="E15" s="71">
        <v>-3603</v>
      </c>
      <c r="F15" s="71">
        <v>-2580</v>
      </c>
      <c r="G15" s="71">
        <v>3418</v>
      </c>
      <c r="H15" s="73">
        <v>15145</v>
      </c>
      <c r="I15" s="73">
        <v>64104</v>
      </c>
    </row>
    <row r="16" spans="1:9" ht="27" customHeight="1">
      <c r="A16" s="104"/>
      <c r="B16" s="55" t="s">
        <v>121</v>
      </c>
      <c r="C16" s="55"/>
      <c r="D16" s="65" t="s">
        <v>38</v>
      </c>
      <c r="E16" s="71">
        <v>240654</v>
      </c>
      <c r="F16" s="71">
        <v>226076</v>
      </c>
      <c r="G16" s="71">
        <v>226282</v>
      </c>
      <c r="H16" s="73">
        <v>231287</v>
      </c>
      <c r="I16" s="73">
        <v>277058</v>
      </c>
    </row>
    <row r="17" spans="1:9" ht="27" customHeight="1">
      <c r="A17" s="104"/>
      <c r="B17" s="55" t="s">
        <v>122</v>
      </c>
      <c r="C17" s="55"/>
      <c r="D17" s="65" t="s">
        <v>39</v>
      </c>
      <c r="E17" s="71">
        <v>205498</v>
      </c>
      <c r="F17" s="71">
        <v>227511</v>
      </c>
      <c r="G17" s="71">
        <v>216966</v>
      </c>
      <c r="H17" s="73">
        <v>268315</v>
      </c>
      <c r="I17" s="73">
        <v>296524</v>
      </c>
    </row>
    <row r="18" spans="1:9" ht="27" customHeight="1">
      <c r="A18" s="104"/>
      <c r="B18" s="55" t="s">
        <v>123</v>
      </c>
      <c r="C18" s="55"/>
      <c r="D18" s="65" t="s">
        <v>40</v>
      </c>
      <c r="E18" s="71">
        <v>2069777</v>
      </c>
      <c r="F18" s="71">
        <v>1906256</v>
      </c>
      <c r="G18" s="71">
        <v>1802863</v>
      </c>
      <c r="H18" s="73">
        <v>1734635</v>
      </c>
      <c r="I18" s="73">
        <v>1702596</v>
      </c>
    </row>
    <row r="19" spans="1:9" ht="27" customHeight="1">
      <c r="A19" s="104"/>
      <c r="B19" s="55" t="s">
        <v>124</v>
      </c>
      <c r="C19" s="55"/>
      <c r="D19" s="65" t="s">
        <v>125</v>
      </c>
      <c r="E19" s="71">
        <v>2034621</v>
      </c>
      <c r="F19" s="71">
        <v>1907691</v>
      </c>
      <c r="G19" s="71">
        <v>1793551</v>
      </c>
      <c r="H19" s="71">
        <f>H17+H18-H16</f>
        <v>1771663</v>
      </c>
      <c r="I19" s="71">
        <f>I17+I18-I16</f>
        <v>1722062</v>
      </c>
    </row>
    <row r="20" spans="1:9" ht="27" customHeight="1">
      <c r="A20" s="104"/>
      <c r="B20" s="55" t="s">
        <v>126</v>
      </c>
      <c r="C20" s="55"/>
      <c r="D20" s="65" t="s">
        <v>127</v>
      </c>
      <c r="E20" s="74">
        <v>2.5298320108342254</v>
      </c>
      <c r="F20" s="74">
        <v>2.1944409589317062</v>
      </c>
      <c r="G20" s="74">
        <v>1.9865668204542224</v>
      </c>
      <c r="H20" s="74">
        <f>H18/H8</f>
        <v>1.9627274866823265</v>
      </c>
      <c r="I20" s="74">
        <f>I18/I8</f>
        <v>1.783938231543698</v>
      </c>
    </row>
    <row r="21" spans="1:9" ht="27" customHeight="1">
      <c r="A21" s="104"/>
      <c r="B21" s="55" t="s">
        <v>128</v>
      </c>
      <c r="C21" s="55"/>
      <c r="D21" s="65" t="s">
        <v>129</v>
      </c>
      <c r="E21" s="74">
        <v>2.4868617902873318</v>
      </c>
      <c r="F21" s="74">
        <v>2.1960929001064842</v>
      </c>
      <c r="G21" s="74">
        <v>1.9763015837510427</v>
      </c>
      <c r="H21" s="74">
        <f>H19/H8</f>
        <v>2.0046244121893486</v>
      </c>
      <c r="I21" s="74">
        <f>I19/I8</f>
        <v>1.8043342277842798</v>
      </c>
    </row>
    <row r="22" spans="1:9" ht="27" customHeight="1">
      <c r="A22" s="104"/>
      <c r="B22" s="55" t="s">
        <v>130</v>
      </c>
      <c r="C22" s="55"/>
      <c r="D22" s="65" t="s">
        <v>131</v>
      </c>
      <c r="E22" s="71">
        <v>769095.02691193658</v>
      </c>
      <c r="F22" s="71">
        <v>708333.31785068649</v>
      </c>
      <c r="G22" s="71">
        <v>669915.66911973723</v>
      </c>
      <c r="H22" s="71">
        <f>H18/H24*1000000</f>
        <v>630223.60024589347</v>
      </c>
      <c r="I22" s="71">
        <f>I18/I24*1000000</f>
        <v>618583.26442407607</v>
      </c>
    </row>
    <row r="23" spans="1:9" ht="27" customHeight="1">
      <c r="A23" s="104"/>
      <c r="B23" s="55" t="s">
        <v>132</v>
      </c>
      <c r="C23" s="55"/>
      <c r="D23" s="65" t="s">
        <v>133</v>
      </c>
      <c r="E23" s="71">
        <v>756031.6366210425</v>
      </c>
      <c r="F23" s="71">
        <v>708866.54020440811</v>
      </c>
      <c r="G23" s="71">
        <v>666453.99703104771</v>
      </c>
      <c r="H23" s="71">
        <f>H19/H24*1000000</f>
        <v>643676.52807791857</v>
      </c>
      <c r="I23" s="71">
        <f>I19/I24*1000000</f>
        <v>625655.60679142503</v>
      </c>
    </row>
    <row r="24" spans="1:9" ht="27" customHeight="1">
      <c r="A24" s="104"/>
      <c r="B24" s="75" t="s">
        <v>134</v>
      </c>
      <c r="C24" s="76"/>
      <c r="D24" s="65" t="s">
        <v>135</v>
      </c>
      <c r="E24" s="71">
        <v>2691185</v>
      </c>
      <c r="F24" s="71">
        <v>2691185</v>
      </c>
      <c r="G24" s="71">
        <v>2691185</v>
      </c>
      <c r="H24" s="73">
        <v>2752412</v>
      </c>
      <c r="I24" s="73">
        <v>2752412</v>
      </c>
    </row>
    <row r="25" spans="1:9" ht="27" customHeight="1">
      <c r="A25" s="104"/>
      <c r="B25" s="30" t="s">
        <v>136</v>
      </c>
      <c r="C25" s="30"/>
      <c r="D25" s="30"/>
      <c r="E25" s="71">
        <v>848687</v>
      </c>
      <c r="F25" s="71">
        <v>851858</v>
      </c>
      <c r="G25" s="71">
        <v>851840</v>
      </c>
      <c r="H25" s="66">
        <v>864931</v>
      </c>
      <c r="I25" s="66">
        <v>899579</v>
      </c>
    </row>
    <row r="26" spans="1:9" ht="27" customHeight="1">
      <c r="A26" s="104"/>
      <c r="B26" s="30" t="s">
        <v>137</v>
      </c>
      <c r="C26" s="30"/>
      <c r="D26" s="30"/>
      <c r="E26" s="77">
        <v>0.92700000000000005</v>
      </c>
      <c r="F26" s="77">
        <v>0.92800000000000005</v>
      </c>
      <c r="G26" s="77">
        <v>0.92600000000000005</v>
      </c>
      <c r="H26" s="78">
        <v>0.93700000000000006</v>
      </c>
      <c r="I26" s="78">
        <v>0.92300000000000004</v>
      </c>
    </row>
    <row r="27" spans="1:9" ht="27" customHeight="1">
      <c r="A27" s="104"/>
      <c r="B27" s="30" t="s">
        <v>138</v>
      </c>
      <c r="C27" s="30"/>
      <c r="D27" s="30"/>
      <c r="E27" s="79">
        <v>0</v>
      </c>
      <c r="F27" s="79">
        <v>0.1</v>
      </c>
      <c r="G27" s="79">
        <v>0.3</v>
      </c>
      <c r="H27" s="80">
        <v>1.5</v>
      </c>
      <c r="I27" s="80">
        <v>3.4</v>
      </c>
    </row>
    <row r="28" spans="1:9" ht="27" customHeight="1">
      <c r="A28" s="104"/>
      <c r="B28" s="30" t="s">
        <v>139</v>
      </c>
      <c r="C28" s="30"/>
      <c r="D28" s="30"/>
      <c r="E28" s="79">
        <v>98.3</v>
      </c>
      <c r="F28" s="79">
        <v>96.9</v>
      </c>
      <c r="G28" s="79">
        <v>93.4</v>
      </c>
      <c r="H28" s="80">
        <v>94.3</v>
      </c>
      <c r="I28" s="80">
        <v>85.1</v>
      </c>
    </row>
    <row r="29" spans="1:9" ht="27" customHeight="1">
      <c r="A29" s="104"/>
      <c r="B29" s="30" t="s">
        <v>140</v>
      </c>
      <c r="C29" s="30"/>
      <c r="D29" s="30"/>
      <c r="E29" s="79">
        <v>55.2</v>
      </c>
      <c r="F29" s="79">
        <v>59.5</v>
      </c>
      <c r="G29" s="79">
        <v>52.9</v>
      </c>
      <c r="H29" s="80">
        <v>44.9</v>
      </c>
      <c r="I29" s="80">
        <v>47.1</v>
      </c>
    </row>
    <row r="30" spans="1:9" ht="27" customHeight="1">
      <c r="A30" s="104"/>
      <c r="B30" s="104" t="s">
        <v>141</v>
      </c>
      <c r="C30" s="30" t="s">
        <v>142</v>
      </c>
      <c r="D30" s="30"/>
      <c r="E30" s="79">
        <v>0</v>
      </c>
      <c r="F30" s="79">
        <v>0</v>
      </c>
      <c r="G30" s="79">
        <v>0</v>
      </c>
      <c r="H30" s="80">
        <v>0</v>
      </c>
      <c r="I30" s="80">
        <v>0</v>
      </c>
    </row>
    <row r="31" spans="1:9" ht="27" customHeight="1">
      <c r="A31" s="104"/>
      <c r="B31" s="104"/>
      <c r="C31" s="30" t="s">
        <v>143</v>
      </c>
      <c r="D31" s="30"/>
      <c r="E31" s="79">
        <v>0</v>
      </c>
      <c r="F31" s="79">
        <v>0</v>
      </c>
      <c r="G31" s="79">
        <v>0</v>
      </c>
      <c r="H31" s="80">
        <v>0</v>
      </c>
      <c r="I31" s="80">
        <v>0</v>
      </c>
    </row>
    <row r="32" spans="1:9" ht="27" customHeight="1">
      <c r="A32" s="104"/>
      <c r="B32" s="104"/>
      <c r="C32" s="30" t="s">
        <v>144</v>
      </c>
      <c r="D32" s="30"/>
      <c r="E32" s="79">
        <v>5.7</v>
      </c>
      <c r="F32" s="79">
        <v>4.2</v>
      </c>
      <c r="G32" s="79">
        <v>3.2</v>
      </c>
      <c r="H32" s="80">
        <v>2.7</v>
      </c>
      <c r="I32" s="80">
        <v>1.8</v>
      </c>
    </row>
    <row r="33" spans="1:9" ht="27" customHeight="1">
      <c r="A33" s="104"/>
      <c r="B33" s="104"/>
      <c r="C33" s="30" t="s">
        <v>145</v>
      </c>
      <c r="D33" s="30"/>
      <c r="E33" s="79">
        <v>65.2</v>
      </c>
      <c r="F33" s="79">
        <v>46.4</v>
      </c>
      <c r="G33" s="79">
        <v>23.5</v>
      </c>
      <c r="H33" s="81">
        <v>5.3</v>
      </c>
      <c r="I33" s="81">
        <v>0</v>
      </c>
    </row>
    <row r="34" spans="1:9" ht="27" customHeight="1">
      <c r="A34" s="1" t="s">
        <v>225</v>
      </c>
      <c r="E34" s="39"/>
      <c r="F34" s="39"/>
      <c r="G34" s="39"/>
      <c r="H34" s="39"/>
      <c r="I34" s="40"/>
    </row>
    <row r="35" spans="1:9" ht="27" customHeight="1">
      <c r="A35" s="11" t="s">
        <v>146</v>
      </c>
    </row>
    <row r="36" spans="1:9">
      <c r="A36" s="41"/>
    </row>
  </sheetData>
  <mergeCells count="2">
    <mergeCell ref="A7:A33"/>
    <mergeCell ref="B30:B33"/>
  </mergeCells>
  <phoneticPr fontId="15"/>
  <pageMargins left="0.31496062992125984" right="0.19685039370078741" top="0.98425196850393704" bottom="0.98425196850393704" header="0.51181102362204722" footer="0.51181102362204722"/>
  <pageSetup paperSize="9" scale="85" firstPageNumber="2" orientation="portrait" useFirstPageNumber="1" r:id="rId1"/>
  <headerFooter alignWithMargins="0">
    <oddHeader>&amp;R&amp;"明朝,斜体"&amp;9指定都市－3-2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0"/>
  <sheetViews>
    <sheetView tabSelected="1" view="pageBreakPreview" zoomScaleNormal="100" zoomScaleSheetLayoutView="100" workbookViewId="0">
      <pane xSplit="5" ySplit="7" topLeftCell="F29" activePane="bottomRight" state="frozen"/>
      <selection activeCell="F35" sqref="F35"/>
      <selection pane="topRight" activeCell="F35" sqref="F35"/>
      <selection pane="bottomLeft" activeCell="F35" sqref="F35"/>
      <selection pane="bottomRight" activeCell="F35" sqref="F35"/>
    </sheetView>
  </sheetViews>
  <sheetFormatPr defaultRowHeight="13.5"/>
  <cols>
    <col min="1" max="1" width="3.625" style="1" customWidth="1"/>
    <col min="2" max="3" width="1.625" style="1" customWidth="1"/>
    <col min="4" max="4" width="22.625" style="1" customWidth="1"/>
    <col min="5" max="5" width="10.625" style="1" customWidth="1"/>
    <col min="6" max="21" width="13.625" style="1" customWidth="1"/>
    <col min="22" max="25" width="12" style="1" customWidth="1"/>
    <col min="26" max="16384" width="9" style="1"/>
  </cols>
  <sheetData>
    <row r="1" spans="1:25" ht="33.950000000000003" customHeight="1">
      <c r="A1" s="17" t="s">
        <v>0</v>
      </c>
      <c r="B1" s="13"/>
      <c r="C1" s="13"/>
      <c r="D1" s="21"/>
      <c r="E1" s="14"/>
      <c r="F1" s="14"/>
      <c r="G1" s="14"/>
    </row>
    <row r="2" spans="1:25" ht="15" customHeight="1"/>
    <row r="3" spans="1:25" ht="15" customHeight="1">
      <c r="A3" s="15" t="s">
        <v>147</v>
      </c>
      <c r="B3" s="15"/>
      <c r="C3" s="15"/>
      <c r="D3" s="15"/>
    </row>
    <row r="4" spans="1:25" ht="15" customHeight="1">
      <c r="A4" s="15"/>
      <c r="B4" s="15"/>
      <c r="C4" s="15"/>
      <c r="D4" s="15"/>
    </row>
    <row r="5" spans="1:25" ht="15.95" customHeight="1">
      <c r="A5" s="12" t="s">
        <v>239</v>
      </c>
      <c r="B5" s="12"/>
      <c r="C5" s="12"/>
      <c r="D5" s="12"/>
      <c r="K5" s="16"/>
      <c r="O5" s="16" t="s">
        <v>43</v>
      </c>
    </row>
    <row r="6" spans="1:25" ht="15.95" customHeight="1">
      <c r="A6" s="118" t="s">
        <v>44</v>
      </c>
      <c r="B6" s="108"/>
      <c r="C6" s="108"/>
      <c r="D6" s="108"/>
      <c r="E6" s="108"/>
      <c r="F6" s="114" t="s">
        <v>236</v>
      </c>
      <c r="G6" s="115"/>
      <c r="H6" s="114" t="s">
        <v>235</v>
      </c>
      <c r="I6" s="115"/>
      <c r="J6" s="114" t="s">
        <v>234</v>
      </c>
      <c r="K6" s="115"/>
      <c r="L6" s="114" t="s">
        <v>233</v>
      </c>
      <c r="M6" s="115"/>
      <c r="N6" s="114" t="s">
        <v>232</v>
      </c>
      <c r="O6" s="115"/>
    </row>
    <row r="7" spans="1:25" ht="15.95" customHeight="1">
      <c r="A7" s="108"/>
      <c r="B7" s="108"/>
      <c r="C7" s="108"/>
      <c r="D7" s="108"/>
      <c r="E7" s="108"/>
      <c r="F7" s="53" t="s">
        <v>238</v>
      </c>
      <c r="G7" s="83" t="s">
        <v>237</v>
      </c>
      <c r="H7" s="53" t="s">
        <v>238</v>
      </c>
      <c r="I7" s="88" t="s">
        <v>237</v>
      </c>
      <c r="J7" s="53" t="s">
        <v>238</v>
      </c>
      <c r="K7" s="88" t="s">
        <v>237</v>
      </c>
      <c r="L7" s="53" t="s">
        <v>238</v>
      </c>
      <c r="M7" s="88" t="s">
        <v>237</v>
      </c>
      <c r="N7" s="53" t="s">
        <v>238</v>
      </c>
      <c r="O7" s="88" t="s">
        <v>237</v>
      </c>
    </row>
    <row r="8" spans="1:25" ht="15.95" customHeight="1">
      <c r="A8" s="105" t="s">
        <v>83</v>
      </c>
      <c r="B8" s="61" t="s">
        <v>45</v>
      </c>
      <c r="C8" s="55"/>
      <c r="D8" s="55"/>
      <c r="E8" s="91" t="s">
        <v>36</v>
      </c>
      <c r="F8" s="92">
        <v>58363</v>
      </c>
      <c r="G8" s="92">
        <v>55995</v>
      </c>
      <c r="H8" s="92">
        <v>1674</v>
      </c>
      <c r="I8" s="92">
        <v>1485</v>
      </c>
      <c r="J8" s="92">
        <v>75955</v>
      </c>
      <c r="K8" s="92">
        <v>74063</v>
      </c>
      <c r="L8" s="92">
        <v>45976</v>
      </c>
      <c r="M8" s="92">
        <v>14140</v>
      </c>
      <c r="N8" s="92">
        <v>6931</v>
      </c>
      <c r="O8" s="92">
        <v>7021</v>
      </c>
      <c r="P8" s="18"/>
      <c r="Q8" s="18"/>
      <c r="R8" s="18"/>
      <c r="S8" s="18"/>
      <c r="T8" s="18"/>
      <c r="U8" s="18"/>
      <c r="V8" s="18"/>
      <c r="W8" s="18"/>
      <c r="X8" s="18"/>
      <c r="Y8" s="18"/>
    </row>
    <row r="9" spans="1:25" ht="15.95" customHeight="1">
      <c r="A9" s="105"/>
      <c r="B9" s="63"/>
      <c r="C9" s="55" t="s">
        <v>46</v>
      </c>
      <c r="D9" s="55"/>
      <c r="E9" s="91" t="s">
        <v>37</v>
      </c>
      <c r="F9" s="92">
        <v>58045</v>
      </c>
      <c r="G9" s="92">
        <v>53904</v>
      </c>
      <c r="H9" s="92">
        <v>1548</v>
      </c>
      <c r="I9" s="92">
        <v>1485</v>
      </c>
      <c r="J9" s="92">
        <v>75723</v>
      </c>
      <c r="K9" s="92">
        <v>73616</v>
      </c>
      <c r="L9" s="92">
        <v>45976</v>
      </c>
      <c r="M9" s="92">
        <v>11738</v>
      </c>
      <c r="N9" s="92">
        <v>6931</v>
      </c>
      <c r="O9" s="92">
        <v>7021</v>
      </c>
      <c r="P9" s="18"/>
      <c r="Q9" s="18"/>
      <c r="R9" s="18"/>
      <c r="S9" s="18"/>
      <c r="T9" s="18"/>
      <c r="U9" s="18"/>
      <c r="V9" s="18"/>
      <c r="W9" s="18"/>
      <c r="X9" s="18"/>
      <c r="Y9" s="18"/>
    </row>
    <row r="10" spans="1:25" ht="15.95" customHeight="1">
      <c r="A10" s="105"/>
      <c r="B10" s="62"/>
      <c r="C10" s="55" t="s">
        <v>47</v>
      </c>
      <c r="D10" s="55"/>
      <c r="E10" s="91" t="s">
        <v>38</v>
      </c>
      <c r="F10" s="92">
        <v>318</v>
      </c>
      <c r="G10" s="92">
        <v>2091</v>
      </c>
      <c r="H10" s="92">
        <v>125</v>
      </c>
      <c r="I10" s="92">
        <v>0</v>
      </c>
      <c r="J10" s="67">
        <v>232</v>
      </c>
      <c r="K10" s="67">
        <v>447</v>
      </c>
      <c r="L10" s="92">
        <v>0</v>
      </c>
      <c r="M10" s="92">
        <v>2402</v>
      </c>
      <c r="N10" s="56">
        <v>0</v>
      </c>
      <c r="O10" s="92">
        <v>0</v>
      </c>
      <c r="P10" s="18"/>
      <c r="Q10" s="18"/>
      <c r="R10" s="18"/>
      <c r="S10" s="18"/>
      <c r="T10" s="18"/>
      <c r="U10" s="18"/>
      <c r="V10" s="18"/>
      <c r="W10" s="18"/>
      <c r="X10" s="18"/>
      <c r="Y10" s="18"/>
    </row>
    <row r="11" spans="1:25" ht="15.95" customHeight="1">
      <c r="A11" s="105"/>
      <c r="B11" s="61" t="s">
        <v>48</v>
      </c>
      <c r="C11" s="55"/>
      <c r="D11" s="55"/>
      <c r="E11" s="91" t="s">
        <v>39</v>
      </c>
      <c r="F11" s="92">
        <v>49958</v>
      </c>
      <c r="G11" s="92">
        <v>50054</v>
      </c>
      <c r="H11" s="92">
        <v>1455</v>
      </c>
      <c r="I11" s="92">
        <v>1189</v>
      </c>
      <c r="J11" s="92">
        <v>73299</v>
      </c>
      <c r="K11" s="92">
        <v>74392</v>
      </c>
      <c r="L11" s="92">
        <v>24830</v>
      </c>
      <c r="M11" s="92">
        <v>7913</v>
      </c>
      <c r="N11" s="92">
        <v>6921</v>
      </c>
      <c r="O11" s="92">
        <v>6893</v>
      </c>
      <c r="P11" s="18"/>
      <c r="Q11" s="18"/>
      <c r="R11" s="18"/>
      <c r="S11" s="18"/>
      <c r="T11" s="18"/>
      <c r="U11" s="18"/>
      <c r="V11" s="18"/>
      <c r="W11" s="18"/>
      <c r="X11" s="18"/>
      <c r="Y11" s="18"/>
    </row>
    <row r="12" spans="1:25" ht="15.95" customHeight="1">
      <c r="A12" s="105"/>
      <c r="B12" s="63"/>
      <c r="C12" s="55" t="s">
        <v>49</v>
      </c>
      <c r="D12" s="55"/>
      <c r="E12" s="91" t="s">
        <v>40</v>
      </c>
      <c r="F12" s="92">
        <v>49351</v>
      </c>
      <c r="G12" s="92">
        <v>50054</v>
      </c>
      <c r="H12" s="92">
        <v>1263</v>
      </c>
      <c r="I12" s="92">
        <v>1126</v>
      </c>
      <c r="J12" s="92">
        <v>73192</v>
      </c>
      <c r="K12" s="92">
        <v>74392</v>
      </c>
      <c r="L12" s="92">
        <v>24830</v>
      </c>
      <c r="M12" s="92">
        <v>7898</v>
      </c>
      <c r="N12" s="92">
        <v>6850</v>
      </c>
      <c r="O12" s="92">
        <v>6893</v>
      </c>
      <c r="P12" s="18"/>
      <c r="Q12" s="18"/>
      <c r="R12" s="18"/>
      <c r="S12" s="18"/>
      <c r="T12" s="18"/>
      <c r="U12" s="18"/>
      <c r="V12" s="18"/>
      <c r="W12" s="18"/>
      <c r="X12" s="18"/>
      <c r="Y12" s="18"/>
    </row>
    <row r="13" spans="1:25" ht="15.95" customHeight="1">
      <c r="A13" s="105"/>
      <c r="B13" s="62"/>
      <c r="C13" s="55" t="s">
        <v>50</v>
      </c>
      <c r="D13" s="55"/>
      <c r="E13" s="91" t="s">
        <v>41</v>
      </c>
      <c r="F13" s="92">
        <v>606</v>
      </c>
      <c r="G13" s="92">
        <v>0</v>
      </c>
      <c r="H13" s="67">
        <v>192</v>
      </c>
      <c r="I13" s="67">
        <v>63</v>
      </c>
      <c r="J13" s="67">
        <v>107</v>
      </c>
      <c r="K13" s="67">
        <v>0</v>
      </c>
      <c r="L13" s="92">
        <v>0</v>
      </c>
      <c r="M13" s="92">
        <v>14</v>
      </c>
      <c r="N13" s="92">
        <v>70</v>
      </c>
      <c r="O13" s="92">
        <v>0</v>
      </c>
      <c r="P13" s="18"/>
      <c r="Q13" s="18"/>
      <c r="R13" s="18"/>
      <c r="S13" s="18"/>
      <c r="T13" s="18"/>
      <c r="U13" s="18"/>
      <c r="V13" s="18"/>
      <c r="W13" s="18"/>
      <c r="X13" s="18"/>
      <c r="Y13" s="18"/>
    </row>
    <row r="14" spans="1:25" ht="15.95" customHeight="1">
      <c r="A14" s="105"/>
      <c r="B14" s="55" t="s">
        <v>51</v>
      </c>
      <c r="C14" s="55"/>
      <c r="D14" s="55"/>
      <c r="E14" s="91" t="s">
        <v>87</v>
      </c>
      <c r="F14" s="92">
        <f>F9-F12</f>
        <v>8694</v>
      </c>
      <c r="G14" s="92">
        <v>3850</v>
      </c>
      <c r="H14" s="92">
        <f>H9-H12</f>
        <v>285</v>
      </c>
      <c r="I14" s="92">
        <v>359</v>
      </c>
      <c r="J14" s="92">
        <f>J9-J12</f>
        <v>2531</v>
      </c>
      <c r="K14" s="92">
        <v>-776</v>
      </c>
      <c r="L14" s="92">
        <v>21146</v>
      </c>
      <c r="M14" s="92">
        <v>3840</v>
      </c>
      <c r="N14" s="92">
        <f>N9-N12</f>
        <v>81</v>
      </c>
      <c r="O14" s="92">
        <v>128</v>
      </c>
      <c r="P14" s="18"/>
      <c r="Q14" s="18"/>
      <c r="R14" s="18"/>
      <c r="S14" s="18"/>
      <c r="T14" s="18"/>
      <c r="U14" s="18"/>
      <c r="V14" s="18"/>
      <c r="W14" s="18"/>
      <c r="X14" s="18"/>
      <c r="Y14" s="18"/>
    </row>
    <row r="15" spans="1:25" ht="15.95" customHeight="1">
      <c r="A15" s="105"/>
      <c r="B15" s="55" t="s">
        <v>52</v>
      </c>
      <c r="C15" s="55"/>
      <c r="D15" s="55"/>
      <c r="E15" s="91" t="s">
        <v>88</v>
      </c>
      <c r="F15" s="92">
        <f>F10-F13</f>
        <v>-288</v>
      </c>
      <c r="G15" s="92">
        <v>2091</v>
      </c>
      <c r="H15" s="92">
        <f>H10-H13</f>
        <v>-67</v>
      </c>
      <c r="I15" s="92">
        <v>-63</v>
      </c>
      <c r="J15" s="92">
        <f>J10-J13</f>
        <v>125</v>
      </c>
      <c r="K15" s="92">
        <v>447</v>
      </c>
      <c r="L15" s="92">
        <v>0</v>
      </c>
      <c r="M15" s="92">
        <v>2387</v>
      </c>
      <c r="N15" s="92">
        <f>N10-N13</f>
        <v>-70</v>
      </c>
      <c r="O15" s="92">
        <v>0</v>
      </c>
      <c r="P15" s="18"/>
      <c r="Q15" s="18"/>
      <c r="R15" s="18"/>
      <c r="S15" s="18"/>
      <c r="T15" s="18"/>
      <c r="U15" s="18"/>
      <c r="V15" s="18"/>
      <c r="W15" s="18"/>
      <c r="X15" s="18"/>
      <c r="Y15" s="18"/>
    </row>
    <row r="16" spans="1:25" ht="15.95" customHeight="1">
      <c r="A16" s="105"/>
      <c r="B16" s="55" t="s">
        <v>53</v>
      </c>
      <c r="C16" s="55"/>
      <c r="D16" s="55"/>
      <c r="E16" s="91" t="s">
        <v>89</v>
      </c>
      <c r="F16" s="92">
        <f>F8-F11</f>
        <v>8405</v>
      </c>
      <c r="G16" s="92">
        <v>5941</v>
      </c>
      <c r="H16" s="92">
        <v>218</v>
      </c>
      <c r="I16" s="92">
        <v>296</v>
      </c>
      <c r="J16" s="92">
        <f>J8-J11</f>
        <v>2656</v>
      </c>
      <c r="K16" s="92">
        <v>-329</v>
      </c>
      <c r="L16" s="92">
        <v>21146</v>
      </c>
      <c r="M16" s="92">
        <v>6227</v>
      </c>
      <c r="N16" s="92">
        <f>N8-N11+1</f>
        <v>11</v>
      </c>
      <c r="O16" s="92">
        <v>128</v>
      </c>
      <c r="P16" s="18"/>
      <c r="Q16" s="18"/>
      <c r="R16" s="18"/>
      <c r="S16" s="18"/>
      <c r="T16" s="18"/>
      <c r="U16" s="18"/>
      <c r="V16" s="18"/>
      <c r="W16" s="18"/>
      <c r="X16" s="18"/>
      <c r="Y16" s="18"/>
    </row>
    <row r="17" spans="1:25" ht="15.95" customHeight="1">
      <c r="A17" s="105"/>
      <c r="B17" s="55" t="s">
        <v>54</v>
      </c>
      <c r="C17" s="55"/>
      <c r="D17" s="55"/>
      <c r="E17" s="53"/>
      <c r="F17" s="67">
        <v>0</v>
      </c>
      <c r="G17" s="67">
        <v>0</v>
      </c>
      <c r="H17" s="67">
        <v>0</v>
      </c>
      <c r="I17" s="67">
        <v>0</v>
      </c>
      <c r="J17" s="92">
        <v>0</v>
      </c>
      <c r="K17" s="92">
        <v>0</v>
      </c>
      <c r="L17" s="92">
        <v>118288</v>
      </c>
      <c r="M17" s="92">
        <v>139434</v>
      </c>
      <c r="N17" s="67">
        <v>34991</v>
      </c>
      <c r="O17" s="67">
        <v>35001</v>
      </c>
      <c r="P17" s="18"/>
      <c r="Q17" s="18"/>
      <c r="R17" s="18"/>
      <c r="S17" s="18"/>
      <c r="T17" s="18"/>
      <c r="U17" s="18"/>
      <c r="V17" s="18"/>
      <c r="W17" s="18"/>
      <c r="X17" s="18"/>
      <c r="Y17" s="18"/>
    </row>
    <row r="18" spans="1:25" ht="15.95" customHeight="1">
      <c r="A18" s="105"/>
      <c r="B18" s="55" t="s">
        <v>55</v>
      </c>
      <c r="C18" s="55"/>
      <c r="D18" s="55"/>
      <c r="E18" s="53"/>
      <c r="F18" s="68">
        <v>0</v>
      </c>
      <c r="G18" s="68">
        <v>0</v>
      </c>
      <c r="H18" s="68">
        <v>0</v>
      </c>
      <c r="I18" s="68">
        <v>0</v>
      </c>
      <c r="J18" s="68">
        <v>0</v>
      </c>
      <c r="K18" s="68">
        <v>0</v>
      </c>
      <c r="L18" s="68">
        <v>0</v>
      </c>
      <c r="M18" s="68">
        <v>0</v>
      </c>
      <c r="N18" s="68"/>
      <c r="O18" s="68">
        <v>0</v>
      </c>
      <c r="P18" s="18"/>
      <c r="Q18" s="18"/>
      <c r="R18" s="18"/>
      <c r="S18" s="18"/>
      <c r="T18" s="18"/>
      <c r="U18" s="18"/>
      <c r="V18" s="18"/>
      <c r="W18" s="18"/>
      <c r="X18" s="18"/>
      <c r="Y18" s="18"/>
    </row>
    <row r="19" spans="1:25" ht="15.95" customHeight="1">
      <c r="A19" s="105" t="s">
        <v>84</v>
      </c>
      <c r="B19" s="61" t="s">
        <v>56</v>
      </c>
      <c r="C19" s="55"/>
      <c r="D19" s="55"/>
      <c r="E19" s="91"/>
      <c r="F19" s="92">
        <v>10086</v>
      </c>
      <c r="G19" s="92">
        <v>8073</v>
      </c>
      <c r="H19" s="92">
        <v>214</v>
      </c>
      <c r="I19" s="92">
        <v>186</v>
      </c>
      <c r="J19" s="92">
        <v>56337</v>
      </c>
      <c r="K19" s="92">
        <v>56268</v>
      </c>
      <c r="L19" s="92">
        <v>26164</v>
      </c>
      <c r="M19" s="92">
        <v>16087</v>
      </c>
      <c r="N19" s="92">
        <v>3943</v>
      </c>
      <c r="O19" s="92">
        <v>3822</v>
      </c>
      <c r="P19" s="18"/>
      <c r="Q19" s="18"/>
      <c r="R19" s="18"/>
      <c r="S19" s="18"/>
      <c r="T19" s="18"/>
      <c r="U19" s="18"/>
      <c r="V19" s="18"/>
      <c r="W19" s="18"/>
      <c r="X19" s="18"/>
      <c r="Y19" s="18"/>
    </row>
    <row r="20" spans="1:25" ht="15.95" customHeight="1">
      <c r="A20" s="105"/>
      <c r="B20" s="62"/>
      <c r="C20" s="55" t="s">
        <v>57</v>
      </c>
      <c r="D20" s="55"/>
      <c r="E20" s="91"/>
      <c r="F20" s="92">
        <v>9000</v>
      </c>
      <c r="G20" s="92">
        <v>7400</v>
      </c>
      <c r="H20" s="92">
        <v>0</v>
      </c>
      <c r="I20" s="92">
        <v>0</v>
      </c>
      <c r="J20" s="92">
        <v>36686</v>
      </c>
      <c r="K20" s="92">
        <v>37186</v>
      </c>
      <c r="L20" s="92">
        <v>23863</v>
      </c>
      <c r="M20" s="92">
        <v>14729</v>
      </c>
      <c r="N20" s="92">
        <v>2926</v>
      </c>
      <c r="O20" s="92">
        <v>2642</v>
      </c>
      <c r="P20" s="18"/>
      <c r="Q20" s="18"/>
      <c r="R20" s="18"/>
      <c r="S20" s="18"/>
      <c r="T20" s="18"/>
      <c r="U20" s="18"/>
      <c r="V20" s="18"/>
      <c r="W20" s="18"/>
      <c r="X20" s="18"/>
      <c r="Y20" s="18"/>
    </row>
    <row r="21" spans="1:25" ht="15.95" customHeight="1">
      <c r="A21" s="105"/>
      <c r="B21" s="55" t="s">
        <v>58</v>
      </c>
      <c r="C21" s="55"/>
      <c r="D21" s="55"/>
      <c r="E21" s="91" t="s">
        <v>90</v>
      </c>
      <c r="F21" s="92">
        <v>10086</v>
      </c>
      <c r="G21" s="92">
        <v>8073</v>
      </c>
      <c r="H21" s="92">
        <v>214</v>
      </c>
      <c r="I21" s="92">
        <v>186</v>
      </c>
      <c r="J21" s="92">
        <v>56337</v>
      </c>
      <c r="K21" s="92">
        <v>56268</v>
      </c>
      <c r="L21" s="92">
        <v>26164</v>
      </c>
      <c r="M21" s="92">
        <v>16087</v>
      </c>
      <c r="N21" s="92">
        <v>3943</v>
      </c>
      <c r="O21" s="92">
        <v>3822</v>
      </c>
      <c r="P21" s="18"/>
      <c r="Q21" s="18"/>
      <c r="R21" s="18"/>
      <c r="S21" s="18"/>
      <c r="T21" s="18"/>
      <c r="U21" s="18"/>
      <c r="V21" s="18"/>
      <c r="W21" s="18"/>
      <c r="X21" s="18"/>
      <c r="Y21" s="18"/>
    </row>
    <row r="22" spans="1:25" ht="15.95" customHeight="1">
      <c r="A22" s="105"/>
      <c r="B22" s="61" t="s">
        <v>59</v>
      </c>
      <c r="C22" s="55"/>
      <c r="D22" s="55"/>
      <c r="E22" s="91" t="s">
        <v>91</v>
      </c>
      <c r="F22" s="92">
        <v>41137</v>
      </c>
      <c r="G22" s="92">
        <v>36298</v>
      </c>
      <c r="H22" s="92">
        <v>520</v>
      </c>
      <c r="I22" s="92">
        <v>594</v>
      </c>
      <c r="J22" s="92">
        <v>84775</v>
      </c>
      <c r="K22" s="92">
        <v>84531</v>
      </c>
      <c r="L22" s="92">
        <v>33986</v>
      </c>
      <c r="M22" s="92">
        <v>21792</v>
      </c>
      <c r="N22" s="92">
        <v>6201</v>
      </c>
      <c r="O22" s="92">
        <v>5739</v>
      </c>
      <c r="P22" s="18"/>
      <c r="Q22" s="18"/>
      <c r="R22" s="18"/>
      <c r="S22" s="18"/>
      <c r="T22" s="18"/>
      <c r="U22" s="18"/>
      <c r="V22" s="18"/>
      <c r="W22" s="18"/>
      <c r="X22" s="18"/>
      <c r="Y22" s="18"/>
    </row>
    <row r="23" spans="1:25" ht="15.95" customHeight="1">
      <c r="A23" s="105"/>
      <c r="B23" s="62" t="s">
        <v>60</v>
      </c>
      <c r="C23" s="55" t="s">
        <v>61</v>
      </c>
      <c r="D23" s="55"/>
      <c r="E23" s="91"/>
      <c r="F23" s="92">
        <v>16227</v>
      </c>
      <c r="G23" s="92">
        <v>14765</v>
      </c>
      <c r="H23" s="92">
        <v>103</v>
      </c>
      <c r="I23" s="92">
        <v>109</v>
      </c>
      <c r="J23" s="92">
        <v>35038</v>
      </c>
      <c r="K23" s="92">
        <v>38184</v>
      </c>
      <c r="L23" s="92">
        <v>19690</v>
      </c>
      <c r="M23" s="92">
        <v>13051</v>
      </c>
      <c r="N23" s="92">
        <v>5370</v>
      </c>
      <c r="O23" s="92">
        <v>5171</v>
      </c>
      <c r="P23" s="18"/>
      <c r="Q23" s="18"/>
      <c r="R23" s="18"/>
      <c r="S23" s="18"/>
      <c r="T23" s="18"/>
      <c r="U23" s="18"/>
      <c r="V23" s="18"/>
      <c r="W23" s="18"/>
      <c r="X23" s="18"/>
      <c r="Y23" s="18"/>
    </row>
    <row r="24" spans="1:25" ht="15.95" customHeight="1">
      <c r="A24" s="105"/>
      <c r="B24" s="55" t="s">
        <v>92</v>
      </c>
      <c r="C24" s="55"/>
      <c r="D24" s="55"/>
      <c r="E24" s="91" t="s">
        <v>93</v>
      </c>
      <c r="F24" s="92">
        <f>F21-F22</f>
        <v>-31051</v>
      </c>
      <c r="G24" s="92">
        <f>G21-G22</f>
        <v>-28225</v>
      </c>
      <c r="H24" s="92">
        <v>-305</v>
      </c>
      <c r="I24" s="92">
        <f>I21-I22</f>
        <v>-408</v>
      </c>
      <c r="J24" s="92">
        <v>-28439</v>
      </c>
      <c r="K24" s="92">
        <f>K21-K22</f>
        <v>-28263</v>
      </c>
      <c r="L24" s="92">
        <f>L21-L22</f>
        <v>-7822</v>
      </c>
      <c r="M24" s="92">
        <f>M21-M22</f>
        <v>-5705</v>
      </c>
      <c r="N24" s="92">
        <f>N21-N22</f>
        <v>-2258</v>
      </c>
      <c r="O24" s="92">
        <f>O21-O22</f>
        <v>-1917</v>
      </c>
      <c r="P24" s="18"/>
      <c r="Q24" s="18"/>
      <c r="R24" s="18"/>
      <c r="S24" s="18"/>
      <c r="T24" s="18"/>
      <c r="U24" s="18"/>
      <c r="V24" s="18"/>
      <c r="W24" s="18"/>
      <c r="X24" s="18"/>
      <c r="Y24" s="18"/>
    </row>
    <row r="25" spans="1:25" ht="15.95" customHeight="1">
      <c r="A25" s="105"/>
      <c r="B25" s="61" t="s">
        <v>62</v>
      </c>
      <c r="C25" s="61"/>
      <c r="D25" s="61"/>
      <c r="E25" s="116" t="s">
        <v>94</v>
      </c>
      <c r="F25" s="112">
        <v>31051</v>
      </c>
      <c r="G25" s="112">
        <v>28225</v>
      </c>
      <c r="H25" s="112">
        <v>305</v>
      </c>
      <c r="I25" s="112">
        <v>408</v>
      </c>
      <c r="J25" s="112">
        <v>28439</v>
      </c>
      <c r="K25" s="112">
        <v>28263</v>
      </c>
      <c r="L25" s="112">
        <v>7822</v>
      </c>
      <c r="M25" s="112">
        <v>5705</v>
      </c>
      <c r="N25" s="112">
        <v>2258</v>
      </c>
      <c r="O25" s="112">
        <v>1917</v>
      </c>
      <c r="P25" s="18"/>
      <c r="Q25" s="18"/>
      <c r="R25" s="18"/>
      <c r="S25" s="18"/>
      <c r="T25" s="18"/>
      <c r="U25" s="18"/>
      <c r="V25" s="18"/>
      <c r="W25" s="18"/>
      <c r="X25" s="18"/>
      <c r="Y25" s="18"/>
    </row>
    <row r="26" spans="1:25" ht="15.95" customHeight="1">
      <c r="A26" s="105"/>
      <c r="B26" s="82" t="s">
        <v>63</v>
      </c>
      <c r="C26" s="82"/>
      <c r="D26" s="82"/>
      <c r="E26" s="117"/>
      <c r="F26" s="113"/>
      <c r="G26" s="113" t="e">
        <f>ROUND(#REF!/1000,)</f>
        <v>#REF!</v>
      </c>
      <c r="H26" s="113"/>
      <c r="I26" s="113"/>
      <c r="J26" s="113"/>
      <c r="K26" s="113"/>
      <c r="L26" s="113"/>
      <c r="M26" s="113"/>
      <c r="N26" s="113"/>
      <c r="O26" s="113"/>
      <c r="P26" s="18"/>
      <c r="Q26" s="18"/>
      <c r="R26" s="18"/>
      <c r="S26" s="18"/>
      <c r="T26" s="18"/>
      <c r="U26" s="18"/>
      <c r="V26" s="18"/>
      <c r="W26" s="18"/>
      <c r="X26" s="18"/>
      <c r="Y26" s="18"/>
    </row>
    <row r="27" spans="1:25" ht="15.95" customHeight="1">
      <c r="A27" s="105"/>
      <c r="B27" s="55" t="s">
        <v>95</v>
      </c>
      <c r="C27" s="55"/>
      <c r="D27" s="55"/>
      <c r="E27" s="91" t="s">
        <v>96</v>
      </c>
      <c r="F27" s="92">
        <f>F24+F25</f>
        <v>0</v>
      </c>
      <c r="G27" s="92">
        <f>G24+G25</f>
        <v>0</v>
      </c>
      <c r="H27" s="92">
        <f>H24+H25</f>
        <v>0</v>
      </c>
      <c r="I27" s="92">
        <f>I24+I25</f>
        <v>0</v>
      </c>
      <c r="J27" s="92">
        <f>J24+J25</f>
        <v>0</v>
      </c>
      <c r="K27" s="92">
        <f>K24+K25</f>
        <v>0</v>
      </c>
      <c r="L27" s="92">
        <f>L24+L25</f>
        <v>0</v>
      </c>
      <c r="M27" s="92">
        <f>M24+M25</f>
        <v>0</v>
      </c>
      <c r="N27" s="92">
        <f>N24+N25</f>
        <v>0</v>
      </c>
      <c r="O27" s="92">
        <f>O24+O25</f>
        <v>0</v>
      </c>
      <c r="P27" s="18"/>
      <c r="Q27" s="18"/>
      <c r="R27" s="18"/>
      <c r="S27" s="18"/>
      <c r="T27" s="18"/>
      <c r="U27" s="18"/>
      <c r="V27" s="18"/>
      <c r="W27" s="18"/>
      <c r="X27" s="18"/>
      <c r="Y27" s="18"/>
    </row>
    <row r="28" spans="1:25" ht="15.95" customHeight="1">
      <c r="A28" s="11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</row>
    <row r="29" spans="1:25" ht="15.95" customHeight="1">
      <c r="A29" s="12"/>
      <c r="F29" s="18"/>
      <c r="G29" s="18"/>
      <c r="H29" s="18"/>
      <c r="I29" s="18"/>
      <c r="J29" s="19"/>
      <c r="K29" s="19"/>
      <c r="L29" s="18"/>
      <c r="M29" s="18"/>
      <c r="N29" s="18"/>
      <c r="O29" s="19" t="s">
        <v>100</v>
      </c>
      <c r="P29" s="18"/>
      <c r="Q29" s="18"/>
      <c r="R29" s="18"/>
      <c r="S29" s="18"/>
      <c r="T29" s="18"/>
      <c r="U29" s="18"/>
      <c r="V29" s="18"/>
      <c r="W29" s="18"/>
      <c r="X29" s="18"/>
      <c r="Y29" s="19"/>
    </row>
    <row r="30" spans="1:25" ht="15.95" customHeight="1">
      <c r="A30" s="108" t="s">
        <v>64</v>
      </c>
      <c r="B30" s="108"/>
      <c r="C30" s="108"/>
      <c r="D30" s="108"/>
      <c r="E30" s="108"/>
      <c r="F30" s="109" t="s">
        <v>231</v>
      </c>
      <c r="G30" s="110"/>
      <c r="H30" s="109" t="s">
        <v>230</v>
      </c>
      <c r="I30" s="110"/>
      <c r="J30" s="109" t="s">
        <v>229</v>
      </c>
      <c r="K30" s="110"/>
      <c r="L30" s="111"/>
      <c r="M30" s="111"/>
      <c r="N30" s="111"/>
      <c r="O30" s="111"/>
      <c r="P30" s="25"/>
      <c r="Q30" s="18"/>
      <c r="R30" s="25"/>
      <c r="S30" s="18"/>
      <c r="T30" s="25"/>
      <c r="U30" s="18"/>
      <c r="V30" s="25"/>
      <c r="W30" s="18"/>
      <c r="X30" s="25"/>
      <c r="Y30" s="18"/>
    </row>
    <row r="31" spans="1:25" ht="15.95" customHeight="1">
      <c r="A31" s="108"/>
      <c r="B31" s="108"/>
      <c r="C31" s="108"/>
      <c r="D31" s="108"/>
      <c r="E31" s="108"/>
      <c r="F31" s="53" t="s">
        <v>238</v>
      </c>
      <c r="G31" s="88" t="s">
        <v>237</v>
      </c>
      <c r="H31" s="53" t="s">
        <v>238</v>
      </c>
      <c r="I31" s="88" t="s">
        <v>237</v>
      </c>
      <c r="J31" s="53" t="s">
        <v>238</v>
      </c>
      <c r="K31" s="88" t="s">
        <v>237</v>
      </c>
      <c r="L31" s="53" t="s">
        <v>238</v>
      </c>
      <c r="M31" s="88" t="s">
        <v>237</v>
      </c>
      <c r="N31" s="53" t="s">
        <v>238</v>
      </c>
      <c r="O31" s="88" t="s">
        <v>237</v>
      </c>
      <c r="P31" s="23"/>
      <c r="Q31" s="23"/>
      <c r="R31" s="23"/>
      <c r="S31" s="23"/>
      <c r="T31" s="23"/>
      <c r="U31" s="23"/>
      <c r="V31" s="23"/>
      <c r="W31" s="23"/>
      <c r="X31" s="23"/>
      <c r="Y31" s="23"/>
    </row>
    <row r="32" spans="1:25" ht="15.95" customHeight="1">
      <c r="A32" s="105" t="s">
        <v>85</v>
      </c>
      <c r="B32" s="61" t="s">
        <v>45</v>
      </c>
      <c r="C32" s="55"/>
      <c r="D32" s="55"/>
      <c r="E32" s="91" t="s">
        <v>36</v>
      </c>
      <c r="F32" s="92">
        <v>1665</v>
      </c>
      <c r="G32" s="92">
        <v>1600</v>
      </c>
      <c r="H32" s="92">
        <v>2623</v>
      </c>
      <c r="I32" s="92">
        <v>2400</v>
      </c>
      <c r="J32" s="92">
        <v>632</v>
      </c>
      <c r="K32" s="92">
        <v>1894</v>
      </c>
      <c r="L32" s="92"/>
      <c r="M32" s="92"/>
      <c r="N32" s="92"/>
      <c r="O32" s="92"/>
      <c r="P32" s="22"/>
      <c r="Q32" s="22"/>
      <c r="R32" s="22"/>
      <c r="S32" s="22"/>
      <c r="T32" s="24"/>
      <c r="U32" s="24"/>
      <c r="V32" s="22"/>
      <c r="W32" s="22"/>
      <c r="X32" s="24"/>
      <c r="Y32" s="24"/>
    </row>
    <row r="33" spans="1:25" ht="15.95" customHeight="1">
      <c r="A33" s="106"/>
      <c r="B33" s="63"/>
      <c r="C33" s="61" t="s">
        <v>65</v>
      </c>
      <c r="D33" s="55"/>
      <c r="E33" s="91"/>
      <c r="F33" s="92">
        <v>654</v>
      </c>
      <c r="G33" s="92">
        <v>635</v>
      </c>
      <c r="H33" s="92">
        <v>2569</v>
      </c>
      <c r="I33" s="92">
        <v>2347</v>
      </c>
      <c r="J33" s="92">
        <v>151</v>
      </c>
      <c r="K33" s="92">
        <v>165</v>
      </c>
      <c r="L33" s="92"/>
      <c r="M33" s="92"/>
      <c r="N33" s="92"/>
      <c r="O33" s="92"/>
      <c r="P33" s="22"/>
      <c r="Q33" s="22"/>
      <c r="R33" s="22"/>
      <c r="S33" s="22"/>
      <c r="T33" s="24"/>
      <c r="U33" s="24"/>
      <c r="V33" s="22"/>
      <c r="W33" s="22"/>
      <c r="X33" s="24"/>
      <c r="Y33" s="24"/>
    </row>
    <row r="34" spans="1:25" ht="15.95" customHeight="1">
      <c r="A34" s="106"/>
      <c r="B34" s="63"/>
      <c r="C34" s="62"/>
      <c r="D34" s="55" t="s">
        <v>66</v>
      </c>
      <c r="E34" s="91"/>
      <c r="F34" s="92">
        <v>462</v>
      </c>
      <c r="G34" s="92">
        <v>462</v>
      </c>
      <c r="H34" s="92">
        <v>306</v>
      </c>
      <c r="I34" s="92">
        <v>297</v>
      </c>
      <c r="J34" s="92">
        <v>149</v>
      </c>
      <c r="K34" s="92">
        <v>165</v>
      </c>
      <c r="L34" s="92"/>
      <c r="M34" s="92"/>
      <c r="N34" s="92"/>
      <c r="O34" s="92"/>
      <c r="P34" s="22"/>
      <c r="Q34" s="22"/>
      <c r="R34" s="22"/>
      <c r="S34" s="22"/>
      <c r="T34" s="24"/>
      <c r="U34" s="24"/>
      <c r="V34" s="22"/>
      <c r="W34" s="22"/>
      <c r="X34" s="24"/>
      <c r="Y34" s="24"/>
    </row>
    <row r="35" spans="1:25" ht="15.95" customHeight="1">
      <c r="A35" s="106"/>
      <c r="B35" s="62"/>
      <c r="C35" s="55" t="s">
        <v>67</v>
      </c>
      <c r="D35" s="55"/>
      <c r="E35" s="91"/>
      <c r="F35" s="92">
        <v>1011</v>
      </c>
      <c r="G35" s="92">
        <v>965</v>
      </c>
      <c r="H35" s="92">
        <v>54</v>
      </c>
      <c r="I35" s="92">
        <v>53</v>
      </c>
      <c r="J35" s="68">
        <v>481</v>
      </c>
      <c r="K35" s="68">
        <v>1729</v>
      </c>
      <c r="L35" s="92"/>
      <c r="M35" s="92"/>
      <c r="N35" s="92"/>
      <c r="O35" s="92"/>
      <c r="P35" s="22"/>
      <c r="Q35" s="22"/>
      <c r="R35" s="22"/>
      <c r="S35" s="22"/>
      <c r="T35" s="24"/>
      <c r="U35" s="24"/>
      <c r="V35" s="22"/>
      <c r="W35" s="22"/>
      <c r="X35" s="24"/>
      <c r="Y35" s="24"/>
    </row>
    <row r="36" spans="1:25" ht="15.95" customHeight="1">
      <c r="A36" s="106"/>
      <c r="B36" s="61" t="s">
        <v>48</v>
      </c>
      <c r="C36" s="55"/>
      <c r="D36" s="55"/>
      <c r="E36" s="91" t="s">
        <v>37</v>
      </c>
      <c r="F36" s="92">
        <v>1639</v>
      </c>
      <c r="G36" s="92">
        <v>1609</v>
      </c>
      <c r="H36" s="92">
        <v>1004</v>
      </c>
      <c r="I36" s="92">
        <v>905</v>
      </c>
      <c r="J36" s="92">
        <v>646</v>
      </c>
      <c r="K36" s="92">
        <v>635</v>
      </c>
      <c r="L36" s="92"/>
      <c r="M36" s="92"/>
      <c r="N36" s="92"/>
      <c r="O36" s="92"/>
      <c r="P36" s="22"/>
      <c r="Q36" s="22"/>
      <c r="R36" s="22"/>
      <c r="S36" s="22"/>
      <c r="T36" s="22"/>
      <c r="U36" s="22"/>
      <c r="V36" s="22"/>
      <c r="W36" s="22"/>
      <c r="X36" s="24"/>
      <c r="Y36" s="24"/>
    </row>
    <row r="37" spans="1:25" ht="15.95" customHeight="1">
      <c r="A37" s="106"/>
      <c r="B37" s="63"/>
      <c r="C37" s="55" t="s">
        <v>68</v>
      </c>
      <c r="D37" s="55"/>
      <c r="E37" s="91"/>
      <c r="F37" s="92">
        <v>1622</v>
      </c>
      <c r="G37" s="92">
        <v>1603</v>
      </c>
      <c r="H37" s="92">
        <v>1004</v>
      </c>
      <c r="I37" s="92">
        <v>904</v>
      </c>
      <c r="J37" s="92">
        <v>461</v>
      </c>
      <c r="K37" s="92">
        <v>416</v>
      </c>
      <c r="L37" s="92"/>
      <c r="M37" s="92"/>
      <c r="N37" s="92"/>
      <c r="O37" s="92"/>
      <c r="P37" s="22"/>
      <c r="Q37" s="22"/>
      <c r="R37" s="22"/>
      <c r="S37" s="22"/>
      <c r="T37" s="22"/>
      <c r="U37" s="22"/>
      <c r="V37" s="22"/>
      <c r="W37" s="22"/>
      <c r="X37" s="24"/>
      <c r="Y37" s="24"/>
    </row>
    <row r="38" spans="1:25" ht="15.95" customHeight="1">
      <c r="A38" s="106"/>
      <c r="B38" s="62"/>
      <c r="C38" s="55" t="s">
        <v>69</v>
      </c>
      <c r="D38" s="55"/>
      <c r="E38" s="91"/>
      <c r="F38" s="92">
        <v>17</v>
      </c>
      <c r="G38" s="92">
        <v>6</v>
      </c>
      <c r="H38" s="92">
        <v>0</v>
      </c>
      <c r="I38" s="92">
        <v>1</v>
      </c>
      <c r="J38" s="92">
        <v>185</v>
      </c>
      <c r="K38" s="92">
        <v>219</v>
      </c>
      <c r="L38" s="92"/>
      <c r="M38" s="92"/>
      <c r="N38" s="92"/>
      <c r="O38" s="92"/>
      <c r="P38" s="22"/>
      <c r="Q38" s="22"/>
      <c r="R38" s="24"/>
      <c r="S38" s="24"/>
      <c r="T38" s="22"/>
      <c r="U38" s="22"/>
      <c r="V38" s="22"/>
      <c r="W38" s="22"/>
      <c r="X38" s="24"/>
      <c r="Y38" s="24"/>
    </row>
    <row r="39" spans="1:25" ht="15.95" customHeight="1">
      <c r="A39" s="106"/>
      <c r="B39" s="30" t="s">
        <v>70</v>
      </c>
      <c r="C39" s="30"/>
      <c r="D39" s="30"/>
      <c r="E39" s="91" t="s">
        <v>97</v>
      </c>
      <c r="F39" s="92">
        <f>F32-F36</f>
        <v>26</v>
      </c>
      <c r="G39" s="92">
        <f>G32-G36</f>
        <v>-9</v>
      </c>
      <c r="H39" s="92">
        <f>H32-H36</f>
        <v>1619</v>
      </c>
      <c r="I39" s="92">
        <v>1495</v>
      </c>
      <c r="J39" s="92">
        <f>J32-J36</f>
        <v>-14</v>
      </c>
      <c r="K39" s="92">
        <v>1259</v>
      </c>
      <c r="L39" s="92">
        <f>L32-L36</f>
        <v>0</v>
      </c>
      <c r="M39" s="92">
        <f>M32-M36</f>
        <v>0</v>
      </c>
      <c r="N39" s="92">
        <f>N32-N36</f>
        <v>0</v>
      </c>
      <c r="O39" s="92">
        <f>O32-O36</f>
        <v>0</v>
      </c>
      <c r="P39" s="22"/>
      <c r="Q39" s="22"/>
      <c r="R39" s="22"/>
      <c r="S39" s="22"/>
      <c r="T39" s="22"/>
      <c r="U39" s="22"/>
      <c r="V39" s="22"/>
      <c r="W39" s="22"/>
      <c r="X39" s="24"/>
      <c r="Y39" s="24"/>
    </row>
    <row r="40" spans="1:25" ht="15.95" customHeight="1">
      <c r="A40" s="105" t="s">
        <v>86</v>
      </c>
      <c r="B40" s="61" t="s">
        <v>71</v>
      </c>
      <c r="C40" s="55"/>
      <c r="D40" s="55"/>
      <c r="E40" s="91" t="s">
        <v>39</v>
      </c>
      <c r="F40" s="92">
        <v>2895</v>
      </c>
      <c r="G40" s="92">
        <v>390</v>
      </c>
      <c r="H40" s="92">
        <v>0</v>
      </c>
      <c r="I40" s="92">
        <v>0</v>
      </c>
      <c r="J40" s="92">
        <v>1301</v>
      </c>
      <c r="K40" s="92">
        <v>35</v>
      </c>
      <c r="L40" s="92"/>
      <c r="M40" s="92"/>
      <c r="N40" s="92"/>
      <c r="O40" s="92"/>
      <c r="P40" s="22"/>
      <c r="Q40" s="22"/>
      <c r="R40" s="22"/>
      <c r="S40" s="22"/>
      <c r="T40" s="24"/>
      <c r="U40" s="24"/>
      <c r="V40" s="24"/>
      <c r="W40" s="24"/>
      <c r="X40" s="22"/>
      <c r="Y40" s="22"/>
    </row>
    <row r="41" spans="1:25" ht="15.95" customHeight="1">
      <c r="A41" s="107"/>
      <c r="B41" s="62"/>
      <c r="C41" s="55" t="s">
        <v>72</v>
      </c>
      <c r="D41" s="55"/>
      <c r="E41" s="91"/>
      <c r="F41" s="68">
        <v>2094</v>
      </c>
      <c r="G41" s="68">
        <v>300</v>
      </c>
      <c r="H41" s="68">
        <v>0</v>
      </c>
      <c r="I41" s="68">
        <v>0</v>
      </c>
      <c r="J41" s="92"/>
      <c r="K41" s="92"/>
      <c r="L41" s="92"/>
      <c r="M41" s="92"/>
      <c r="N41" s="92"/>
      <c r="O41" s="92"/>
      <c r="P41" s="24"/>
      <c r="Q41" s="24"/>
      <c r="R41" s="24"/>
      <c r="S41" s="24"/>
      <c r="T41" s="24"/>
      <c r="U41" s="24"/>
      <c r="V41" s="24"/>
      <c r="W41" s="24"/>
      <c r="X41" s="22"/>
      <c r="Y41" s="22"/>
    </row>
    <row r="42" spans="1:25" ht="15.95" customHeight="1">
      <c r="A42" s="107"/>
      <c r="B42" s="61" t="s">
        <v>59</v>
      </c>
      <c r="C42" s="55"/>
      <c r="D42" s="55"/>
      <c r="E42" s="91" t="s">
        <v>40</v>
      </c>
      <c r="F42" s="92">
        <v>2921</v>
      </c>
      <c r="G42" s="92">
        <v>381</v>
      </c>
      <c r="H42" s="92">
        <v>1620</v>
      </c>
      <c r="I42" s="92">
        <v>1483</v>
      </c>
      <c r="J42" s="92">
        <v>1287</v>
      </c>
      <c r="K42" s="92">
        <v>1294</v>
      </c>
      <c r="L42" s="92"/>
      <c r="M42" s="92"/>
      <c r="N42" s="92"/>
      <c r="O42" s="92"/>
      <c r="P42" s="22"/>
      <c r="Q42" s="22"/>
      <c r="R42" s="22"/>
      <c r="S42" s="22"/>
      <c r="T42" s="24"/>
      <c r="U42" s="24"/>
      <c r="V42" s="22"/>
      <c r="W42" s="22"/>
      <c r="X42" s="22"/>
      <c r="Y42" s="22"/>
    </row>
    <row r="43" spans="1:25" ht="15.95" customHeight="1">
      <c r="A43" s="107"/>
      <c r="B43" s="62"/>
      <c r="C43" s="55" t="s">
        <v>73</v>
      </c>
      <c r="D43" s="55"/>
      <c r="E43" s="91"/>
      <c r="F43" s="92">
        <v>42</v>
      </c>
      <c r="G43" s="92">
        <v>59</v>
      </c>
      <c r="H43" s="92">
        <v>0</v>
      </c>
      <c r="I43" s="92">
        <v>17</v>
      </c>
      <c r="J43" s="68">
        <v>1275</v>
      </c>
      <c r="K43" s="68">
        <v>1265</v>
      </c>
      <c r="L43" s="92"/>
      <c r="M43" s="92"/>
      <c r="N43" s="92"/>
      <c r="O43" s="92"/>
      <c r="P43" s="22"/>
      <c r="Q43" s="22"/>
      <c r="R43" s="24"/>
      <c r="S43" s="22"/>
      <c r="T43" s="24"/>
      <c r="U43" s="24"/>
      <c r="V43" s="22"/>
      <c r="W43" s="22"/>
      <c r="X43" s="24"/>
      <c r="Y43" s="24"/>
    </row>
    <row r="44" spans="1:25" ht="15.95" customHeight="1">
      <c r="A44" s="107"/>
      <c r="B44" s="55" t="s">
        <v>70</v>
      </c>
      <c r="C44" s="55"/>
      <c r="D44" s="55"/>
      <c r="E44" s="91" t="s">
        <v>98</v>
      </c>
      <c r="F44" s="68">
        <f>F40-F42</f>
        <v>-26</v>
      </c>
      <c r="G44" s="68">
        <f>G40-G42</f>
        <v>9</v>
      </c>
      <c r="H44" s="68">
        <f>H40-H42</f>
        <v>-1620</v>
      </c>
      <c r="I44" s="68">
        <v>-1483</v>
      </c>
      <c r="J44" s="68">
        <f>J40-J42</f>
        <v>14</v>
      </c>
      <c r="K44" s="68">
        <v>-1259</v>
      </c>
      <c r="L44" s="68">
        <f>L40-L42</f>
        <v>0</v>
      </c>
      <c r="M44" s="68">
        <f>M40-M42</f>
        <v>0</v>
      </c>
      <c r="N44" s="68">
        <f>N40-N42</f>
        <v>0</v>
      </c>
      <c r="O44" s="68">
        <f>O40-O42</f>
        <v>0</v>
      </c>
      <c r="P44" s="24"/>
      <c r="Q44" s="24"/>
      <c r="R44" s="22"/>
      <c r="S44" s="22"/>
      <c r="T44" s="24"/>
      <c r="U44" s="24"/>
      <c r="V44" s="22"/>
      <c r="W44" s="22"/>
      <c r="X44" s="22"/>
      <c r="Y44" s="22"/>
    </row>
    <row r="45" spans="1:25" ht="15.95" customHeight="1">
      <c r="A45" s="105" t="s">
        <v>78</v>
      </c>
      <c r="B45" s="30" t="s">
        <v>74</v>
      </c>
      <c r="C45" s="30"/>
      <c r="D45" s="30"/>
      <c r="E45" s="91" t="s">
        <v>99</v>
      </c>
      <c r="F45" s="92">
        <f>F39+F44</f>
        <v>0</v>
      </c>
      <c r="G45" s="92">
        <f>G39+G44</f>
        <v>0</v>
      </c>
      <c r="H45" s="92">
        <f>H39+H44</f>
        <v>-1</v>
      </c>
      <c r="I45" s="92">
        <v>12</v>
      </c>
      <c r="J45" s="92">
        <f>J39+J44</f>
        <v>0</v>
      </c>
      <c r="K45" s="92">
        <v>0</v>
      </c>
      <c r="L45" s="92">
        <f>L39+L44</f>
        <v>0</v>
      </c>
      <c r="M45" s="92">
        <f>M39+M44</f>
        <v>0</v>
      </c>
      <c r="N45" s="92">
        <f>N39+N44</f>
        <v>0</v>
      </c>
      <c r="O45" s="92">
        <f>O39+O44</f>
        <v>0</v>
      </c>
      <c r="P45" s="22"/>
      <c r="Q45" s="22"/>
      <c r="R45" s="22"/>
      <c r="S45" s="22"/>
      <c r="T45" s="22"/>
      <c r="U45" s="22"/>
      <c r="V45" s="22"/>
      <c r="W45" s="22"/>
      <c r="X45" s="22"/>
      <c r="Y45" s="22"/>
    </row>
    <row r="46" spans="1:25" ht="15.95" customHeight="1">
      <c r="A46" s="107"/>
      <c r="B46" s="55" t="s">
        <v>75</v>
      </c>
      <c r="C46" s="55"/>
      <c r="D46" s="55"/>
      <c r="E46" s="55"/>
      <c r="F46" s="68"/>
      <c r="G46" s="68"/>
      <c r="H46" s="68">
        <v>55</v>
      </c>
      <c r="I46" s="68">
        <v>0</v>
      </c>
      <c r="J46" s="68"/>
      <c r="K46" s="68"/>
      <c r="L46" s="92"/>
      <c r="M46" s="92"/>
      <c r="N46" s="68"/>
      <c r="O46" s="68"/>
      <c r="P46" s="24"/>
      <c r="Q46" s="24"/>
      <c r="R46" s="24"/>
      <c r="S46" s="24"/>
      <c r="T46" s="24"/>
      <c r="U46" s="24"/>
      <c r="V46" s="24"/>
      <c r="W46" s="24"/>
      <c r="X46" s="24"/>
      <c r="Y46" s="24"/>
    </row>
    <row r="47" spans="1:25" ht="15.95" customHeight="1">
      <c r="A47" s="107"/>
      <c r="B47" s="55" t="s">
        <v>76</v>
      </c>
      <c r="C47" s="55"/>
      <c r="D47" s="55"/>
      <c r="E47" s="55"/>
      <c r="F47" s="92"/>
      <c r="G47" s="92"/>
      <c r="H47" s="92">
        <v>79</v>
      </c>
      <c r="I47" s="92">
        <v>135</v>
      </c>
      <c r="J47" s="92"/>
      <c r="K47" s="92"/>
      <c r="L47" s="92"/>
      <c r="M47" s="92"/>
      <c r="N47" s="92"/>
      <c r="O47" s="92"/>
      <c r="P47" s="22"/>
      <c r="Q47" s="22"/>
      <c r="R47" s="22"/>
      <c r="S47" s="22"/>
      <c r="T47" s="22"/>
      <c r="U47" s="22"/>
      <c r="V47" s="22"/>
      <c r="W47" s="22"/>
      <c r="X47" s="22"/>
      <c r="Y47" s="22"/>
    </row>
    <row r="48" spans="1:25" ht="15.95" customHeight="1">
      <c r="A48" s="107"/>
      <c r="B48" s="55" t="s">
        <v>77</v>
      </c>
      <c r="C48" s="55"/>
      <c r="D48" s="55"/>
      <c r="E48" s="55"/>
      <c r="F48" s="92"/>
      <c r="G48" s="92"/>
      <c r="H48" s="92">
        <v>0</v>
      </c>
      <c r="I48" s="92">
        <v>110</v>
      </c>
      <c r="J48" s="92"/>
      <c r="K48" s="92"/>
      <c r="L48" s="92"/>
      <c r="M48" s="92"/>
      <c r="N48" s="92"/>
      <c r="O48" s="92"/>
      <c r="P48" s="22"/>
      <c r="Q48" s="22"/>
      <c r="R48" s="22"/>
      <c r="S48" s="22"/>
      <c r="T48" s="22"/>
      <c r="U48" s="22"/>
      <c r="V48" s="22"/>
      <c r="W48" s="22"/>
      <c r="X48" s="22"/>
      <c r="Y48" s="22"/>
    </row>
    <row r="49" spans="1:15" ht="15.95" customHeight="1">
      <c r="A49" s="11" t="s">
        <v>82</v>
      </c>
      <c r="O49" s="4"/>
    </row>
    <row r="50" spans="1:15" ht="15.95" customHeight="1">
      <c r="A50" s="11"/>
    </row>
  </sheetData>
  <mergeCells count="28">
    <mergeCell ref="A6:E7"/>
    <mergeCell ref="F6:G6"/>
    <mergeCell ref="H6:I6"/>
    <mergeCell ref="J6:K6"/>
    <mergeCell ref="L6:M6"/>
    <mergeCell ref="N6:O6"/>
    <mergeCell ref="A8:A18"/>
    <mergeCell ref="A19:A27"/>
    <mergeCell ref="E25:E26"/>
    <mergeCell ref="F25:F26"/>
    <mergeCell ref="G25:G26"/>
    <mergeCell ref="H25:H26"/>
    <mergeCell ref="I25:I26"/>
    <mergeCell ref="J25:J26"/>
    <mergeCell ref="K25:K26"/>
    <mergeCell ref="L25:L26"/>
    <mergeCell ref="M25:M26"/>
    <mergeCell ref="N25:N26"/>
    <mergeCell ref="A32:A39"/>
    <mergeCell ref="A40:A44"/>
    <mergeCell ref="A45:A48"/>
    <mergeCell ref="O25:O26"/>
    <mergeCell ref="A30:E31"/>
    <mergeCell ref="F30:G30"/>
    <mergeCell ref="H30:I30"/>
    <mergeCell ref="J30:K30"/>
    <mergeCell ref="L30:M30"/>
    <mergeCell ref="N30:O30"/>
  </mergeCells>
  <phoneticPr fontId="20"/>
  <printOptions horizontalCentered="1" gridLinesSet="0"/>
  <pageMargins left="0.78740157480314965" right="0.35433070866141736" top="0.27559055118110237" bottom="0.23622047244094491" header="0.19685039370078741" footer="0.19685039370078741"/>
  <pageSetup paperSize="9" scale="75" firstPageNumber="3" orientation="landscape" useFirstPageNumber="1" r:id="rId1"/>
  <headerFooter alignWithMargins="0">
    <oddHeader>&amp;R&amp;"明朝,斜体"&amp;9指定都市－4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Y47"/>
  <sheetViews>
    <sheetView view="pageBreakPreview" zoomScale="85" zoomScaleNormal="100" zoomScaleSheetLayoutView="85" workbookViewId="0">
      <pane xSplit="4" ySplit="7" topLeftCell="F8" activePane="bottomRight" state="frozen"/>
      <selection activeCell="F35" sqref="F35"/>
      <selection pane="topRight" activeCell="F35" sqref="F35"/>
      <selection pane="bottomLeft" activeCell="F35" sqref="F35"/>
      <selection pane="bottomRight" activeCell="F35" sqref="F35"/>
    </sheetView>
  </sheetViews>
  <sheetFormatPr defaultColWidth="9" defaultRowHeight="13.5"/>
  <cols>
    <col min="1" max="2" width="3.625" style="1" customWidth="1"/>
    <col min="3" max="3" width="21.375" style="1" customWidth="1"/>
    <col min="4" max="4" width="20" style="1" customWidth="1"/>
    <col min="5" max="14" width="12.625" style="1" customWidth="1"/>
    <col min="15" max="15" width="11.375" style="1" bestFit="1" customWidth="1"/>
    <col min="16" max="16" width="11.625" style="1" bestFit="1" customWidth="1"/>
    <col min="17" max="23" width="11.375" style="1" bestFit="1" customWidth="1"/>
    <col min="24" max="24" width="11.625" style="1" customWidth="1"/>
    <col min="25" max="16384" width="9" style="1"/>
  </cols>
  <sheetData>
    <row r="1" spans="1:24" ht="33.950000000000003" customHeight="1">
      <c r="A1" s="36" t="s">
        <v>0</v>
      </c>
      <c r="B1" s="36"/>
      <c r="C1" s="42" t="s">
        <v>228</v>
      </c>
      <c r="D1" s="43"/>
    </row>
    <row r="3" spans="1:24" ht="15" customHeight="1">
      <c r="A3" s="15" t="s">
        <v>148</v>
      </c>
      <c r="B3" s="15"/>
      <c r="C3" s="15"/>
      <c r="D3" s="15"/>
      <c r="E3" s="15"/>
      <c r="F3" s="15"/>
      <c r="I3" s="15"/>
      <c r="J3" s="15"/>
    </row>
    <row r="4" spans="1:24" ht="15" customHeight="1">
      <c r="A4" s="15"/>
      <c r="B4" s="15"/>
      <c r="C4" s="15"/>
      <c r="D4" s="15"/>
      <c r="E4" s="15"/>
      <c r="F4" s="15"/>
      <c r="I4" s="15"/>
      <c r="J4" s="15"/>
    </row>
    <row r="5" spans="1:24" ht="15" customHeight="1">
      <c r="A5" s="44"/>
      <c r="B5" s="44" t="s">
        <v>250</v>
      </c>
      <c r="C5" s="44"/>
      <c r="D5" s="44"/>
      <c r="H5" s="16"/>
      <c r="L5" s="16"/>
      <c r="X5" s="16" t="s">
        <v>149</v>
      </c>
    </row>
    <row r="6" spans="1:24" ht="15" customHeight="1">
      <c r="A6" s="45"/>
      <c r="B6" s="46"/>
      <c r="C6" s="46"/>
      <c r="D6" s="97"/>
      <c r="E6" s="119" t="s">
        <v>249</v>
      </c>
      <c r="F6" s="120"/>
      <c r="G6" s="119" t="s">
        <v>248</v>
      </c>
      <c r="H6" s="120"/>
      <c r="I6" s="119" t="s">
        <v>247</v>
      </c>
      <c r="J6" s="120"/>
      <c r="K6" s="119" t="s">
        <v>246</v>
      </c>
      <c r="L6" s="120"/>
      <c r="M6" s="119" t="s">
        <v>245</v>
      </c>
      <c r="N6" s="120"/>
      <c r="O6" s="119" t="s">
        <v>244</v>
      </c>
      <c r="P6" s="120"/>
      <c r="Q6" s="119" t="s">
        <v>243</v>
      </c>
      <c r="R6" s="120"/>
      <c r="S6" s="119" t="s">
        <v>242</v>
      </c>
      <c r="T6" s="120"/>
      <c r="U6" s="119" t="s">
        <v>241</v>
      </c>
      <c r="V6" s="120"/>
      <c r="W6" s="119" t="s">
        <v>240</v>
      </c>
      <c r="X6" s="120"/>
    </row>
    <row r="7" spans="1:24" ht="15" customHeight="1">
      <c r="A7" s="47"/>
      <c r="B7" s="48"/>
      <c r="C7" s="48"/>
      <c r="D7" s="96"/>
      <c r="E7" s="98" t="s">
        <v>238</v>
      </c>
      <c r="F7" s="95" t="s">
        <v>237</v>
      </c>
      <c r="G7" s="98" t="s">
        <v>238</v>
      </c>
      <c r="H7" s="98" t="s">
        <v>237</v>
      </c>
      <c r="I7" s="98" t="s">
        <v>238</v>
      </c>
      <c r="J7" s="98" t="s">
        <v>237</v>
      </c>
      <c r="K7" s="98" t="s">
        <v>238</v>
      </c>
      <c r="L7" s="98" t="s">
        <v>237</v>
      </c>
      <c r="M7" s="98" t="s">
        <v>238</v>
      </c>
      <c r="N7" s="98" t="s">
        <v>237</v>
      </c>
      <c r="O7" s="98" t="s">
        <v>238</v>
      </c>
      <c r="P7" s="95" t="s">
        <v>237</v>
      </c>
      <c r="Q7" s="98" t="s">
        <v>238</v>
      </c>
      <c r="R7" s="98" t="s">
        <v>237</v>
      </c>
      <c r="S7" s="98" t="s">
        <v>238</v>
      </c>
      <c r="T7" s="98" t="s">
        <v>237</v>
      </c>
      <c r="U7" s="98" t="s">
        <v>238</v>
      </c>
      <c r="V7" s="98" t="s">
        <v>237</v>
      </c>
      <c r="W7" s="98" t="s">
        <v>238</v>
      </c>
      <c r="X7" s="98" t="s">
        <v>237</v>
      </c>
    </row>
    <row r="8" spans="1:24" ht="18" customHeight="1">
      <c r="A8" s="104" t="s">
        <v>150</v>
      </c>
      <c r="B8" s="84" t="s">
        <v>151</v>
      </c>
      <c r="C8" s="85"/>
      <c r="D8" s="85"/>
      <c r="E8" s="99">
        <v>1</v>
      </c>
      <c r="F8" s="99">
        <v>1</v>
      </c>
      <c r="G8" s="99">
        <v>25</v>
      </c>
      <c r="H8" s="100">
        <v>25</v>
      </c>
      <c r="I8" s="99">
        <v>22</v>
      </c>
      <c r="J8" s="100">
        <v>22</v>
      </c>
      <c r="K8" s="99">
        <v>80</v>
      </c>
      <c r="L8" s="99">
        <v>80</v>
      </c>
      <c r="M8" s="99">
        <v>20</v>
      </c>
      <c r="N8" s="99">
        <v>20</v>
      </c>
      <c r="O8" s="99">
        <v>1</v>
      </c>
      <c r="P8" s="99">
        <v>1</v>
      </c>
      <c r="Q8" s="99">
        <v>1</v>
      </c>
      <c r="R8" s="100">
        <v>1</v>
      </c>
      <c r="S8" s="99">
        <v>1</v>
      </c>
      <c r="T8" s="99">
        <v>1</v>
      </c>
      <c r="U8" s="99">
        <v>1</v>
      </c>
      <c r="V8" s="100">
        <v>1</v>
      </c>
      <c r="W8" s="99">
        <v>1</v>
      </c>
      <c r="X8" s="99">
        <v>1</v>
      </c>
    </row>
    <row r="9" spans="1:24" ht="18" customHeight="1">
      <c r="A9" s="104"/>
      <c r="B9" s="104" t="s">
        <v>152</v>
      </c>
      <c r="C9" s="55" t="s">
        <v>153</v>
      </c>
      <c r="D9" s="55"/>
      <c r="E9" s="99">
        <v>40</v>
      </c>
      <c r="F9" s="99">
        <v>40</v>
      </c>
      <c r="G9" s="99">
        <v>30699</v>
      </c>
      <c r="H9" s="100">
        <v>30699</v>
      </c>
      <c r="I9" s="99">
        <v>3340</v>
      </c>
      <c r="J9" s="100">
        <v>3340</v>
      </c>
      <c r="K9" s="99">
        <v>490</v>
      </c>
      <c r="L9" s="99">
        <v>490</v>
      </c>
      <c r="M9" s="99">
        <v>6000</v>
      </c>
      <c r="N9" s="99">
        <v>6000</v>
      </c>
      <c r="O9" s="99">
        <v>4505</v>
      </c>
      <c r="P9" s="99">
        <v>4505</v>
      </c>
      <c r="Q9" s="99">
        <v>30568</v>
      </c>
      <c r="R9" s="100">
        <v>30568</v>
      </c>
      <c r="S9" s="99">
        <v>211</v>
      </c>
      <c r="T9" s="99">
        <v>211</v>
      </c>
      <c r="U9" s="99">
        <v>200</v>
      </c>
      <c r="V9" s="100">
        <v>200</v>
      </c>
      <c r="W9" s="99">
        <v>468831</v>
      </c>
      <c r="X9" s="99">
        <v>468831</v>
      </c>
    </row>
    <row r="10" spans="1:24" ht="18" customHeight="1">
      <c r="A10" s="104"/>
      <c r="B10" s="104"/>
      <c r="C10" s="55" t="s">
        <v>154</v>
      </c>
      <c r="D10" s="55"/>
      <c r="E10" s="99">
        <v>40</v>
      </c>
      <c r="F10" s="99">
        <v>40</v>
      </c>
      <c r="G10" s="99">
        <v>26890</v>
      </c>
      <c r="H10" s="100">
        <v>26890</v>
      </c>
      <c r="I10" s="99">
        <v>2300</v>
      </c>
      <c r="J10" s="100">
        <v>2300</v>
      </c>
      <c r="K10" s="99">
        <v>246</v>
      </c>
      <c r="L10" s="99">
        <v>246</v>
      </c>
      <c r="M10" s="99">
        <v>4174</v>
      </c>
      <c r="N10" s="99">
        <v>4174</v>
      </c>
      <c r="O10" s="99">
        <v>4505</v>
      </c>
      <c r="P10" s="99">
        <v>4505</v>
      </c>
      <c r="Q10" s="99">
        <v>30568</v>
      </c>
      <c r="R10" s="100">
        <v>30568</v>
      </c>
      <c r="S10" s="99">
        <v>211</v>
      </c>
      <c r="T10" s="99">
        <v>211</v>
      </c>
      <c r="U10" s="99">
        <v>200</v>
      </c>
      <c r="V10" s="100">
        <v>200</v>
      </c>
      <c r="W10" s="99">
        <v>468831</v>
      </c>
      <c r="X10" s="99">
        <v>468831</v>
      </c>
    </row>
    <row r="11" spans="1:24" ht="18" customHeight="1">
      <c r="A11" s="104"/>
      <c r="B11" s="104"/>
      <c r="C11" s="55" t="s">
        <v>155</v>
      </c>
      <c r="D11" s="55"/>
      <c r="E11" s="99">
        <v>0</v>
      </c>
      <c r="F11" s="99">
        <v>0</v>
      </c>
      <c r="G11" s="99">
        <v>0</v>
      </c>
      <c r="H11" s="100">
        <v>0</v>
      </c>
      <c r="I11" s="99">
        <v>0</v>
      </c>
      <c r="J11" s="100">
        <v>0</v>
      </c>
      <c r="K11" s="99">
        <v>0</v>
      </c>
      <c r="L11" s="99">
        <v>0</v>
      </c>
      <c r="M11" s="99">
        <v>0</v>
      </c>
      <c r="N11" s="99">
        <v>0</v>
      </c>
      <c r="O11" s="99">
        <v>0</v>
      </c>
      <c r="P11" s="99">
        <v>0</v>
      </c>
      <c r="Q11" s="99">
        <v>0</v>
      </c>
      <c r="R11" s="100">
        <v>0</v>
      </c>
      <c r="S11" s="99">
        <v>0</v>
      </c>
      <c r="T11" s="99">
        <v>0</v>
      </c>
      <c r="U11" s="99">
        <v>0</v>
      </c>
      <c r="V11" s="100">
        <v>0</v>
      </c>
      <c r="W11" s="99">
        <v>0</v>
      </c>
      <c r="X11" s="99">
        <v>0</v>
      </c>
    </row>
    <row r="12" spans="1:24" ht="18" customHeight="1">
      <c r="A12" s="104"/>
      <c r="B12" s="104"/>
      <c r="C12" s="55" t="s">
        <v>156</v>
      </c>
      <c r="D12" s="55"/>
      <c r="E12" s="99">
        <v>0</v>
      </c>
      <c r="F12" s="99">
        <v>0</v>
      </c>
      <c r="G12" s="99">
        <v>3809</v>
      </c>
      <c r="H12" s="100">
        <v>3809</v>
      </c>
      <c r="I12" s="99">
        <v>1040</v>
      </c>
      <c r="J12" s="100">
        <v>1040</v>
      </c>
      <c r="K12" s="99">
        <v>202</v>
      </c>
      <c r="L12" s="99">
        <v>202</v>
      </c>
      <c r="M12" s="99">
        <v>1826</v>
      </c>
      <c r="N12" s="99">
        <v>1826</v>
      </c>
      <c r="O12" s="99">
        <v>0</v>
      </c>
      <c r="P12" s="99">
        <v>0</v>
      </c>
      <c r="Q12" s="99">
        <v>0</v>
      </c>
      <c r="R12" s="100">
        <v>0</v>
      </c>
      <c r="S12" s="99">
        <v>0</v>
      </c>
      <c r="T12" s="99">
        <v>0</v>
      </c>
      <c r="U12" s="99">
        <v>0</v>
      </c>
      <c r="V12" s="100">
        <v>0</v>
      </c>
      <c r="W12" s="99">
        <v>0</v>
      </c>
      <c r="X12" s="99">
        <v>0</v>
      </c>
    </row>
    <row r="13" spans="1:24" ht="18" customHeight="1">
      <c r="A13" s="104"/>
      <c r="B13" s="104"/>
      <c r="C13" s="55" t="s">
        <v>157</v>
      </c>
      <c r="D13" s="55"/>
      <c r="E13" s="99">
        <v>0</v>
      </c>
      <c r="F13" s="99">
        <v>0</v>
      </c>
      <c r="G13" s="99">
        <v>0</v>
      </c>
      <c r="H13" s="100">
        <v>0</v>
      </c>
      <c r="I13" s="99">
        <v>0</v>
      </c>
      <c r="J13" s="100">
        <v>0</v>
      </c>
      <c r="K13" s="99">
        <v>0</v>
      </c>
      <c r="L13" s="99">
        <v>0</v>
      </c>
      <c r="M13" s="99">
        <v>0</v>
      </c>
      <c r="N13" s="99">
        <v>0</v>
      </c>
      <c r="O13" s="99">
        <v>0</v>
      </c>
      <c r="P13" s="99">
        <v>0</v>
      </c>
      <c r="Q13" s="99">
        <v>0</v>
      </c>
      <c r="R13" s="100">
        <v>0</v>
      </c>
      <c r="S13" s="99">
        <v>0</v>
      </c>
      <c r="T13" s="99">
        <v>0</v>
      </c>
      <c r="U13" s="99">
        <v>0</v>
      </c>
      <c r="V13" s="100">
        <v>0</v>
      </c>
      <c r="W13" s="99">
        <v>0</v>
      </c>
      <c r="X13" s="99">
        <v>0</v>
      </c>
    </row>
    <row r="14" spans="1:24" ht="18" customHeight="1">
      <c r="A14" s="104"/>
      <c r="B14" s="104"/>
      <c r="C14" s="55" t="s">
        <v>78</v>
      </c>
      <c r="D14" s="55"/>
      <c r="E14" s="99">
        <v>0</v>
      </c>
      <c r="F14" s="99">
        <v>0</v>
      </c>
      <c r="G14" s="99">
        <v>0</v>
      </c>
      <c r="H14" s="100">
        <v>0</v>
      </c>
      <c r="I14" s="99">
        <v>0</v>
      </c>
      <c r="J14" s="100">
        <v>0</v>
      </c>
      <c r="K14" s="99">
        <v>42</v>
      </c>
      <c r="L14" s="99">
        <v>42</v>
      </c>
      <c r="M14" s="99">
        <v>0</v>
      </c>
      <c r="N14" s="99">
        <v>0</v>
      </c>
      <c r="O14" s="99">
        <v>0</v>
      </c>
      <c r="P14" s="99">
        <v>0</v>
      </c>
      <c r="Q14" s="99">
        <v>0</v>
      </c>
      <c r="R14" s="100">
        <v>0</v>
      </c>
      <c r="S14" s="99">
        <v>0</v>
      </c>
      <c r="T14" s="99">
        <v>0</v>
      </c>
      <c r="U14" s="99">
        <v>0</v>
      </c>
      <c r="V14" s="100">
        <v>0</v>
      </c>
      <c r="W14" s="99">
        <v>0</v>
      </c>
      <c r="X14" s="99">
        <v>0</v>
      </c>
    </row>
    <row r="15" spans="1:24" ht="18" customHeight="1">
      <c r="A15" s="104" t="s">
        <v>158</v>
      </c>
      <c r="B15" s="104" t="s">
        <v>159</v>
      </c>
      <c r="C15" s="55" t="s">
        <v>160</v>
      </c>
      <c r="D15" s="55"/>
      <c r="E15" s="94">
        <v>10574</v>
      </c>
      <c r="F15" s="94">
        <v>9489</v>
      </c>
      <c r="G15" s="94">
        <v>2351</v>
      </c>
      <c r="H15" s="56">
        <v>2239</v>
      </c>
      <c r="I15" s="94">
        <v>2312</v>
      </c>
      <c r="J15" s="56">
        <v>2358</v>
      </c>
      <c r="K15" s="94">
        <v>2312</v>
      </c>
      <c r="L15" s="94">
        <v>2444</v>
      </c>
      <c r="M15" s="94">
        <v>2376</v>
      </c>
      <c r="N15" s="94">
        <v>1510</v>
      </c>
      <c r="O15" s="94">
        <v>5390</v>
      </c>
      <c r="P15" s="94">
        <v>4597</v>
      </c>
      <c r="Q15" s="94">
        <v>3780</v>
      </c>
      <c r="R15" s="56">
        <v>3983</v>
      </c>
      <c r="S15" s="94">
        <v>1090</v>
      </c>
      <c r="T15" s="94">
        <v>961</v>
      </c>
      <c r="U15" s="56">
        <v>5096</v>
      </c>
      <c r="V15" s="56">
        <v>5941</v>
      </c>
      <c r="W15" s="94">
        <v>100175</v>
      </c>
      <c r="X15" s="56">
        <v>105183</v>
      </c>
    </row>
    <row r="16" spans="1:24" ht="18" customHeight="1">
      <c r="A16" s="104"/>
      <c r="B16" s="104"/>
      <c r="C16" s="55" t="s">
        <v>161</v>
      </c>
      <c r="D16" s="55"/>
      <c r="E16" s="94">
        <v>62301</v>
      </c>
      <c r="F16" s="94">
        <v>63279</v>
      </c>
      <c r="G16" s="94">
        <v>10793</v>
      </c>
      <c r="H16" s="56">
        <v>12011</v>
      </c>
      <c r="I16" s="94">
        <v>5164</v>
      </c>
      <c r="J16" s="56">
        <v>5314</v>
      </c>
      <c r="K16" s="94">
        <v>3813</v>
      </c>
      <c r="L16" s="94">
        <v>3749</v>
      </c>
      <c r="M16" s="94">
        <v>16204</v>
      </c>
      <c r="N16" s="94">
        <v>15312</v>
      </c>
      <c r="O16" s="94">
        <v>4486</v>
      </c>
      <c r="P16" s="94">
        <v>3693</v>
      </c>
      <c r="Q16" s="56">
        <v>41286</v>
      </c>
      <c r="R16" s="56">
        <v>41514</v>
      </c>
      <c r="S16" s="94">
        <v>78</v>
      </c>
      <c r="T16" s="94">
        <v>68</v>
      </c>
      <c r="U16" s="56">
        <v>1240</v>
      </c>
      <c r="V16" s="56">
        <v>1094</v>
      </c>
      <c r="W16" s="56">
        <v>890405</v>
      </c>
      <c r="X16" s="56">
        <v>894001</v>
      </c>
    </row>
    <row r="17" spans="1:25" ht="18" customHeight="1">
      <c r="A17" s="104"/>
      <c r="B17" s="104"/>
      <c r="C17" s="55" t="s">
        <v>162</v>
      </c>
      <c r="D17" s="55"/>
      <c r="E17" s="94">
        <v>0</v>
      </c>
      <c r="F17" s="94">
        <v>0</v>
      </c>
      <c r="G17" s="94">
        <v>0</v>
      </c>
      <c r="H17" s="56">
        <v>0</v>
      </c>
      <c r="I17" s="94">
        <v>0</v>
      </c>
      <c r="J17" s="56">
        <v>0</v>
      </c>
      <c r="K17" s="94">
        <v>0</v>
      </c>
      <c r="L17" s="94">
        <v>0</v>
      </c>
      <c r="M17" s="94">
        <v>0</v>
      </c>
      <c r="N17" s="94">
        <v>0</v>
      </c>
      <c r="O17" s="94">
        <v>0</v>
      </c>
      <c r="P17" s="94">
        <v>0</v>
      </c>
      <c r="Q17" s="56">
        <v>0</v>
      </c>
      <c r="R17" s="56">
        <v>0</v>
      </c>
      <c r="S17" s="94">
        <v>0</v>
      </c>
      <c r="T17" s="94">
        <v>0</v>
      </c>
      <c r="U17" s="56">
        <v>0</v>
      </c>
      <c r="V17" s="56">
        <v>0</v>
      </c>
      <c r="W17" s="56">
        <v>0</v>
      </c>
      <c r="X17" s="56">
        <v>0</v>
      </c>
    </row>
    <row r="18" spans="1:25" ht="18" customHeight="1">
      <c r="A18" s="104"/>
      <c r="B18" s="104"/>
      <c r="C18" s="55" t="s">
        <v>163</v>
      </c>
      <c r="D18" s="55"/>
      <c r="E18" s="94">
        <v>72875</v>
      </c>
      <c r="F18" s="94">
        <v>72768</v>
      </c>
      <c r="G18" s="94">
        <v>13144</v>
      </c>
      <c r="H18" s="56">
        <v>14250</v>
      </c>
      <c r="I18" s="94">
        <v>7476</v>
      </c>
      <c r="J18" s="56">
        <v>7672</v>
      </c>
      <c r="K18" s="94">
        <v>6124</v>
      </c>
      <c r="L18" s="94">
        <v>6193</v>
      </c>
      <c r="M18" s="94">
        <v>18581</v>
      </c>
      <c r="N18" s="94">
        <v>16822</v>
      </c>
      <c r="O18" s="94">
        <v>9876</v>
      </c>
      <c r="P18" s="94">
        <v>8290</v>
      </c>
      <c r="Q18" s="56">
        <v>45066</v>
      </c>
      <c r="R18" s="56">
        <v>45497</v>
      </c>
      <c r="S18" s="94">
        <v>1168</v>
      </c>
      <c r="T18" s="94">
        <v>1029</v>
      </c>
      <c r="U18" s="56">
        <v>6336</v>
      </c>
      <c r="V18" s="56">
        <v>7035</v>
      </c>
      <c r="W18" s="56">
        <v>990579</v>
      </c>
      <c r="X18" s="56">
        <v>999184</v>
      </c>
    </row>
    <row r="19" spans="1:25" ht="18" customHeight="1">
      <c r="A19" s="104"/>
      <c r="B19" s="104" t="s">
        <v>164</v>
      </c>
      <c r="C19" s="55" t="s">
        <v>165</v>
      </c>
      <c r="D19" s="55"/>
      <c r="E19" s="94">
        <v>3163</v>
      </c>
      <c r="F19" s="94">
        <v>2647</v>
      </c>
      <c r="G19" s="94">
        <v>1283</v>
      </c>
      <c r="H19" s="56">
        <v>1644</v>
      </c>
      <c r="I19" s="94">
        <v>845</v>
      </c>
      <c r="J19" s="56">
        <v>860</v>
      </c>
      <c r="K19" s="94">
        <v>731</v>
      </c>
      <c r="L19" s="94">
        <v>775</v>
      </c>
      <c r="M19" s="94">
        <v>1107</v>
      </c>
      <c r="N19" s="94">
        <v>291</v>
      </c>
      <c r="O19" s="94">
        <v>1523</v>
      </c>
      <c r="P19" s="94">
        <v>195</v>
      </c>
      <c r="Q19" s="56">
        <v>1904</v>
      </c>
      <c r="R19" s="56">
        <v>2436</v>
      </c>
      <c r="S19" s="94">
        <v>192</v>
      </c>
      <c r="T19" s="94">
        <v>153</v>
      </c>
      <c r="U19" s="56">
        <v>2840</v>
      </c>
      <c r="V19" s="56">
        <v>4317</v>
      </c>
      <c r="W19" s="56">
        <v>215066</v>
      </c>
      <c r="X19" s="56">
        <v>439824</v>
      </c>
    </row>
    <row r="20" spans="1:25" ht="18" customHeight="1">
      <c r="A20" s="104"/>
      <c r="B20" s="104"/>
      <c r="C20" s="55" t="s">
        <v>166</v>
      </c>
      <c r="D20" s="55"/>
      <c r="E20" s="94">
        <v>58988</v>
      </c>
      <c r="F20" s="94">
        <v>60252</v>
      </c>
      <c r="G20" s="94">
        <v>6494</v>
      </c>
      <c r="H20" s="56">
        <v>7300</v>
      </c>
      <c r="I20" s="94">
        <v>16173</v>
      </c>
      <c r="J20" s="56">
        <v>16547</v>
      </c>
      <c r="K20" s="94">
        <v>2431</v>
      </c>
      <c r="L20" s="94">
        <v>2612</v>
      </c>
      <c r="M20" s="94">
        <v>4496</v>
      </c>
      <c r="N20" s="94">
        <v>3690</v>
      </c>
      <c r="O20" s="94">
        <v>38</v>
      </c>
      <c r="P20" s="94">
        <v>36</v>
      </c>
      <c r="Q20" s="56">
        <v>10683</v>
      </c>
      <c r="R20" s="56">
        <v>10977</v>
      </c>
      <c r="S20" s="94">
        <v>125</v>
      </c>
      <c r="T20" s="94">
        <v>113</v>
      </c>
      <c r="U20" s="56">
        <v>2042</v>
      </c>
      <c r="V20" s="56">
        <v>1666</v>
      </c>
      <c r="W20" s="56">
        <v>260568</v>
      </c>
      <c r="X20" s="56">
        <v>47981</v>
      </c>
    </row>
    <row r="21" spans="1:25" ht="18" customHeight="1">
      <c r="A21" s="104"/>
      <c r="B21" s="104"/>
      <c r="C21" s="55" t="s">
        <v>167</v>
      </c>
      <c r="D21" s="55"/>
      <c r="E21" s="94">
        <v>0</v>
      </c>
      <c r="F21" s="94">
        <v>0</v>
      </c>
      <c r="G21" s="94">
        <v>0</v>
      </c>
      <c r="H21" s="94">
        <v>0</v>
      </c>
      <c r="I21" s="94">
        <v>0</v>
      </c>
      <c r="J21" s="94">
        <v>0</v>
      </c>
      <c r="K21" s="94">
        <v>0</v>
      </c>
      <c r="L21" s="94">
        <v>0</v>
      </c>
      <c r="M21" s="94">
        <v>0</v>
      </c>
      <c r="N21" s="94">
        <v>0</v>
      </c>
      <c r="O21" s="94">
        <v>0</v>
      </c>
      <c r="P21" s="94">
        <v>0</v>
      </c>
      <c r="Q21" s="94">
        <v>0</v>
      </c>
      <c r="R21" s="94">
        <v>0</v>
      </c>
      <c r="S21" s="94">
        <v>0</v>
      </c>
      <c r="T21" s="94">
        <v>0</v>
      </c>
      <c r="U21" s="94">
        <v>0</v>
      </c>
      <c r="V21" s="94">
        <v>0</v>
      </c>
      <c r="W21" s="94">
        <v>0</v>
      </c>
      <c r="X21" s="94">
        <v>0</v>
      </c>
    </row>
    <row r="22" spans="1:25" ht="18" customHeight="1">
      <c r="A22" s="104"/>
      <c r="B22" s="104"/>
      <c r="C22" s="30" t="s">
        <v>168</v>
      </c>
      <c r="D22" s="30"/>
      <c r="E22" s="94">
        <v>62151</v>
      </c>
      <c r="F22" s="94">
        <v>62899</v>
      </c>
      <c r="G22" s="94">
        <v>7776</v>
      </c>
      <c r="H22" s="56">
        <v>8944</v>
      </c>
      <c r="I22" s="94">
        <v>17018</v>
      </c>
      <c r="J22" s="56">
        <v>17407</v>
      </c>
      <c r="K22" s="94">
        <v>3162</v>
      </c>
      <c r="L22" s="94">
        <v>3387</v>
      </c>
      <c r="M22" s="94">
        <v>5604</v>
      </c>
      <c r="N22" s="94">
        <v>3981</v>
      </c>
      <c r="O22" s="94">
        <v>1561</v>
      </c>
      <c r="P22" s="94">
        <v>232</v>
      </c>
      <c r="Q22" s="56">
        <v>12586</v>
      </c>
      <c r="R22" s="56">
        <v>13414</v>
      </c>
      <c r="S22" s="94">
        <v>317</v>
      </c>
      <c r="T22" s="94">
        <v>267</v>
      </c>
      <c r="U22" s="56">
        <v>4882</v>
      </c>
      <c r="V22" s="56">
        <v>5983</v>
      </c>
      <c r="W22" s="56">
        <v>475634</v>
      </c>
      <c r="X22" s="56">
        <v>487805</v>
      </c>
    </row>
    <row r="23" spans="1:25" ht="18" customHeight="1">
      <c r="A23" s="104"/>
      <c r="B23" s="104" t="s">
        <v>169</v>
      </c>
      <c r="C23" s="55" t="s">
        <v>170</v>
      </c>
      <c r="D23" s="55"/>
      <c r="E23" s="94">
        <v>40</v>
      </c>
      <c r="F23" s="94">
        <v>40</v>
      </c>
      <c r="G23" s="94">
        <v>100</v>
      </c>
      <c r="H23" s="56">
        <v>100</v>
      </c>
      <c r="I23" s="94">
        <v>100</v>
      </c>
      <c r="J23" s="56">
        <v>100</v>
      </c>
      <c r="K23" s="94">
        <v>490</v>
      </c>
      <c r="L23" s="94">
        <v>490</v>
      </c>
      <c r="M23" s="94">
        <v>5000</v>
      </c>
      <c r="N23" s="94">
        <v>5000</v>
      </c>
      <c r="O23" s="94">
        <v>90</v>
      </c>
      <c r="P23" s="94">
        <v>90</v>
      </c>
      <c r="Q23" s="56">
        <v>100</v>
      </c>
      <c r="R23" s="56">
        <v>16035</v>
      </c>
      <c r="S23" s="94">
        <v>85</v>
      </c>
      <c r="T23" s="94">
        <v>85</v>
      </c>
      <c r="U23" s="56">
        <v>100</v>
      </c>
      <c r="V23" s="56">
        <v>100</v>
      </c>
      <c r="W23" s="56">
        <v>250000</v>
      </c>
      <c r="X23" s="56">
        <v>250000</v>
      </c>
    </row>
    <row r="24" spans="1:25" ht="18" customHeight="1">
      <c r="A24" s="104"/>
      <c r="B24" s="104"/>
      <c r="C24" s="55" t="s">
        <v>171</v>
      </c>
      <c r="D24" s="55"/>
      <c r="E24" s="94">
        <v>10684</v>
      </c>
      <c r="F24" s="94">
        <v>9829</v>
      </c>
      <c r="G24" s="94">
        <v>5243</v>
      </c>
      <c r="H24" s="56">
        <v>5181</v>
      </c>
      <c r="I24" s="94">
        <v>-9642</v>
      </c>
      <c r="J24" s="56">
        <v>-9836</v>
      </c>
      <c r="K24" s="94">
        <v>2262</v>
      </c>
      <c r="L24" s="94">
        <v>2154</v>
      </c>
      <c r="M24" s="94">
        <v>6891</v>
      </c>
      <c r="N24" s="94">
        <v>6758</v>
      </c>
      <c r="O24" s="94">
        <v>3796</v>
      </c>
      <c r="P24" s="94">
        <v>3533</v>
      </c>
      <c r="Q24" s="94">
        <v>17817</v>
      </c>
      <c r="R24" s="56">
        <v>1486</v>
      </c>
      <c r="S24" s="94">
        <v>641</v>
      </c>
      <c r="T24" s="94">
        <v>551</v>
      </c>
      <c r="U24" s="94">
        <v>1254</v>
      </c>
      <c r="V24" s="56">
        <v>852</v>
      </c>
      <c r="W24" s="94">
        <v>42736</v>
      </c>
      <c r="X24" s="56">
        <v>38643</v>
      </c>
    </row>
    <row r="25" spans="1:25" ht="18" customHeight="1">
      <c r="A25" s="104"/>
      <c r="B25" s="104"/>
      <c r="C25" s="55" t="s">
        <v>172</v>
      </c>
      <c r="D25" s="55"/>
      <c r="E25" s="94">
        <v>0</v>
      </c>
      <c r="F25" s="94">
        <v>0</v>
      </c>
      <c r="G25" s="94">
        <v>25</v>
      </c>
      <c r="H25" s="56">
        <v>25</v>
      </c>
      <c r="I25" s="94">
        <v>0</v>
      </c>
      <c r="J25" s="56">
        <v>0</v>
      </c>
      <c r="K25" s="94">
        <v>133</v>
      </c>
      <c r="L25" s="94">
        <v>133</v>
      </c>
      <c r="M25" s="94">
        <v>1086</v>
      </c>
      <c r="N25" s="94">
        <v>1083</v>
      </c>
      <c r="O25" s="94">
        <v>4415</v>
      </c>
      <c r="P25" s="94">
        <v>4415</v>
      </c>
      <c r="Q25" s="94">
        <v>14563</v>
      </c>
      <c r="R25" s="56">
        <v>14563</v>
      </c>
      <c r="S25" s="94">
        <v>126</v>
      </c>
      <c r="T25" s="94">
        <v>126</v>
      </c>
      <c r="U25" s="94">
        <v>100</v>
      </c>
      <c r="V25" s="56">
        <v>100</v>
      </c>
      <c r="W25" s="94">
        <v>224549</v>
      </c>
      <c r="X25" s="56">
        <v>224549</v>
      </c>
    </row>
    <row r="26" spans="1:25" ht="18" customHeight="1">
      <c r="A26" s="104"/>
      <c r="B26" s="104"/>
      <c r="C26" s="55" t="s">
        <v>173</v>
      </c>
      <c r="D26" s="55"/>
      <c r="E26" s="94">
        <v>10724</v>
      </c>
      <c r="F26" s="94">
        <v>9869</v>
      </c>
      <c r="G26" s="94">
        <v>5368</v>
      </c>
      <c r="H26" s="56">
        <v>5306</v>
      </c>
      <c r="I26" s="94">
        <v>-9542</v>
      </c>
      <c r="J26" s="56">
        <v>-9736</v>
      </c>
      <c r="K26" s="94">
        <v>2963</v>
      </c>
      <c r="L26" s="94">
        <v>2805</v>
      </c>
      <c r="M26" s="94">
        <v>12977</v>
      </c>
      <c r="N26" s="94">
        <v>12841</v>
      </c>
      <c r="O26" s="94">
        <v>8314</v>
      </c>
      <c r="P26" s="94">
        <v>8058</v>
      </c>
      <c r="Q26" s="56">
        <v>32480</v>
      </c>
      <c r="R26" s="56">
        <v>32084</v>
      </c>
      <c r="S26" s="94">
        <v>852</v>
      </c>
      <c r="T26" s="94">
        <v>762</v>
      </c>
      <c r="U26" s="56">
        <v>1454</v>
      </c>
      <c r="V26" s="56">
        <v>1052</v>
      </c>
      <c r="W26" s="56">
        <v>514946</v>
      </c>
      <c r="X26" s="56">
        <v>511379</v>
      </c>
    </row>
    <row r="27" spans="1:25" ht="18" customHeight="1">
      <c r="A27" s="104"/>
      <c r="B27" s="55" t="s">
        <v>174</v>
      </c>
      <c r="C27" s="55"/>
      <c r="D27" s="55"/>
      <c r="E27" s="94">
        <v>72875</v>
      </c>
      <c r="F27" s="94">
        <v>72768</v>
      </c>
      <c r="G27" s="94">
        <v>13144</v>
      </c>
      <c r="H27" s="56">
        <v>14250</v>
      </c>
      <c r="I27" s="94">
        <v>7476</v>
      </c>
      <c r="J27" s="56">
        <v>7672</v>
      </c>
      <c r="K27" s="94">
        <v>6124</v>
      </c>
      <c r="L27" s="94">
        <v>6193</v>
      </c>
      <c r="M27" s="94">
        <v>18581</v>
      </c>
      <c r="N27" s="94">
        <v>16822</v>
      </c>
      <c r="O27" s="94">
        <v>9876</v>
      </c>
      <c r="P27" s="94">
        <v>8290</v>
      </c>
      <c r="Q27" s="56">
        <v>45066</v>
      </c>
      <c r="R27" s="56">
        <v>45497</v>
      </c>
      <c r="S27" s="94">
        <v>1168</v>
      </c>
      <c r="T27" s="94">
        <v>1029</v>
      </c>
      <c r="U27" s="56">
        <v>6336</v>
      </c>
      <c r="V27" s="56">
        <v>7035</v>
      </c>
      <c r="W27" s="94">
        <v>990580</v>
      </c>
      <c r="X27" s="56">
        <v>999184</v>
      </c>
    </row>
    <row r="28" spans="1:25" ht="18" customHeight="1">
      <c r="A28" s="104" t="s">
        <v>175</v>
      </c>
      <c r="B28" s="104" t="s">
        <v>176</v>
      </c>
      <c r="C28" s="55" t="s">
        <v>177</v>
      </c>
      <c r="D28" s="86" t="s">
        <v>36</v>
      </c>
      <c r="E28" s="94">
        <v>11850</v>
      </c>
      <c r="F28" s="94">
        <v>11364</v>
      </c>
      <c r="G28" s="94">
        <v>1477</v>
      </c>
      <c r="H28" s="56">
        <v>2029</v>
      </c>
      <c r="I28" s="94">
        <v>1152</v>
      </c>
      <c r="J28" s="56">
        <v>1239</v>
      </c>
      <c r="K28" s="94">
        <v>3449</v>
      </c>
      <c r="L28" s="94">
        <v>3115</v>
      </c>
      <c r="M28" s="94">
        <v>1356</v>
      </c>
      <c r="N28" s="94">
        <v>1430</v>
      </c>
      <c r="O28" s="94">
        <v>1563</v>
      </c>
      <c r="P28" s="94">
        <v>603</v>
      </c>
      <c r="Q28" s="56">
        <v>2816</v>
      </c>
      <c r="R28" s="56">
        <v>2880</v>
      </c>
      <c r="S28" s="94">
        <v>1499</v>
      </c>
      <c r="T28" s="94">
        <v>1498</v>
      </c>
      <c r="U28" s="56">
        <v>17910</v>
      </c>
      <c r="V28" s="56">
        <v>17719</v>
      </c>
      <c r="W28" s="56">
        <v>122271</v>
      </c>
      <c r="X28" s="56">
        <v>116371</v>
      </c>
    </row>
    <row r="29" spans="1:25" ht="18" customHeight="1">
      <c r="A29" s="104"/>
      <c r="B29" s="104"/>
      <c r="C29" s="55" t="s">
        <v>178</v>
      </c>
      <c r="D29" s="86" t="s">
        <v>37</v>
      </c>
      <c r="E29" s="94">
        <v>10728</v>
      </c>
      <c r="F29" s="94">
        <v>10995</v>
      </c>
      <c r="G29" s="94">
        <v>1668</v>
      </c>
      <c r="H29" s="56">
        <v>1702</v>
      </c>
      <c r="I29" s="94">
        <v>835</v>
      </c>
      <c r="J29" s="56">
        <v>837</v>
      </c>
      <c r="K29" s="94">
        <v>2905</v>
      </c>
      <c r="L29" s="94">
        <v>2601</v>
      </c>
      <c r="M29" s="94">
        <v>872</v>
      </c>
      <c r="N29" s="94">
        <v>716</v>
      </c>
      <c r="O29" s="94">
        <v>1083</v>
      </c>
      <c r="P29" s="94">
        <v>938</v>
      </c>
      <c r="Q29" s="56">
        <v>2109</v>
      </c>
      <c r="R29" s="56">
        <v>2091</v>
      </c>
      <c r="S29" s="94">
        <v>1136</v>
      </c>
      <c r="T29" s="94">
        <v>1161</v>
      </c>
      <c r="U29" s="56">
        <v>16699</v>
      </c>
      <c r="V29" s="56">
        <v>16407</v>
      </c>
      <c r="W29" s="56">
        <v>113360</v>
      </c>
      <c r="X29" s="56">
        <v>117627</v>
      </c>
    </row>
    <row r="30" spans="1:25" ht="18" customHeight="1">
      <c r="A30" s="104"/>
      <c r="B30" s="104"/>
      <c r="C30" s="55" t="s">
        <v>179</v>
      </c>
      <c r="D30" s="86" t="s">
        <v>180</v>
      </c>
      <c r="E30" s="94">
        <v>214</v>
      </c>
      <c r="F30" s="94">
        <v>209</v>
      </c>
      <c r="G30" s="94">
        <v>123</v>
      </c>
      <c r="H30" s="56">
        <v>119</v>
      </c>
      <c r="I30" s="94">
        <v>72</v>
      </c>
      <c r="J30" s="56">
        <v>73</v>
      </c>
      <c r="K30" s="94">
        <v>340</v>
      </c>
      <c r="L30" s="94">
        <v>320</v>
      </c>
      <c r="M30" s="94">
        <v>149</v>
      </c>
      <c r="N30" s="94">
        <v>136</v>
      </c>
      <c r="O30" s="94">
        <v>100</v>
      </c>
      <c r="P30" s="94">
        <v>90</v>
      </c>
      <c r="Q30" s="56">
        <v>114</v>
      </c>
      <c r="R30" s="56">
        <v>288</v>
      </c>
      <c r="S30" s="94">
        <v>234</v>
      </c>
      <c r="T30" s="94">
        <v>205</v>
      </c>
      <c r="U30" s="56">
        <v>604</v>
      </c>
      <c r="V30" s="56">
        <v>627</v>
      </c>
      <c r="W30" s="56">
        <v>5381</v>
      </c>
      <c r="X30" s="56">
        <v>6731</v>
      </c>
    </row>
    <row r="31" spans="1:25" ht="18" customHeight="1">
      <c r="A31" s="104"/>
      <c r="B31" s="104"/>
      <c r="C31" s="30" t="s">
        <v>181</v>
      </c>
      <c r="D31" s="86" t="s">
        <v>182</v>
      </c>
      <c r="E31" s="94">
        <f>E28-E29-E30</f>
        <v>908</v>
      </c>
      <c r="F31" s="94">
        <f>F28-F29-F30</f>
        <v>160</v>
      </c>
      <c r="G31" s="94">
        <f>G28-G29-G30+1</f>
        <v>-313</v>
      </c>
      <c r="H31" s="56">
        <f>H28-H29-H30</f>
        <v>208</v>
      </c>
      <c r="I31" s="94">
        <f>I28-I29-I30-1</f>
        <v>244</v>
      </c>
      <c r="J31" s="56">
        <f>J28-J29-J30-1</f>
        <v>328</v>
      </c>
      <c r="K31" s="94">
        <f t="shared" ref="K31:Q31" si="0">K28-K29-K30</f>
        <v>204</v>
      </c>
      <c r="L31" s="94">
        <f t="shared" si="0"/>
        <v>194</v>
      </c>
      <c r="M31" s="94">
        <f t="shared" si="0"/>
        <v>335</v>
      </c>
      <c r="N31" s="94">
        <f t="shared" si="0"/>
        <v>578</v>
      </c>
      <c r="O31" s="94">
        <f t="shared" si="0"/>
        <v>380</v>
      </c>
      <c r="P31" s="94">
        <f t="shared" si="0"/>
        <v>-425</v>
      </c>
      <c r="Q31" s="56">
        <f t="shared" si="0"/>
        <v>593</v>
      </c>
      <c r="R31" s="56">
        <f>R28-R29-R30-1</f>
        <v>500</v>
      </c>
      <c r="S31" s="94">
        <f>S28-S29-S30</f>
        <v>129</v>
      </c>
      <c r="T31" s="94">
        <f>T28-T29-T30</f>
        <v>132</v>
      </c>
      <c r="U31" s="56">
        <f>U28-U29-U30</f>
        <v>607</v>
      </c>
      <c r="V31" s="56">
        <f>V28-V29-V30</f>
        <v>685</v>
      </c>
      <c r="W31" s="56">
        <f>W28-W29-W30</f>
        <v>3530</v>
      </c>
      <c r="X31" s="56">
        <f>X28-X29-X30+1</f>
        <v>-7986</v>
      </c>
      <c r="Y31" s="7"/>
    </row>
    <row r="32" spans="1:25" ht="18" customHeight="1">
      <c r="A32" s="104"/>
      <c r="B32" s="104"/>
      <c r="C32" s="55" t="s">
        <v>183</v>
      </c>
      <c r="D32" s="86" t="s">
        <v>184</v>
      </c>
      <c r="E32" s="94">
        <v>15</v>
      </c>
      <c r="F32" s="94">
        <v>8</v>
      </c>
      <c r="G32" s="94">
        <v>532</v>
      </c>
      <c r="H32" s="56">
        <v>25</v>
      </c>
      <c r="I32" s="94">
        <v>5</v>
      </c>
      <c r="J32" s="56">
        <v>7</v>
      </c>
      <c r="K32" s="94">
        <v>19</v>
      </c>
      <c r="L32" s="94">
        <v>10</v>
      </c>
      <c r="M32" s="94">
        <v>3</v>
      </c>
      <c r="N32" s="94">
        <v>2</v>
      </c>
      <c r="O32" s="94">
        <v>43</v>
      </c>
      <c r="P32" s="94">
        <v>27</v>
      </c>
      <c r="Q32" s="56">
        <v>16</v>
      </c>
      <c r="R32" s="56">
        <v>20</v>
      </c>
      <c r="S32" s="94">
        <v>3</v>
      </c>
      <c r="T32" s="94">
        <v>2</v>
      </c>
      <c r="U32" s="56">
        <v>9</v>
      </c>
      <c r="V32" s="56">
        <v>4</v>
      </c>
      <c r="W32" s="56">
        <v>823</v>
      </c>
      <c r="X32" s="56">
        <v>837</v>
      </c>
    </row>
    <row r="33" spans="1:24" ht="18" customHeight="1">
      <c r="A33" s="104"/>
      <c r="B33" s="104"/>
      <c r="C33" s="55" t="s">
        <v>185</v>
      </c>
      <c r="D33" s="86" t="s">
        <v>186</v>
      </c>
      <c r="E33" s="94">
        <v>68</v>
      </c>
      <c r="F33" s="94">
        <v>50</v>
      </c>
      <c r="G33" s="94">
        <v>20</v>
      </c>
      <c r="H33" s="56">
        <v>21</v>
      </c>
      <c r="I33" s="94">
        <v>35</v>
      </c>
      <c r="J33" s="56">
        <v>37</v>
      </c>
      <c r="K33" s="94">
        <v>33</v>
      </c>
      <c r="L33" s="94">
        <v>38</v>
      </c>
      <c r="M33" s="94">
        <v>15</v>
      </c>
      <c r="N33" s="94">
        <v>8</v>
      </c>
      <c r="O33" s="94">
        <v>0</v>
      </c>
      <c r="P33" s="94">
        <v>0</v>
      </c>
      <c r="Q33" s="56">
        <v>79</v>
      </c>
      <c r="R33" s="56">
        <v>81</v>
      </c>
      <c r="S33" s="94">
        <v>0</v>
      </c>
      <c r="T33" s="94">
        <v>1</v>
      </c>
      <c r="U33" s="56">
        <v>0</v>
      </c>
      <c r="V33" s="56">
        <v>0</v>
      </c>
      <c r="W33" s="56">
        <v>505</v>
      </c>
      <c r="X33" s="56">
        <v>628</v>
      </c>
    </row>
    <row r="34" spans="1:24" ht="18" customHeight="1">
      <c r="A34" s="104"/>
      <c r="B34" s="104"/>
      <c r="C34" s="30" t="s">
        <v>187</v>
      </c>
      <c r="D34" s="86" t="s">
        <v>188</v>
      </c>
      <c r="E34" s="94">
        <f>E31+E32-E33</f>
        <v>855</v>
      </c>
      <c r="F34" s="94">
        <f>F31+F32-F33</f>
        <v>118</v>
      </c>
      <c r="G34" s="94">
        <f>G31+G32-G33</f>
        <v>199</v>
      </c>
      <c r="H34" s="56">
        <f>H31+H32-H33</f>
        <v>212</v>
      </c>
      <c r="I34" s="94">
        <f>I31+I32-I33+1</f>
        <v>215</v>
      </c>
      <c r="J34" s="56">
        <f>J31+J32-J33+1</f>
        <v>299</v>
      </c>
      <c r="K34" s="94">
        <f>K31+K32-K33-1</f>
        <v>189</v>
      </c>
      <c r="L34" s="94">
        <f>L31+L32-L33</f>
        <v>166</v>
      </c>
      <c r="M34" s="94">
        <f>M31+M32-M33</f>
        <v>323</v>
      </c>
      <c r="N34" s="94">
        <f>N31+N32-N33</f>
        <v>572</v>
      </c>
      <c r="O34" s="94">
        <f>O31+O32-O33</f>
        <v>423</v>
      </c>
      <c r="P34" s="94">
        <f>P31+P32-P33+1</f>
        <v>-397</v>
      </c>
      <c r="Q34" s="56">
        <f>Q31+Q32-Q33</f>
        <v>530</v>
      </c>
      <c r="R34" s="56">
        <f>R31+R32-R33</f>
        <v>439</v>
      </c>
      <c r="S34" s="94">
        <f>S31+S32-S33</f>
        <v>132</v>
      </c>
      <c r="T34" s="94">
        <f>T31+T32-T33</f>
        <v>133</v>
      </c>
      <c r="U34" s="56">
        <f>U31+U32-U33</f>
        <v>616</v>
      </c>
      <c r="V34" s="56">
        <f>V31+V32-V33-1</f>
        <v>688</v>
      </c>
      <c r="W34" s="56">
        <f>W31+W32-W33</f>
        <v>3848</v>
      </c>
      <c r="X34" s="56">
        <f>X31+X32-X33</f>
        <v>-7777</v>
      </c>
    </row>
    <row r="35" spans="1:24" ht="18" customHeight="1">
      <c r="A35" s="104"/>
      <c r="B35" s="104" t="s">
        <v>189</v>
      </c>
      <c r="C35" s="55" t="s">
        <v>190</v>
      </c>
      <c r="D35" s="86" t="s">
        <v>191</v>
      </c>
      <c r="E35" s="94">
        <v>0</v>
      </c>
      <c r="F35" s="94">
        <v>2230</v>
      </c>
      <c r="G35" s="94">
        <v>0</v>
      </c>
      <c r="H35" s="56">
        <v>0</v>
      </c>
      <c r="I35" s="94">
        <v>17</v>
      </c>
      <c r="J35" s="56">
        <v>2</v>
      </c>
      <c r="K35" s="94">
        <v>5</v>
      </c>
      <c r="L35" s="94">
        <v>90</v>
      </c>
      <c r="M35" s="94">
        <v>0</v>
      </c>
      <c r="N35" s="94">
        <v>0</v>
      </c>
      <c r="O35" s="94">
        <v>0</v>
      </c>
      <c r="P35" s="94">
        <v>0</v>
      </c>
      <c r="Q35" s="56">
        <v>0</v>
      </c>
      <c r="R35" s="56">
        <v>14</v>
      </c>
      <c r="S35" s="94">
        <v>0</v>
      </c>
      <c r="T35" s="94">
        <v>0</v>
      </c>
      <c r="U35" s="56">
        <v>0</v>
      </c>
      <c r="V35" s="56">
        <v>0</v>
      </c>
      <c r="W35" s="56">
        <v>4390</v>
      </c>
      <c r="X35" s="56">
        <v>4307</v>
      </c>
    </row>
    <row r="36" spans="1:24" ht="18" customHeight="1">
      <c r="A36" s="104"/>
      <c r="B36" s="104"/>
      <c r="C36" s="55" t="s">
        <v>192</v>
      </c>
      <c r="D36" s="86" t="s">
        <v>193</v>
      </c>
      <c r="E36" s="94">
        <v>0</v>
      </c>
      <c r="F36" s="94">
        <v>0</v>
      </c>
      <c r="G36" s="94">
        <v>136</v>
      </c>
      <c r="H36" s="56">
        <v>104</v>
      </c>
      <c r="I36" s="94">
        <v>2</v>
      </c>
      <c r="J36" s="56">
        <v>2</v>
      </c>
      <c r="K36" s="94">
        <v>16</v>
      </c>
      <c r="L36" s="94">
        <v>2</v>
      </c>
      <c r="M36" s="94">
        <v>83</v>
      </c>
      <c r="N36" s="94">
        <v>35</v>
      </c>
      <c r="O36" s="94">
        <v>19</v>
      </c>
      <c r="P36" s="94">
        <v>0</v>
      </c>
      <c r="Q36" s="56">
        <v>0</v>
      </c>
      <c r="R36" s="56">
        <v>134</v>
      </c>
      <c r="S36" s="94">
        <v>0</v>
      </c>
      <c r="T36" s="94">
        <v>0</v>
      </c>
      <c r="U36" s="56">
        <v>0</v>
      </c>
      <c r="V36" s="56">
        <v>525</v>
      </c>
      <c r="W36" s="56">
        <v>2015</v>
      </c>
      <c r="X36" s="56">
        <v>2597</v>
      </c>
    </row>
    <row r="37" spans="1:24" ht="18" customHeight="1">
      <c r="A37" s="104"/>
      <c r="B37" s="104"/>
      <c r="C37" s="55" t="s">
        <v>194</v>
      </c>
      <c r="D37" s="86" t="s">
        <v>195</v>
      </c>
      <c r="E37" s="94">
        <f>E34+E35-E36</f>
        <v>855</v>
      </c>
      <c r="F37" s="94">
        <f>F34+F35-F36</f>
        <v>2348</v>
      </c>
      <c r="G37" s="94">
        <f>G34+G35-G36-1</f>
        <v>62</v>
      </c>
      <c r="H37" s="56">
        <f>H34+H35-H36</f>
        <v>108</v>
      </c>
      <c r="I37" s="94">
        <f>I34+I35-I36</f>
        <v>230</v>
      </c>
      <c r="J37" s="56">
        <f>J34+J35-J36-1</f>
        <v>298</v>
      </c>
      <c r="K37" s="94">
        <f t="shared" ref="K37:Q37" si="1">K34+K35-K36</f>
        <v>178</v>
      </c>
      <c r="L37" s="94">
        <f t="shared" si="1"/>
        <v>254</v>
      </c>
      <c r="M37" s="94">
        <f t="shared" si="1"/>
        <v>240</v>
      </c>
      <c r="N37" s="94">
        <f t="shared" si="1"/>
        <v>537</v>
      </c>
      <c r="O37" s="94">
        <f t="shared" si="1"/>
        <v>404</v>
      </c>
      <c r="P37" s="94">
        <f t="shared" si="1"/>
        <v>-397</v>
      </c>
      <c r="Q37" s="56">
        <f t="shared" si="1"/>
        <v>530</v>
      </c>
      <c r="R37" s="56">
        <f>R34+R35-R36-1</f>
        <v>318</v>
      </c>
      <c r="S37" s="94">
        <f>S34+S35-S36</f>
        <v>132</v>
      </c>
      <c r="T37" s="94">
        <f>T34+T35-T36</f>
        <v>133</v>
      </c>
      <c r="U37" s="56">
        <f>U34+U35-U36</f>
        <v>616</v>
      </c>
      <c r="V37" s="56">
        <f>V34+V35-V36</f>
        <v>163</v>
      </c>
      <c r="W37" s="56">
        <f>W34+W35-W36</f>
        <v>6223</v>
      </c>
      <c r="X37" s="56">
        <f>X34+X35-X36-1</f>
        <v>-6068</v>
      </c>
    </row>
    <row r="38" spans="1:24" ht="18" customHeight="1">
      <c r="A38" s="104"/>
      <c r="B38" s="104"/>
      <c r="C38" s="55" t="s">
        <v>196</v>
      </c>
      <c r="D38" s="86" t="s">
        <v>197</v>
      </c>
      <c r="E38" s="94">
        <v>0</v>
      </c>
      <c r="F38" s="94">
        <v>0</v>
      </c>
      <c r="G38" s="94">
        <v>0</v>
      </c>
      <c r="H38" s="56">
        <v>0</v>
      </c>
      <c r="I38" s="94">
        <v>0</v>
      </c>
      <c r="J38" s="56">
        <v>0</v>
      </c>
      <c r="K38" s="94">
        <v>0</v>
      </c>
      <c r="L38" s="94">
        <v>0</v>
      </c>
      <c r="M38" s="94">
        <v>0</v>
      </c>
      <c r="N38" s="94">
        <v>0</v>
      </c>
      <c r="O38" s="94">
        <v>0</v>
      </c>
      <c r="P38" s="94">
        <v>0</v>
      </c>
      <c r="Q38" s="56">
        <v>0</v>
      </c>
      <c r="R38" s="56">
        <v>0</v>
      </c>
      <c r="S38" s="94">
        <v>0</v>
      </c>
      <c r="T38" s="94">
        <v>0</v>
      </c>
      <c r="U38" s="56">
        <v>0</v>
      </c>
      <c r="V38" s="56">
        <v>0</v>
      </c>
      <c r="W38" s="56">
        <v>0</v>
      </c>
      <c r="X38" s="56">
        <v>0</v>
      </c>
    </row>
    <row r="39" spans="1:24" ht="18" customHeight="1">
      <c r="A39" s="104"/>
      <c r="B39" s="104"/>
      <c r="C39" s="55" t="s">
        <v>198</v>
      </c>
      <c r="D39" s="86" t="s">
        <v>199</v>
      </c>
      <c r="E39" s="94">
        <v>0</v>
      </c>
      <c r="F39" s="94">
        <v>0</v>
      </c>
      <c r="G39" s="94">
        <v>0</v>
      </c>
      <c r="H39" s="56">
        <v>0</v>
      </c>
      <c r="I39" s="94">
        <v>0</v>
      </c>
      <c r="J39" s="56">
        <v>0</v>
      </c>
      <c r="K39" s="94">
        <v>0</v>
      </c>
      <c r="L39" s="94">
        <v>0</v>
      </c>
      <c r="M39" s="94">
        <v>0</v>
      </c>
      <c r="N39" s="94">
        <v>0</v>
      </c>
      <c r="O39" s="94">
        <v>0</v>
      </c>
      <c r="P39" s="94">
        <v>0</v>
      </c>
      <c r="Q39" s="56">
        <v>0</v>
      </c>
      <c r="R39" s="56">
        <v>0</v>
      </c>
      <c r="S39" s="94">
        <v>0</v>
      </c>
      <c r="T39" s="94">
        <v>0</v>
      </c>
      <c r="U39" s="56">
        <v>0</v>
      </c>
      <c r="V39" s="56">
        <v>0</v>
      </c>
      <c r="W39" s="56">
        <v>0</v>
      </c>
      <c r="X39" s="56">
        <v>0</v>
      </c>
    </row>
    <row r="40" spans="1:24" ht="18" customHeight="1">
      <c r="A40" s="104"/>
      <c r="B40" s="104"/>
      <c r="C40" s="55" t="s">
        <v>200</v>
      </c>
      <c r="D40" s="86" t="s">
        <v>201</v>
      </c>
      <c r="E40" s="94">
        <v>0</v>
      </c>
      <c r="F40" s="94">
        <v>0</v>
      </c>
      <c r="G40" s="94">
        <v>1</v>
      </c>
      <c r="H40" s="56">
        <v>1</v>
      </c>
      <c r="I40" s="94">
        <v>36</v>
      </c>
      <c r="J40" s="56">
        <v>19</v>
      </c>
      <c r="K40" s="94">
        <v>52</v>
      </c>
      <c r="L40" s="94">
        <v>74</v>
      </c>
      <c r="M40" s="94">
        <v>74</v>
      </c>
      <c r="N40" s="94">
        <v>165</v>
      </c>
      <c r="O40" s="94">
        <v>141</v>
      </c>
      <c r="P40" s="94">
        <v>-136</v>
      </c>
      <c r="Q40" s="56">
        <v>134</v>
      </c>
      <c r="R40" s="56">
        <v>-82</v>
      </c>
      <c r="S40" s="94">
        <v>39</v>
      </c>
      <c r="T40" s="94">
        <v>45</v>
      </c>
      <c r="U40" s="56">
        <v>214</v>
      </c>
      <c r="V40" s="56">
        <v>61</v>
      </c>
      <c r="W40" s="56">
        <v>1916</v>
      </c>
      <c r="X40" s="56">
        <v>-1847</v>
      </c>
    </row>
    <row r="41" spans="1:24" ht="18" customHeight="1">
      <c r="A41" s="104"/>
      <c r="B41" s="104"/>
      <c r="C41" s="30" t="s">
        <v>202</v>
      </c>
      <c r="D41" s="86" t="s">
        <v>203</v>
      </c>
      <c r="E41" s="94">
        <f>E34+E35-E36-E40</f>
        <v>855</v>
      </c>
      <c r="F41" s="94">
        <f>F34+F35-F36-F40</f>
        <v>2348</v>
      </c>
      <c r="G41" s="94">
        <f>G34+G35-G36-G40</f>
        <v>62</v>
      </c>
      <c r="H41" s="56">
        <f>H34+H35-H36-H40</f>
        <v>107</v>
      </c>
      <c r="I41" s="94">
        <f>I34+I35-I36-I40</f>
        <v>194</v>
      </c>
      <c r="J41" s="56">
        <f>J34+J35-J36-J40-1</f>
        <v>279</v>
      </c>
      <c r="K41" s="94">
        <f>K34+K35-K36-K40</f>
        <v>126</v>
      </c>
      <c r="L41" s="94">
        <f>L34+L35-L36-L40</f>
        <v>180</v>
      </c>
      <c r="M41" s="94">
        <f>M34+M35-M36-M40</f>
        <v>166</v>
      </c>
      <c r="N41" s="94">
        <f>N34+N35-N36-N40</f>
        <v>372</v>
      </c>
      <c r="O41" s="94">
        <f>O34+O35-O36-O40</f>
        <v>263</v>
      </c>
      <c r="P41" s="94">
        <f>P34+P35-P36-P40-1</f>
        <v>-262</v>
      </c>
      <c r="Q41" s="56">
        <f>Q34+Q35-Q36-Q40</f>
        <v>396</v>
      </c>
      <c r="R41" s="56">
        <f>R34+R35-R36-R40</f>
        <v>401</v>
      </c>
      <c r="S41" s="94">
        <f>S34+S35-S36-S40</f>
        <v>93</v>
      </c>
      <c r="T41" s="94">
        <f>T34+T35-T36-T40</f>
        <v>88</v>
      </c>
      <c r="U41" s="56">
        <f>U34+U35-U36-U40</f>
        <v>402</v>
      </c>
      <c r="V41" s="56">
        <f>V34+V35-V36-V40+1</f>
        <v>103</v>
      </c>
      <c r="W41" s="56">
        <f>W34+W35-W36-W40</f>
        <v>4307</v>
      </c>
      <c r="X41" s="56">
        <f>X34+X35-X36-X40</f>
        <v>-4220</v>
      </c>
    </row>
    <row r="42" spans="1:24" ht="18" customHeight="1">
      <c r="A42" s="104"/>
      <c r="B42" s="104"/>
      <c r="C42" s="121" t="s">
        <v>204</v>
      </c>
      <c r="D42" s="121"/>
      <c r="E42" s="94">
        <f>E37+E38-E39-E40</f>
        <v>855</v>
      </c>
      <c r="F42" s="94">
        <f>F37+F38-F39-F40</f>
        <v>2348</v>
      </c>
      <c r="G42" s="94">
        <v>0</v>
      </c>
      <c r="H42" s="56">
        <v>0</v>
      </c>
      <c r="I42" s="94">
        <v>0</v>
      </c>
      <c r="J42" s="94">
        <v>0</v>
      </c>
      <c r="K42" s="94">
        <v>0</v>
      </c>
      <c r="L42" s="94">
        <v>0</v>
      </c>
      <c r="M42" s="94">
        <v>0</v>
      </c>
      <c r="N42" s="94">
        <v>0</v>
      </c>
      <c r="O42" s="94">
        <v>0</v>
      </c>
      <c r="P42" s="94">
        <v>0</v>
      </c>
      <c r="Q42" s="94">
        <v>0</v>
      </c>
      <c r="R42" s="56">
        <v>0</v>
      </c>
      <c r="S42" s="94">
        <v>0</v>
      </c>
      <c r="T42" s="94">
        <v>0</v>
      </c>
      <c r="U42" s="94">
        <v>0</v>
      </c>
      <c r="V42" s="56">
        <v>0</v>
      </c>
      <c r="W42" s="94">
        <v>0</v>
      </c>
      <c r="X42" s="56">
        <v>0</v>
      </c>
    </row>
    <row r="43" spans="1:24" ht="18" customHeight="1">
      <c r="A43" s="104"/>
      <c r="B43" s="104"/>
      <c r="C43" s="55" t="s">
        <v>205</v>
      </c>
      <c r="D43" s="86" t="s">
        <v>206</v>
      </c>
      <c r="E43" s="94">
        <v>0</v>
      </c>
      <c r="F43" s="94">
        <v>0</v>
      </c>
      <c r="G43" s="93">
        <v>131</v>
      </c>
      <c r="H43" s="56">
        <v>174</v>
      </c>
      <c r="I43" s="94">
        <v>-9736</v>
      </c>
      <c r="J43" s="56">
        <v>-10115</v>
      </c>
      <c r="K43" s="94">
        <v>1663</v>
      </c>
      <c r="L43" s="94">
        <v>1501</v>
      </c>
      <c r="M43" s="94">
        <v>2476</v>
      </c>
      <c r="N43" s="94">
        <v>2258</v>
      </c>
      <c r="O43" s="94">
        <v>433</v>
      </c>
      <c r="P43" s="94">
        <v>695</v>
      </c>
      <c r="Q43" s="94">
        <v>1189</v>
      </c>
      <c r="R43" s="56">
        <v>761</v>
      </c>
      <c r="S43" s="94">
        <v>551</v>
      </c>
      <c r="T43" s="94">
        <v>466</v>
      </c>
      <c r="U43" s="94">
        <v>852</v>
      </c>
      <c r="V43" s="56">
        <v>750</v>
      </c>
      <c r="W43" s="94">
        <v>38428</v>
      </c>
      <c r="X43" s="56">
        <v>42864</v>
      </c>
    </row>
    <row r="44" spans="1:24" ht="18" customHeight="1">
      <c r="A44" s="104"/>
      <c r="B44" s="104"/>
      <c r="C44" s="30" t="s">
        <v>207</v>
      </c>
      <c r="D44" s="89" t="s">
        <v>208</v>
      </c>
      <c r="E44" s="94">
        <f>E41+E43</f>
        <v>855</v>
      </c>
      <c r="F44" s="94">
        <f>F41+F43</f>
        <v>2348</v>
      </c>
      <c r="G44" s="93">
        <v>193</v>
      </c>
      <c r="H44" s="56">
        <f t="shared" ref="H44:Q44" si="2">H41+H43</f>
        <v>281</v>
      </c>
      <c r="I44" s="94">
        <f t="shared" si="2"/>
        <v>-9542</v>
      </c>
      <c r="J44" s="56">
        <f t="shared" si="2"/>
        <v>-9836</v>
      </c>
      <c r="K44" s="94">
        <f t="shared" si="2"/>
        <v>1789</v>
      </c>
      <c r="L44" s="94">
        <f t="shared" si="2"/>
        <v>1681</v>
      </c>
      <c r="M44" s="94">
        <f t="shared" si="2"/>
        <v>2642</v>
      </c>
      <c r="N44" s="94">
        <f t="shared" si="2"/>
        <v>2630</v>
      </c>
      <c r="O44" s="94">
        <f t="shared" si="2"/>
        <v>696</v>
      </c>
      <c r="P44" s="94">
        <f t="shared" si="2"/>
        <v>433</v>
      </c>
      <c r="Q44" s="94">
        <f t="shared" si="2"/>
        <v>1585</v>
      </c>
      <c r="R44" s="56">
        <f>R41+R43-1</f>
        <v>1161</v>
      </c>
      <c r="S44" s="94">
        <f>S41+S43-3</f>
        <v>641</v>
      </c>
      <c r="T44" s="94">
        <v>551</v>
      </c>
      <c r="U44" s="94">
        <f>U41+U43</f>
        <v>1254</v>
      </c>
      <c r="V44" s="56">
        <f>V41+V43-1</f>
        <v>852</v>
      </c>
      <c r="W44" s="94">
        <f>W41+W43+1</f>
        <v>42736</v>
      </c>
      <c r="X44" s="56">
        <f>X41+X43-1</f>
        <v>38643</v>
      </c>
    </row>
    <row r="45" spans="1:24" ht="14.1" customHeight="1">
      <c r="A45" s="11" t="s">
        <v>209</v>
      </c>
    </row>
    <row r="46" spans="1:24" ht="14.1" customHeight="1">
      <c r="A46" s="11" t="s">
        <v>210</v>
      </c>
    </row>
    <row r="47" spans="1:24">
      <c r="A47" s="49"/>
    </row>
  </sheetData>
  <mergeCells count="20">
    <mergeCell ref="C42:D42"/>
    <mergeCell ref="A15:A27"/>
    <mergeCell ref="B15:B18"/>
    <mergeCell ref="B19:B22"/>
    <mergeCell ref="B23:B26"/>
    <mergeCell ref="A28:A44"/>
    <mergeCell ref="B28:B34"/>
    <mergeCell ref="B35:B44"/>
    <mergeCell ref="W6:X6"/>
    <mergeCell ref="A8:A14"/>
    <mergeCell ref="B9:B14"/>
    <mergeCell ref="E6:F6"/>
    <mergeCell ref="G6:H6"/>
    <mergeCell ref="I6:J6"/>
    <mergeCell ref="K6:L6"/>
    <mergeCell ref="M6:N6"/>
    <mergeCell ref="O6:P6"/>
    <mergeCell ref="Q6:R6"/>
    <mergeCell ref="S6:T6"/>
    <mergeCell ref="U6:V6"/>
  </mergeCells>
  <phoneticPr fontId="20"/>
  <printOptions horizontalCentered="1" gridLinesSet="0"/>
  <pageMargins left="0.39370078740157483" right="0.39370078740157483" top="0.19685039370078741" bottom="0.19685039370078741" header="0.27559055118110237" footer="0.23622047244094491"/>
  <pageSetup paperSize="9" scale="47" firstPageNumber="5" orientation="landscape" useFirstPageNumber="1" r:id="rId1"/>
  <headerFooter alignWithMargins="0">
    <oddHeader>&amp;R&amp;"明朝,斜体"&amp;9指定都市－5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8</vt:i4>
      </vt:variant>
    </vt:vector>
  </HeadingPairs>
  <TitlesOfParts>
    <vt:vector size="14" baseType="lpstr">
      <vt:lpstr>1.普通会計予算（R4-5年度）</vt:lpstr>
      <vt:lpstr>2.公営企業会計予算（R4-5年度）</vt:lpstr>
      <vt:lpstr>3.(1)普通会計決算（R2-3年度）</vt:lpstr>
      <vt:lpstr>3.(2)財政指標等（H29‐R3年度）</vt:lpstr>
      <vt:lpstr>4.公営企業会計決算（R2-3年度）</vt:lpstr>
      <vt:lpstr>5.三セク決算（R2-3年度）</vt:lpstr>
      <vt:lpstr>'1.普通会計予算（R4-5年度）'!Print_Area</vt:lpstr>
      <vt:lpstr>'2.公営企業会計予算（R4-5年度）'!Print_Area</vt:lpstr>
      <vt:lpstr>'3.(1)普通会計決算（R2-3年度）'!Print_Area</vt:lpstr>
      <vt:lpstr>'3.(2)財政指標等（H29‐R3年度）'!Print_Area</vt:lpstr>
      <vt:lpstr>'4.公営企業会計決算（R2-3年度）'!Print_Area</vt:lpstr>
      <vt:lpstr>'5.三セク決算（R2-3年度）'!Print_Area</vt:lpstr>
      <vt:lpstr>'2.公営企業会計予算（R4-5年度）'!Print_Titles</vt:lpstr>
      <vt:lpstr>'4.公営企業会計決算（R2-3年度）'!Print_Titles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調査統計係</dc:creator>
  <cp:lastModifiedBy>遠藤　倫瑠</cp:lastModifiedBy>
  <cp:lastPrinted>2023-08-23T06:48:29Z</cp:lastPrinted>
  <dcterms:created xsi:type="dcterms:W3CDTF">1999-07-06T05:17:05Z</dcterms:created>
  <dcterms:modified xsi:type="dcterms:W3CDTF">2023-08-23T06:48:51Z</dcterms:modified>
</cp:coreProperties>
</file>