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/>
  <mc:AlternateContent xmlns:mc="http://schemas.openxmlformats.org/markup-compatibility/2006">
    <mc:Choice Requires="x15">
      <x15ac:absPath xmlns:x15ac="http://schemas.microsoft.com/office/spreadsheetml/2010/11/ac" url="\\10.214.25.11\share\旧サーバー\24年度データ移行\市債・各種調査\R5\050706都道府県及び指定都市の財政状況について（8月25日期限）\06回答\"/>
    </mc:Choice>
  </mc:AlternateContent>
  <xr:revisionPtr revIDLastSave="0" documentId="13_ncr:1_{7C0EEEC7-7915-4DFC-AE19-C776B018EB9A}" xr6:coauthVersionLast="36" xr6:coauthVersionMax="47" xr10:uidLastSave="{00000000-0000-0000-0000-000000000000}"/>
  <bookViews>
    <workbookView xWindow="0" yWindow="0" windowWidth="20490" windowHeight="7455" tabRatio="774" firstSheet="5" activeTab="5" xr2:uid="{00000000-000D-0000-FFFF-FFFF00000000}"/>
  </bookViews>
  <sheets>
    <sheet name="1.普通会計予算（R4-5年度）" sheetId="2" r:id="rId1"/>
    <sheet name="2.公営企業会計予算（R4-5年度）" sheetId="6" r:id="rId2"/>
    <sheet name="2.公営企業会計予算（R4-5年度） (2)" sheetId="12" r:id="rId3"/>
    <sheet name="3.(1)普通会計決算（R2-3年度）" sheetId="7" r:id="rId4"/>
    <sheet name="3.(2)財政指標等（H29‐R3年度）" sheetId="8" r:id="rId5"/>
    <sheet name="4.公営企業会計決算（R2-3年度）" sheetId="9" r:id="rId6"/>
    <sheet name="4.公営企業会計決算（R2-3年度） (2)" sheetId="11" r:id="rId7"/>
    <sheet name="5.三セク決算（R2-3年度）" sheetId="10" r:id="rId8"/>
  </sheets>
  <definedNames>
    <definedName name="_xlnm.Print_Area" localSheetId="0">'1.普通会計予算（R4-5年度）'!$A$1:$I$42</definedName>
    <definedName name="_xlnm.Print_Area" localSheetId="1">'2.公営企業会計予算（R4-5年度）'!$A$1:$O$50</definedName>
    <definedName name="_xlnm.Print_Area" localSheetId="2">'2.公営企業会計予算（R4-5年度） (2)'!$A$1:$O$50</definedName>
    <definedName name="_xlnm.Print_Area" localSheetId="3">'3.(1)普通会計決算（R2-3年度）'!$A$1:$I$42</definedName>
    <definedName name="_xlnm.Print_Area" localSheetId="4">'3.(2)財政指標等（H29‐R3年度）'!$A$1:$I$35</definedName>
    <definedName name="_xlnm.Print_Area" localSheetId="5">'4.公営企業会計決算（R2-3年度）'!$A$1:$O$49</definedName>
    <definedName name="_xlnm.Print_Area" localSheetId="6">'4.公営企業会計決算（R2-3年度） (2)'!$A$1:$O$49</definedName>
    <definedName name="_xlnm.Print_Area" localSheetId="7">'5.三セク決算（R2-3年度）'!$A$1:$V$46</definedName>
    <definedName name="_xlnm.Print_Titles" localSheetId="1">'2.公営企業会計予算（R4-5年度）'!$1:$4</definedName>
    <definedName name="_xlnm.Print_Titles" localSheetId="2">'2.公営企業会計予算（R4-5年度） (2)'!$1:$4</definedName>
    <definedName name="_xlnm.Print_Titles" localSheetId="5">'4.公営企業会計決算（R2-3年度）'!$1:$4</definedName>
    <definedName name="_xlnm.Print_Titles" localSheetId="6">'4.公営企業会計決算（R2-3年度） (2)'!$1:$4</definedName>
  </definedNames>
  <calcPr calcId="191029"/>
</workbook>
</file>

<file path=xl/calcChain.xml><?xml version="1.0" encoding="utf-8"?>
<calcChain xmlns="http://schemas.openxmlformats.org/spreadsheetml/2006/main">
  <c r="N27" i="9" l="1"/>
  <c r="F24" i="11" l="1"/>
  <c r="F16" i="11"/>
  <c r="L39" i="9"/>
  <c r="F39" i="9"/>
  <c r="H39" i="9"/>
  <c r="F24" i="9"/>
  <c r="N14" i="9"/>
  <c r="F14" i="9"/>
  <c r="F16" i="12"/>
  <c r="F14" i="12"/>
  <c r="N27" i="12"/>
  <c r="L24" i="12"/>
  <c r="L27" i="12" s="1"/>
  <c r="N45" i="12"/>
  <c r="O44" i="12"/>
  <c r="O45" i="12" s="1"/>
  <c r="N44" i="12"/>
  <c r="M44" i="12"/>
  <c r="L44" i="12"/>
  <c r="K44" i="12"/>
  <c r="J44" i="12"/>
  <c r="I44" i="12"/>
  <c r="H44" i="12"/>
  <c r="G44" i="12"/>
  <c r="F44" i="12"/>
  <c r="O39" i="12"/>
  <c r="N39" i="12"/>
  <c r="M39" i="12"/>
  <c r="M45" i="12" s="1"/>
  <c r="L39" i="12"/>
  <c r="L45" i="12" s="1"/>
  <c r="K39" i="12"/>
  <c r="K45" i="12" s="1"/>
  <c r="J39" i="12"/>
  <c r="J45" i="12" s="1"/>
  <c r="I39" i="12"/>
  <c r="I45" i="12" s="1"/>
  <c r="H39" i="12"/>
  <c r="G39" i="12"/>
  <c r="F39" i="12"/>
  <c r="F45" i="12" s="1"/>
  <c r="M27" i="12"/>
  <c r="O24" i="12"/>
  <c r="O27" i="12" s="1"/>
  <c r="N24" i="12"/>
  <c r="M24" i="12"/>
  <c r="K24" i="12"/>
  <c r="K27" i="12" s="1"/>
  <c r="J24" i="12"/>
  <c r="J27" i="12" s="1"/>
  <c r="I24" i="12"/>
  <c r="I27" i="12" s="1"/>
  <c r="H24" i="12"/>
  <c r="H27" i="12" s="1"/>
  <c r="G24" i="12"/>
  <c r="G27" i="12" s="1"/>
  <c r="F24" i="12"/>
  <c r="F27" i="12" s="1"/>
  <c r="O16" i="12"/>
  <c r="N16" i="12"/>
  <c r="M16" i="12"/>
  <c r="L16" i="12"/>
  <c r="K16" i="12"/>
  <c r="J16" i="12"/>
  <c r="I16" i="12"/>
  <c r="H16" i="12"/>
  <c r="G16" i="12"/>
  <c r="O15" i="12"/>
  <c r="N15" i="12"/>
  <c r="M15" i="12"/>
  <c r="L15" i="12"/>
  <c r="K15" i="12"/>
  <c r="J15" i="12"/>
  <c r="I15" i="12"/>
  <c r="H15" i="12"/>
  <c r="G15" i="12"/>
  <c r="F15" i="12"/>
  <c r="O14" i="12"/>
  <c r="N14" i="12"/>
  <c r="M14" i="12"/>
  <c r="L14" i="12"/>
  <c r="K14" i="12"/>
  <c r="J14" i="12"/>
  <c r="I14" i="12"/>
  <c r="H14" i="12"/>
  <c r="G14" i="12"/>
  <c r="M45" i="11"/>
  <c r="L45" i="11"/>
  <c r="O44" i="11"/>
  <c r="O45" i="11" s="1"/>
  <c r="N44" i="11"/>
  <c r="N45" i="11" s="1"/>
  <c r="M44" i="11"/>
  <c r="L44" i="11"/>
  <c r="K44" i="11"/>
  <c r="J44" i="11"/>
  <c r="I44" i="11"/>
  <c r="H44" i="11"/>
  <c r="G44" i="11"/>
  <c r="G45" i="11" s="1"/>
  <c r="F44" i="11"/>
  <c r="F45" i="11" s="1"/>
  <c r="O39" i="11"/>
  <c r="N39" i="11"/>
  <c r="M39" i="11"/>
  <c r="L39" i="11"/>
  <c r="K39" i="11"/>
  <c r="K45" i="11" s="1"/>
  <c r="J39" i="11"/>
  <c r="J45" i="11" s="1"/>
  <c r="I39" i="11"/>
  <c r="I45" i="11" s="1"/>
  <c r="H39" i="11"/>
  <c r="H45" i="11" s="1"/>
  <c r="G39" i="11"/>
  <c r="F39" i="11"/>
  <c r="K27" i="11"/>
  <c r="J27" i="11"/>
  <c r="O24" i="11"/>
  <c r="O27" i="11" s="1"/>
  <c r="N24" i="11"/>
  <c r="N27" i="11" s="1"/>
  <c r="M24" i="11"/>
  <c r="M27" i="11" s="1"/>
  <c r="L24" i="11"/>
  <c r="L27" i="11" s="1"/>
  <c r="K24" i="11"/>
  <c r="J24" i="11"/>
  <c r="I24" i="11"/>
  <c r="I27" i="11" s="1"/>
  <c r="H24" i="11"/>
  <c r="H27" i="11" s="1"/>
  <c r="G24" i="11"/>
  <c r="G27" i="11" s="1"/>
  <c r="F27" i="11"/>
  <c r="O16" i="11"/>
  <c r="N16" i="11"/>
  <c r="M16" i="11"/>
  <c r="L16" i="11"/>
  <c r="K16" i="11"/>
  <c r="J16" i="11"/>
  <c r="I16" i="11"/>
  <c r="H16" i="11"/>
  <c r="G16" i="11"/>
  <c r="O15" i="11"/>
  <c r="N15" i="11"/>
  <c r="M15" i="11"/>
  <c r="L15" i="11"/>
  <c r="K15" i="11"/>
  <c r="J15" i="11"/>
  <c r="I15" i="11"/>
  <c r="H15" i="11"/>
  <c r="G15" i="11"/>
  <c r="F15" i="11"/>
  <c r="O14" i="11"/>
  <c r="N14" i="11"/>
  <c r="M14" i="11"/>
  <c r="L14" i="11"/>
  <c r="K14" i="11"/>
  <c r="J14" i="11"/>
  <c r="I14" i="11"/>
  <c r="H14" i="11"/>
  <c r="G14" i="11"/>
  <c r="F14" i="11"/>
  <c r="N27" i="6"/>
  <c r="L24" i="6"/>
  <c r="F14" i="6"/>
  <c r="G45" i="12" l="1"/>
  <c r="H45" i="12"/>
  <c r="O44" i="10"/>
  <c r="O41" i="10"/>
  <c r="K44" i="10" l="1"/>
  <c r="T41" i="10"/>
  <c r="S31" i="10" l="1"/>
  <c r="E34" i="10"/>
  <c r="U41" i="10" l="1"/>
  <c r="U37" i="10"/>
  <c r="M34" i="10" l="1"/>
  <c r="O31" i="10" l="1"/>
  <c r="I34" i="10"/>
  <c r="H44" i="10"/>
  <c r="H31" i="10"/>
  <c r="R31" i="10" l="1"/>
  <c r="R34" i="10" s="1"/>
  <c r="Q31" i="10"/>
  <c r="Q34" i="10" s="1"/>
  <c r="L31" i="10"/>
  <c r="L34" i="10" s="1"/>
  <c r="K31" i="10"/>
  <c r="K34" i="10" s="1"/>
  <c r="J31" i="10"/>
  <c r="J34" i="10" s="1"/>
  <c r="I31" i="10"/>
  <c r="I37" i="10" s="1"/>
  <c r="I42" i="10" s="1"/>
  <c r="H34" i="10"/>
  <c r="H41" i="10" s="1"/>
  <c r="G31" i="10"/>
  <c r="G34" i="10" s="1"/>
  <c r="K41" i="10" l="1"/>
  <c r="K37" i="10"/>
  <c r="J41" i="10"/>
  <c r="J44" i="10" s="1"/>
  <c r="J37" i="10"/>
  <c r="J42" i="10" s="1"/>
  <c r="Q41" i="10"/>
  <c r="Q44" i="10" s="1"/>
  <c r="Q37" i="10"/>
  <c r="R37" i="10"/>
  <c r="R41" i="10"/>
  <c r="R44" i="10" s="1"/>
  <c r="L41" i="10"/>
  <c r="L44" i="10" s="1"/>
  <c r="L37" i="10"/>
  <c r="G37" i="10"/>
  <c r="G42" i="10" s="1"/>
  <c r="G41" i="10"/>
  <c r="G44" i="10" s="1"/>
  <c r="I41" i="10"/>
  <c r="I44" i="10" s="1"/>
  <c r="H37" i="10"/>
  <c r="H42" i="10" s="1"/>
  <c r="I16" i="2"/>
  <c r="H40" i="7"/>
  <c r="F40" i="7"/>
  <c r="H22" i="7"/>
  <c r="F22" i="7"/>
  <c r="G9" i="7" s="1"/>
  <c r="H40" i="2"/>
  <c r="F40" i="2"/>
  <c r="G38" i="2" s="1"/>
  <c r="H22" i="2"/>
  <c r="F22" i="2"/>
  <c r="G20" i="2" s="1"/>
  <c r="F27" i="9"/>
  <c r="I36" i="2"/>
  <c r="V31" i="10"/>
  <c r="V34" i="10" s="1"/>
  <c r="U31" i="10"/>
  <c r="U34" i="10" s="1"/>
  <c r="T31" i="10"/>
  <c r="T34" i="10" s="1"/>
  <c r="T44" i="10" s="1"/>
  <c r="S34" i="10"/>
  <c r="S41" i="10" s="1"/>
  <c r="S44" i="10" s="1"/>
  <c r="P31" i="10"/>
  <c r="P34" i="10" s="1"/>
  <c r="O34" i="10"/>
  <c r="N31" i="10"/>
  <c r="N34" i="10" s="1"/>
  <c r="M31" i="10"/>
  <c r="F31" i="10"/>
  <c r="F34" i="10" s="1"/>
  <c r="F37" i="10" s="1"/>
  <c r="F42" i="10" s="1"/>
  <c r="E31" i="10"/>
  <c r="E37" i="10" s="1"/>
  <c r="E42" i="10" s="1"/>
  <c r="O44" i="9"/>
  <c r="N44" i="9"/>
  <c r="M44" i="9"/>
  <c r="L44" i="9"/>
  <c r="K44" i="9"/>
  <c r="K45" i="9" s="1"/>
  <c r="J44" i="9"/>
  <c r="I44" i="9"/>
  <c r="H44" i="9"/>
  <c r="G44" i="9"/>
  <c r="F44" i="9"/>
  <c r="O39" i="9"/>
  <c r="N39" i="9"/>
  <c r="M39" i="9"/>
  <c r="M45" i="9" s="1"/>
  <c r="K39" i="9"/>
  <c r="J39" i="9"/>
  <c r="I39" i="9"/>
  <c r="I45" i="9" s="1"/>
  <c r="G39" i="9"/>
  <c r="O24" i="9"/>
  <c r="O27" i="9" s="1"/>
  <c r="N24" i="9"/>
  <c r="M24" i="9"/>
  <c r="M27" i="9" s="1"/>
  <c r="L24" i="9"/>
  <c r="L27" i="9" s="1"/>
  <c r="K24" i="9"/>
  <c r="K27" i="9" s="1"/>
  <c r="J24" i="9"/>
  <c r="J27" i="9" s="1"/>
  <c r="I24" i="9"/>
  <c r="I27" i="9"/>
  <c r="H24" i="9"/>
  <c r="H27" i="9" s="1"/>
  <c r="G24" i="9"/>
  <c r="G27" i="9" s="1"/>
  <c r="O16" i="9"/>
  <c r="N16" i="9"/>
  <c r="M16" i="9"/>
  <c r="L16" i="9"/>
  <c r="K16" i="9"/>
  <c r="J16" i="9"/>
  <c r="I16" i="9"/>
  <c r="H16" i="9"/>
  <c r="G16" i="9"/>
  <c r="F16" i="9"/>
  <c r="O15" i="9"/>
  <c r="N15" i="9"/>
  <c r="M15" i="9"/>
  <c r="L15" i="9"/>
  <c r="K15" i="9"/>
  <c r="J15" i="9"/>
  <c r="I15" i="9"/>
  <c r="H15" i="9"/>
  <c r="G15" i="9"/>
  <c r="F15" i="9"/>
  <c r="O14" i="9"/>
  <c r="M14" i="9"/>
  <c r="L14" i="9"/>
  <c r="K14" i="9"/>
  <c r="J14" i="9"/>
  <c r="I14" i="9"/>
  <c r="H14" i="9"/>
  <c r="G14" i="9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O44" i="6"/>
  <c r="N44" i="6"/>
  <c r="M44" i="6"/>
  <c r="L44" i="6"/>
  <c r="K44" i="6"/>
  <c r="J44" i="6"/>
  <c r="I44" i="6"/>
  <c r="H44" i="6"/>
  <c r="G44" i="6"/>
  <c r="F44" i="6"/>
  <c r="O39" i="6"/>
  <c r="O45" i="6" s="1"/>
  <c r="N39" i="6"/>
  <c r="M39" i="6"/>
  <c r="L39" i="6"/>
  <c r="K39" i="6"/>
  <c r="J39" i="6"/>
  <c r="I39" i="6"/>
  <c r="H39" i="6"/>
  <c r="H45" i="6" s="1"/>
  <c r="G39" i="6"/>
  <c r="F39" i="6"/>
  <c r="O24" i="6"/>
  <c r="O27" i="6" s="1"/>
  <c r="N24" i="6"/>
  <c r="M24" i="6"/>
  <c r="M27" i="6" s="1"/>
  <c r="L27" i="6"/>
  <c r="K24" i="6"/>
  <c r="K27" i="6" s="1"/>
  <c r="J24" i="6"/>
  <c r="J27" i="6" s="1"/>
  <c r="I24" i="6"/>
  <c r="I27" i="6" s="1"/>
  <c r="H24" i="6"/>
  <c r="H27" i="6" s="1"/>
  <c r="G24" i="6"/>
  <c r="G27" i="6" s="1"/>
  <c r="F24" i="6"/>
  <c r="F27" i="6" s="1"/>
  <c r="O16" i="6"/>
  <c r="N16" i="6"/>
  <c r="M16" i="6"/>
  <c r="L16" i="6"/>
  <c r="K16" i="6"/>
  <c r="J16" i="6"/>
  <c r="I16" i="6"/>
  <c r="H16" i="6"/>
  <c r="G16" i="6"/>
  <c r="F16" i="6"/>
  <c r="O15" i="6"/>
  <c r="N15" i="6"/>
  <c r="M15" i="6"/>
  <c r="L15" i="6"/>
  <c r="K15" i="6"/>
  <c r="J15" i="6"/>
  <c r="I15" i="6"/>
  <c r="H15" i="6"/>
  <c r="G15" i="6"/>
  <c r="F15" i="6"/>
  <c r="O14" i="6"/>
  <c r="N14" i="6"/>
  <c r="M14" i="6"/>
  <c r="L14" i="6"/>
  <c r="K14" i="6"/>
  <c r="J14" i="6"/>
  <c r="I14" i="6"/>
  <c r="H14" i="6"/>
  <c r="G14" i="6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G45" i="9" l="1"/>
  <c r="L45" i="6"/>
  <c r="G31" i="2"/>
  <c r="G34" i="2"/>
  <c r="O45" i="9"/>
  <c r="G40" i="2"/>
  <c r="G21" i="2"/>
  <c r="F45" i="6"/>
  <c r="N45" i="6"/>
  <c r="I40" i="7"/>
  <c r="S37" i="10"/>
  <c r="G13" i="2"/>
  <c r="I45" i="6"/>
  <c r="J45" i="9"/>
  <c r="K45" i="6"/>
  <c r="G31" i="7"/>
  <c r="G39" i="7"/>
  <c r="N45" i="9"/>
  <c r="G20" i="7"/>
  <c r="G10" i="7"/>
  <c r="G24" i="7"/>
  <c r="G28" i="7"/>
  <c r="G32" i="7"/>
  <c r="G36" i="7"/>
  <c r="G40" i="7"/>
  <c r="H45" i="9"/>
  <c r="G21" i="7"/>
  <c r="G25" i="7"/>
  <c r="G29" i="7"/>
  <c r="G33" i="7"/>
  <c r="G37" i="7"/>
  <c r="G26" i="2"/>
  <c r="G26" i="7"/>
  <c r="G30" i="7"/>
  <c r="G34" i="7"/>
  <c r="G38" i="7"/>
  <c r="G17" i="7"/>
  <c r="E41" i="10"/>
  <c r="E44" i="10" s="1"/>
  <c r="G19" i="7"/>
  <c r="G23" i="7"/>
  <c r="G14" i="7"/>
  <c r="G12" i="7"/>
  <c r="G27" i="7"/>
  <c r="G35" i="7"/>
  <c r="F45" i="9"/>
  <c r="N41" i="10"/>
  <c r="N44" i="10" s="1"/>
  <c r="N37" i="10"/>
  <c r="O37" i="10"/>
  <c r="T37" i="10"/>
  <c r="G9" i="2"/>
  <c r="I22" i="2"/>
  <c r="G22" i="2"/>
  <c r="G10" i="2"/>
  <c r="L45" i="9"/>
  <c r="G16" i="2"/>
  <c r="G14" i="2"/>
  <c r="F41" i="10"/>
  <c r="F44" i="10" s="1"/>
  <c r="G45" i="6"/>
  <c r="J45" i="6"/>
  <c r="M45" i="6"/>
  <c r="G19" i="2"/>
  <c r="M37" i="10"/>
  <c r="M41" i="10"/>
  <c r="M44" i="10" s="1"/>
  <c r="U44" i="10"/>
  <c r="V41" i="10"/>
  <c r="V44" i="10" s="1"/>
  <c r="V37" i="10"/>
  <c r="P41" i="10"/>
  <c r="P44" i="10" s="1"/>
  <c r="P37" i="10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12" i="2"/>
  <c r="G13" i="7"/>
  <c r="G18" i="2"/>
  <c r="G15" i="7"/>
  <c r="G22" i="7"/>
  <c r="G11" i="2"/>
  <c r="G33" i="2"/>
  <c r="G23" i="2"/>
  <c r="G25" i="2"/>
  <c r="G36" i="2"/>
</calcChain>
</file>

<file path=xl/sharedStrings.xml><?xml version="1.0" encoding="utf-8"?>
<sst xmlns="http://schemas.openxmlformats.org/spreadsheetml/2006/main" count="641" uniqueCount="279">
  <si>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</si>
  <si>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</si>
  <si>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</si>
  <si>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</si>
  <si>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</si>
  <si>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</si>
  <si>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</si>
  <si>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</si>
  <si>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</si>
  <si>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</si>
  <si>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</si>
  <si>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</si>
  <si>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</si>
  <si>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</si>
  <si>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</si>
  <si>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</si>
  <si>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</si>
  <si>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</si>
  <si>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</si>
  <si>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</si>
  <si>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</si>
  <si>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</si>
  <si>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</si>
  <si>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</si>
  <si>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</si>
  <si>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</si>
  <si>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</si>
  <si>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</si>
  <si>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</si>
  <si>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</si>
  <si>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</si>
  <si>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</si>
  <si>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</si>
  <si>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</si>
  <si>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</si>
  <si>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</si>
  <si>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</si>
  <si>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</si>
  <si>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</si>
  <si>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</si>
  <si>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</si>
  <si>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</si>
  <si>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</si>
  <si>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</si>
  <si>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</si>
  <si>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</si>
  <si>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</si>
  <si>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</si>
  <si>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</si>
  <si>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</si>
  <si>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</si>
  <si>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</si>
  <si>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</si>
  <si>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</si>
  <si>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</si>
  <si>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</si>
  <si>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</si>
  <si>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</si>
  <si>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</si>
  <si>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</si>
  <si>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</si>
  <si>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</si>
  <si>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</si>
  <si>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</si>
  <si>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</si>
  <si>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</si>
  <si>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</si>
  <si>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</si>
  <si>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</si>
  <si>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</si>
  <si>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</si>
  <si>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</si>
  <si>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</si>
  <si>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</si>
  <si>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</si>
  <si>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</si>
  <si>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</si>
  <si>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</si>
  <si>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</si>
  <si>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</si>
  <si>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</si>
  <si>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</si>
  <si>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</si>
  <si>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</si>
  <si>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</si>
  <si>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</si>
  <si>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</si>
  <si>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</si>
  <si>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</si>
  <si>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</si>
  <si>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</si>
  <si>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</si>
  <si>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</si>
  <si>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</si>
  <si>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</si>
  <si>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</si>
  <si>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</si>
  <si>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</si>
  <si>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</si>
  <si>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</si>
  <si>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</si>
  <si>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</si>
  <si>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</si>
  <si>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</si>
  <si>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</si>
  <si>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</si>
  <si>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</si>
  <si>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</si>
  <si>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</si>
  <si>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</si>
  <si>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</si>
  <si>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</si>
  <si>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</si>
  <si>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</si>
  <si>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</si>
  <si>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</si>
  <si>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</si>
  <si>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</si>
  <si>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</si>
  <si>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</si>
  <si>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</si>
  <si>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</si>
  <si>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</si>
  <si>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</si>
  <si>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</si>
  <si>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</si>
  <si>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</si>
  <si>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</si>
  <si>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</si>
  <si>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</si>
  <si>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</si>
  <si>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</si>
  <si>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</si>
  <si>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</si>
  <si>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</si>
  <si>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</si>
  <si>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</si>
  <si>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</si>
  <si>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</si>
  <si>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</si>
  <si>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</si>
  <si>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</si>
  <si>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</si>
  <si>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</si>
  <si>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</si>
  <si>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</si>
  <si>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</si>
  <si>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</si>
  <si>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</si>
  <si>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</si>
  <si>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</si>
  <si>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</si>
  <si>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</si>
  <si>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</si>
  <si>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</si>
  <si>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</si>
  <si>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</si>
  <si>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</si>
  <si>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</si>
  <si>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</si>
  <si>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</si>
  <si>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</si>
  <si>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</si>
  <si>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</si>
  <si>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</si>
  <si>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</si>
  <si>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</si>
  <si>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</si>
  <si>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</si>
  <si>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</si>
  <si>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</si>
  <si>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</si>
  <si>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</si>
  <si>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</si>
  <si>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</si>
  <si>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</si>
  <si>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</si>
  <si>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</si>
  <si>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</si>
  <si>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</si>
  <si>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</si>
  <si>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</si>
  <si>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</si>
  <si>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</si>
  <si>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</si>
  <si>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</si>
  <si>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</si>
  <si>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</si>
  <si>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</si>
  <si>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</si>
  <si>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</si>
  <si>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</si>
  <si>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</si>
  <si>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</si>
  <si>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</si>
  <si>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</si>
  <si>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</si>
  <si>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</si>
  <si>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</si>
  <si>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</si>
  <si>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</si>
  <si>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</si>
  <si>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</si>
  <si>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</si>
  <si>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</si>
  <si>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</si>
  <si>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</si>
  <si>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</si>
  <si>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</si>
  <si>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</si>
  <si>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</si>
  <si>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</si>
  <si>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</si>
  <si>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</si>
  <si>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</si>
  <si>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</si>
  <si>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</si>
  <si>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</si>
  <si>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</si>
  <si>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</si>
  <si>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</si>
  <si>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</si>
  <si>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</si>
  <si>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</si>
  <si>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</si>
  <si>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</si>
  <si>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</si>
  <si>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</si>
  <si>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</si>
  <si>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</si>
  <si>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</si>
  <si>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</si>
  <si>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</si>
  <si>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</si>
  <si>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</si>
  <si>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</si>
  <si>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</si>
  <si>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</si>
  <si>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</si>
  <si>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(令和３年度決算額）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</si>
  <si>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</si>
  <si>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</si>
  <si>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</si>
  <si>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</si>
  <si>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名古屋市</t>
    <rPh sb="0" eb="4">
      <t>ナゴヤシ</t>
    </rPh>
    <phoneticPr fontId="7"/>
  </si>
  <si>
    <t>名古屋市</t>
    <rPh sb="0" eb="4">
      <t>ナゴヤシ</t>
    </rPh>
    <phoneticPr fontId="7"/>
  </si>
  <si>
    <t>名古屋市</t>
    <rPh sb="0" eb="4">
      <t>ナゴヤシ</t>
    </rPh>
    <phoneticPr fontId="15"/>
  </si>
  <si>
    <t>名古屋市土地開発公社</t>
    <rPh sb="0" eb="6">
      <t>ナゴヤシトチ</t>
    </rPh>
    <rPh sb="6" eb="10">
      <t>カイハツコウシャ</t>
    </rPh>
    <phoneticPr fontId="15"/>
  </si>
  <si>
    <t>名古屋市住宅供給公社</t>
    <rPh sb="0" eb="4">
      <t>ナゴヤシ</t>
    </rPh>
    <rPh sb="4" eb="10">
      <t>ジュウタクキョウキュウコウシャ</t>
    </rPh>
    <phoneticPr fontId="15"/>
  </si>
  <si>
    <t>名古屋高速道路公社</t>
    <rPh sb="0" eb="3">
      <t>ナゴヤ</t>
    </rPh>
    <rPh sb="3" eb="5">
      <t>コウソク</t>
    </rPh>
    <rPh sb="5" eb="9">
      <t>ドウロコウシャ</t>
    </rPh>
    <phoneticPr fontId="15"/>
  </si>
  <si>
    <t>若宮大通駐車場㈱</t>
    <rPh sb="0" eb="4">
      <t>ワカミヤオオドオリ</t>
    </rPh>
    <rPh sb="4" eb="7">
      <t>チュウシャジョウ</t>
    </rPh>
    <phoneticPr fontId="15"/>
  </si>
  <si>
    <t>名古屋ガイドウェイバス㈱</t>
    <rPh sb="0" eb="3">
      <t>ナゴヤ</t>
    </rPh>
    <phoneticPr fontId="15"/>
  </si>
  <si>
    <t>栄公園振興㈱</t>
    <rPh sb="0" eb="1">
      <t>サカエ</t>
    </rPh>
    <rPh sb="1" eb="3">
      <t>コウエン</t>
    </rPh>
    <rPh sb="3" eb="5">
      <t>シンコウ</t>
    </rPh>
    <phoneticPr fontId="15"/>
  </si>
  <si>
    <t>名古屋臨海高速鉄道㈱</t>
    <rPh sb="0" eb="3">
      <t>ナゴヤ</t>
    </rPh>
    <rPh sb="3" eb="5">
      <t>リンカイ</t>
    </rPh>
    <rPh sb="5" eb="7">
      <t>コウソク</t>
    </rPh>
    <rPh sb="7" eb="9">
      <t>テツドウ</t>
    </rPh>
    <phoneticPr fontId="15"/>
  </si>
  <si>
    <t>名古屋上下水道総合サービス㈱</t>
    <rPh sb="0" eb="3">
      <t>ナゴヤ</t>
    </rPh>
    <rPh sb="3" eb="7">
      <t>ジョウゲスイドウ</t>
    </rPh>
    <rPh sb="7" eb="9">
      <t>ソウゴウ</t>
    </rPh>
    <phoneticPr fontId="15"/>
  </si>
  <si>
    <t>㈱名古屋交通開発機構</t>
    <rPh sb="1" eb="4">
      <t>ナゴヤ</t>
    </rPh>
    <rPh sb="4" eb="6">
      <t>コウツウ</t>
    </rPh>
    <rPh sb="6" eb="8">
      <t>カイハツ</t>
    </rPh>
    <rPh sb="8" eb="10">
      <t>キコウ</t>
    </rPh>
    <phoneticPr fontId="15"/>
  </si>
  <si>
    <t>-</t>
  </si>
  <si>
    <t>水道事業</t>
    <rPh sb="0" eb="4">
      <t>スイドウジギョウ</t>
    </rPh>
    <phoneticPr fontId="7"/>
  </si>
  <si>
    <t>工業用水道事業</t>
    <rPh sb="0" eb="3">
      <t>コウギョウヨウ</t>
    </rPh>
    <rPh sb="3" eb="7">
      <t>スイドウジギョウ</t>
    </rPh>
    <phoneticPr fontId="7"/>
  </si>
  <si>
    <t>病院事業</t>
    <rPh sb="0" eb="4">
      <t>ビョウインジギョウ</t>
    </rPh>
    <phoneticPr fontId="19"/>
  </si>
  <si>
    <t>自動車運送事業</t>
    <rPh sb="0" eb="7">
      <t>ジドウシャウンソウジギョウ</t>
    </rPh>
    <phoneticPr fontId="19"/>
  </si>
  <si>
    <t>都市高速鉄道事業</t>
    <rPh sb="0" eb="8">
      <t>トシコウソクテツドウジギョウ</t>
    </rPh>
    <phoneticPr fontId="19"/>
  </si>
  <si>
    <t>市場事業</t>
    <rPh sb="0" eb="4">
      <t>シジョウジギョウ</t>
    </rPh>
    <phoneticPr fontId="19"/>
  </si>
  <si>
    <t>と畜場事業</t>
    <rPh sb="1" eb="3">
      <t>チクジョウ</t>
    </rPh>
    <rPh sb="3" eb="5">
      <t>ジギョウ</t>
    </rPh>
    <phoneticPr fontId="19"/>
  </si>
  <si>
    <t>宅地造成事業（市街地再開発事業）</t>
    <rPh sb="0" eb="6">
      <t>タクチゾウセイジギョウ</t>
    </rPh>
    <rPh sb="7" eb="15">
      <t>シガイチサイカイハツジギョウ</t>
    </rPh>
    <phoneticPr fontId="19"/>
  </si>
  <si>
    <t>駐車場整備事業</t>
    <rPh sb="0" eb="7">
      <t>チュウシャジョウセイビジギョウ</t>
    </rPh>
    <phoneticPr fontId="19"/>
  </si>
  <si>
    <t>観光施設事業（名古屋城天守閣事業）</t>
    <rPh sb="0" eb="6">
      <t>カンコウシセツジギョウ</t>
    </rPh>
    <rPh sb="7" eb="16">
      <t>ナゴヤジョウテンシュカクジギョウ</t>
    </rPh>
    <phoneticPr fontId="19"/>
  </si>
  <si>
    <t>下水道事業</t>
    <rPh sb="0" eb="1">
      <t>シタ</t>
    </rPh>
    <rPh sb="1" eb="5">
      <t>スイドウジギョウ</t>
    </rPh>
    <phoneticPr fontId="7"/>
  </si>
  <si>
    <t>水道事業</t>
    <rPh sb="0" eb="2">
      <t>スイドウ</t>
    </rPh>
    <rPh sb="2" eb="4">
      <t>ジギョウ</t>
    </rPh>
    <phoneticPr fontId="7"/>
  </si>
  <si>
    <t>工業用水道事業</t>
    <rPh sb="0" eb="7">
      <t>コウギョウヨウスイドウジギョウ</t>
    </rPh>
    <phoneticPr fontId="7"/>
  </si>
  <si>
    <t>病院事業</t>
    <rPh sb="0" eb="4">
      <t>ビョウインジギョウ</t>
    </rPh>
    <phoneticPr fontId="7"/>
  </si>
  <si>
    <t>自動車運送事業</t>
    <rPh sb="0" eb="7">
      <t>ジドウシャウンソウジギョウ</t>
    </rPh>
    <phoneticPr fontId="7"/>
  </si>
  <si>
    <t>都市高速鉄道事業</t>
    <rPh sb="0" eb="4">
      <t>トシコウソク</t>
    </rPh>
    <rPh sb="4" eb="8">
      <t>テツドウジギョウ</t>
    </rPh>
    <phoneticPr fontId="7"/>
  </si>
  <si>
    <t>市場事業</t>
    <rPh sb="0" eb="4">
      <t>シジョウジギョウ</t>
    </rPh>
    <phoneticPr fontId="7"/>
  </si>
  <si>
    <t>と畜場事業　</t>
    <rPh sb="1" eb="5">
      <t>チクジョウジギョウ</t>
    </rPh>
    <phoneticPr fontId="7"/>
  </si>
  <si>
    <t>宅地造成事業（市街地再開発事業）</t>
    <rPh sb="0" eb="6">
      <t>タクチゾウセイジギョウ</t>
    </rPh>
    <rPh sb="7" eb="13">
      <t>シガイチサイカイハツ</t>
    </rPh>
    <rPh sb="13" eb="15">
      <t>ジギョウ</t>
    </rPh>
    <phoneticPr fontId="7"/>
  </si>
  <si>
    <t>駐車場整備事業</t>
    <rPh sb="0" eb="7">
      <t>チュウシャジョウセイビジギョウ</t>
    </rPh>
    <phoneticPr fontId="7"/>
  </si>
  <si>
    <t>観光施設事業（名古屋城天守閣事業）</t>
    <rPh sb="0" eb="6">
      <t>カンコウシセツジギョウ</t>
    </rPh>
    <rPh sb="7" eb="16">
      <t>ナゴヤジョウテンシュカクジギョウ</t>
    </rPh>
    <phoneticPr fontId="7"/>
  </si>
  <si>
    <t>下水道事業</t>
    <rPh sb="0" eb="1">
      <t>シタ</t>
    </rPh>
    <rPh sb="1" eb="3">
      <t>スイドウ</t>
    </rPh>
    <rPh sb="3" eb="5">
      <t>ジギョウ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</si>
</sst>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b/>
      <sz val="12"/>
      <name val="游ゴシック"/>
      <family val="1"/>
      <charset val="128"/>
    </font>
    <font>
      <b/>
      <sz val="11"/>
      <name val="游ゴシック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20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8" xfId="0" applyNumberForma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0" fontId="19" fillId="0" borderId="4" xfId="0" applyFont="1" applyBorder="1" applyAlignment="1">
      <alignment horizontal="distributed" vertical="center" justifyLastLine="1"/>
    </xf>
    <xf numFmtId="0" fontId="20" fillId="0" borderId="4" xfId="0" applyFont="1" applyBorder="1" applyAlignment="1">
      <alignment horizontal="distributed" vertical="center" justifyLastLine="1"/>
    </xf>
    <xf numFmtId="41" fontId="19" fillId="0" borderId="4" xfId="0" applyNumberFormat="1" applyFont="1" applyBorder="1" applyAlignment="1">
      <alignment horizontal="distributed" vertical="center" justifyLastLine="1"/>
    </xf>
    <xf numFmtId="177" fontId="2" fillId="0" borderId="8" xfId="1" applyNumberFormat="1" applyBorder="1" applyAlignment="1">
      <alignment vertical="center"/>
    </xf>
    <xf numFmtId="41" fontId="0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Border="1" applyAlignment="1">
      <alignment vertical="center" textRotation="255"/>
    </xf>
    <xf numFmtId="41" fontId="16" fillId="0" borderId="8" xfId="0" applyNumberFormat="1" applyFont="1" applyBorder="1" applyAlignment="1">
      <alignment horizontal="right" vertical="center"/>
    </xf>
    <xf numFmtId="41" fontId="0" fillId="0" borderId="8" xfId="0" applyNumberFormat="1" applyFont="1" applyBorder="1" applyAlignment="1">
      <alignment horizontal="center" vertical="center"/>
    </xf>
    <xf numFmtId="41" fontId="0" fillId="0" borderId="8" xfId="0" applyNumberFormat="1" applyFon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214312</xdr:colOff>
      <xdr:row>7</xdr:row>
      <xdr:rowOff>166687</xdr:rowOff>
    </xdr:from>
    <xdr:to>
      <xdr:col>9</xdr:col>
      <xdr:colOff>881062</xdr:colOff>
      <xdr:row>23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87CC0A-5432-4FD9-973C-C339CB0FE07F}"/>
            </a:ext>
          </a:extLst>
        </xdr:cNvPr>
        <xdr:cNvSpPr txBox="1"/>
      </xdr:nvSpPr>
      <xdr:spPr>
        <a:xfrm>
          <a:off x="7405687" y="1774031"/>
          <a:ext cx="666750" cy="30718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令和４年度末事業廃止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view="pageBreakPreview" zoomScaleNormal="100" zoomScaleSheetLayoutView="100" workbookViewId="0">
      <pane xSplit="5" ySplit="8" topLeftCell="F28" activePane="bottomRight" state="frozen"/>
      <selection activeCell="F17" sqref="F17"/>
      <selection pane="topRight" activeCell="F17" sqref="F17"/>
      <selection pane="bottomLeft" activeCell="F17" sqref="F17"/>
      <selection pane="bottomRight" activeCell="J41" sqref="J4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9" ht="33.950000000000003" customHeight="1">
      <c r="A1" s="100" t="s">
        <v>0</v>
      </c>
      <c r="B1" s="100"/>
      <c r="C1" s="100"/>
      <c r="D1" s="100"/>
      <c r="E1" s="91" t="s">
        <v>244</v>
      </c>
      <c r="F1" s="2"/>
    </row>
    <row r="3" spans="1:9" ht="14.25">
      <c r="A3" s="10" t="s">
        <v>103</v>
      </c>
    </row>
    <row r="5" spans="1:9">
      <c r="A5" s="9" t="s">
        <v>232</v>
      </c>
    </row>
    <row r="6" spans="1:9" ht="14.25">
      <c r="A6" s="3"/>
      <c r="G6" s="102" t="s">
        <v>104</v>
      </c>
      <c r="H6" s="103"/>
      <c r="I6" s="103"/>
    </row>
    <row r="7" spans="1:9" ht="27" customHeight="1">
      <c r="A7" s="8"/>
      <c r="B7" s="4"/>
      <c r="C7" s="4"/>
      <c r="D7" s="4"/>
      <c r="E7" s="57"/>
      <c r="F7" s="49" t="s">
        <v>233</v>
      </c>
      <c r="G7" s="49"/>
      <c r="H7" s="49" t="s">
        <v>243</v>
      </c>
      <c r="I7" s="50" t="s">
        <v>20</v>
      </c>
    </row>
    <row r="8" spans="1:9" ht="17.100000000000001" customHeight="1">
      <c r="A8" s="5"/>
      <c r="B8" s="6"/>
      <c r="C8" s="6"/>
      <c r="D8" s="6"/>
      <c r="E8" s="58"/>
      <c r="F8" s="51" t="s">
        <v>101</v>
      </c>
      <c r="G8" s="51" t="s">
        <v>1</v>
      </c>
      <c r="H8" s="51" t="s">
        <v>230</v>
      </c>
      <c r="I8" s="52"/>
    </row>
    <row r="9" spans="1:9" ht="18" customHeight="1">
      <c r="A9" s="101" t="s">
        <v>79</v>
      </c>
      <c r="B9" s="101" t="s">
        <v>80</v>
      </c>
      <c r="C9" s="59" t="s">
        <v>2</v>
      </c>
      <c r="D9" s="53"/>
      <c r="E9" s="53"/>
      <c r="F9" s="54">
        <v>614193</v>
      </c>
      <c r="G9" s="55">
        <f t="shared" ref="G9:G22" si="0">F9/$F$22*100</f>
        <v>44.002622133384918</v>
      </c>
      <c r="H9" s="54">
        <v>600985</v>
      </c>
      <c r="I9" s="55">
        <f t="shared" ref="I9:I21" si="1">(F9/H9-1)*100</f>
        <v>2.1977254008003433</v>
      </c>
    </row>
    <row r="10" spans="1:9" ht="18" customHeight="1">
      <c r="A10" s="101"/>
      <c r="B10" s="101"/>
      <c r="C10" s="61"/>
      <c r="D10" s="59" t="s">
        <v>21</v>
      </c>
      <c r="E10" s="53"/>
      <c r="F10" s="54">
        <v>291791</v>
      </c>
      <c r="G10" s="55">
        <f t="shared" si="0"/>
        <v>20.904779303773434</v>
      </c>
      <c r="H10" s="54">
        <v>289916</v>
      </c>
      <c r="I10" s="55">
        <f t="shared" si="1"/>
        <v>0.64673905545054033</v>
      </c>
    </row>
    <row r="11" spans="1:9" ht="18" customHeight="1">
      <c r="A11" s="101"/>
      <c r="B11" s="101"/>
      <c r="C11" s="48"/>
      <c r="D11" s="48"/>
      <c r="E11" s="28" t="s">
        <v>22</v>
      </c>
      <c r="F11" s="54">
        <v>231757</v>
      </c>
      <c r="G11" s="55">
        <f t="shared" si="0"/>
        <v>16.603764122624138</v>
      </c>
      <c r="H11" s="54">
        <v>223843</v>
      </c>
      <c r="I11" s="55">
        <f t="shared" si="1"/>
        <v>3.5355137306058326</v>
      </c>
    </row>
    <row r="12" spans="1:9" ht="18" customHeight="1">
      <c r="A12" s="101"/>
      <c r="B12" s="101"/>
      <c r="C12" s="48"/>
      <c r="D12" s="27"/>
      <c r="E12" s="28" t="s">
        <v>23</v>
      </c>
      <c r="F12" s="54">
        <v>42641</v>
      </c>
      <c r="G12" s="55">
        <f>F12/$F$22*100</f>
        <v>3.0549286794047901</v>
      </c>
      <c r="H12" s="54">
        <v>49571</v>
      </c>
      <c r="I12" s="55">
        <f t="shared" si="1"/>
        <v>-13.979947953440519</v>
      </c>
    </row>
    <row r="13" spans="1:9" ht="18" customHeight="1">
      <c r="A13" s="101"/>
      <c r="B13" s="101"/>
      <c r="C13" s="60"/>
      <c r="D13" s="53" t="s">
        <v>24</v>
      </c>
      <c r="E13" s="53"/>
      <c r="F13" s="54">
        <v>234745</v>
      </c>
      <c r="G13" s="55">
        <f t="shared" si="0"/>
        <v>16.817833372736978</v>
      </c>
      <c r="H13" s="54">
        <v>225765</v>
      </c>
      <c r="I13" s="55">
        <f t="shared" si="1"/>
        <v>3.9775873142426921</v>
      </c>
    </row>
    <row r="14" spans="1:9" ht="18" customHeight="1">
      <c r="A14" s="101"/>
      <c r="B14" s="101"/>
      <c r="C14" s="53" t="s">
        <v>3</v>
      </c>
      <c r="D14" s="53"/>
      <c r="E14" s="53"/>
      <c r="F14" s="54">
        <v>6163</v>
      </c>
      <c r="G14" s="55">
        <f t="shared" si="0"/>
        <v>0.44153573910489252</v>
      </c>
      <c r="H14" s="54">
        <v>6116</v>
      </c>
      <c r="I14" s="55">
        <f t="shared" si="1"/>
        <v>0.76847612818835564</v>
      </c>
    </row>
    <row r="15" spans="1:9" ht="18" customHeight="1">
      <c r="A15" s="101"/>
      <c r="B15" s="101"/>
      <c r="C15" s="53" t="s">
        <v>4</v>
      </c>
      <c r="D15" s="53"/>
      <c r="E15" s="53"/>
      <c r="F15" s="54">
        <v>6200</v>
      </c>
      <c r="G15" s="55">
        <f t="shared" si="0"/>
        <v>0.44418652968527234</v>
      </c>
      <c r="H15" s="54">
        <v>9100</v>
      </c>
      <c r="I15" s="55">
        <f t="shared" si="1"/>
        <v>-31.868131868131865</v>
      </c>
    </row>
    <row r="16" spans="1:9" ht="18" customHeight="1">
      <c r="A16" s="101"/>
      <c r="B16" s="101"/>
      <c r="C16" s="53" t="s">
        <v>25</v>
      </c>
      <c r="D16" s="53"/>
      <c r="E16" s="53"/>
      <c r="F16" s="54">
        <v>37292</v>
      </c>
      <c r="G16" s="55">
        <f t="shared" si="0"/>
        <v>2.6717103330682543</v>
      </c>
      <c r="H16" s="54">
        <v>37245</v>
      </c>
      <c r="I16" s="55">
        <f>(F16/H16-1)*100</f>
        <v>0.12619143509196018</v>
      </c>
    </row>
    <row r="17" spans="1:9" ht="18" customHeight="1">
      <c r="A17" s="101"/>
      <c r="B17" s="101"/>
      <c r="C17" s="53" t="s">
        <v>5</v>
      </c>
      <c r="D17" s="53"/>
      <c r="E17" s="53"/>
      <c r="F17" s="54">
        <v>260890</v>
      </c>
      <c r="G17" s="55">
        <f t="shared" si="0"/>
        <v>18.690939311224309</v>
      </c>
      <c r="H17" s="54">
        <v>250840</v>
      </c>
      <c r="I17" s="55">
        <f t="shared" si="1"/>
        <v>4.0065380322117594</v>
      </c>
    </row>
    <row r="18" spans="1:9" ht="18" customHeight="1">
      <c r="A18" s="101"/>
      <c r="B18" s="101"/>
      <c r="C18" s="53" t="s">
        <v>26</v>
      </c>
      <c r="D18" s="53"/>
      <c r="E18" s="53"/>
      <c r="F18" s="54">
        <v>93379</v>
      </c>
      <c r="G18" s="55">
        <f t="shared" si="0"/>
        <v>6.6899506379808145</v>
      </c>
      <c r="H18" s="54">
        <v>76350</v>
      </c>
      <c r="I18" s="55">
        <f t="shared" si="1"/>
        <v>22.303863785199731</v>
      </c>
    </row>
    <row r="19" spans="1:9" ht="18" customHeight="1">
      <c r="A19" s="101"/>
      <c r="B19" s="101"/>
      <c r="C19" s="53" t="s">
        <v>27</v>
      </c>
      <c r="D19" s="53"/>
      <c r="E19" s="53"/>
      <c r="F19" s="54">
        <v>7847</v>
      </c>
      <c r="G19" s="55">
        <f t="shared" si="0"/>
        <v>0.56218253200650525</v>
      </c>
      <c r="H19" s="54">
        <v>21341</v>
      </c>
      <c r="I19" s="55">
        <f t="shared" si="1"/>
        <v>-63.230401574434183</v>
      </c>
    </row>
    <row r="20" spans="1:9" ht="18" customHeight="1">
      <c r="A20" s="101"/>
      <c r="B20" s="101"/>
      <c r="C20" s="53" t="s">
        <v>6</v>
      </c>
      <c r="D20" s="53"/>
      <c r="E20" s="53"/>
      <c r="F20" s="54">
        <v>117446</v>
      </c>
      <c r="G20" s="55">
        <f t="shared" si="0"/>
        <v>8.4141824460349195</v>
      </c>
      <c r="H20" s="54">
        <v>125034</v>
      </c>
      <c r="I20" s="55">
        <f t="shared" si="1"/>
        <v>-6.0687493001903459</v>
      </c>
    </row>
    <row r="21" spans="1:9" ht="18" customHeight="1">
      <c r="A21" s="101"/>
      <c r="B21" s="101"/>
      <c r="C21" s="53" t="s">
        <v>7</v>
      </c>
      <c r="D21" s="53"/>
      <c r="E21" s="53"/>
      <c r="F21" s="54">
        <v>252400</v>
      </c>
      <c r="G21" s="55">
        <f t="shared" si="0"/>
        <v>18.082690337510119</v>
      </c>
      <c r="H21" s="54">
        <v>236002</v>
      </c>
      <c r="I21" s="55">
        <f t="shared" si="1"/>
        <v>6.9482462013033874</v>
      </c>
    </row>
    <row r="22" spans="1:9" ht="18" customHeight="1">
      <c r="A22" s="101"/>
      <c r="B22" s="101"/>
      <c r="C22" s="53" t="s">
        <v>8</v>
      </c>
      <c r="D22" s="53"/>
      <c r="E22" s="53"/>
      <c r="F22" s="54">
        <f>SUM(F9,F14:F21)</f>
        <v>1395810</v>
      </c>
      <c r="G22" s="55">
        <f t="shared" si="0"/>
        <v>100</v>
      </c>
      <c r="H22" s="54">
        <f>SUM(H9,H14:H21)</f>
        <v>1363013</v>
      </c>
      <c r="I22" s="55">
        <f t="shared" ref="I22:I40" si="2">(F22/H22-1)*100</f>
        <v>2.4062132936369718</v>
      </c>
    </row>
    <row r="23" spans="1:9" ht="18" customHeight="1">
      <c r="A23" s="101"/>
      <c r="B23" s="101" t="s">
        <v>81</v>
      </c>
      <c r="C23" s="62" t="s">
        <v>9</v>
      </c>
      <c r="D23" s="28"/>
      <c r="E23" s="28"/>
      <c r="F23" s="54">
        <v>776780</v>
      </c>
      <c r="G23" s="55">
        <f t="shared" ref="G23:G37" si="3">F23/$F$40*100</f>
        <v>55.65084073047192</v>
      </c>
      <c r="H23" s="54">
        <v>769973</v>
      </c>
      <c r="I23" s="55">
        <f t="shared" si="2"/>
        <v>0.88405697342635037</v>
      </c>
    </row>
    <row r="24" spans="1:9" ht="18" customHeight="1">
      <c r="A24" s="101"/>
      <c r="B24" s="101"/>
      <c r="C24" s="61"/>
      <c r="D24" s="28" t="s">
        <v>10</v>
      </c>
      <c r="E24" s="28"/>
      <c r="F24" s="54">
        <v>264297</v>
      </c>
      <c r="G24" s="55">
        <f t="shared" si="3"/>
        <v>18.935026973585231</v>
      </c>
      <c r="H24" s="54">
        <v>271629</v>
      </c>
      <c r="I24" s="55">
        <f t="shared" si="2"/>
        <v>-2.6992699601294468</v>
      </c>
    </row>
    <row r="25" spans="1:9" ht="18" customHeight="1">
      <c r="A25" s="101"/>
      <c r="B25" s="101"/>
      <c r="C25" s="61"/>
      <c r="D25" s="28" t="s">
        <v>28</v>
      </c>
      <c r="E25" s="28"/>
      <c r="F25" s="54">
        <v>379515</v>
      </c>
      <c r="G25" s="55">
        <f t="shared" si="3"/>
        <v>27.189588840888085</v>
      </c>
      <c r="H25" s="54">
        <v>368205</v>
      </c>
      <c r="I25" s="55">
        <f t="shared" si="2"/>
        <v>3.0716584511345513</v>
      </c>
    </row>
    <row r="26" spans="1:9" ht="18" customHeight="1">
      <c r="A26" s="101"/>
      <c r="B26" s="101"/>
      <c r="C26" s="60"/>
      <c r="D26" s="28" t="s">
        <v>11</v>
      </c>
      <c r="E26" s="28"/>
      <c r="F26" s="54">
        <v>132968</v>
      </c>
      <c r="G26" s="55">
        <f t="shared" si="3"/>
        <v>9.526224915998597</v>
      </c>
      <c r="H26" s="54">
        <v>130139</v>
      </c>
      <c r="I26" s="55">
        <f t="shared" si="2"/>
        <v>2.173829520743209</v>
      </c>
    </row>
    <row r="27" spans="1:9" ht="18" customHeight="1">
      <c r="A27" s="101"/>
      <c r="B27" s="101"/>
      <c r="C27" s="62" t="s">
        <v>12</v>
      </c>
      <c r="D27" s="28"/>
      <c r="E27" s="28"/>
      <c r="F27" s="54">
        <v>506063</v>
      </c>
      <c r="G27" s="55">
        <f t="shared" si="3"/>
        <v>36.255865769696449</v>
      </c>
      <c r="H27" s="54">
        <v>474138</v>
      </c>
      <c r="I27" s="55">
        <f t="shared" si="2"/>
        <v>6.7332717478877369</v>
      </c>
    </row>
    <row r="28" spans="1:9" ht="18" customHeight="1">
      <c r="A28" s="101"/>
      <c r="B28" s="101"/>
      <c r="C28" s="61"/>
      <c r="D28" s="28" t="s">
        <v>13</v>
      </c>
      <c r="E28" s="28"/>
      <c r="F28" s="54">
        <v>162936</v>
      </c>
      <c r="G28" s="55">
        <f t="shared" si="3"/>
        <v>11.673222000128957</v>
      </c>
      <c r="H28" s="54">
        <v>138375</v>
      </c>
      <c r="I28" s="55">
        <f t="shared" si="2"/>
        <v>17.749593495934967</v>
      </c>
    </row>
    <row r="29" spans="1:9" ht="18" customHeight="1">
      <c r="A29" s="101"/>
      <c r="B29" s="101"/>
      <c r="C29" s="61"/>
      <c r="D29" s="28" t="s">
        <v>29</v>
      </c>
      <c r="E29" s="28"/>
      <c r="F29" s="54">
        <v>26611</v>
      </c>
      <c r="G29" s="55">
        <f t="shared" si="3"/>
        <v>1.9064915712023844</v>
      </c>
      <c r="H29" s="54">
        <v>26059</v>
      </c>
      <c r="I29" s="55">
        <f t="shared" si="2"/>
        <v>2.118270079435125</v>
      </c>
    </row>
    <row r="30" spans="1:9" ht="18" customHeight="1">
      <c r="A30" s="101"/>
      <c r="B30" s="101"/>
      <c r="C30" s="61"/>
      <c r="D30" s="28" t="s">
        <v>30</v>
      </c>
      <c r="E30" s="28"/>
      <c r="F30" s="54">
        <v>139490</v>
      </c>
      <c r="G30" s="55">
        <f t="shared" si="3"/>
        <v>9.9934804880320396</v>
      </c>
      <c r="H30" s="54">
        <v>109321</v>
      </c>
      <c r="I30" s="55">
        <f t="shared" si="2"/>
        <v>27.596710604549912</v>
      </c>
    </row>
    <row r="31" spans="1:9" ht="18" customHeight="1">
      <c r="A31" s="101"/>
      <c r="B31" s="101"/>
      <c r="C31" s="61"/>
      <c r="D31" s="28" t="s">
        <v>31</v>
      </c>
      <c r="E31" s="28"/>
      <c r="F31" s="54">
        <v>95143</v>
      </c>
      <c r="G31" s="55">
        <f t="shared" si="3"/>
        <v>6.8163288699751394</v>
      </c>
      <c r="H31" s="54">
        <v>90426</v>
      </c>
      <c r="I31" s="55">
        <f t="shared" si="2"/>
        <v>5.2164200561785279</v>
      </c>
    </row>
    <row r="32" spans="1:9" ht="18" customHeight="1">
      <c r="A32" s="101"/>
      <c r="B32" s="101"/>
      <c r="C32" s="61"/>
      <c r="D32" s="28" t="s">
        <v>14</v>
      </c>
      <c r="E32" s="28"/>
      <c r="F32" s="54">
        <v>7177</v>
      </c>
      <c r="G32" s="55">
        <f t="shared" si="3"/>
        <v>0.51418172960503217</v>
      </c>
      <c r="H32" s="54">
        <v>15967</v>
      </c>
      <c r="I32" s="55">
        <f t="shared" si="2"/>
        <v>-55.051042775724937</v>
      </c>
    </row>
    <row r="33" spans="1:9" ht="18" customHeight="1">
      <c r="A33" s="101"/>
      <c r="B33" s="101"/>
      <c r="C33" s="60"/>
      <c r="D33" s="28" t="s">
        <v>32</v>
      </c>
      <c r="E33" s="28"/>
      <c r="F33" s="54">
        <v>74606</v>
      </c>
      <c r="G33" s="55">
        <f t="shared" si="3"/>
        <v>5.3449968118870048</v>
      </c>
      <c r="H33" s="54">
        <v>93890</v>
      </c>
      <c r="I33" s="55">
        <f t="shared" si="2"/>
        <v>-20.538928533390134</v>
      </c>
    </row>
    <row r="34" spans="1:9" ht="18" customHeight="1">
      <c r="A34" s="101"/>
      <c r="B34" s="101"/>
      <c r="C34" s="62" t="s">
        <v>15</v>
      </c>
      <c r="D34" s="28"/>
      <c r="E34" s="28"/>
      <c r="F34" s="54">
        <v>112967</v>
      </c>
      <c r="G34" s="55">
        <f t="shared" si="3"/>
        <v>8.0932934998316384</v>
      </c>
      <c r="H34" s="54">
        <v>118902</v>
      </c>
      <c r="I34" s="55">
        <f t="shared" si="2"/>
        <v>-4.9915056096617398</v>
      </c>
    </row>
    <row r="35" spans="1:9" ht="18" customHeight="1">
      <c r="A35" s="101"/>
      <c r="B35" s="101"/>
      <c r="C35" s="61"/>
      <c r="D35" s="62" t="s">
        <v>16</v>
      </c>
      <c r="E35" s="28"/>
      <c r="F35" s="54">
        <v>112967</v>
      </c>
      <c r="G35" s="55">
        <f t="shared" si="3"/>
        <v>8.0932934998316384</v>
      </c>
      <c r="H35" s="54">
        <v>118902</v>
      </c>
      <c r="I35" s="55">
        <f t="shared" si="2"/>
        <v>-4.9915056096617398</v>
      </c>
    </row>
    <row r="36" spans="1:9" ht="18" customHeight="1">
      <c r="A36" s="101"/>
      <c r="B36" s="101"/>
      <c r="C36" s="61"/>
      <c r="D36" s="61"/>
      <c r="E36" s="56" t="s">
        <v>102</v>
      </c>
      <c r="F36" s="54">
        <v>35059</v>
      </c>
      <c r="G36" s="55">
        <f t="shared" si="3"/>
        <v>2.5117315393928976</v>
      </c>
      <c r="H36" s="54">
        <v>42935</v>
      </c>
      <c r="I36" s="55">
        <f>(F36/H36-1)*100</f>
        <v>-18.344008384767672</v>
      </c>
    </row>
    <row r="37" spans="1:9" ht="18" customHeight="1">
      <c r="A37" s="101"/>
      <c r="B37" s="101"/>
      <c r="C37" s="61"/>
      <c r="D37" s="60"/>
      <c r="E37" s="28" t="s">
        <v>33</v>
      </c>
      <c r="F37" s="54">
        <v>77908</v>
      </c>
      <c r="G37" s="55">
        <f t="shared" si="3"/>
        <v>5.5815619604387416</v>
      </c>
      <c r="H37" s="54">
        <v>75967</v>
      </c>
      <c r="I37" s="55">
        <f t="shared" si="2"/>
        <v>2.5550568009793828</v>
      </c>
    </row>
    <row r="38" spans="1:9" ht="18" customHeight="1">
      <c r="A38" s="101"/>
      <c r="B38" s="101"/>
      <c r="C38" s="61"/>
      <c r="D38" s="53" t="s">
        <v>34</v>
      </c>
      <c r="E38" s="53"/>
      <c r="F38" s="54">
        <v>0</v>
      </c>
      <c r="G38" s="55">
        <f>F38/$F$40*100</f>
        <v>0</v>
      </c>
      <c r="H38" s="54">
        <v>0</v>
      </c>
      <c r="I38" s="55" t="e">
        <f t="shared" si="2"/>
        <v>#DIV/0!</v>
      </c>
    </row>
    <row r="39" spans="1:9" ht="18" customHeight="1">
      <c r="A39" s="101"/>
      <c r="B39" s="101"/>
      <c r="C39" s="60"/>
      <c r="D39" s="53" t="s">
        <v>35</v>
      </c>
      <c r="E39" s="53"/>
      <c r="F39" s="54">
        <v>0</v>
      </c>
      <c r="G39" s="55">
        <f>F39/$F$40*100</f>
        <v>0</v>
      </c>
      <c r="H39" s="54">
        <v>0</v>
      </c>
      <c r="I39" s="55" t="e">
        <f t="shared" si="2"/>
        <v>#DIV/0!</v>
      </c>
    </row>
    <row r="40" spans="1:9" ht="18" customHeight="1">
      <c r="A40" s="101"/>
      <c r="B40" s="101"/>
      <c r="C40" s="28" t="s">
        <v>17</v>
      </c>
      <c r="D40" s="28"/>
      <c r="E40" s="28"/>
      <c r="F40" s="54">
        <f>SUM(F23,F27,F34)</f>
        <v>1395810</v>
      </c>
      <c r="G40" s="55">
        <f>F40/$F$40*100</f>
        <v>100</v>
      </c>
      <c r="H40" s="54">
        <f>SUM(H23,H27,H34)</f>
        <v>1363013</v>
      </c>
      <c r="I40" s="55">
        <f t="shared" si="2"/>
        <v>2.4062132936369718</v>
      </c>
    </row>
    <row r="41" spans="1:9" ht="18" customHeight="1">
      <c r="A41" s="24" t="s">
        <v>18</v>
      </c>
      <c r="B41" s="24"/>
    </row>
    <row r="42" spans="1:9" ht="18" customHeight="1">
      <c r="A42" s="25" t="s">
        <v>19</v>
      </c>
      <c r="B42" s="24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K1" sqref="K1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92" t="s">
        <v>245</v>
      </c>
      <c r="E1" s="14"/>
      <c r="F1" s="14"/>
      <c r="G1" s="14"/>
    </row>
    <row r="2" spans="1:25" ht="15" customHeight="1"/>
    <row r="3" spans="1:25" ht="15" customHeight="1">
      <c r="A3" s="15" t="s">
        <v>42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234</v>
      </c>
      <c r="B5" s="12"/>
      <c r="C5" s="12"/>
      <c r="D5" s="12"/>
      <c r="K5" s="16"/>
      <c r="O5" s="16" t="s">
        <v>43</v>
      </c>
    </row>
    <row r="6" spans="1:25" ht="15.95" customHeight="1">
      <c r="A6" s="113" t="s">
        <v>44</v>
      </c>
      <c r="B6" s="112"/>
      <c r="C6" s="112"/>
      <c r="D6" s="112"/>
      <c r="E6" s="112"/>
      <c r="F6" s="107" t="s">
        <v>257</v>
      </c>
      <c r="G6" s="104"/>
      <c r="H6" s="107" t="s">
        <v>258</v>
      </c>
      <c r="I6" s="107"/>
      <c r="J6" s="104" t="s">
        <v>259</v>
      </c>
      <c r="K6" s="104"/>
      <c r="L6" s="104" t="s">
        <v>260</v>
      </c>
      <c r="M6" s="104"/>
      <c r="N6" s="104" t="s">
        <v>261</v>
      </c>
      <c r="O6" s="104"/>
    </row>
    <row r="7" spans="1:25" ht="15.95" customHeight="1">
      <c r="A7" s="112"/>
      <c r="B7" s="112"/>
      <c r="C7" s="112"/>
      <c r="D7" s="112"/>
      <c r="E7" s="112"/>
      <c r="F7" s="51" t="s">
        <v>235</v>
      </c>
      <c r="G7" s="51" t="s">
        <v>243</v>
      </c>
      <c r="H7" s="51" t="s">
        <v>235</v>
      </c>
      <c r="I7" s="51" t="s">
        <v>243</v>
      </c>
      <c r="J7" s="51" t="s">
        <v>235</v>
      </c>
      <c r="K7" s="51" t="s">
        <v>243</v>
      </c>
      <c r="L7" s="51" t="s">
        <v>235</v>
      </c>
      <c r="M7" s="51" t="s">
        <v>243</v>
      </c>
      <c r="N7" s="51" t="s">
        <v>235</v>
      </c>
      <c r="O7" s="51" t="s">
        <v>243</v>
      </c>
    </row>
    <row r="8" spans="1:25" ht="15.95" customHeight="1">
      <c r="A8" s="110" t="s">
        <v>83</v>
      </c>
      <c r="B8" s="59" t="s">
        <v>45</v>
      </c>
      <c r="C8" s="53"/>
      <c r="D8" s="53"/>
      <c r="E8" s="63" t="s">
        <v>36</v>
      </c>
      <c r="F8" s="64">
        <v>54204</v>
      </c>
      <c r="G8" s="64">
        <v>52658</v>
      </c>
      <c r="H8" s="64">
        <v>1053</v>
      </c>
      <c r="I8" s="64">
        <v>1089</v>
      </c>
      <c r="J8" s="64"/>
      <c r="K8" s="64">
        <v>358</v>
      </c>
      <c r="L8" s="64">
        <v>25741</v>
      </c>
      <c r="M8" s="64">
        <v>24737</v>
      </c>
      <c r="N8" s="64">
        <v>88264</v>
      </c>
      <c r="O8" s="64">
        <v>80820</v>
      </c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10"/>
      <c r="B9" s="61"/>
      <c r="C9" s="53" t="s">
        <v>46</v>
      </c>
      <c r="D9" s="53"/>
      <c r="E9" s="63" t="s">
        <v>37</v>
      </c>
      <c r="F9" s="64">
        <v>54131</v>
      </c>
      <c r="G9" s="64">
        <v>52528</v>
      </c>
      <c r="H9" s="64">
        <v>1052</v>
      </c>
      <c r="I9" s="64">
        <v>1089</v>
      </c>
      <c r="J9" s="64"/>
      <c r="K9" s="64">
        <v>353</v>
      </c>
      <c r="L9" s="64">
        <v>25741</v>
      </c>
      <c r="M9" s="64">
        <v>24737</v>
      </c>
      <c r="N9" s="64">
        <v>88264</v>
      </c>
      <c r="O9" s="64">
        <v>80820</v>
      </c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10"/>
      <c r="B10" s="60"/>
      <c r="C10" s="53" t="s">
        <v>47</v>
      </c>
      <c r="D10" s="53"/>
      <c r="E10" s="63" t="s">
        <v>38</v>
      </c>
      <c r="F10" s="64">
        <v>73</v>
      </c>
      <c r="G10" s="64">
        <v>131</v>
      </c>
      <c r="H10" s="64">
        <v>1</v>
      </c>
      <c r="I10" s="64">
        <v>1</v>
      </c>
      <c r="J10" s="65"/>
      <c r="K10" s="65">
        <v>5</v>
      </c>
      <c r="L10" s="64">
        <v>0</v>
      </c>
      <c r="M10" s="64">
        <v>0</v>
      </c>
      <c r="N10" s="64">
        <v>0</v>
      </c>
      <c r="O10" s="64">
        <v>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10"/>
      <c r="B11" s="59" t="s">
        <v>48</v>
      </c>
      <c r="C11" s="53"/>
      <c r="D11" s="53"/>
      <c r="E11" s="63" t="s">
        <v>39</v>
      </c>
      <c r="F11" s="64">
        <v>55652</v>
      </c>
      <c r="G11" s="64">
        <v>52638</v>
      </c>
      <c r="H11" s="64">
        <v>1082</v>
      </c>
      <c r="I11" s="64">
        <v>1079</v>
      </c>
      <c r="J11" s="64"/>
      <c r="K11" s="64">
        <v>2046</v>
      </c>
      <c r="L11" s="64">
        <v>27259</v>
      </c>
      <c r="M11" s="64">
        <v>26549</v>
      </c>
      <c r="N11" s="64">
        <v>84566</v>
      </c>
      <c r="O11" s="64">
        <v>81265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10"/>
      <c r="B12" s="61"/>
      <c r="C12" s="53" t="s">
        <v>49</v>
      </c>
      <c r="D12" s="53"/>
      <c r="E12" s="63" t="s">
        <v>40</v>
      </c>
      <c r="F12" s="64">
        <v>55602</v>
      </c>
      <c r="G12" s="64">
        <v>52588</v>
      </c>
      <c r="H12" s="64">
        <v>1082</v>
      </c>
      <c r="I12" s="64">
        <v>1079</v>
      </c>
      <c r="J12" s="64"/>
      <c r="K12" s="64">
        <v>2036</v>
      </c>
      <c r="L12" s="64">
        <v>27259</v>
      </c>
      <c r="M12" s="64">
        <v>26549</v>
      </c>
      <c r="N12" s="64">
        <v>84566</v>
      </c>
      <c r="O12" s="64">
        <v>81265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10"/>
      <c r="B13" s="60"/>
      <c r="C13" s="53" t="s">
        <v>50</v>
      </c>
      <c r="D13" s="53"/>
      <c r="E13" s="63" t="s">
        <v>41</v>
      </c>
      <c r="F13" s="64">
        <v>50</v>
      </c>
      <c r="G13" s="64">
        <v>50</v>
      </c>
      <c r="H13" s="65">
        <v>1</v>
      </c>
      <c r="I13" s="65">
        <v>1</v>
      </c>
      <c r="J13" s="65"/>
      <c r="K13" s="65">
        <v>10</v>
      </c>
      <c r="L13" s="64">
        <v>0</v>
      </c>
      <c r="M13" s="64">
        <v>0</v>
      </c>
      <c r="N13" s="64">
        <v>0</v>
      </c>
      <c r="O13" s="64">
        <v>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10"/>
      <c r="B14" s="53" t="s">
        <v>51</v>
      </c>
      <c r="C14" s="53"/>
      <c r="D14" s="53"/>
      <c r="E14" s="63" t="s">
        <v>87</v>
      </c>
      <c r="F14" s="64">
        <f>F9-F12+1</f>
        <v>-1470</v>
      </c>
      <c r="G14" s="64">
        <f t="shared" ref="G14:O14" si="0">G9-G12</f>
        <v>-60</v>
      </c>
      <c r="H14" s="64">
        <f t="shared" si="0"/>
        <v>-30</v>
      </c>
      <c r="I14" s="64">
        <f t="shared" si="0"/>
        <v>10</v>
      </c>
      <c r="J14" s="64">
        <f t="shared" si="0"/>
        <v>0</v>
      </c>
      <c r="K14" s="64">
        <f t="shared" si="0"/>
        <v>-1683</v>
      </c>
      <c r="L14" s="64">
        <f t="shared" si="0"/>
        <v>-1518</v>
      </c>
      <c r="M14" s="64">
        <f t="shared" si="0"/>
        <v>-1812</v>
      </c>
      <c r="N14" s="64">
        <f t="shared" si="0"/>
        <v>3698</v>
      </c>
      <c r="O14" s="64">
        <f t="shared" si="0"/>
        <v>-445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10"/>
      <c r="B15" s="53" t="s">
        <v>52</v>
      </c>
      <c r="C15" s="53"/>
      <c r="D15" s="53"/>
      <c r="E15" s="63" t="s">
        <v>88</v>
      </c>
      <c r="F15" s="64">
        <f t="shared" ref="F15:O15" si="1">F10-F13</f>
        <v>23</v>
      </c>
      <c r="G15" s="64">
        <f t="shared" si="1"/>
        <v>81</v>
      </c>
      <c r="H15" s="64">
        <f t="shared" si="1"/>
        <v>0</v>
      </c>
      <c r="I15" s="64">
        <f t="shared" si="1"/>
        <v>0</v>
      </c>
      <c r="J15" s="64">
        <f t="shared" si="1"/>
        <v>0</v>
      </c>
      <c r="K15" s="64">
        <f t="shared" si="1"/>
        <v>-5</v>
      </c>
      <c r="L15" s="64">
        <f t="shared" si="1"/>
        <v>0</v>
      </c>
      <c r="M15" s="64">
        <f t="shared" si="1"/>
        <v>0</v>
      </c>
      <c r="N15" s="64">
        <f t="shared" si="1"/>
        <v>0</v>
      </c>
      <c r="O15" s="64">
        <f t="shared" si="1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10"/>
      <c r="B16" s="53" t="s">
        <v>53</v>
      </c>
      <c r="C16" s="53"/>
      <c r="D16" s="53"/>
      <c r="E16" s="63" t="s">
        <v>89</v>
      </c>
      <c r="F16" s="64">
        <f t="shared" ref="F16:O16" si="2">F8-F11</f>
        <v>-1448</v>
      </c>
      <c r="G16" s="64">
        <f t="shared" si="2"/>
        <v>20</v>
      </c>
      <c r="H16" s="64">
        <f t="shared" si="2"/>
        <v>-29</v>
      </c>
      <c r="I16" s="64">
        <f t="shared" si="2"/>
        <v>10</v>
      </c>
      <c r="J16" s="64">
        <f t="shared" si="2"/>
        <v>0</v>
      </c>
      <c r="K16" s="64">
        <f t="shared" si="2"/>
        <v>-1688</v>
      </c>
      <c r="L16" s="64">
        <f t="shared" si="2"/>
        <v>-1518</v>
      </c>
      <c r="M16" s="64">
        <f t="shared" si="2"/>
        <v>-1812</v>
      </c>
      <c r="N16" s="64">
        <f t="shared" si="2"/>
        <v>3698</v>
      </c>
      <c r="O16" s="64">
        <f t="shared" si="2"/>
        <v>-445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10"/>
      <c r="B17" s="53" t="s">
        <v>54</v>
      </c>
      <c r="C17" s="53"/>
      <c r="D17" s="53"/>
      <c r="E17" s="51"/>
      <c r="F17" s="64"/>
      <c r="G17" s="64">
        <v>0</v>
      </c>
      <c r="H17" s="65">
        <v>0</v>
      </c>
      <c r="I17" s="65">
        <v>0</v>
      </c>
      <c r="J17" s="64"/>
      <c r="K17" s="64">
        <v>18428</v>
      </c>
      <c r="L17" s="64">
        <v>37204</v>
      </c>
      <c r="M17" s="64">
        <v>36576</v>
      </c>
      <c r="N17" s="65">
        <v>207215</v>
      </c>
      <c r="O17" s="66">
        <v>215406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10"/>
      <c r="B18" s="53" t="s">
        <v>55</v>
      </c>
      <c r="C18" s="53"/>
      <c r="D18" s="53"/>
      <c r="E18" s="51"/>
      <c r="F18" s="66">
        <v>0</v>
      </c>
      <c r="G18" s="66">
        <v>0</v>
      </c>
      <c r="H18" s="66">
        <v>0</v>
      </c>
      <c r="I18" s="66">
        <v>0</v>
      </c>
      <c r="J18" s="66"/>
      <c r="K18" s="66">
        <v>0</v>
      </c>
      <c r="L18" s="66">
        <v>67</v>
      </c>
      <c r="M18" s="66">
        <v>414</v>
      </c>
      <c r="N18" s="66">
        <v>54955</v>
      </c>
      <c r="O18" s="66">
        <v>57934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10" t="s">
        <v>84</v>
      </c>
      <c r="B19" s="59" t="s">
        <v>56</v>
      </c>
      <c r="C19" s="53"/>
      <c r="D19" s="53"/>
      <c r="E19" s="63"/>
      <c r="F19" s="64">
        <v>11906</v>
      </c>
      <c r="G19" s="64">
        <v>5900</v>
      </c>
      <c r="H19" s="64">
        <v>98</v>
      </c>
      <c r="I19" s="64">
        <v>13</v>
      </c>
      <c r="J19" s="64"/>
      <c r="K19" s="64">
        <v>85</v>
      </c>
      <c r="L19" s="64">
        <v>3807</v>
      </c>
      <c r="M19" s="64">
        <v>1871</v>
      </c>
      <c r="N19" s="64">
        <v>19531</v>
      </c>
      <c r="O19" s="64">
        <v>15886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10"/>
      <c r="B20" s="60"/>
      <c r="C20" s="53" t="s">
        <v>57</v>
      </c>
      <c r="D20" s="53"/>
      <c r="E20" s="63"/>
      <c r="F20" s="64">
        <v>9500</v>
      </c>
      <c r="G20" s="64">
        <v>3500</v>
      </c>
      <c r="H20" s="64">
        <v>0</v>
      </c>
      <c r="I20" s="64">
        <v>0</v>
      </c>
      <c r="J20" s="64"/>
      <c r="K20" s="65">
        <v>0</v>
      </c>
      <c r="L20" s="64">
        <v>3727</v>
      </c>
      <c r="M20" s="64">
        <v>1810</v>
      </c>
      <c r="N20" s="64">
        <v>13620</v>
      </c>
      <c r="O20" s="64">
        <v>10933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10"/>
      <c r="B21" s="53" t="s">
        <v>58</v>
      </c>
      <c r="C21" s="53"/>
      <c r="D21" s="53"/>
      <c r="E21" s="63" t="s">
        <v>90</v>
      </c>
      <c r="F21" s="64">
        <v>11906</v>
      </c>
      <c r="G21" s="64">
        <v>5900</v>
      </c>
      <c r="H21" s="64">
        <v>98</v>
      </c>
      <c r="I21" s="64">
        <v>13</v>
      </c>
      <c r="J21" s="64"/>
      <c r="K21" s="64">
        <v>85</v>
      </c>
      <c r="L21" s="64">
        <v>3807</v>
      </c>
      <c r="M21" s="64">
        <v>1871</v>
      </c>
      <c r="N21" s="64">
        <v>19531</v>
      </c>
      <c r="O21" s="64">
        <v>15886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10"/>
      <c r="B22" s="59" t="s">
        <v>59</v>
      </c>
      <c r="C22" s="53"/>
      <c r="D22" s="53"/>
      <c r="E22" s="63" t="s">
        <v>91</v>
      </c>
      <c r="F22" s="64">
        <v>34362</v>
      </c>
      <c r="G22" s="64">
        <v>32062</v>
      </c>
      <c r="H22" s="64">
        <v>601</v>
      </c>
      <c r="I22" s="64">
        <v>481</v>
      </c>
      <c r="J22" s="64"/>
      <c r="K22" s="64">
        <v>199</v>
      </c>
      <c r="L22" s="64">
        <v>5369</v>
      </c>
      <c r="M22" s="64">
        <v>3808</v>
      </c>
      <c r="N22" s="64">
        <v>48109</v>
      </c>
      <c r="O22" s="64">
        <v>46327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10"/>
      <c r="B23" s="60" t="s">
        <v>60</v>
      </c>
      <c r="C23" s="53" t="s">
        <v>61</v>
      </c>
      <c r="D23" s="53"/>
      <c r="E23" s="63"/>
      <c r="F23" s="64">
        <v>5209</v>
      </c>
      <c r="G23" s="64">
        <v>6633</v>
      </c>
      <c r="H23" s="64">
        <v>0</v>
      </c>
      <c r="I23" s="64">
        <v>0</v>
      </c>
      <c r="J23" s="64"/>
      <c r="K23" s="64">
        <v>143</v>
      </c>
      <c r="L23" s="64">
        <v>1515</v>
      </c>
      <c r="M23" s="64">
        <v>1513</v>
      </c>
      <c r="N23" s="64">
        <v>30784</v>
      </c>
      <c r="O23" s="64">
        <v>32259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10"/>
      <c r="B24" s="53" t="s">
        <v>92</v>
      </c>
      <c r="C24" s="53"/>
      <c r="D24" s="53"/>
      <c r="E24" s="63" t="s">
        <v>93</v>
      </c>
      <c r="F24" s="64">
        <f t="shared" ref="F24:O24" si="3">F21-F22</f>
        <v>-22456</v>
      </c>
      <c r="G24" s="64">
        <f t="shared" si="3"/>
        <v>-26162</v>
      </c>
      <c r="H24" s="64">
        <f t="shared" si="3"/>
        <v>-503</v>
      </c>
      <c r="I24" s="64">
        <f t="shared" si="3"/>
        <v>-468</v>
      </c>
      <c r="J24" s="64">
        <f t="shared" si="3"/>
        <v>0</v>
      </c>
      <c r="K24" s="64">
        <f t="shared" si="3"/>
        <v>-114</v>
      </c>
      <c r="L24" s="64">
        <f>L21-L22-1</f>
        <v>-1563</v>
      </c>
      <c r="M24" s="64">
        <f t="shared" si="3"/>
        <v>-1937</v>
      </c>
      <c r="N24" s="64">
        <f t="shared" si="3"/>
        <v>-28578</v>
      </c>
      <c r="O24" s="64">
        <f t="shared" si="3"/>
        <v>-30441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10"/>
      <c r="B25" s="59" t="s">
        <v>62</v>
      </c>
      <c r="C25" s="59"/>
      <c r="D25" s="59"/>
      <c r="E25" s="114" t="s">
        <v>94</v>
      </c>
      <c r="F25" s="108">
        <v>22456</v>
      </c>
      <c r="G25" s="108">
        <v>26162</v>
      </c>
      <c r="H25" s="108">
        <v>503</v>
      </c>
      <c r="I25" s="108">
        <v>468</v>
      </c>
      <c r="J25" s="108"/>
      <c r="K25" s="108">
        <v>114</v>
      </c>
      <c r="L25" s="108">
        <v>346</v>
      </c>
      <c r="M25" s="108">
        <v>169</v>
      </c>
      <c r="N25" s="108">
        <v>1406</v>
      </c>
      <c r="O25" s="108">
        <v>1116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10"/>
      <c r="B26" s="80" t="s">
        <v>63</v>
      </c>
      <c r="C26" s="80"/>
      <c r="D26" s="80"/>
      <c r="E26" s="115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10"/>
      <c r="B27" s="53" t="s">
        <v>95</v>
      </c>
      <c r="C27" s="53"/>
      <c r="D27" s="53"/>
      <c r="E27" s="63" t="s">
        <v>96</v>
      </c>
      <c r="F27" s="64">
        <f t="shared" ref="F27:O27" si="4">F24+F25</f>
        <v>0</v>
      </c>
      <c r="G27" s="64">
        <f t="shared" si="4"/>
        <v>0</v>
      </c>
      <c r="H27" s="64">
        <f t="shared" si="4"/>
        <v>0</v>
      </c>
      <c r="I27" s="64">
        <f t="shared" si="4"/>
        <v>0</v>
      </c>
      <c r="J27" s="64">
        <f t="shared" si="4"/>
        <v>0</v>
      </c>
      <c r="K27" s="64">
        <f t="shared" si="4"/>
        <v>0</v>
      </c>
      <c r="L27" s="64">
        <f t="shared" si="4"/>
        <v>-1217</v>
      </c>
      <c r="M27" s="64">
        <f t="shared" si="4"/>
        <v>-1768</v>
      </c>
      <c r="N27" s="64">
        <f>N24+N25+1</f>
        <v>-27171</v>
      </c>
      <c r="O27" s="64">
        <f t="shared" si="4"/>
        <v>-29325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12" t="s">
        <v>64</v>
      </c>
      <c r="B30" s="112"/>
      <c r="C30" s="112"/>
      <c r="D30" s="112"/>
      <c r="E30" s="112"/>
      <c r="F30" s="105" t="s">
        <v>262</v>
      </c>
      <c r="G30" s="105"/>
      <c r="H30" s="105" t="s">
        <v>263</v>
      </c>
      <c r="I30" s="105"/>
      <c r="J30" s="106" t="s">
        <v>264</v>
      </c>
      <c r="K30" s="106"/>
      <c r="L30" s="105" t="s">
        <v>265</v>
      </c>
      <c r="M30" s="105"/>
      <c r="N30" s="106" t="s">
        <v>266</v>
      </c>
      <c r="O30" s="106"/>
      <c r="P30" s="23"/>
      <c r="Q30" s="18"/>
      <c r="R30" s="23"/>
      <c r="S30" s="18"/>
      <c r="T30" s="23"/>
      <c r="U30" s="18"/>
      <c r="V30" s="23"/>
      <c r="W30" s="18"/>
      <c r="X30" s="23"/>
      <c r="Y30" s="18"/>
    </row>
    <row r="31" spans="1:25" ht="15.95" customHeight="1">
      <c r="A31" s="112"/>
      <c r="B31" s="112"/>
      <c r="C31" s="112"/>
      <c r="D31" s="112"/>
      <c r="E31" s="112"/>
      <c r="F31" s="51" t="s">
        <v>235</v>
      </c>
      <c r="G31" s="51" t="s">
        <v>243</v>
      </c>
      <c r="H31" s="51" t="s">
        <v>235</v>
      </c>
      <c r="I31" s="51" t="s">
        <v>243</v>
      </c>
      <c r="J31" s="51" t="s">
        <v>235</v>
      </c>
      <c r="K31" s="51" t="s">
        <v>243</v>
      </c>
      <c r="L31" s="51" t="s">
        <v>235</v>
      </c>
      <c r="M31" s="51" t="s">
        <v>243</v>
      </c>
      <c r="N31" s="51" t="s">
        <v>235</v>
      </c>
      <c r="O31" s="51" t="s">
        <v>243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5.95" customHeight="1">
      <c r="A32" s="110" t="s">
        <v>85</v>
      </c>
      <c r="B32" s="59" t="s">
        <v>45</v>
      </c>
      <c r="C32" s="53"/>
      <c r="D32" s="53"/>
      <c r="E32" s="63" t="s">
        <v>36</v>
      </c>
      <c r="F32" s="64">
        <v>5213</v>
      </c>
      <c r="G32" s="64">
        <v>4981</v>
      </c>
      <c r="H32" s="64">
        <v>978</v>
      </c>
      <c r="I32" s="64">
        <v>833</v>
      </c>
      <c r="J32" s="64">
        <v>18</v>
      </c>
      <c r="K32" s="64">
        <v>18</v>
      </c>
      <c r="L32" s="64">
        <v>1431</v>
      </c>
      <c r="M32" s="64">
        <v>1192.7</v>
      </c>
      <c r="N32" s="64">
        <v>0</v>
      </c>
      <c r="O32" s="64">
        <v>0</v>
      </c>
      <c r="P32" s="20"/>
      <c r="Q32" s="20"/>
      <c r="R32" s="20"/>
      <c r="S32" s="20"/>
      <c r="T32" s="22"/>
      <c r="U32" s="22"/>
      <c r="V32" s="20"/>
      <c r="W32" s="20"/>
      <c r="X32" s="22"/>
      <c r="Y32" s="22"/>
    </row>
    <row r="33" spans="1:25" ht="15.95" customHeight="1">
      <c r="A33" s="116"/>
      <c r="B33" s="61"/>
      <c r="C33" s="59" t="s">
        <v>65</v>
      </c>
      <c r="D33" s="53"/>
      <c r="E33" s="63"/>
      <c r="F33" s="64">
        <v>4271</v>
      </c>
      <c r="G33" s="64">
        <v>4170</v>
      </c>
      <c r="H33" s="64">
        <v>186</v>
      </c>
      <c r="I33" s="64">
        <v>182</v>
      </c>
      <c r="J33" s="64">
        <v>17</v>
      </c>
      <c r="K33" s="64">
        <v>17</v>
      </c>
      <c r="L33" s="64">
        <v>1431</v>
      </c>
      <c r="M33" s="64">
        <v>1192.7</v>
      </c>
      <c r="N33" s="64">
        <v>0</v>
      </c>
      <c r="O33" s="64">
        <v>0</v>
      </c>
      <c r="P33" s="20"/>
      <c r="Q33" s="20"/>
      <c r="R33" s="20"/>
      <c r="S33" s="20"/>
      <c r="T33" s="22"/>
      <c r="U33" s="22"/>
      <c r="V33" s="20"/>
      <c r="W33" s="20"/>
      <c r="X33" s="22"/>
      <c r="Y33" s="22"/>
    </row>
    <row r="34" spans="1:25" ht="15.95" customHeight="1">
      <c r="A34" s="116"/>
      <c r="B34" s="61"/>
      <c r="C34" s="60"/>
      <c r="D34" s="53" t="s">
        <v>66</v>
      </c>
      <c r="E34" s="63"/>
      <c r="F34" s="64">
        <v>2873</v>
      </c>
      <c r="G34" s="64">
        <v>2843</v>
      </c>
      <c r="H34" s="64">
        <v>186</v>
      </c>
      <c r="I34" s="64">
        <v>182</v>
      </c>
      <c r="J34" s="64">
        <v>0</v>
      </c>
      <c r="K34" s="64">
        <v>0</v>
      </c>
      <c r="L34" s="64">
        <v>1431</v>
      </c>
      <c r="M34" s="64">
        <v>1192.7</v>
      </c>
      <c r="N34" s="64">
        <v>0</v>
      </c>
      <c r="O34" s="64">
        <v>0</v>
      </c>
      <c r="P34" s="20"/>
      <c r="Q34" s="20"/>
      <c r="R34" s="20"/>
      <c r="S34" s="20"/>
      <c r="T34" s="22"/>
      <c r="U34" s="22"/>
      <c r="V34" s="20"/>
      <c r="W34" s="20"/>
      <c r="X34" s="22"/>
      <c r="Y34" s="22"/>
    </row>
    <row r="35" spans="1:25" ht="15.95" customHeight="1">
      <c r="A35" s="116"/>
      <c r="B35" s="60"/>
      <c r="C35" s="53" t="s">
        <v>67</v>
      </c>
      <c r="D35" s="53"/>
      <c r="E35" s="63"/>
      <c r="F35" s="64">
        <v>942</v>
      </c>
      <c r="G35" s="64">
        <v>811</v>
      </c>
      <c r="H35" s="64">
        <v>792</v>
      </c>
      <c r="I35" s="64">
        <v>652</v>
      </c>
      <c r="J35" s="66">
        <v>1</v>
      </c>
      <c r="K35" s="66">
        <v>1</v>
      </c>
      <c r="L35" s="64">
        <v>0</v>
      </c>
      <c r="M35" s="64">
        <v>0</v>
      </c>
      <c r="N35" s="64">
        <v>0</v>
      </c>
      <c r="O35" s="64">
        <v>0</v>
      </c>
      <c r="P35" s="20"/>
      <c r="Q35" s="20"/>
      <c r="R35" s="20"/>
      <c r="S35" s="20"/>
      <c r="T35" s="22"/>
      <c r="U35" s="22"/>
      <c r="V35" s="20"/>
      <c r="W35" s="20"/>
      <c r="X35" s="22"/>
      <c r="Y35" s="22"/>
    </row>
    <row r="36" spans="1:25" ht="15.95" customHeight="1">
      <c r="A36" s="116"/>
      <c r="B36" s="59" t="s">
        <v>48</v>
      </c>
      <c r="C36" s="53"/>
      <c r="D36" s="53"/>
      <c r="E36" s="63" t="s">
        <v>37</v>
      </c>
      <c r="F36" s="64">
        <v>4402</v>
      </c>
      <c r="G36" s="64">
        <v>4207</v>
      </c>
      <c r="H36" s="64">
        <v>960</v>
      </c>
      <c r="I36" s="64">
        <v>806</v>
      </c>
      <c r="J36" s="64">
        <v>17</v>
      </c>
      <c r="K36" s="64">
        <v>18</v>
      </c>
      <c r="L36" s="64">
        <v>614</v>
      </c>
      <c r="M36" s="64">
        <v>625.20000000000005</v>
      </c>
      <c r="N36" s="64">
        <v>0</v>
      </c>
      <c r="O36" s="64">
        <v>0</v>
      </c>
      <c r="P36" s="20"/>
      <c r="Q36" s="20"/>
      <c r="R36" s="20"/>
      <c r="S36" s="20"/>
      <c r="T36" s="20"/>
      <c r="U36" s="20"/>
      <c r="V36" s="20"/>
      <c r="W36" s="20"/>
      <c r="X36" s="22"/>
      <c r="Y36" s="22"/>
    </row>
    <row r="37" spans="1:25" ht="15.95" customHeight="1">
      <c r="A37" s="116"/>
      <c r="B37" s="61"/>
      <c r="C37" s="53" t="s">
        <v>68</v>
      </c>
      <c r="D37" s="53"/>
      <c r="E37" s="63"/>
      <c r="F37" s="64">
        <v>4000</v>
      </c>
      <c r="G37" s="64">
        <v>3825</v>
      </c>
      <c r="H37" s="64">
        <v>955</v>
      </c>
      <c r="I37" s="64">
        <v>793</v>
      </c>
      <c r="J37" s="64">
        <v>15</v>
      </c>
      <c r="K37" s="64">
        <v>18</v>
      </c>
      <c r="L37" s="64">
        <v>614</v>
      </c>
      <c r="M37" s="64">
        <v>625.20000000000005</v>
      </c>
      <c r="N37" s="64">
        <v>0</v>
      </c>
      <c r="O37" s="64">
        <v>0</v>
      </c>
      <c r="P37" s="20"/>
      <c r="Q37" s="20"/>
      <c r="R37" s="20"/>
      <c r="S37" s="20"/>
      <c r="T37" s="20"/>
      <c r="U37" s="20"/>
      <c r="V37" s="20"/>
      <c r="W37" s="20"/>
      <c r="X37" s="22"/>
      <c r="Y37" s="22"/>
    </row>
    <row r="38" spans="1:25" ht="15.95" customHeight="1">
      <c r="A38" s="116"/>
      <c r="B38" s="60"/>
      <c r="C38" s="53" t="s">
        <v>69</v>
      </c>
      <c r="D38" s="53"/>
      <c r="E38" s="63"/>
      <c r="F38" s="64">
        <v>402</v>
      </c>
      <c r="G38" s="64">
        <v>382</v>
      </c>
      <c r="H38" s="64">
        <v>5</v>
      </c>
      <c r="I38" s="64">
        <v>13</v>
      </c>
      <c r="J38" s="64">
        <v>2</v>
      </c>
      <c r="K38" s="66">
        <v>14</v>
      </c>
      <c r="L38" s="64">
        <v>0</v>
      </c>
      <c r="M38" s="64">
        <v>0</v>
      </c>
      <c r="N38" s="64">
        <v>0</v>
      </c>
      <c r="O38" s="64">
        <v>0</v>
      </c>
      <c r="P38" s="20"/>
      <c r="Q38" s="20"/>
      <c r="R38" s="22"/>
      <c r="S38" s="22"/>
      <c r="T38" s="20"/>
      <c r="U38" s="20"/>
      <c r="V38" s="20"/>
      <c r="W38" s="20"/>
      <c r="X38" s="22"/>
      <c r="Y38" s="22"/>
    </row>
    <row r="39" spans="1:25" ht="15.95" customHeight="1">
      <c r="A39" s="116"/>
      <c r="B39" s="28" t="s">
        <v>70</v>
      </c>
      <c r="C39" s="28"/>
      <c r="D39" s="28"/>
      <c r="E39" s="63" t="s">
        <v>97</v>
      </c>
      <c r="F39" s="64">
        <f t="shared" ref="F39:O39" si="5">F32-F36</f>
        <v>811</v>
      </c>
      <c r="G39" s="64">
        <f t="shared" si="5"/>
        <v>774</v>
      </c>
      <c r="H39" s="64">
        <f t="shared" si="5"/>
        <v>18</v>
      </c>
      <c r="I39" s="64">
        <f t="shared" si="5"/>
        <v>27</v>
      </c>
      <c r="J39" s="64">
        <f t="shared" si="5"/>
        <v>1</v>
      </c>
      <c r="K39" s="64">
        <f t="shared" si="5"/>
        <v>0</v>
      </c>
      <c r="L39" s="64">
        <f t="shared" si="5"/>
        <v>817</v>
      </c>
      <c r="M39" s="64">
        <f t="shared" si="5"/>
        <v>567.5</v>
      </c>
      <c r="N39" s="64">
        <f t="shared" si="5"/>
        <v>0</v>
      </c>
      <c r="O39" s="64">
        <f t="shared" si="5"/>
        <v>0</v>
      </c>
      <c r="P39" s="20"/>
      <c r="Q39" s="20"/>
      <c r="R39" s="20"/>
      <c r="S39" s="20"/>
      <c r="T39" s="20"/>
      <c r="U39" s="20"/>
      <c r="V39" s="20"/>
      <c r="W39" s="20"/>
      <c r="X39" s="22"/>
      <c r="Y39" s="22"/>
    </row>
    <row r="40" spans="1:25" ht="15.95" customHeight="1">
      <c r="A40" s="110" t="s">
        <v>86</v>
      </c>
      <c r="B40" s="59" t="s">
        <v>71</v>
      </c>
      <c r="C40" s="53"/>
      <c r="D40" s="53"/>
      <c r="E40" s="63" t="s">
        <v>39</v>
      </c>
      <c r="F40" s="64">
        <v>2887</v>
      </c>
      <c r="G40" s="64">
        <v>1585</v>
      </c>
      <c r="H40" s="64">
        <v>342</v>
      </c>
      <c r="I40" s="64">
        <v>155</v>
      </c>
      <c r="J40" s="64">
        <v>1</v>
      </c>
      <c r="K40" s="64">
        <v>296</v>
      </c>
      <c r="L40" s="64">
        <v>0</v>
      </c>
      <c r="M40" s="64">
        <v>0</v>
      </c>
      <c r="N40" s="64">
        <v>543</v>
      </c>
      <c r="O40" s="64">
        <v>662</v>
      </c>
      <c r="P40" s="20"/>
      <c r="Q40" s="20"/>
      <c r="R40" s="20"/>
      <c r="S40" s="20"/>
      <c r="T40" s="22"/>
      <c r="U40" s="22"/>
      <c r="V40" s="22"/>
      <c r="W40" s="22"/>
      <c r="X40" s="20"/>
      <c r="Y40" s="20"/>
    </row>
    <row r="41" spans="1:25" ht="15.95" customHeight="1">
      <c r="A41" s="111"/>
      <c r="B41" s="60"/>
      <c r="C41" s="53" t="s">
        <v>72</v>
      </c>
      <c r="D41" s="53"/>
      <c r="E41" s="63"/>
      <c r="F41" s="66">
        <v>1563</v>
      </c>
      <c r="G41" s="66">
        <v>529</v>
      </c>
      <c r="H41" s="66">
        <v>300</v>
      </c>
      <c r="I41" s="66">
        <v>151</v>
      </c>
      <c r="J41" s="64">
        <v>0</v>
      </c>
      <c r="K41" s="64">
        <v>5</v>
      </c>
      <c r="L41" s="64">
        <v>0</v>
      </c>
      <c r="M41" s="64">
        <v>0</v>
      </c>
      <c r="N41" s="64">
        <v>168</v>
      </c>
      <c r="O41" s="64">
        <v>328</v>
      </c>
      <c r="P41" s="22"/>
      <c r="Q41" s="22"/>
      <c r="R41" s="22"/>
      <c r="S41" s="22"/>
      <c r="T41" s="22"/>
      <c r="U41" s="22"/>
      <c r="V41" s="22"/>
      <c r="W41" s="22"/>
      <c r="X41" s="20"/>
      <c r="Y41" s="20"/>
    </row>
    <row r="42" spans="1:25" ht="15.95" customHeight="1">
      <c r="A42" s="111"/>
      <c r="B42" s="59" t="s">
        <v>59</v>
      </c>
      <c r="C42" s="53"/>
      <c r="D42" s="53"/>
      <c r="E42" s="63" t="s">
        <v>40</v>
      </c>
      <c r="F42" s="64">
        <v>3449</v>
      </c>
      <c r="G42" s="64">
        <v>2131</v>
      </c>
      <c r="H42" s="64">
        <v>338</v>
      </c>
      <c r="I42" s="64">
        <v>166</v>
      </c>
      <c r="J42" s="64">
        <v>33</v>
      </c>
      <c r="K42" s="64">
        <v>387</v>
      </c>
      <c r="L42" s="64">
        <v>817</v>
      </c>
      <c r="M42" s="64">
        <v>567.5</v>
      </c>
      <c r="N42" s="64">
        <v>543</v>
      </c>
      <c r="O42" s="64">
        <v>662</v>
      </c>
      <c r="P42" s="20"/>
      <c r="Q42" s="20"/>
      <c r="R42" s="20"/>
      <c r="S42" s="20"/>
      <c r="T42" s="22"/>
      <c r="U42" s="22"/>
      <c r="V42" s="20"/>
      <c r="W42" s="20"/>
      <c r="X42" s="20"/>
      <c r="Y42" s="20"/>
    </row>
    <row r="43" spans="1:25" ht="15.95" customHeight="1">
      <c r="A43" s="111"/>
      <c r="B43" s="60"/>
      <c r="C43" s="53" t="s">
        <v>73</v>
      </c>
      <c r="D43" s="53"/>
      <c r="E43" s="63"/>
      <c r="F43" s="64">
        <v>1659</v>
      </c>
      <c r="G43" s="64">
        <v>1592</v>
      </c>
      <c r="H43" s="64">
        <v>38</v>
      </c>
      <c r="I43" s="64">
        <v>15</v>
      </c>
      <c r="J43" s="66">
        <v>0</v>
      </c>
      <c r="K43" s="66">
        <v>364</v>
      </c>
      <c r="L43" s="64">
        <v>0</v>
      </c>
      <c r="M43" s="64">
        <v>0</v>
      </c>
      <c r="N43" s="64">
        <v>65</v>
      </c>
      <c r="O43" s="64">
        <v>13</v>
      </c>
      <c r="P43" s="20"/>
      <c r="Q43" s="20"/>
      <c r="R43" s="22"/>
      <c r="S43" s="20"/>
      <c r="T43" s="22"/>
      <c r="U43" s="22"/>
      <c r="V43" s="20"/>
      <c r="W43" s="20"/>
      <c r="X43" s="22"/>
      <c r="Y43" s="22"/>
    </row>
    <row r="44" spans="1:25" ht="15.95" customHeight="1">
      <c r="A44" s="111"/>
      <c r="B44" s="53" t="s">
        <v>70</v>
      </c>
      <c r="C44" s="53"/>
      <c r="D44" s="53"/>
      <c r="E44" s="63" t="s">
        <v>98</v>
      </c>
      <c r="F44" s="66">
        <f t="shared" ref="F44:O44" si="6">F40-F42</f>
        <v>-562</v>
      </c>
      <c r="G44" s="66">
        <f t="shared" si="6"/>
        <v>-546</v>
      </c>
      <c r="H44" s="66">
        <f t="shared" si="6"/>
        <v>4</v>
      </c>
      <c r="I44" s="66">
        <f t="shared" si="6"/>
        <v>-11</v>
      </c>
      <c r="J44" s="66">
        <f t="shared" si="6"/>
        <v>-32</v>
      </c>
      <c r="K44" s="66">
        <f t="shared" si="6"/>
        <v>-91</v>
      </c>
      <c r="L44" s="66">
        <f t="shared" si="6"/>
        <v>-817</v>
      </c>
      <c r="M44" s="66">
        <f t="shared" si="6"/>
        <v>-567.5</v>
      </c>
      <c r="N44" s="66">
        <f t="shared" si="6"/>
        <v>0</v>
      </c>
      <c r="O44" s="66">
        <f t="shared" si="6"/>
        <v>0</v>
      </c>
      <c r="P44" s="22"/>
      <c r="Q44" s="22"/>
      <c r="R44" s="20"/>
      <c r="S44" s="20"/>
      <c r="T44" s="22"/>
      <c r="U44" s="22"/>
      <c r="V44" s="20"/>
      <c r="W44" s="20"/>
      <c r="X44" s="20"/>
      <c r="Y44" s="20"/>
    </row>
    <row r="45" spans="1:25" ht="15.95" customHeight="1">
      <c r="A45" s="110" t="s">
        <v>78</v>
      </c>
      <c r="B45" s="28" t="s">
        <v>74</v>
      </c>
      <c r="C45" s="28"/>
      <c r="D45" s="28"/>
      <c r="E45" s="63" t="s">
        <v>99</v>
      </c>
      <c r="F45" s="64">
        <f t="shared" ref="F45:O45" si="7">F39+F44</f>
        <v>249</v>
      </c>
      <c r="G45" s="64">
        <f t="shared" si="7"/>
        <v>228</v>
      </c>
      <c r="H45" s="64">
        <f t="shared" si="7"/>
        <v>22</v>
      </c>
      <c r="I45" s="64">
        <f t="shared" si="7"/>
        <v>16</v>
      </c>
      <c r="J45" s="64">
        <f t="shared" si="7"/>
        <v>-31</v>
      </c>
      <c r="K45" s="64">
        <f t="shared" si="7"/>
        <v>-91</v>
      </c>
      <c r="L45" s="64">
        <f t="shared" si="7"/>
        <v>0</v>
      </c>
      <c r="M45" s="64">
        <f t="shared" si="7"/>
        <v>0</v>
      </c>
      <c r="N45" s="64">
        <f t="shared" si="7"/>
        <v>0</v>
      </c>
      <c r="O45" s="64">
        <f t="shared" si="7"/>
        <v>0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95" customHeight="1">
      <c r="A46" s="111"/>
      <c r="B46" s="53" t="s">
        <v>75</v>
      </c>
      <c r="C46" s="53"/>
      <c r="D46" s="53"/>
      <c r="E46" s="53"/>
      <c r="F46" s="66">
        <v>249</v>
      </c>
      <c r="G46" s="66">
        <v>228</v>
      </c>
      <c r="H46" s="66">
        <v>21</v>
      </c>
      <c r="I46" s="66">
        <v>16</v>
      </c>
      <c r="J46" s="66">
        <v>0</v>
      </c>
      <c r="K46" s="66">
        <v>0</v>
      </c>
      <c r="L46" s="64">
        <v>0</v>
      </c>
      <c r="M46" s="64">
        <v>0</v>
      </c>
      <c r="N46" s="66">
        <v>0</v>
      </c>
      <c r="O46" s="66">
        <v>0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5.95" customHeight="1">
      <c r="A47" s="111"/>
      <c r="B47" s="53" t="s">
        <v>76</v>
      </c>
      <c r="C47" s="53"/>
      <c r="D47" s="53"/>
      <c r="E47" s="53"/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5.95" customHeight="1">
      <c r="A48" s="111"/>
      <c r="B48" s="53" t="s">
        <v>77</v>
      </c>
      <c r="C48" s="53"/>
      <c r="D48" s="53"/>
      <c r="E48" s="53"/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1" ht="15.95" customHeight="1">
      <c r="A49" s="11" t="s">
        <v>82</v>
      </c>
    </row>
    <row r="50" spans="1:1" ht="15.95" customHeight="1">
      <c r="A50" s="11"/>
    </row>
  </sheetData>
  <mergeCells count="28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216EB-3798-4CD0-8D31-33EE87EF8261}">
  <dimension ref="A1:Y50"/>
  <sheetViews>
    <sheetView view="pageBreakPreview" zoomScale="80" zoomScaleNormal="100" zoomScaleSheetLayoutView="8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I17" sqref="I17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92" t="s">
        <v>244</v>
      </c>
      <c r="E1" s="14"/>
      <c r="F1" s="14"/>
      <c r="G1" s="14"/>
    </row>
    <row r="2" spans="1:25" ht="15" customHeight="1"/>
    <row r="3" spans="1:25" ht="15" customHeight="1">
      <c r="A3" s="15" t="s">
        <v>42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234</v>
      </c>
      <c r="B5" s="12"/>
      <c r="C5" s="12"/>
      <c r="D5" s="12"/>
      <c r="K5" s="16"/>
      <c r="O5" s="16" t="s">
        <v>43</v>
      </c>
    </row>
    <row r="6" spans="1:25" ht="15.95" customHeight="1">
      <c r="A6" s="113" t="s">
        <v>44</v>
      </c>
      <c r="B6" s="112"/>
      <c r="C6" s="112"/>
      <c r="D6" s="112"/>
      <c r="E6" s="112"/>
      <c r="F6" s="107" t="s">
        <v>267</v>
      </c>
      <c r="G6" s="104"/>
      <c r="H6" s="107"/>
      <c r="I6" s="107"/>
      <c r="J6" s="104"/>
      <c r="K6" s="104"/>
      <c r="L6" s="104"/>
      <c r="M6" s="104"/>
      <c r="N6" s="104"/>
      <c r="O6" s="104"/>
    </row>
    <row r="7" spans="1:25" ht="15.95" customHeight="1">
      <c r="A7" s="112"/>
      <c r="B7" s="112"/>
      <c r="C7" s="112"/>
      <c r="D7" s="112"/>
      <c r="E7" s="112"/>
      <c r="F7" s="51" t="s">
        <v>235</v>
      </c>
      <c r="G7" s="51" t="s">
        <v>243</v>
      </c>
      <c r="H7" s="51" t="s">
        <v>235</v>
      </c>
      <c r="I7" s="51" t="s">
        <v>243</v>
      </c>
      <c r="J7" s="51" t="s">
        <v>235</v>
      </c>
      <c r="K7" s="51" t="s">
        <v>243</v>
      </c>
      <c r="L7" s="51" t="s">
        <v>235</v>
      </c>
      <c r="M7" s="51" t="s">
        <v>243</v>
      </c>
      <c r="N7" s="51" t="s">
        <v>235</v>
      </c>
      <c r="O7" s="51" t="s">
        <v>243</v>
      </c>
    </row>
    <row r="8" spans="1:25" ht="15.95" customHeight="1">
      <c r="A8" s="110" t="s">
        <v>83</v>
      </c>
      <c r="B8" s="59" t="s">
        <v>45</v>
      </c>
      <c r="C8" s="53"/>
      <c r="D8" s="53"/>
      <c r="E8" s="98" t="s">
        <v>36</v>
      </c>
      <c r="F8" s="97">
        <v>80963</v>
      </c>
      <c r="G8" s="97">
        <v>78049</v>
      </c>
      <c r="H8" s="97"/>
      <c r="I8" s="97"/>
      <c r="J8" s="97"/>
      <c r="K8" s="97"/>
      <c r="L8" s="97"/>
      <c r="M8" s="97"/>
      <c r="N8" s="97"/>
      <c r="O8" s="97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10"/>
      <c r="B9" s="61"/>
      <c r="C9" s="53" t="s">
        <v>46</v>
      </c>
      <c r="D9" s="53"/>
      <c r="E9" s="98" t="s">
        <v>37</v>
      </c>
      <c r="F9" s="97">
        <v>80958</v>
      </c>
      <c r="G9" s="97">
        <v>78044</v>
      </c>
      <c r="H9" s="97"/>
      <c r="I9" s="97"/>
      <c r="J9" s="97"/>
      <c r="K9" s="97"/>
      <c r="L9" s="97"/>
      <c r="M9" s="97"/>
      <c r="N9" s="97"/>
      <c r="O9" s="97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10"/>
      <c r="B10" s="60"/>
      <c r="C10" s="53" t="s">
        <v>47</v>
      </c>
      <c r="D10" s="53"/>
      <c r="E10" s="98" t="s">
        <v>38</v>
      </c>
      <c r="F10" s="97">
        <v>5</v>
      </c>
      <c r="G10" s="97">
        <v>5</v>
      </c>
      <c r="H10" s="97"/>
      <c r="I10" s="97"/>
      <c r="J10" s="65"/>
      <c r="K10" s="65"/>
      <c r="L10" s="97"/>
      <c r="M10" s="97"/>
      <c r="N10" s="97"/>
      <c r="O10" s="97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10"/>
      <c r="B11" s="59" t="s">
        <v>48</v>
      </c>
      <c r="C11" s="53"/>
      <c r="D11" s="53"/>
      <c r="E11" s="98" t="s">
        <v>39</v>
      </c>
      <c r="F11" s="97">
        <v>82863</v>
      </c>
      <c r="G11" s="97">
        <v>77562</v>
      </c>
      <c r="H11" s="97"/>
      <c r="I11" s="97"/>
      <c r="J11" s="97"/>
      <c r="K11" s="97"/>
      <c r="L11" s="97"/>
      <c r="M11" s="97"/>
      <c r="N11" s="97"/>
      <c r="O11" s="97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10"/>
      <c r="B12" s="61"/>
      <c r="C12" s="53" t="s">
        <v>49</v>
      </c>
      <c r="D12" s="53"/>
      <c r="E12" s="98" t="s">
        <v>40</v>
      </c>
      <c r="F12" s="97">
        <v>82833</v>
      </c>
      <c r="G12" s="97">
        <v>77532</v>
      </c>
      <c r="H12" s="97"/>
      <c r="I12" s="97"/>
      <c r="J12" s="97"/>
      <c r="K12" s="97"/>
      <c r="L12" s="97"/>
      <c r="M12" s="97"/>
      <c r="N12" s="97"/>
      <c r="O12" s="97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10"/>
      <c r="B13" s="60"/>
      <c r="C13" s="53" t="s">
        <v>50</v>
      </c>
      <c r="D13" s="53"/>
      <c r="E13" s="98" t="s">
        <v>41</v>
      </c>
      <c r="F13" s="97">
        <v>30</v>
      </c>
      <c r="G13" s="97">
        <v>30</v>
      </c>
      <c r="H13" s="65"/>
      <c r="I13" s="65"/>
      <c r="J13" s="65"/>
      <c r="K13" s="65"/>
      <c r="L13" s="97"/>
      <c r="M13" s="97"/>
      <c r="N13" s="97"/>
      <c r="O13" s="97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10"/>
      <c r="B14" s="53" t="s">
        <v>51</v>
      </c>
      <c r="C14" s="53"/>
      <c r="D14" s="53"/>
      <c r="E14" s="98" t="s">
        <v>87</v>
      </c>
      <c r="F14" s="97">
        <f>F9-F12+1</f>
        <v>-1874</v>
      </c>
      <c r="G14" s="97">
        <f t="shared" ref="G14:O14" si="0">G9-G12</f>
        <v>512</v>
      </c>
      <c r="H14" s="97">
        <f t="shared" si="0"/>
        <v>0</v>
      </c>
      <c r="I14" s="97">
        <f t="shared" si="0"/>
        <v>0</v>
      </c>
      <c r="J14" s="97">
        <f t="shared" si="0"/>
        <v>0</v>
      </c>
      <c r="K14" s="97">
        <f t="shared" si="0"/>
        <v>0</v>
      </c>
      <c r="L14" s="97">
        <f t="shared" si="0"/>
        <v>0</v>
      </c>
      <c r="M14" s="97">
        <f t="shared" si="0"/>
        <v>0</v>
      </c>
      <c r="N14" s="97">
        <f t="shared" si="0"/>
        <v>0</v>
      </c>
      <c r="O14" s="97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10"/>
      <c r="B15" s="53" t="s">
        <v>52</v>
      </c>
      <c r="C15" s="53"/>
      <c r="D15" s="53"/>
      <c r="E15" s="98" t="s">
        <v>88</v>
      </c>
      <c r="F15" s="97">
        <f t="shared" ref="F15:O15" si="1">F10-F13</f>
        <v>-25</v>
      </c>
      <c r="G15" s="97">
        <f t="shared" si="1"/>
        <v>-25</v>
      </c>
      <c r="H15" s="97">
        <f t="shared" si="1"/>
        <v>0</v>
      </c>
      <c r="I15" s="97">
        <f t="shared" si="1"/>
        <v>0</v>
      </c>
      <c r="J15" s="97">
        <f t="shared" si="1"/>
        <v>0</v>
      </c>
      <c r="K15" s="97">
        <f t="shared" si="1"/>
        <v>0</v>
      </c>
      <c r="L15" s="97">
        <f t="shared" si="1"/>
        <v>0</v>
      </c>
      <c r="M15" s="97">
        <f t="shared" si="1"/>
        <v>0</v>
      </c>
      <c r="N15" s="97">
        <f t="shared" si="1"/>
        <v>0</v>
      </c>
      <c r="O15" s="97">
        <f t="shared" si="1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10"/>
      <c r="B16" s="53" t="s">
        <v>53</v>
      </c>
      <c r="C16" s="53"/>
      <c r="D16" s="53"/>
      <c r="E16" s="98" t="s">
        <v>89</v>
      </c>
      <c r="F16" s="97">
        <f>F8-F11+1</f>
        <v>-1899</v>
      </c>
      <c r="G16" s="97">
        <f t="shared" ref="G16:O16" si="2">G8-G11</f>
        <v>487</v>
      </c>
      <c r="H16" s="97">
        <f t="shared" si="2"/>
        <v>0</v>
      </c>
      <c r="I16" s="97">
        <f t="shared" si="2"/>
        <v>0</v>
      </c>
      <c r="J16" s="97">
        <f t="shared" si="2"/>
        <v>0</v>
      </c>
      <c r="K16" s="97">
        <f t="shared" si="2"/>
        <v>0</v>
      </c>
      <c r="L16" s="97">
        <f t="shared" si="2"/>
        <v>0</v>
      </c>
      <c r="M16" s="97">
        <f t="shared" si="2"/>
        <v>0</v>
      </c>
      <c r="N16" s="97">
        <f t="shared" si="2"/>
        <v>0</v>
      </c>
      <c r="O16" s="97">
        <f t="shared" si="2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10"/>
      <c r="B17" s="53" t="s">
        <v>54</v>
      </c>
      <c r="C17" s="53"/>
      <c r="D17" s="53"/>
      <c r="E17" s="51"/>
      <c r="F17" s="97">
        <v>0</v>
      </c>
      <c r="G17" s="97">
        <v>0</v>
      </c>
      <c r="H17" s="65"/>
      <c r="I17" s="65"/>
      <c r="J17" s="97"/>
      <c r="K17" s="97"/>
      <c r="L17" s="97"/>
      <c r="M17" s="97"/>
      <c r="N17" s="65"/>
      <c r="O17" s="66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10"/>
      <c r="B18" s="53" t="s">
        <v>55</v>
      </c>
      <c r="C18" s="53"/>
      <c r="D18" s="53"/>
      <c r="E18" s="51"/>
      <c r="F18" s="66">
        <v>0</v>
      </c>
      <c r="G18" s="66">
        <v>0</v>
      </c>
      <c r="H18" s="66"/>
      <c r="I18" s="66"/>
      <c r="J18" s="66"/>
      <c r="K18" s="66"/>
      <c r="L18" s="66"/>
      <c r="M18" s="66"/>
      <c r="N18" s="66"/>
      <c r="O18" s="66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10" t="s">
        <v>84</v>
      </c>
      <c r="B19" s="59" t="s">
        <v>56</v>
      </c>
      <c r="C19" s="53"/>
      <c r="D19" s="53"/>
      <c r="E19" s="98"/>
      <c r="F19" s="97">
        <v>35975</v>
      </c>
      <c r="G19" s="97">
        <v>33882</v>
      </c>
      <c r="H19" s="97"/>
      <c r="I19" s="97"/>
      <c r="J19" s="97"/>
      <c r="K19" s="97"/>
      <c r="L19" s="97"/>
      <c r="M19" s="97"/>
      <c r="N19" s="97"/>
      <c r="O19" s="97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10"/>
      <c r="B20" s="60"/>
      <c r="C20" s="53" t="s">
        <v>57</v>
      </c>
      <c r="D20" s="53"/>
      <c r="E20" s="98"/>
      <c r="F20" s="97">
        <v>23000</v>
      </c>
      <c r="G20" s="97">
        <v>22000</v>
      </c>
      <c r="H20" s="97"/>
      <c r="I20" s="97"/>
      <c r="J20" s="97"/>
      <c r="K20" s="65"/>
      <c r="L20" s="97"/>
      <c r="M20" s="97"/>
      <c r="N20" s="97"/>
      <c r="O20" s="97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10"/>
      <c r="B21" s="53" t="s">
        <v>58</v>
      </c>
      <c r="C21" s="53"/>
      <c r="D21" s="53"/>
      <c r="E21" s="98" t="s">
        <v>90</v>
      </c>
      <c r="F21" s="97">
        <v>35975</v>
      </c>
      <c r="G21" s="97">
        <v>33882</v>
      </c>
      <c r="H21" s="97"/>
      <c r="I21" s="97"/>
      <c r="J21" s="97"/>
      <c r="K21" s="97"/>
      <c r="L21" s="97"/>
      <c r="M21" s="97"/>
      <c r="N21" s="97"/>
      <c r="O21" s="97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10"/>
      <c r="B22" s="59" t="s">
        <v>59</v>
      </c>
      <c r="C22" s="53"/>
      <c r="D22" s="53"/>
      <c r="E22" s="98" t="s">
        <v>91</v>
      </c>
      <c r="F22" s="97">
        <v>74559</v>
      </c>
      <c r="G22" s="97">
        <v>72770</v>
      </c>
      <c r="H22" s="97"/>
      <c r="I22" s="97"/>
      <c r="J22" s="97"/>
      <c r="K22" s="97"/>
      <c r="L22" s="97"/>
      <c r="M22" s="97"/>
      <c r="N22" s="97"/>
      <c r="O22" s="97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10"/>
      <c r="B23" s="60" t="s">
        <v>60</v>
      </c>
      <c r="C23" s="53" t="s">
        <v>61</v>
      </c>
      <c r="D23" s="53"/>
      <c r="E23" s="98"/>
      <c r="F23" s="97">
        <v>28391</v>
      </c>
      <c r="G23" s="97">
        <v>28332</v>
      </c>
      <c r="H23" s="97"/>
      <c r="I23" s="97"/>
      <c r="J23" s="97"/>
      <c r="K23" s="97"/>
      <c r="L23" s="97"/>
      <c r="M23" s="97"/>
      <c r="N23" s="97"/>
      <c r="O23" s="97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10"/>
      <c r="B24" s="53" t="s">
        <v>92</v>
      </c>
      <c r="C24" s="53"/>
      <c r="D24" s="53"/>
      <c r="E24" s="98" t="s">
        <v>93</v>
      </c>
      <c r="F24" s="97">
        <f t="shared" ref="F24:O24" si="3">F21-F22</f>
        <v>-38584</v>
      </c>
      <c r="G24" s="97">
        <f t="shared" si="3"/>
        <v>-38888</v>
      </c>
      <c r="H24" s="97">
        <f t="shared" si="3"/>
        <v>0</v>
      </c>
      <c r="I24" s="97">
        <f t="shared" si="3"/>
        <v>0</v>
      </c>
      <c r="J24" s="97">
        <f t="shared" si="3"/>
        <v>0</v>
      </c>
      <c r="K24" s="97">
        <f t="shared" si="3"/>
        <v>0</v>
      </c>
      <c r="L24" s="97">
        <f>L21-L22</f>
        <v>0</v>
      </c>
      <c r="M24" s="97">
        <f t="shared" si="3"/>
        <v>0</v>
      </c>
      <c r="N24" s="97">
        <f t="shared" si="3"/>
        <v>0</v>
      </c>
      <c r="O24" s="97">
        <f t="shared" si="3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10"/>
      <c r="B25" s="59" t="s">
        <v>62</v>
      </c>
      <c r="C25" s="59"/>
      <c r="D25" s="59"/>
      <c r="E25" s="114" t="s">
        <v>94</v>
      </c>
      <c r="F25" s="108">
        <v>38585</v>
      </c>
      <c r="G25" s="108">
        <v>38889</v>
      </c>
      <c r="H25" s="108"/>
      <c r="I25" s="108"/>
      <c r="J25" s="108"/>
      <c r="K25" s="108"/>
      <c r="L25" s="108"/>
      <c r="M25" s="108"/>
      <c r="N25" s="108"/>
      <c r="O25" s="10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10"/>
      <c r="B26" s="80" t="s">
        <v>63</v>
      </c>
      <c r="C26" s="80"/>
      <c r="D26" s="80"/>
      <c r="E26" s="115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10"/>
      <c r="B27" s="53" t="s">
        <v>95</v>
      </c>
      <c r="C27" s="53"/>
      <c r="D27" s="53"/>
      <c r="E27" s="98" t="s">
        <v>96</v>
      </c>
      <c r="F27" s="97">
        <f t="shared" ref="F27:O27" si="4">F24+F25</f>
        <v>1</v>
      </c>
      <c r="G27" s="97">
        <f t="shared" si="4"/>
        <v>1</v>
      </c>
      <c r="H27" s="97">
        <f t="shared" si="4"/>
        <v>0</v>
      </c>
      <c r="I27" s="97">
        <f t="shared" si="4"/>
        <v>0</v>
      </c>
      <c r="J27" s="97">
        <f t="shared" si="4"/>
        <v>0</v>
      </c>
      <c r="K27" s="97">
        <f t="shared" si="4"/>
        <v>0</v>
      </c>
      <c r="L27" s="97">
        <f t="shared" si="4"/>
        <v>0</v>
      </c>
      <c r="M27" s="97">
        <f t="shared" si="4"/>
        <v>0</v>
      </c>
      <c r="N27" s="97">
        <f>N24+N25</f>
        <v>0</v>
      </c>
      <c r="O27" s="97">
        <f t="shared" si="4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12" t="s">
        <v>64</v>
      </c>
      <c r="B30" s="112"/>
      <c r="C30" s="112"/>
      <c r="D30" s="112"/>
      <c r="E30" s="112"/>
      <c r="F30" s="105"/>
      <c r="G30" s="105"/>
      <c r="H30" s="105"/>
      <c r="I30" s="105"/>
      <c r="J30" s="106"/>
      <c r="K30" s="106"/>
      <c r="L30" s="105"/>
      <c r="M30" s="105"/>
      <c r="N30" s="106"/>
      <c r="O30" s="106"/>
      <c r="P30" s="23"/>
      <c r="Q30" s="18"/>
      <c r="R30" s="23"/>
      <c r="S30" s="18"/>
      <c r="T30" s="23"/>
      <c r="U30" s="18"/>
      <c r="V30" s="23"/>
      <c r="W30" s="18"/>
      <c r="X30" s="23"/>
      <c r="Y30" s="18"/>
    </row>
    <row r="31" spans="1:25" ht="15.95" customHeight="1">
      <c r="A31" s="112"/>
      <c r="B31" s="112"/>
      <c r="C31" s="112"/>
      <c r="D31" s="112"/>
      <c r="E31" s="112"/>
      <c r="F31" s="51" t="s">
        <v>235</v>
      </c>
      <c r="G31" s="51" t="s">
        <v>243</v>
      </c>
      <c r="H31" s="51" t="s">
        <v>235</v>
      </c>
      <c r="I31" s="51" t="s">
        <v>243</v>
      </c>
      <c r="J31" s="51" t="s">
        <v>235</v>
      </c>
      <c r="K31" s="51" t="s">
        <v>243</v>
      </c>
      <c r="L31" s="51" t="s">
        <v>235</v>
      </c>
      <c r="M31" s="51" t="s">
        <v>243</v>
      </c>
      <c r="N31" s="51" t="s">
        <v>235</v>
      </c>
      <c r="O31" s="51" t="s">
        <v>243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5.95" customHeight="1">
      <c r="A32" s="110" t="s">
        <v>85</v>
      </c>
      <c r="B32" s="59" t="s">
        <v>45</v>
      </c>
      <c r="C32" s="53"/>
      <c r="D32" s="53"/>
      <c r="E32" s="98" t="s">
        <v>36</v>
      </c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20"/>
      <c r="Q32" s="20"/>
      <c r="R32" s="20"/>
      <c r="S32" s="20"/>
      <c r="T32" s="22"/>
      <c r="U32" s="22"/>
      <c r="V32" s="20"/>
      <c r="W32" s="20"/>
      <c r="X32" s="22"/>
      <c r="Y32" s="22"/>
    </row>
    <row r="33" spans="1:25" ht="15.95" customHeight="1">
      <c r="A33" s="116"/>
      <c r="B33" s="61"/>
      <c r="C33" s="59" t="s">
        <v>65</v>
      </c>
      <c r="D33" s="53"/>
      <c r="E33" s="98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20"/>
      <c r="Q33" s="20"/>
      <c r="R33" s="20"/>
      <c r="S33" s="20"/>
      <c r="T33" s="22"/>
      <c r="U33" s="22"/>
      <c r="V33" s="20"/>
      <c r="W33" s="20"/>
      <c r="X33" s="22"/>
      <c r="Y33" s="22"/>
    </row>
    <row r="34" spans="1:25" ht="15.95" customHeight="1">
      <c r="A34" s="116"/>
      <c r="B34" s="61"/>
      <c r="C34" s="60"/>
      <c r="D34" s="53" t="s">
        <v>66</v>
      </c>
      <c r="E34" s="98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20"/>
      <c r="Q34" s="20"/>
      <c r="R34" s="20"/>
      <c r="S34" s="20"/>
      <c r="T34" s="22"/>
      <c r="U34" s="22"/>
      <c r="V34" s="20"/>
      <c r="W34" s="20"/>
      <c r="X34" s="22"/>
      <c r="Y34" s="22"/>
    </row>
    <row r="35" spans="1:25" ht="15.95" customHeight="1">
      <c r="A35" s="116"/>
      <c r="B35" s="60"/>
      <c r="C35" s="53" t="s">
        <v>67</v>
      </c>
      <c r="D35" s="53"/>
      <c r="E35" s="98"/>
      <c r="F35" s="97"/>
      <c r="G35" s="97"/>
      <c r="H35" s="97"/>
      <c r="I35" s="97"/>
      <c r="J35" s="66"/>
      <c r="K35" s="66"/>
      <c r="L35" s="97"/>
      <c r="M35" s="97"/>
      <c r="N35" s="97"/>
      <c r="O35" s="97"/>
      <c r="P35" s="20"/>
      <c r="Q35" s="20"/>
      <c r="R35" s="20"/>
      <c r="S35" s="20"/>
      <c r="T35" s="22"/>
      <c r="U35" s="22"/>
      <c r="V35" s="20"/>
      <c r="W35" s="20"/>
      <c r="X35" s="22"/>
      <c r="Y35" s="22"/>
    </row>
    <row r="36" spans="1:25" ht="15.95" customHeight="1">
      <c r="A36" s="116"/>
      <c r="B36" s="59" t="s">
        <v>48</v>
      </c>
      <c r="C36" s="53"/>
      <c r="D36" s="53"/>
      <c r="E36" s="98" t="s">
        <v>37</v>
      </c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20"/>
      <c r="Q36" s="20"/>
      <c r="R36" s="20"/>
      <c r="S36" s="20"/>
      <c r="T36" s="20"/>
      <c r="U36" s="20"/>
      <c r="V36" s="20"/>
      <c r="W36" s="20"/>
      <c r="X36" s="22"/>
      <c r="Y36" s="22"/>
    </row>
    <row r="37" spans="1:25" ht="15.95" customHeight="1">
      <c r="A37" s="116"/>
      <c r="B37" s="61"/>
      <c r="C37" s="53" t="s">
        <v>68</v>
      </c>
      <c r="D37" s="53"/>
      <c r="E37" s="98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20"/>
      <c r="Q37" s="20"/>
      <c r="R37" s="20"/>
      <c r="S37" s="20"/>
      <c r="T37" s="20"/>
      <c r="U37" s="20"/>
      <c r="V37" s="20"/>
      <c r="W37" s="20"/>
      <c r="X37" s="22"/>
      <c r="Y37" s="22"/>
    </row>
    <row r="38" spans="1:25" ht="15.95" customHeight="1">
      <c r="A38" s="116"/>
      <c r="B38" s="60"/>
      <c r="C38" s="53" t="s">
        <v>69</v>
      </c>
      <c r="D38" s="53"/>
      <c r="E38" s="98"/>
      <c r="F38" s="97"/>
      <c r="G38" s="97"/>
      <c r="H38" s="97"/>
      <c r="I38" s="97"/>
      <c r="J38" s="97"/>
      <c r="K38" s="66"/>
      <c r="L38" s="97"/>
      <c r="M38" s="97"/>
      <c r="N38" s="97"/>
      <c r="O38" s="97"/>
      <c r="P38" s="20"/>
      <c r="Q38" s="20"/>
      <c r="R38" s="22"/>
      <c r="S38" s="22"/>
      <c r="T38" s="20"/>
      <c r="U38" s="20"/>
      <c r="V38" s="20"/>
      <c r="W38" s="20"/>
      <c r="X38" s="22"/>
      <c r="Y38" s="22"/>
    </row>
    <row r="39" spans="1:25" ht="15.95" customHeight="1">
      <c r="A39" s="116"/>
      <c r="B39" s="28" t="s">
        <v>70</v>
      </c>
      <c r="C39" s="28"/>
      <c r="D39" s="28"/>
      <c r="E39" s="98" t="s">
        <v>97</v>
      </c>
      <c r="F39" s="97">
        <f t="shared" ref="F39:O39" si="5">F32-F36</f>
        <v>0</v>
      </c>
      <c r="G39" s="97">
        <f t="shared" si="5"/>
        <v>0</v>
      </c>
      <c r="H39" s="97">
        <f t="shared" si="5"/>
        <v>0</v>
      </c>
      <c r="I39" s="97">
        <f t="shared" si="5"/>
        <v>0</v>
      </c>
      <c r="J39" s="97">
        <f t="shared" si="5"/>
        <v>0</v>
      </c>
      <c r="K39" s="97">
        <f t="shared" si="5"/>
        <v>0</v>
      </c>
      <c r="L39" s="97">
        <f t="shared" si="5"/>
        <v>0</v>
      </c>
      <c r="M39" s="97">
        <f t="shared" si="5"/>
        <v>0</v>
      </c>
      <c r="N39" s="97">
        <f t="shared" si="5"/>
        <v>0</v>
      </c>
      <c r="O39" s="97">
        <f t="shared" si="5"/>
        <v>0</v>
      </c>
      <c r="P39" s="20"/>
      <c r="Q39" s="20"/>
      <c r="R39" s="20"/>
      <c r="S39" s="20"/>
      <c r="T39" s="20"/>
      <c r="U39" s="20"/>
      <c r="V39" s="20"/>
      <c r="W39" s="20"/>
      <c r="X39" s="22"/>
      <c r="Y39" s="22"/>
    </row>
    <row r="40" spans="1:25" ht="15.95" customHeight="1">
      <c r="A40" s="110" t="s">
        <v>86</v>
      </c>
      <c r="B40" s="59" t="s">
        <v>71</v>
      </c>
      <c r="C40" s="53"/>
      <c r="D40" s="53"/>
      <c r="E40" s="98" t="s">
        <v>39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20"/>
      <c r="Q40" s="20"/>
      <c r="R40" s="20"/>
      <c r="S40" s="20"/>
      <c r="T40" s="22"/>
      <c r="U40" s="22"/>
      <c r="V40" s="22"/>
      <c r="W40" s="22"/>
      <c r="X40" s="20"/>
      <c r="Y40" s="20"/>
    </row>
    <row r="41" spans="1:25" ht="15.95" customHeight="1">
      <c r="A41" s="111"/>
      <c r="B41" s="60"/>
      <c r="C41" s="53" t="s">
        <v>72</v>
      </c>
      <c r="D41" s="53"/>
      <c r="E41" s="98"/>
      <c r="F41" s="66"/>
      <c r="G41" s="66"/>
      <c r="H41" s="66"/>
      <c r="I41" s="66"/>
      <c r="J41" s="97"/>
      <c r="K41" s="97"/>
      <c r="L41" s="97"/>
      <c r="M41" s="97"/>
      <c r="N41" s="97"/>
      <c r="O41" s="97"/>
      <c r="P41" s="22"/>
      <c r="Q41" s="22"/>
      <c r="R41" s="22"/>
      <c r="S41" s="22"/>
      <c r="T41" s="22"/>
      <c r="U41" s="22"/>
      <c r="V41" s="22"/>
      <c r="W41" s="22"/>
      <c r="X41" s="20"/>
      <c r="Y41" s="20"/>
    </row>
    <row r="42" spans="1:25" ht="15.95" customHeight="1">
      <c r="A42" s="111"/>
      <c r="B42" s="59" t="s">
        <v>59</v>
      </c>
      <c r="C42" s="53"/>
      <c r="D42" s="53"/>
      <c r="E42" s="98" t="s">
        <v>40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20"/>
      <c r="Q42" s="20"/>
      <c r="R42" s="20"/>
      <c r="S42" s="20"/>
      <c r="T42" s="22"/>
      <c r="U42" s="22"/>
      <c r="V42" s="20"/>
      <c r="W42" s="20"/>
      <c r="X42" s="20"/>
      <c r="Y42" s="20"/>
    </row>
    <row r="43" spans="1:25" ht="15.95" customHeight="1">
      <c r="A43" s="111"/>
      <c r="B43" s="60"/>
      <c r="C43" s="53" t="s">
        <v>73</v>
      </c>
      <c r="D43" s="53"/>
      <c r="E43" s="98"/>
      <c r="F43" s="97"/>
      <c r="G43" s="97"/>
      <c r="H43" s="97"/>
      <c r="I43" s="97"/>
      <c r="J43" s="66"/>
      <c r="K43" s="66"/>
      <c r="L43" s="97"/>
      <c r="M43" s="97"/>
      <c r="N43" s="97"/>
      <c r="O43" s="97"/>
      <c r="P43" s="20"/>
      <c r="Q43" s="20"/>
      <c r="R43" s="22"/>
      <c r="S43" s="20"/>
      <c r="T43" s="22"/>
      <c r="U43" s="22"/>
      <c r="V43" s="20"/>
      <c r="W43" s="20"/>
      <c r="X43" s="22"/>
      <c r="Y43" s="22"/>
    </row>
    <row r="44" spans="1:25" ht="15.95" customHeight="1">
      <c r="A44" s="111"/>
      <c r="B44" s="53" t="s">
        <v>70</v>
      </c>
      <c r="C44" s="53"/>
      <c r="D44" s="53"/>
      <c r="E44" s="98" t="s">
        <v>98</v>
      </c>
      <c r="F44" s="66">
        <f t="shared" ref="F44:O44" si="6">F40-F42</f>
        <v>0</v>
      </c>
      <c r="G44" s="66">
        <f t="shared" si="6"/>
        <v>0</v>
      </c>
      <c r="H44" s="66">
        <f t="shared" si="6"/>
        <v>0</v>
      </c>
      <c r="I44" s="66">
        <f t="shared" si="6"/>
        <v>0</v>
      </c>
      <c r="J44" s="66">
        <f t="shared" si="6"/>
        <v>0</v>
      </c>
      <c r="K44" s="66">
        <f t="shared" si="6"/>
        <v>0</v>
      </c>
      <c r="L44" s="66">
        <f t="shared" si="6"/>
        <v>0</v>
      </c>
      <c r="M44" s="66">
        <f t="shared" si="6"/>
        <v>0</v>
      </c>
      <c r="N44" s="66">
        <f t="shared" si="6"/>
        <v>0</v>
      </c>
      <c r="O44" s="66">
        <f t="shared" si="6"/>
        <v>0</v>
      </c>
      <c r="P44" s="22"/>
      <c r="Q44" s="22"/>
      <c r="R44" s="20"/>
      <c r="S44" s="20"/>
      <c r="T44" s="22"/>
      <c r="U44" s="22"/>
      <c r="V44" s="20"/>
      <c r="W44" s="20"/>
      <c r="X44" s="20"/>
      <c r="Y44" s="20"/>
    </row>
    <row r="45" spans="1:25" ht="15.95" customHeight="1">
      <c r="A45" s="110" t="s">
        <v>78</v>
      </c>
      <c r="B45" s="28" t="s">
        <v>74</v>
      </c>
      <c r="C45" s="28"/>
      <c r="D45" s="28"/>
      <c r="E45" s="98" t="s">
        <v>99</v>
      </c>
      <c r="F45" s="97">
        <f t="shared" ref="F45:O45" si="7">F39+F44</f>
        <v>0</v>
      </c>
      <c r="G45" s="97">
        <f t="shared" si="7"/>
        <v>0</v>
      </c>
      <c r="H45" s="97">
        <f t="shared" si="7"/>
        <v>0</v>
      </c>
      <c r="I45" s="97">
        <f t="shared" si="7"/>
        <v>0</v>
      </c>
      <c r="J45" s="97">
        <f t="shared" si="7"/>
        <v>0</v>
      </c>
      <c r="K45" s="97">
        <f t="shared" si="7"/>
        <v>0</v>
      </c>
      <c r="L45" s="97">
        <f t="shared" si="7"/>
        <v>0</v>
      </c>
      <c r="M45" s="97">
        <f t="shared" si="7"/>
        <v>0</v>
      </c>
      <c r="N45" s="97">
        <f t="shared" si="7"/>
        <v>0</v>
      </c>
      <c r="O45" s="97">
        <f t="shared" si="7"/>
        <v>0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95" customHeight="1">
      <c r="A46" s="111"/>
      <c r="B46" s="53" t="s">
        <v>75</v>
      </c>
      <c r="C46" s="53"/>
      <c r="D46" s="53"/>
      <c r="E46" s="53"/>
      <c r="F46" s="66"/>
      <c r="G46" s="66"/>
      <c r="H46" s="66"/>
      <c r="I46" s="66"/>
      <c r="J46" s="66"/>
      <c r="K46" s="66"/>
      <c r="L46" s="97"/>
      <c r="M46" s="97"/>
      <c r="N46" s="66"/>
      <c r="O46" s="66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5.95" customHeight="1">
      <c r="A47" s="111"/>
      <c r="B47" s="53" t="s">
        <v>76</v>
      </c>
      <c r="C47" s="53"/>
      <c r="D47" s="53"/>
      <c r="E47" s="53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5.95" customHeight="1">
      <c r="A48" s="111"/>
      <c r="B48" s="53" t="s">
        <v>77</v>
      </c>
      <c r="C48" s="53"/>
      <c r="D48" s="53"/>
      <c r="E48" s="53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1" ht="15.95" customHeight="1">
      <c r="A49" s="11" t="s">
        <v>82</v>
      </c>
    </row>
    <row r="50" spans="1:1" ht="15.95" customHeight="1">
      <c r="A50" s="11"/>
    </row>
  </sheetData>
  <mergeCells count="28"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</mergeCells>
  <phoneticPr fontId="21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2"/>
  <sheetViews>
    <sheetView view="pageBreakPreview" zoomScale="80" zoomScaleNormal="100" zoomScaleSheetLayoutView="80" workbookViewId="0">
      <pane xSplit="5" ySplit="8" topLeftCell="F28" activePane="bottomRight" state="frozen"/>
      <selection activeCell="G46" sqref="G46"/>
      <selection pane="topRight" activeCell="G46" sqref="G46"/>
      <selection pane="bottomLeft" activeCell="G46" sqref="G46"/>
      <selection pane="bottomRight" activeCell="H23" sqref="H23:H39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4" width="10.625" style="1" customWidth="1"/>
    <col min="25" max="16384" width="9" style="1"/>
  </cols>
  <sheetData>
    <row r="1" spans="1:24" ht="33.950000000000003" customHeight="1">
      <c r="A1" s="100" t="s">
        <v>0</v>
      </c>
      <c r="B1" s="100"/>
      <c r="C1" s="100"/>
      <c r="D1" s="100"/>
      <c r="E1" s="91" t="s">
        <v>246</v>
      </c>
      <c r="F1" s="2"/>
    </row>
    <row r="3" spans="1:24" ht="14.25">
      <c r="A3" s="10" t="s">
        <v>105</v>
      </c>
    </row>
    <row r="5" spans="1:24" ht="14.25">
      <c r="A5" s="9" t="s">
        <v>236</v>
      </c>
      <c r="E5" s="3"/>
    </row>
    <row r="6" spans="1:24" ht="14.25">
      <c r="A6" s="3"/>
      <c r="G6" s="102" t="s">
        <v>106</v>
      </c>
      <c r="H6" s="103"/>
      <c r="I6" s="103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27" customHeight="1">
      <c r="A7" s="8"/>
      <c r="B7" s="4"/>
      <c r="C7" s="4"/>
      <c r="D7" s="4"/>
      <c r="E7" s="57"/>
      <c r="F7" s="49" t="s">
        <v>237</v>
      </c>
      <c r="G7" s="49"/>
      <c r="H7" s="49" t="s">
        <v>240</v>
      </c>
      <c r="I7" s="67" t="s">
        <v>20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7.100000000000001" customHeight="1">
      <c r="A8" s="5"/>
      <c r="B8" s="6"/>
      <c r="C8" s="6"/>
      <c r="D8" s="6"/>
      <c r="E8" s="58"/>
      <c r="F8" s="51" t="s">
        <v>231</v>
      </c>
      <c r="G8" s="51" t="s">
        <v>1</v>
      </c>
      <c r="H8" s="51" t="s">
        <v>231</v>
      </c>
      <c r="I8" s="52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8" customHeight="1">
      <c r="A9" s="101" t="s">
        <v>79</v>
      </c>
      <c r="B9" s="101" t="s">
        <v>80</v>
      </c>
      <c r="C9" s="59" t="s">
        <v>2</v>
      </c>
      <c r="D9" s="53"/>
      <c r="E9" s="53"/>
      <c r="F9" s="54">
        <v>583542</v>
      </c>
      <c r="G9" s="55">
        <f t="shared" ref="G9:G22" si="0">F9/$F$22*100</f>
        <v>41.79687108294452</v>
      </c>
      <c r="H9" s="54">
        <v>594560</v>
      </c>
      <c r="I9" s="55">
        <f t="shared" ref="I9:I40" si="1">(F9/H9-1)*100</f>
        <v>-1.8531350914962275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8" customHeight="1">
      <c r="A10" s="101"/>
      <c r="B10" s="101"/>
      <c r="C10" s="61"/>
      <c r="D10" s="59" t="s">
        <v>21</v>
      </c>
      <c r="E10" s="53"/>
      <c r="F10" s="54">
        <v>283158</v>
      </c>
      <c r="G10" s="55">
        <f t="shared" si="0"/>
        <v>20.281519448650492</v>
      </c>
      <c r="H10" s="54">
        <v>291253</v>
      </c>
      <c r="I10" s="55">
        <f t="shared" si="1"/>
        <v>-2.7793705129217527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18" customHeight="1">
      <c r="A11" s="101"/>
      <c r="B11" s="101"/>
      <c r="C11" s="48"/>
      <c r="D11" s="48"/>
      <c r="E11" s="28" t="s">
        <v>22</v>
      </c>
      <c r="F11" s="54">
        <v>223932</v>
      </c>
      <c r="G11" s="55">
        <f t="shared" si="0"/>
        <v>16.039388656422215</v>
      </c>
      <c r="H11" s="54">
        <v>229463</v>
      </c>
      <c r="I11" s="55">
        <f t="shared" si="1"/>
        <v>-2.4104103929609599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8" customHeight="1">
      <c r="A12" s="101"/>
      <c r="B12" s="101"/>
      <c r="C12" s="48"/>
      <c r="D12" s="27"/>
      <c r="E12" s="28" t="s">
        <v>23</v>
      </c>
      <c r="F12" s="54">
        <v>42500</v>
      </c>
      <c r="G12" s="55">
        <f t="shared" si="0"/>
        <v>3.044111685234554</v>
      </c>
      <c r="H12" s="54">
        <v>46211</v>
      </c>
      <c r="I12" s="55">
        <f t="shared" si="1"/>
        <v>-8.0305554954448013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18" customHeight="1">
      <c r="A13" s="101"/>
      <c r="B13" s="101"/>
      <c r="C13" s="60"/>
      <c r="D13" s="53" t="s">
        <v>24</v>
      </c>
      <c r="E13" s="53"/>
      <c r="F13" s="54">
        <v>216922</v>
      </c>
      <c r="G13" s="55">
        <f t="shared" si="0"/>
        <v>15.537289293751764</v>
      </c>
      <c r="H13" s="54">
        <v>220613</v>
      </c>
      <c r="I13" s="55">
        <f t="shared" si="1"/>
        <v>-1.6730655038461051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8" customHeight="1">
      <c r="A14" s="101"/>
      <c r="B14" s="101"/>
      <c r="C14" s="53" t="s">
        <v>3</v>
      </c>
      <c r="D14" s="53"/>
      <c r="E14" s="53"/>
      <c r="F14" s="54">
        <v>6201</v>
      </c>
      <c r="G14" s="55">
        <f t="shared" si="0"/>
        <v>0.4441538014150464</v>
      </c>
      <c r="H14" s="54">
        <v>6254</v>
      </c>
      <c r="I14" s="55">
        <f t="shared" si="1"/>
        <v>-0.84745762711864181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18" customHeight="1">
      <c r="A15" s="101"/>
      <c r="B15" s="101"/>
      <c r="C15" s="53" t="s">
        <v>4</v>
      </c>
      <c r="D15" s="53"/>
      <c r="E15" s="53"/>
      <c r="F15" s="54">
        <v>21049</v>
      </c>
      <c r="G15" s="55">
        <f t="shared" si="0"/>
        <v>1.5076589850000501</v>
      </c>
      <c r="H15" s="54">
        <v>4818</v>
      </c>
      <c r="I15" s="55">
        <f t="shared" si="1"/>
        <v>336.88252386882527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18" customHeight="1">
      <c r="A16" s="101"/>
      <c r="B16" s="101"/>
      <c r="C16" s="53" t="s">
        <v>25</v>
      </c>
      <c r="D16" s="53"/>
      <c r="E16" s="53"/>
      <c r="F16" s="54">
        <v>37890</v>
      </c>
      <c r="G16" s="55">
        <f t="shared" si="0"/>
        <v>2.7139151000832298</v>
      </c>
      <c r="H16" s="54">
        <v>36800</v>
      </c>
      <c r="I16" s="55">
        <f t="shared" si="1"/>
        <v>2.9619565217391397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8" customHeight="1">
      <c r="A17" s="101"/>
      <c r="B17" s="101"/>
      <c r="C17" s="53" t="s">
        <v>5</v>
      </c>
      <c r="D17" s="53"/>
      <c r="E17" s="53"/>
      <c r="F17" s="54">
        <v>309896</v>
      </c>
      <c r="G17" s="55">
        <f t="shared" si="0"/>
        <v>22.196659642528175</v>
      </c>
      <c r="H17" s="54">
        <v>486771</v>
      </c>
      <c r="I17" s="55">
        <f t="shared" si="1"/>
        <v>-36.336388157881217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ht="18" customHeight="1">
      <c r="A18" s="101"/>
      <c r="B18" s="101"/>
      <c r="C18" s="53" t="s">
        <v>26</v>
      </c>
      <c r="D18" s="53"/>
      <c r="E18" s="53"/>
      <c r="F18" s="54">
        <v>69025</v>
      </c>
      <c r="G18" s="55">
        <f t="shared" si="0"/>
        <v>4.943995507607414</v>
      </c>
      <c r="H18" s="54">
        <v>69178</v>
      </c>
      <c r="I18" s="55">
        <f t="shared" si="1"/>
        <v>-0.22116857960623459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18" customHeight="1">
      <c r="A19" s="101"/>
      <c r="B19" s="101"/>
      <c r="C19" s="53" t="s">
        <v>27</v>
      </c>
      <c r="D19" s="53"/>
      <c r="E19" s="53"/>
      <c r="F19" s="54">
        <v>6663</v>
      </c>
      <c r="G19" s="55">
        <f t="shared" si="0"/>
        <v>0.47724508608747845</v>
      </c>
      <c r="H19" s="54">
        <v>5842</v>
      </c>
      <c r="I19" s="55">
        <f t="shared" si="1"/>
        <v>14.053406367682308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8" customHeight="1">
      <c r="A20" s="101"/>
      <c r="B20" s="101"/>
      <c r="C20" s="53" t="s">
        <v>6</v>
      </c>
      <c r="D20" s="53"/>
      <c r="E20" s="53"/>
      <c r="F20" s="54">
        <v>106895</v>
      </c>
      <c r="G20" s="55">
        <f t="shared" si="0"/>
        <v>7.6564780845446503</v>
      </c>
      <c r="H20" s="54">
        <v>96320</v>
      </c>
      <c r="I20" s="55">
        <f t="shared" si="1"/>
        <v>10.979028239202648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18" customHeight="1">
      <c r="A21" s="101"/>
      <c r="B21" s="101"/>
      <c r="C21" s="53" t="s">
        <v>7</v>
      </c>
      <c r="D21" s="53"/>
      <c r="E21" s="53"/>
      <c r="F21" s="54">
        <v>254977</v>
      </c>
      <c r="G21" s="55">
        <f t="shared" si="0"/>
        <v>18.263022709789432</v>
      </c>
      <c r="H21" s="54">
        <v>213388</v>
      </c>
      <c r="I21" s="55">
        <f t="shared" si="1"/>
        <v>19.489849476071754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18" customHeight="1">
      <c r="A22" s="101"/>
      <c r="B22" s="101"/>
      <c r="C22" s="53" t="s">
        <v>8</v>
      </c>
      <c r="D22" s="53"/>
      <c r="E22" s="53"/>
      <c r="F22" s="54">
        <f>SUM(F9,F14:F21)</f>
        <v>1396138</v>
      </c>
      <c r="G22" s="55">
        <f t="shared" si="0"/>
        <v>100</v>
      </c>
      <c r="H22" s="54">
        <f>SUM(H9,H14:H21)</f>
        <v>1513931</v>
      </c>
      <c r="I22" s="55">
        <f t="shared" si="1"/>
        <v>-7.7806055890261794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18" customHeight="1">
      <c r="A23" s="101"/>
      <c r="B23" s="101" t="s">
        <v>81</v>
      </c>
      <c r="C23" s="62" t="s">
        <v>9</v>
      </c>
      <c r="D23" s="28"/>
      <c r="E23" s="28"/>
      <c r="F23" s="54">
        <v>795684</v>
      </c>
      <c r="G23" s="55">
        <f t="shared" ref="G23:G40" si="2">F23/$F$40*100</f>
        <v>57.737712983300938</v>
      </c>
      <c r="H23" s="54">
        <v>726854</v>
      </c>
      <c r="I23" s="55">
        <f t="shared" si="1"/>
        <v>9.4695771090205216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18" customHeight="1">
      <c r="A24" s="101"/>
      <c r="B24" s="101"/>
      <c r="C24" s="61"/>
      <c r="D24" s="28" t="s">
        <v>10</v>
      </c>
      <c r="E24" s="28"/>
      <c r="F24" s="54">
        <v>266651</v>
      </c>
      <c r="G24" s="55">
        <f t="shared" si="2"/>
        <v>19.349162361829794</v>
      </c>
      <c r="H24" s="54">
        <v>264168</v>
      </c>
      <c r="I24" s="55">
        <f t="shared" si="1"/>
        <v>0.93993216438024163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18" customHeight="1">
      <c r="A25" s="101"/>
      <c r="B25" s="101"/>
      <c r="C25" s="61"/>
      <c r="D25" s="28" t="s">
        <v>28</v>
      </c>
      <c r="E25" s="28"/>
      <c r="F25" s="54">
        <v>399708</v>
      </c>
      <c r="G25" s="55">
        <f t="shared" si="2"/>
        <v>29.004260210245835</v>
      </c>
      <c r="H25" s="54">
        <v>334055</v>
      </c>
      <c r="I25" s="55">
        <f t="shared" si="1"/>
        <v>19.653350496175783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18" customHeight="1">
      <c r="A26" s="101"/>
      <c r="B26" s="101"/>
      <c r="C26" s="60"/>
      <c r="D26" s="28" t="s">
        <v>11</v>
      </c>
      <c r="E26" s="28"/>
      <c r="F26" s="54">
        <v>129325</v>
      </c>
      <c r="G26" s="55">
        <f t="shared" si="2"/>
        <v>9.3842904112253009</v>
      </c>
      <c r="H26" s="54">
        <v>128631</v>
      </c>
      <c r="I26" s="55">
        <f t="shared" si="1"/>
        <v>0.53952779656536443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8" customHeight="1">
      <c r="A27" s="101"/>
      <c r="B27" s="101"/>
      <c r="C27" s="62" t="s">
        <v>12</v>
      </c>
      <c r="D27" s="28"/>
      <c r="E27" s="28"/>
      <c r="F27" s="54">
        <v>467177</v>
      </c>
      <c r="G27" s="55">
        <f t="shared" si="2"/>
        <v>33.900055220916322</v>
      </c>
      <c r="H27" s="54">
        <v>652508</v>
      </c>
      <c r="I27" s="55">
        <f t="shared" si="1"/>
        <v>-28.402870156381223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18" customHeight="1">
      <c r="A28" s="101"/>
      <c r="B28" s="101"/>
      <c r="C28" s="61"/>
      <c r="D28" s="28" t="s">
        <v>13</v>
      </c>
      <c r="E28" s="28"/>
      <c r="F28" s="54">
        <v>142781</v>
      </c>
      <c r="G28" s="55">
        <f t="shared" si="2"/>
        <v>10.360706508448946</v>
      </c>
      <c r="H28" s="54">
        <v>110002</v>
      </c>
      <c r="I28" s="55">
        <f t="shared" si="1"/>
        <v>29.798549117288786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8" customHeight="1">
      <c r="A29" s="101"/>
      <c r="B29" s="101"/>
      <c r="C29" s="61"/>
      <c r="D29" s="28" t="s">
        <v>29</v>
      </c>
      <c r="E29" s="28"/>
      <c r="F29" s="54">
        <v>25494</v>
      </c>
      <c r="G29" s="55">
        <f t="shared" si="2"/>
        <v>1.8499369784943192</v>
      </c>
      <c r="H29" s="54">
        <v>25542</v>
      </c>
      <c r="I29" s="55">
        <f t="shared" si="1"/>
        <v>-0.18792576932111782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18" customHeight="1">
      <c r="A30" s="101"/>
      <c r="B30" s="101"/>
      <c r="C30" s="61"/>
      <c r="D30" s="28" t="s">
        <v>30</v>
      </c>
      <c r="E30" s="28"/>
      <c r="F30" s="54">
        <v>105849</v>
      </c>
      <c r="G30" s="55">
        <f t="shared" si="2"/>
        <v>7.6807868218657411</v>
      </c>
      <c r="H30" s="54">
        <v>354586</v>
      </c>
      <c r="I30" s="55">
        <f t="shared" si="1"/>
        <v>-70.148567625343361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8" customHeight="1">
      <c r="A31" s="101"/>
      <c r="B31" s="101"/>
      <c r="C31" s="61"/>
      <c r="D31" s="28" t="s">
        <v>31</v>
      </c>
      <c r="E31" s="28"/>
      <c r="F31" s="54">
        <v>81208</v>
      </c>
      <c r="G31" s="55">
        <f t="shared" si="2"/>
        <v>5.8927466129115356</v>
      </c>
      <c r="H31" s="54">
        <v>82943</v>
      </c>
      <c r="I31" s="55">
        <f t="shared" si="1"/>
        <v>-2.0917979817465016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8" customHeight="1">
      <c r="A32" s="101"/>
      <c r="B32" s="101"/>
      <c r="C32" s="61"/>
      <c r="D32" s="28" t="s">
        <v>14</v>
      </c>
      <c r="E32" s="28"/>
      <c r="F32" s="54">
        <v>16093</v>
      </c>
      <c r="G32" s="55">
        <f t="shared" si="2"/>
        <v>1.1677663683576167</v>
      </c>
      <c r="H32" s="54">
        <v>3114</v>
      </c>
      <c r="I32" s="55">
        <f t="shared" si="1"/>
        <v>416.79511881824016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8" customHeight="1">
      <c r="A33" s="101"/>
      <c r="B33" s="101"/>
      <c r="C33" s="60"/>
      <c r="D33" s="28" t="s">
        <v>32</v>
      </c>
      <c r="E33" s="28"/>
      <c r="F33" s="54">
        <v>95752</v>
      </c>
      <c r="G33" s="55">
        <f t="shared" si="2"/>
        <v>6.9481119308381603</v>
      </c>
      <c r="H33" s="54">
        <v>76321</v>
      </c>
      <c r="I33" s="55">
        <f t="shared" si="1"/>
        <v>25.459572070596572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8" customHeight="1">
      <c r="A34" s="101"/>
      <c r="B34" s="101"/>
      <c r="C34" s="62" t="s">
        <v>15</v>
      </c>
      <c r="D34" s="28"/>
      <c r="E34" s="28"/>
      <c r="F34" s="54">
        <v>115240</v>
      </c>
      <c r="G34" s="55">
        <f t="shared" si="2"/>
        <v>8.3622317957827477</v>
      </c>
      <c r="H34" s="54">
        <v>117019</v>
      </c>
      <c r="I34" s="55">
        <f t="shared" si="1"/>
        <v>-1.5202659397191898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8" customHeight="1">
      <c r="A35" s="101"/>
      <c r="B35" s="101"/>
      <c r="C35" s="61"/>
      <c r="D35" s="62" t="s">
        <v>16</v>
      </c>
      <c r="E35" s="28"/>
      <c r="F35" s="54">
        <v>115240</v>
      </c>
      <c r="G35" s="55">
        <f t="shared" si="2"/>
        <v>8.3622317957827477</v>
      </c>
      <c r="H35" s="54">
        <v>117019</v>
      </c>
      <c r="I35" s="55">
        <f t="shared" si="1"/>
        <v>-1.5202659397191898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8" customHeight="1">
      <c r="A36" s="101"/>
      <c r="B36" s="101"/>
      <c r="C36" s="61"/>
      <c r="D36" s="61"/>
      <c r="E36" s="56" t="s">
        <v>102</v>
      </c>
      <c r="F36" s="54">
        <v>48453</v>
      </c>
      <c r="G36" s="55">
        <f t="shared" si="2"/>
        <v>3.5159251752955702</v>
      </c>
      <c r="H36" s="54">
        <v>59945</v>
      </c>
      <c r="I36" s="55">
        <f t="shared" si="1"/>
        <v>-19.170906664442413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8" customHeight="1">
      <c r="A37" s="101"/>
      <c r="B37" s="101"/>
      <c r="C37" s="61"/>
      <c r="D37" s="60"/>
      <c r="E37" s="28" t="s">
        <v>33</v>
      </c>
      <c r="F37" s="54">
        <v>66787</v>
      </c>
      <c r="G37" s="55">
        <f t="shared" si="2"/>
        <v>4.8463066204871774</v>
      </c>
      <c r="H37" s="54">
        <v>57074</v>
      </c>
      <c r="I37" s="55">
        <f t="shared" si="1"/>
        <v>17.018256999684624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8" customHeight="1">
      <c r="A38" s="101"/>
      <c r="B38" s="101"/>
      <c r="C38" s="61"/>
      <c r="D38" s="53" t="s">
        <v>34</v>
      </c>
      <c r="E38" s="53"/>
      <c r="F38" s="54">
        <v>0</v>
      </c>
      <c r="G38" s="55">
        <f t="shared" si="2"/>
        <v>0</v>
      </c>
      <c r="H38" s="54">
        <v>0</v>
      </c>
      <c r="I38" s="55" t="e">
        <f t="shared" si="1"/>
        <v>#DIV/0!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8" customHeight="1">
      <c r="A39" s="101"/>
      <c r="B39" s="101"/>
      <c r="C39" s="60"/>
      <c r="D39" s="53" t="s">
        <v>35</v>
      </c>
      <c r="E39" s="53"/>
      <c r="F39" s="54">
        <v>0</v>
      </c>
      <c r="G39" s="55">
        <f t="shared" si="2"/>
        <v>0</v>
      </c>
      <c r="H39" s="54">
        <v>0</v>
      </c>
      <c r="I39" s="55" t="e">
        <f t="shared" si="1"/>
        <v>#DIV/0!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8" customHeight="1">
      <c r="A40" s="101"/>
      <c r="B40" s="101"/>
      <c r="C40" s="28" t="s">
        <v>17</v>
      </c>
      <c r="D40" s="28"/>
      <c r="E40" s="28"/>
      <c r="F40" s="54">
        <f>SUM(F23,F27,F34)</f>
        <v>1378101</v>
      </c>
      <c r="G40" s="55">
        <f t="shared" si="2"/>
        <v>100</v>
      </c>
      <c r="H40" s="54">
        <f>SUM(H23,H27,H34)</f>
        <v>1496381</v>
      </c>
      <c r="I40" s="55">
        <f t="shared" si="1"/>
        <v>-7.9044040254453884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8" customHeight="1">
      <c r="A41" s="24" t="s">
        <v>18</v>
      </c>
    </row>
    <row r="42" spans="1:24" ht="18" customHeight="1">
      <c r="A42" s="25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0" zoomScaleNormal="100" zoomScaleSheetLayoutView="80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 activeCell="F3" sqref="F3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9" ht="33.950000000000003" customHeight="1">
      <c r="A1" s="35" t="s">
        <v>0</v>
      </c>
      <c r="B1" s="35"/>
      <c r="C1" s="91" t="s">
        <v>246</v>
      </c>
      <c r="D1" s="36"/>
      <c r="E1" s="36"/>
    </row>
    <row r="4" spans="1:9">
      <c r="A4" s="9" t="s">
        <v>107</v>
      </c>
    </row>
    <row r="5" spans="1:9">
      <c r="I5" s="37" t="s">
        <v>108</v>
      </c>
    </row>
    <row r="6" spans="1:9" s="31" customFormat="1" ht="29.25" customHeight="1">
      <c r="A6" s="68" t="s">
        <v>109</v>
      </c>
      <c r="B6" s="49"/>
      <c r="C6" s="49"/>
      <c r="D6" s="49"/>
      <c r="E6" s="26" t="s">
        <v>226</v>
      </c>
      <c r="F6" s="26" t="s">
        <v>227</v>
      </c>
      <c r="G6" s="26" t="s">
        <v>228</v>
      </c>
      <c r="H6" s="26" t="s">
        <v>229</v>
      </c>
      <c r="I6" s="26" t="s">
        <v>241</v>
      </c>
    </row>
    <row r="7" spans="1:9" ht="27" customHeight="1">
      <c r="A7" s="101" t="s">
        <v>110</v>
      </c>
      <c r="B7" s="59" t="s">
        <v>111</v>
      </c>
      <c r="C7" s="53"/>
      <c r="D7" s="63" t="s">
        <v>112</v>
      </c>
      <c r="E7" s="30">
        <v>1164858</v>
      </c>
      <c r="F7" s="26">
        <v>1203621</v>
      </c>
      <c r="G7" s="26">
        <v>1229420</v>
      </c>
      <c r="H7" s="26">
        <v>1513931</v>
      </c>
      <c r="I7" s="26">
        <v>1396138</v>
      </c>
    </row>
    <row r="8" spans="1:9" ht="27" customHeight="1">
      <c r="A8" s="101"/>
      <c r="B8" s="80"/>
      <c r="C8" s="53" t="s">
        <v>113</v>
      </c>
      <c r="D8" s="63" t="s">
        <v>37</v>
      </c>
      <c r="E8" s="69">
        <v>719358</v>
      </c>
      <c r="F8" s="69">
        <v>733466</v>
      </c>
      <c r="G8" s="69">
        <v>750863</v>
      </c>
      <c r="H8" s="69">
        <v>773040</v>
      </c>
      <c r="I8" s="70">
        <v>782824</v>
      </c>
    </row>
    <row r="9" spans="1:9" ht="27" customHeight="1">
      <c r="A9" s="101"/>
      <c r="B9" s="53" t="s">
        <v>114</v>
      </c>
      <c r="C9" s="53"/>
      <c r="D9" s="63"/>
      <c r="E9" s="69">
        <v>1158446</v>
      </c>
      <c r="F9" s="69">
        <v>1195202</v>
      </c>
      <c r="G9" s="69">
        <v>1217190</v>
      </c>
      <c r="H9" s="69">
        <v>1496381</v>
      </c>
      <c r="I9" s="71">
        <v>1378101</v>
      </c>
    </row>
    <row r="10" spans="1:9" ht="27" customHeight="1">
      <c r="A10" s="101"/>
      <c r="B10" s="53" t="s">
        <v>115</v>
      </c>
      <c r="C10" s="53"/>
      <c r="D10" s="63"/>
      <c r="E10" s="69">
        <v>6412</v>
      </c>
      <c r="F10" s="69">
        <v>8419</v>
      </c>
      <c r="G10" s="69">
        <v>12230</v>
      </c>
      <c r="H10" s="69">
        <v>17550</v>
      </c>
      <c r="I10" s="71">
        <v>18037</v>
      </c>
    </row>
    <row r="11" spans="1:9" ht="27" customHeight="1">
      <c r="A11" s="101"/>
      <c r="B11" s="53" t="s">
        <v>116</v>
      </c>
      <c r="C11" s="53"/>
      <c r="D11" s="63"/>
      <c r="E11" s="69">
        <v>223843</v>
      </c>
      <c r="F11" s="69">
        <v>3526</v>
      </c>
      <c r="G11" s="69">
        <v>4374</v>
      </c>
      <c r="H11" s="69">
        <v>9298</v>
      </c>
      <c r="I11" s="71">
        <v>7797</v>
      </c>
    </row>
    <row r="12" spans="1:9" ht="27" customHeight="1">
      <c r="A12" s="101"/>
      <c r="B12" s="53" t="s">
        <v>117</v>
      </c>
      <c r="C12" s="53"/>
      <c r="D12" s="63"/>
      <c r="E12" s="69">
        <v>49571</v>
      </c>
      <c r="F12" s="69">
        <v>4893</v>
      </c>
      <c r="G12" s="69">
        <v>7856</v>
      </c>
      <c r="H12" s="69">
        <v>8252</v>
      </c>
      <c r="I12" s="71">
        <v>10240</v>
      </c>
    </row>
    <row r="13" spans="1:9" ht="27" customHeight="1">
      <c r="A13" s="101"/>
      <c r="B13" s="53" t="s">
        <v>118</v>
      </c>
      <c r="C13" s="53"/>
      <c r="D13" s="63"/>
      <c r="E13" s="69">
        <v>109</v>
      </c>
      <c r="F13" s="69">
        <v>1760</v>
      </c>
      <c r="G13" s="69">
        <v>2963</v>
      </c>
      <c r="H13" s="69">
        <v>396</v>
      </c>
      <c r="I13" s="71">
        <v>1988</v>
      </c>
    </row>
    <row r="14" spans="1:9" ht="27" customHeight="1">
      <c r="A14" s="101"/>
      <c r="B14" s="53" t="s">
        <v>119</v>
      </c>
      <c r="C14" s="53"/>
      <c r="D14" s="63"/>
      <c r="E14" s="69">
        <v>1801</v>
      </c>
      <c r="F14" s="69">
        <v>856</v>
      </c>
      <c r="G14" s="69">
        <v>1113</v>
      </c>
      <c r="H14" s="69">
        <v>691</v>
      </c>
      <c r="I14" s="71">
        <v>114</v>
      </c>
    </row>
    <row r="15" spans="1:9" ht="27" customHeight="1">
      <c r="A15" s="101"/>
      <c r="B15" s="53" t="s">
        <v>120</v>
      </c>
      <c r="C15" s="53"/>
      <c r="D15" s="63"/>
      <c r="E15" s="69">
        <v>1820</v>
      </c>
      <c r="F15" s="69">
        <v>2066</v>
      </c>
      <c r="G15" s="69">
        <v>-2611</v>
      </c>
      <c r="H15" s="69">
        <v>-1381</v>
      </c>
      <c r="I15" s="71">
        <v>3938</v>
      </c>
    </row>
    <row r="16" spans="1:9" ht="27" customHeight="1">
      <c r="A16" s="101"/>
      <c r="B16" s="53" t="s">
        <v>121</v>
      </c>
      <c r="C16" s="53"/>
      <c r="D16" s="63" t="s">
        <v>38</v>
      </c>
      <c r="E16" s="69">
        <v>40751</v>
      </c>
      <c r="F16" s="69">
        <v>44089</v>
      </c>
      <c r="G16" s="69">
        <v>52331</v>
      </c>
      <c r="H16" s="69">
        <v>51198</v>
      </c>
      <c r="I16" s="71">
        <v>68680</v>
      </c>
    </row>
    <row r="17" spans="1:9" ht="27" customHeight="1">
      <c r="A17" s="101"/>
      <c r="B17" s="53" t="s">
        <v>122</v>
      </c>
      <c r="C17" s="53"/>
      <c r="D17" s="63" t="s">
        <v>39</v>
      </c>
      <c r="E17" s="69">
        <v>176998</v>
      </c>
      <c r="F17" s="69">
        <v>178761</v>
      </c>
      <c r="G17" s="69">
        <v>159400</v>
      </c>
      <c r="H17" s="69">
        <v>246589</v>
      </c>
      <c r="I17" s="71">
        <v>265638</v>
      </c>
    </row>
    <row r="18" spans="1:9" ht="27" customHeight="1">
      <c r="A18" s="101"/>
      <c r="B18" s="53" t="s">
        <v>123</v>
      </c>
      <c r="C18" s="53"/>
      <c r="D18" s="63" t="s">
        <v>40</v>
      </c>
      <c r="E18" s="69">
        <v>1444060</v>
      </c>
      <c r="F18" s="69">
        <v>1410359</v>
      </c>
      <c r="G18" s="69">
        <v>1378106</v>
      </c>
      <c r="H18" s="69">
        <v>1360580</v>
      </c>
      <c r="I18" s="71">
        <v>1386368</v>
      </c>
    </row>
    <row r="19" spans="1:9" ht="27" customHeight="1">
      <c r="A19" s="101"/>
      <c r="B19" s="53" t="s">
        <v>124</v>
      </c>
      <c r="C19" s="53"/>
      <c r="D19" s="63" t="s">
        <v>125</v>
      </c>
      <c r="E19" s="69">
        <v>1580307</v>
      </c>
      <c r="F19" s="69">
        <v>1545031</v>
      </c>
      <c r="G19" s="69">
        <v>1482801</v>
      </c>
      <c r="H19" s="69">
        <v>1555971</v>
      </c>
      <c r="I19" s="69">
        <v>1583326</v>
      </c>
    </row>
    <row r="20" spans="1:9" ht="27" customHeight="1">
      <c r="A20" s="101"/>
      <c r="B20" s="53" t="s">
        <v>126</v>
      </c>
      <c r="C20" s="53"/>
      <c r="D20" s="63" t="s">
        <v>127</v>
      </c>
      <c r="E20" s="72">
        <v>2.0074288462768188</v>
      </c>
      <c r="F20" s="72">
        <v>2.0833220084611566</v>
      </c>
      <c r="G20" s="72">
        <v>2.0140092947125363</v>
      </c>
      <c r="H20" s="72">
        <v>1.9748946929912417</v>
      </c>
      <c r="I20" s="72">
        <v>1.7709830051199247</v>
      </c>
    </row>
    <row r="21" spans="1:9" ht="27" customHeight="1">
      <c r="A21" s="101"/>
      <c r="B21" s="53" t="s">
        <v>128</v>
      </c>
      <c r="C21" s="53"/>
      <c r="D21" s="63" t="s">
        <v>129</v>
      </c>
      <c r="E21" s="72">
        <v>2.1968296731252033</v>
      </c>
      <c r="F21" s="72">
        <v>2.2822537283448749</v>
      </c>
      <c r="G21" s="72">
        <v>2.1670140005261156</v>
      </c>
      <c r="H21" s="72">
        <v>2.2585065709831653</v>
      </c>
      <c r="I21" s="72">
        <v>2.0225823429021084</v>
      </c>
    </row>
    <row r="22" spans="1:9" ht="27" customHeight="1">
      <c r="A22" s="101"/>
      <c r="B22" s="53" t="s">
        <v>130</v>
      </c>
      <c r="C22" s="53"/>
      <c r="D22" s="63" t="s">
        <v>131</v>
      </c>
      <c r="E22" s="69">
        <v>629045.17175617418</v>
      </c>
      <c r="F22" s="69">
        <v>614364.72126702906</v>
      </c>
      <c r="G22" s="69">
        <v>600315.03224811575</v>
      </c>
      <c r="H22" s="69">
        <v>583395.07824452349</v>
      </c>
      <c r="I22" s="69">
        <v>594452.56275684165</v>
      </c>
    </row>
    <row r="23" spans="1:9" ht="27" customHeight="1">
      <c r="A23" s="101"/>
      <c r="B23" s="53" t="s">
        <v>132</v>
      </c>
      <c r="C23" s="53"/>
      <c r="D23" s="63" t="s">
        <v>133</v>
      </c>
      <c r="E23" s="69">
        <v>688395.55713923543</v>
      </c>
      <c r="F23" s="69">
        <v>673029.0228685881</v>
      </c>
      <c r="G23" s="69">
        <v>645921.090346126</v>
      </c>
      <c r="H23" s="69">
        <v>667175.63339988061</v>
      </c>
      <c r="I23" s="69">
        <v>678905.02260549797</v>
      </c>
    </row>
    <row r="24" spans="1:9" ht="27" customHeight="1">
      <c r="A24" s="101"/>
      <c r="B24" s="73" t="s">
        <v>134</v>
      </c>
      <c r="C24" s="74"/>
      <c r="D24" s="63" t="s">
        <v>135</v>
      </c>
      <c r="E24" s="69">
        <v>2295638</v>
      </c>
      <c r="F24" s="69">
        <v>2295638</v>
      </c>
      <c r="G24" s="69">
        <v>2295638</v>
      </c>
      <c r="H24" s="69">
        <v>2332176</v>
      </c>
      <c r="I24" s="71">
        <v>2332176</v>
      </c>
    </row>
    <row r="25" spans="1:9" ht="27" customHeight="1">
      <c r="A25" s="101"/>
      <c r="B25" s="28" t="s">
        <v>136</v>
      </c>
      <c r="C25" s="28"/>
      <c r="D25" s="28"/>
      <c r="E25" s="69">
        <v>642220</v>
      </c>
      <c r="F25" s="69">
        <v>644499</v>
      </c>
      <c r="G25" s="69">
        <v>646827</v>
      </c>
      <c r="H25" s="69">
        <v>654510</v>
      </c>
      <c r="I25" s="64">
        <v>673008</v>
      </c>
    </row>
    <row r="26" spans="1:9" ht="27" customHeight="1">
      <c r="A26" s="101"/>
      <c r="B26" s="28" t="s">
        <v>137</v>
      </c>
      <c r="C26" s="28"/>
      <c r="D26" s="28"/>
      <c r="E26" s="75">
        <v>0.98499999999999999</v>
      </c>
      <c r="F26" s="75">
        <v>0.98499999999999999</v>
      </c>
      <c r="G26" s="75">
        <v>0.98499999999999999</v>
      </c>
      <c r="H26" s="75">
        <v>0.98899999999999999</v>
      </c>
      <c r="I26" s="76">
        <v>0.98</v>
      </c>
    </row>
    <row r="27" spans="1:9" ht="27" customHeight="1">
      <c r="A27" s="101"/>
      <c r="B27" s="28" t="s">
        <v>138</v>
      </c>
      <c r="C27" s="28"/>
      <c r="D27" s="28"/>
      <c r="E27" s="77">
        <v>0.5</v>
      </c>
      <c r="F27" s="77">
        <v>0.8</v>
      </c>
      <c r="G27" s="77">
        <v>1.2</v>
      </c>
      <c r="H27" s="77">
        <v>1.3</v>
      </c>
      <c r="I27" s="78">
        <v>1.5</v>
      </c>
    </row>
    <row r="28" spans="1:9" ht="27" customHeight="1">
      <c r="A28" s="101"/>
      <c r="B28" s="28" t="s">
        <v>139</v>
      </c>
      <c r="C28" s="28"/>
      <c r="D28" s="28"/>
      <c r="E28" s="77">
        <v>99.2</v>
      </c>
      <c r="F28" s="77">
        <v>98</v>
      </c>
      <c r="G28" s="77">
        <v>99.6</v>
      </c>
      <c r="H28" s="77">
        <v>99.7</v>
      </c>
      <c r="I28" s="78">
        <v>95.1</v>
      </c>
    </row>
    <row r="29" spans="1:9" ht="27" customHeight="1">
      <c r="A29" s="101"/>
      <c r="B29" s="28" t="s">
        <v>140</v>
      </c>
      <c r="C29" s="28"/>
      <c r="D29" s="28"/>
      <c r="E29" s="77">
        <v>60.4</v>
      </c>
      <c r="F29" s="77">
        <v>64.599999999999994</v>
      </c>
      <c r="G29" s="77">
        <v>64.8</v>
      </c>
      <c r="H29" s="77">
        <v>50.6</v>
      </c>
      <c r="I29" s="78">
        <v>56</v>
      </c>
    </row>
    <row r="30" spans="1:9" ht="27" customHeight="1">
      <c r="A30" s="101"/>
      <c r="B30" s="101" t="s">
        <v>141</v>
      </c>
      <c r="C30" s="28" t="s">
        <v>142</v>
      </c>
      <c r="D30" s="28"/>
      <c r="E30" s="77">
        <v>0</v>
      </c>
      <c r="F30" s="77">
        <v>0</v>
      </c>
      <c r="G30" s="77">
        <v>0</v>
      </c>
      <c r="H30" s="77">
        <v>0</v>
      </c>
      <c r="I30" s="78">
        <v>0</v>
      </c>
    </row>
    <row r="31" spans="1:9" ht="27" customHeight="1">
      <c r="A31" s="101"/>
      <c r="B31" s="101"/>
      <c r="C31" s="28" t="s">
        <v>143</v>
      </c>
      <c r="D31" s="28"/>
      <c r="E31" s="77">
        <v>0</v>
      </c>
      <c r="F31" s="77">
        <v>0</v>
      </c>
      <c r="G31" s="77">
        <v>0</v>
      </c>
      <c r="H31" s="77">
        <v>0</v>
      </c>
      <c r="I31" s="78">
        <v>0</v>
      </c>
    </row>
    <row r="32" spans="1:9" ht="27" customHeight="1">
      <c r="A32" s="101"/>
      <c r="B32" s="101"/>
      <c r="C32" s="28" t="s">
        <v>144</v>
      </c>
      <c r="D32" s="28"/>
      <c r="E32" s="77">
        <v>10.5</v>
      </c>
      <c r="F32" s="77">
        <v>9.4</v>
      </c>
      <c r="G32" s="77">
        <v>8.1999999999999993</v>
      </c>
      <c r="H32" s="77">
        <v>7.9</v>
      </c>
      <c r="I32" s="78">
        <v>7.2</v>
      </c>
    </row>
    <row r="33" spans="1:9" ht="27" customHeight="1">
      <c r="A33" s="101"/>
      <c r="B33" s="101"/>
      <c r="C33" s="28" t="s">
        <v>145</v>
      </c>
      <c r="D33" s="28"/>
      <c r="E33" s="77">
        <v>125</v>
      </c>
      <c r="F33" s="77">
        <v>118.2</v>
      </c>
      <c r="G33" s="77">
        <v>104.8</v>
      </c>
      <c r="H33" s="77">
        <v>104.4</v>
      </c>
      <c r="I33" s="79">
        <v>94.2</v>
      </c>
    </row>
    <row r="34" spans="1:9" ht="27" customHeight="1">
      <c r="A34" s="1" t="s">
        <v>242</v>
      </c>
      <c r="E34" s="38"/>
      <c r="F34" s="38"/>
      <c r="G34" s="38"/>
      <c r="H34" s="38"/>
      <c r="I34" s="39"/>
    </row>
    <row r="35" spans="1:9" ht="27" customHeight="1">
      <c r="A35" s="11" t="s">
        <v>146</v>
      </c>
    </row>
    <row r="36" spans="1:9">
      <c r="A36" s="40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tabSelected="1" view="pageBreakPreview" zoomScale="80" zoomScaleNormal="100" zoomScaleSheetLayoutView="80" workbookViewId="0">
      <pane xSplit="5" ySplit="7" topLeftCell="L14" activePane="bottomRight" state="frozen"/>
      <selection activeCell="G46" sqref="G46"/>
      <selection pane="topRight" activeCell="G46" sqref="G46"/>
      <selection pane="bottomLeft" activeCell="G46" sqref="G46"/>
      <selection pane="bottomRight" activeCell="N28" sqref="N28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92" t="s">
        <v>246</v>
      </c>
      <c r="E1" s="14"/>
      <c r="F1" s="14"/>
      <c r="G1" s="14"/>
    </row>
    <row r="2" spans="1:25" ht="15" customHeight="1"/>
    <row r="3" spans="1:25" ht="15" customHeight="1">
      <c r="A3" s="15" t="s">
        <v>147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238</v>
      </c>
      <c r="B5" s="12"/>
      <c r="C5" s="12"/>
      <c r="D5" s="12"/>
      <c r="K5" s="16"/>
      <c r="O5" s="16" t="s">
        <v>43</v>
      </c>
    </row>
    <row r="6" spans="1:25" ht="15.95" customHeight="1">
      <c r="A6" s="113" t="s">
        <v>44</v>
      </c>
      <c r="B6" s="112"/>
      <c r="C6" s="112"/>
      <c r="D6" s="112"/>
      <c r="E6" s="112"/>
      <c r="F6" s="104" t="s">
        <v>268</v>
      </c>
      <c r="G6" s="104"/>
      <c r="H6" s="104" t="s">
        <v>269</v>
      </c>
      <c r="I6" s="104"/>
      <c r="J6" s="104" t="s">
        <v>270</v>
      </c>
      <c r="K6" s="104"/>
      <c r="L6" s="104" t="s">
        <v>271</v>
      </c>
      <c r="M6" s="104"/>
      <c r="N6" s="104" t="s">
        <v>272</v>
      </c>
      <c r="O6" s="104"/>
    </row>
    <row r="7" spans="1:25" ht="15.95" customHeight="1">
      <c r="A7" s="112"/>
      <c r="B7" s="112"/>
      <c r="C7" s="112"/>
      <c r="D7" s="112"/>
      <c r="E7" s="112"/>
      <c r="F7" s="51" t="s">
        <v>237</v>
      </c>
      <c r="G7" s="99" t="s">
        <v>240</v>
      </c>
      <c r="H7" s="51" t="s">
        <v>237</v>
      </c>
      <c r="I7" s="81" t="s">
        <v>240</v>
      </c>
      <c r="J7" s="51" t="s">
        <v>237</v>
      </c>
      <c r="K7" s="81" t="s">
        <v>240</v>
      </c>
      <c r="L7" s="51" t="s">
        <v>237</v>
      </c>
      <c r="M7" s="81" t="s">
        <v>240</v>
      </c>
      <c r="N7" s="51" t="s">
        <v>237</v>
      </c>
      <c r="O7" s="81" t="s">
        <v>240</v>
      </c>
    </row>
    <row r="8" spans="1:25" ht="15.95" customHeight="1">
      <c r="A8" s="110" t="s">
        <v>83</v>
      </c>
      <c r="B8" s="59" t="s">
        <v>45</v>
      </c>
      <c r="C8" s="53"/>
      <c r="D8" s="53"/>
      <c r="E8" s="63" t="s">
        <v>36</v>
      </c>
      <c r="F8" s="64">
        <v>45524</v>
      </c>
      <c r="G8" s="64">
        <v>43444</v>
      </c>
      <c r="H8" s="64">
        <v>925</v>
      </c>
      <c r="I8" s="64">
        <v>939</v>
      </c>
      <c r="J8" s="64">
        <v>42920</v>
      </c>
      <c r="K8" s="64">
        <v>41105</v>
      </c>
      <c r="L8" s="64">
        <v>23687</v>
      </c>
      <c r="M8" s="64">
        <v>23394</v>
      </c>
      <c r="N8" s="64">
        <v>72131</v>
      </c>
      <c r="O8" s="64">
        <v>67729</v>
      </c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10"/>
      <c r="B9" s="61"/>
      <c r="C9" s="53" t="s">
        <v>46</v>
      </c>
      <c r="D9" s="53"/>
      <c r="E9" s="63" t="s">
        <v>37</v>
      </c>
      <c r="F9" s="64">
        <v>45466</v>
      </c>
      <c r="G9" s="64">
        <v>43425</v>
      </c>
      <c r="H9" s="64">
        <v>925</v>
      </c>
      <c r="I9" s="64">
        <v>939</v>
      </c>
      <c r="J9" s="64">
        <v>354</v>
      </c>
      <c r="K9" s="64">
        <v>35493</v>
      </c>
      <c r="L9" s="64">
        <v>23687</v>
      </c>
      <c r="M9" s="64">
        <v>23394</v>
      </c>
      <c r="N9" s="64">
        <v>72131</v>
      </c>
      <c r="O9" s="64">
        <v>67729</v>
      </c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10"/>
      <c r="B10" s="60"/>
      <c r="C10" s="53" t="s">
        <v>47</v>
      </c>
      <c r="D10" s="53"/>
      <c r="E10" s="63" t="s">
        <v>38</v>
      </c>
      <c r="F10" s="64">
        <v>58</v>
      </c>
      <c r="G10" s="64">
        <v>19</v>
      </c>
      <c r="H10" s="64">
        <v>0</v>
      </c>
      <c r="I10" s="64">
        <v>0</v>
      </c>
      <c r="J10" s="65">
        <v>42566</v>
      </c>
      <c r="K10" s="65">
        <v>5612</v>
      </c>
      <c r="L10" s="64">
        <v>0</v>
      </c>
      <c r="M10" s="64">
        <v>0</v>
      </c>
      <c r="N10" s="64">
        <v>0</v>
      </c>
      <c r="O10" s="64">
        <v>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10"/>
      <c r="B11" s="59" t="s">
        <v>48</v>
      </c>
      <c r="C11" s="53"/>
      <c r="D11" s="53"/>
      <c r="E11" s="63" t="s">
        <v>39</v>
      </c>
      <c r="F11" s="64">
        <v>44907</v>
      </c>
      <c r="G11" s="64">
        <v>44133</v>
      </c>
      <c r="H11" s="64">
        <v>856</v>
      </c>
      <c r="I11" s="64">
        <v>860</v>
      </c>
      <c r="J11" s="64">
        <v>53234</v>
      </c>
      <c r="K11" s="64">
        <v>35897</v>
      </c>
      <c r="L11" s="64">
        <v>25075</v>
      </c>
      <c r="M11" s="64">
        <v>24590</v>
      </c>
      <c r="N11" s="64">
        <v>75980</v>
      </c>
      <c r="O11" s="64">
        <v>76754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10"/>
      <c r="B12" s="61"/>
      <c r="C12" s="53" t="s">
        <v>49</v>
      </c>
      <c r="D12" s="53"/>
      <c r="E12" s="63" t="s">
        <v>40</v>
      </c>
      <c r="F12" s="64">
        <v>44854</v>
      </c>
      <c r="G12" s="64">
        <v>44120</v>
      </c>
      <c r="H12" s="64">
        <v>856</v>
      </c>
      <c r="I12" s="64">
        <v>860</v>
      </c>
      <c r="J12" s="64">
        <v>502</v>
      </c>
      <c r="K12" s="64">
        <v>35518</v>
      </c>
      <c r="L12" s="64">
        <v>24570</v>
      </c>
      <c r="M12" s="64">
        <v>24209</v>
      </c>
      <c r="N12" s="64">
        <v>75481</v>
      </c>
      <c r="O12" s="64">
        <v>76418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10"/>
      <c r="B13" s="60"/>
      <c r="C13" s="53" t="s">
        <v>50</v>
      </c>
      <c r="D13" s="53"/>
      <c r="E13" s="63" t="s">
        <v>41</v>
      </c>
      <c r="F13" s="64">
        <v>54</v>
      </c>
      <c r="G13" s="64">
        <v>13</v>
      </c>
      <c r="H13" s="65">
        <v>0</v>
      </c>
      <c r="I13" s="65">
        <v>0</v>
      </c>
      <c r="J13" s="65">
        <v>52732</v>
      </c>
      <c r="K13" s="65">
        <v>379</v>
      </c>
      <c r="L13" s="64">
        <v>506</v>
      </c>
      <c r="M13" s="64">
        <v>381</v>
      </c>
      <c r="N13" s="64">
        <v>499</v>
      </c>
      <c r="O13" s="64">
        <v>336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10"/>
      <c r="B14" s="53" t="s">
        <v>51</v>
      </c>
      <c r="C14" s="53"/>
      <c r="D14" s="53"/>
      <c r="E14" s="63" t="s">
        <v>148</v>
      </c>
      <c r="F14" s="64">
        <f>F9-F12+1</f>
        <v>613</v>
      </c>
      <c r="G14" s="64">
        <f t="shared" ref="F14:O15" si="0">G9-G12</f>
        <v>-695</v>
      </c>
      <c r="H14" s="64">
        <f t="shared" si="0"/>
        <v>69</v>
      </c>
      <c r="I14" s="64">
        <f t="shared" si="0"/>
        <v>79</v>
      </c>
      <c r="J14" s="64">
        <f t="shared" si="0"/>
        <v>-148</v>
      </c>
      <c r="K14" s="64">
        <f t="shared" si="0"/>
        <v>-25</v>
      </c>
      <c r="L14" s="64">
        <f t="shared" si="0"/>
        <v>-883</v>
      </c>
      <c r="M14" s="64">
        <f t="shared" si="0"/>
        <v>-815</v>
      </c>
      <c r="N14" s="64">
        <f>N9-N12+1</f>
        <v>-3349</v>
      </c>
      <c r="O14" s="64">
        <f t="shared" si="0"/>
        <v>-8689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10"/>
      <c r="B15" s="53" t="s">
        <v>52</v>
      </c>
      <c r="C15" s="53"/>
      <c r="D15" s="53"/>
      <c r="E15" s="63" t="s">
        <v>149</v>
      </c>
      <c r="F15" s="64">
        <f t="shared" si="0"/>
        <v>4</v>
      </c>
      <c r="G15" s="64">
        <f t="shared" si="0"/>
        <v>6</v>
      </c>
      <c r="H15" s="64">
        <f t="shared" si="0"/>
        <v>0</v>
      </c>
      <c r="I15" s="64">
        <f t="shared" si="0"/>
        <v>0</v>
      </c>
      <c r="J15" s="64">
        <f t="shared" si="0"/>
        <v>-10166</v>
      </c>
      <c r="K15" s="64">
        <f t="shared" si="0"/>
        <v>5233</v>
      </c>
      <c r="L15" s="64">
        <f t="shared" si="0"/>
        <v>-506</v>
      </c>
      <c r="M15" s="64">
        <f t="shared" si="0"/>
        <v>-381</v>
      </c>
      <c r="N15" s="64">
        <f t="shared" si="0"/>
        <v>-499</v>
      </c>
      <c r="O15" s="64">
        <f t="shared" si="0"/>
        <v>-336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10"/>
      <c r="B16" s="53" t="s">
        <v>53</v>
      </c>
      <c r="C16" s="53"/>
      <c r="D16" s="53"/>
      <c r="E16" s="63" t="s">
        <v>150</v>
      </c>
      <c r="F16" s="64">
        <f t="shared" ref="F16:O16" si="1">F8-F11</f>
        <v>617</v>
      </c>
      <c r="G16" s="64">
        <f t="shared" si="1"/>
        <v>-689</v>
      </c>
      <c r="H16" s="64">
        <f t="shared" si="1"/>
        <v>69</v>
      </c>
      <c r="I16" s="64">
        <f t="shared" si="1"/>
        <v>79</v>
      </c>
      <c r="J16" s="64">
        <f t="shared" si="1"/>
        <v>-10314</v>
      </c>
      <c r="K16" s="64">
        <f t="shared" si="1"/>
        <v>5208</v>
      </c>
      <c r="L16" s="64">
        <f t="shared" si="1"/>
        <v>-1388</v>
      </c>
      <c r="M16" s="64">
        <f t="shared" si="1"/>
        <v>-1196</v>
      </c>
      <c r="N16" s="64">
        <f t="shared" si="1"/>
        <v>-3849</v>
      </c>
      <c r="O16" s="64">
        <f t="shared" si="1"/>
        <v>-9025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10"/>
      <c r="B17" s="53" t="s">
        <v>54</v>
      </c>
      <c r="C17" s="53"/>
      <c r="D17" s="53"/>
      <c r="E17" s="51"/>
      <c r="F17" s="65">
        <v>0</v>
      </c>
      <c r="G17" s="65">
        <v>0</v>
      </c>
      <c r="H17" s="65">
        <v>0</v>
      </c>
      <c r="I17" s="65">
        <v>0</v>
      </c>
      <c r="J17" s="64">
        <v>18358</v>
      </c>
      <c r="K17" s="64">
        <v>8044</v>
      </c>
      <c r="L17" s="64">
        <v>34289</v>
      </c>
      <c r="M17" s="64">
        <v>32901</v>
      </c>
      <c r="N17" s="65">
        <v>211914</v>
      </c>
      <c r="O17" s="66">
        <v>208065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10"/>
      <c r="B18" s="53" t="s">
        <v>55</v>
      </c>
      <c r="C18" s="53"/>
      <c r="D18" s="53"/>
      <c r="E18" s="51"/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21342</v>
      </c>
      <c r="O18" s="66">
        <v>35155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10" t="s">
        <v>84</v>
      </c>
      <c r="B19" s="59" t="s">
        <v>56</v>
      </c>
      <c r="C19" s="53"/>
      <c r="D19" s="53"/>
      <c r="E19" s="63"/>
      <c r="F19" s="64">
        <v>4096</v>
      </c>
      <c r="G19" s="64">
        <v>4234</v>
      </c>
      <c r="H19" s="64">
        <v>1</v>
      </c>
      <c r="I19" s="64">
        <v>4</v>
      </c>
      <c r="J19" s="64">
        <v>101</v>
      </c>
      <c r="K19" s="64">
        <v>2372</v>
      </c>
      <c r="L19" s="64">
        <v>1591</v>
      </c>
      <c r="M19" s="64">
        <v>1436</v>
      </c>
      <c r="N19" s="64">
        <v>13483</v>
      </c>
      <c r="O19" s="64">
        <v>16922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10"/>
      <c r="B20" s="60"/>
      <c r="C20" s="53" t="s">
        <v>57</v>
      </c>
      <c r="D20" s="53"/>
      <c r="E20" s="63"/>
      <c r="F20" s="64">
        <v>2000</v>
      </c>
      <c r="G20" s="64">
        <v>2500</v>
      </c>
      <c r="H20" s="64">
        <v>0</v>
      </c>
      <c r="I20" s="64">
        <v>0</v>
      </c>
      <c r="J20" s="64">
        <v>0</v>
      </c>
      <c r="K20" s="65">
        <v>777</v>
      </c>
      <c r="L20" s="64">
        <v>1358</v>
      </c>
      <c r="M20" s="64">
        <v>1125</v>
      </c>
      <c r="N20" s="64">
        <v>9128</v>
      </c>
      <c r="O20" s="64">
        <v>10347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10"/>
      <c r="B21" s="53" t="s">
        <v>58</v>
      </c>
      <c r="C21" s="53"/>
      <c r="D21" s="53"/>
      <c r="E21" s="63" t="s">
        <v>151</v>
      </c>
      <c r="F21" s="64">
        <v>4096</v>
      </c>
      <c r="G21" s="64">
        <v>4234</v>
      </c>
      <c r="H21" s="64">
        <v>1</v>
      </c>
      <c r="I21" s="64">
        <v>4</v>
      </c>
      <c r="J21" s="64">
        <v>101</v>
      </c>
      <c r="K21" s="64">
        <v>2372</v>
      </c>
      <c r="L21" s="64">
        <v>1591</v>
      </c>
      <c r="M21" s="64">
        <v>1436</v>
      </c>
      <c r="N21" s="64">
        <v>12982</v>
      </c>
      <c r="O21" s="64">
        <v>16291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10"/>
      <c r="B22" s="59" t="s">
        <v>59</v>
      </c>
      <c r="C22" s="53"/>
      <c r="D22" s="53"/>
      <c r="E22" s="63" t="s">
        <v>152</v>
      </c>
      <c r="F22" s="64">
        <v>23888</v>
      </c>
      <c r="G22" s="64">
        <v>25117</v>
      </c>
      <c r="H22" s="64">
        <v>517</v>
      </c>
      <c r="I22" s="64">
        <v>505</v>
      </c>
      <c r="J22" s="64">
        <v>273</v>
      </c>
      <c r="K22" s="64">
        <v>3828</v>
      </c>
      <c r="L22" s="64">
        <v>3777</v>
      </c>
      <c r="M22" s="64">
        <v>3740</v>
      </c>
      <c r="N22" s="64">
        <v>46406</v>
      </c>
      <c r="O22" s="64">
        <v>52485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10"/>
      <c r="B23" s="60" t="s">
        <v>60</v>
      </c>
      <c r="C23" s="53" t="s">
        <v>61</v>
      </c>
      <c r="D23" s="53"/>
      <c r="E23" s="63"/>
      <c r="F23" s="64">
        <v>5937</v>
      </c>
      <c r="G23" s="64">
        <v>5489</v>
      </c>
      <c r="H23" s="64">
        <v>0</v>
      </c>
      <c r="I23" s="64">
        <v>0</v>
      </c>
      <c r="J23" s="64">
        <v>176</v>
      </c>
      <c r="K23" s="64">
        <v>1852</v>
      </c>
      <c r="L23" s="64">
        <v>1541</v>
      </c>
      <c r="M23" s="64">
        <v>1363</v>
      </c>
      <c r="N23" s="64">
        <v>34844</v>
      </c>
      <c r="O23" s="64">
        <v>38113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10"/>
      <c r="B24" s="53" t="s">
        <v>153</v>
      </c>
      <c r="C24" s="53"/>
      <c r="D24" s="53"/>
      <c r="E24" s="63" t="s">
        <v>154</v>
      </c>
      <c r="F24" s="64">
        <f>F21-F22+1</f>
        <v>-19791</v>
      </c>
      <c r="G24" s="64">
        <f t="shared" ref="G24:O24" si="2">G21-G22</f>
        <v>-20883</v>
      </c>
      <c r="H24" s="64">
        <f t="shared" si="2"/>
        <v>-516</v>
      </c>
      <c r="I24" s="64">
        <f t="shared" si="2"/>
        <v>-501</v>
      </c>
      <c r="J24" s="64">
        <f t="shared" si="2"/>
        <v>-172</v>
      </c>
      <c r="K24" s="64">
        <f t="shared" si="2"/>
        <v>-1456</v>
      </c>
      <c r="L24" s="64">
        <f t="shared" si="2"/>
        <v>-2186</v>
      </c>
      <c r="M24" s="64">
        <f t="shared" si="2"/>
        <v>-2304</v>
      </c>
      <c r="N24" s="64">
        <f t="shared" si="2"/>
        <v>-33424</v>
      </c>
      <c r="O24" s="64">
        <f t="shared" si="2"/>
        <v>-36194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10"/>
      <c r="B25" s="59" t="s">
        <v>62</v>
      </c>
      <c r="C25" s="59"/>
      <c r="D25" s="59"/>
      <c r="E25" s="114" t="s">
        <v>155</v>
      </c>
      <c r="F25" s="108">
        <v>19791</v>
      </c>
      <c r="G25" s="108">
        <v>20883</v>
      </c>
      <c r="H25" s="108">
        <v>516</v>
      </c>
      <c r="I25" s="108">
        <v>501</v>
      </c>
      <c r="J25" s="108">
        <v>172</v>
      </c>
      <c r="K25" s="108">
        <v>1456</v>
      </c>
      <c r="L25" s="108">
        <v>273</v>
      </c>
      <c r="M25" s="108">
        <v>488</v>
      </c>
      <c r="N25" s="108">
        <v>1619</v>
      </c>
      <c r="O25" s="108">
        <v>14132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10"/>
      <c r="B26" s="80" t="s">
        <v>63</v>
      </c>
      <c r="C26" s="80"/>
      <c r="D26" s="80"/>
      <c r="E26" s="115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10"/>
      <c r="B27" s="53" t="s">
        <v>156</v>
      </c>
      <c r="C27" s="53"/>
      <c r="D27" s="53"/>
      <c r="E27" s="63" t="s">
        <v>157</v>
      </c>
      <c r="F27" s="64">
        <f t="shared" ref="F27:O27" si="3">F24+F25</f>
        <v>0</v>
      </c>
      <c r="G27" s="64">
        <f t="shared" si="3"/>
        <v>0</v>
      </c>
      <c r="H27" s="64">
        <f t="shared" si="3"/>
        <v>0</v>
      </c>
      <c r="I27" s="64">
        <f t="shared" si="3"/>
        <v>0</v>
      </c>
      <c r="J27" s="64">
        <f t="shared" si="3"/>
        <v>0</v>
      </c>
      <c r="K27" s="64">
        <f t="shared" si="3"/>
        <v>0</v>
      </c>
      <c r="L27" s="64">
        <f t="shared" si="3"/>
        <v>-1913</v>
      </c>
      <c r="M27" s="64">
        <f t="shared" si="3"/>
        <v>-1816</v>
      </c>
      <c r="N27" s="64">
        <f>N24+N25-1</f>
        <v>-31806</v>
      </c>
      <c r="O27" s="64">
        <f t="shared" si="3"/>
        <v>-22062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158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12" t="s">
        <v>64</v>
      </c>
      <c r="B30" s="112"/>
      <c r="C30" s="112"/>
      <c r="D30" s="112"/>
      <c r="E30" s="112"/>
      <c r="F30" s="105" t="s">
        <v>273</v>
      </c>
      <c r="G30" s="105"/>
      <c r="H30" s="105" t="s">
        <v>274</v>
      </c>
      <c r="I30" s="105"/>
      <c r="J30" s="106" t="s">
        <v>275</v>
      </c>
      <c r="K30" s="106"/>
      <c r="L30" s="105" t="s">
        <v>276</v>
      </c>
      <c r="M30" s="105"/>
      <c r="N30" s="106" t="s">
        <v>277</v>
      </c>
      <c r="O30" s="106"/>
      <c r="P30" s="23"/>
      <c r="Q30" s="18"/>
      <c r="R30" s="23"/>
      <c r="S30" s="18"/>
      <c r="T30" s="23"/>
      <c r="U30" s="18"/>
      <c r="V30" s="23"/>
      <c r="W30" s="18"/>
      <c r="X30" s="23"/>
      <c r="Y30" s="18"/>
    </row>
    <row r="31" spans="1:25" ht="15.95" customHeight="1">
      <c r="A31" s="112"/>
      <c r="B31" s="112"/>
      <c r="C31" s="112"/>
      <c r="D31" s="112"/>
      <c r="E31" s="112"/>
      <c r="F31" s="51" t="s">
        <v>237</v>
      </c>
      <c r="G31" s="81" t="s">
        <v>240</v>
      </c>
      <c r="H31" s="51" t="s">
        <v>237</v>
      </c>
      <c r="I31" s="81" t="s">
        <v>240</v>
      </c>
      <c r="J31" s="51" t="s">
        <v>237</v>
      </c>
      <c r="K31" s="81" t="s">
        <v>240</v>
      </c>
      <c r="L31" s="51" t="s">
        <v>237</v>
      </c>
      <c r="M31" s="81" t="s">
        <v>240</v>
      </c>
      <c r="N31" s="51" t="s">
        <v>237</v>
      </c>
      <c r="O31" s="81" t="s">
        <v>240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5.95" customHeight="1">
      <c r="A32" s="110" t="s">
        <v>85</v>
      </c>
      <c r="B32" s="59" t="s">
        <v>45</v>
      </c>
      <c r="C32" s="53"/>
      <c r="D32" s="53"/>
      <c r="E32" s="63" t="s">
        <v>36</v>
      </c>
      <c r="F32" s="64">
        <v>5166</v>
      </c>
      <c r="G32" s="64">
        <v>4995</v>
      </c>
      <c r="H32" s="64">
        <v>781</v>
      </c>
      <c r="I32" s="64">
        <v>839</v>
      </c>
      <c r="J32" s="64">
        <v>21</v>
      </c>
      <c r="K32" s="64">
        <v>22</v>
      </c>
      <c r="L32" s="64">
        <v>926</v>
      </c>
      <c r="M32" s="64">
        <v>909</v>
      </c>
      <c r="N32" s="64">
        <v>0</v>
      </c>
      <c r="O32" s="64">
        <v>0</v>
      </c>
      <c r="P32" s="20"/>
      <c r="Q32" s="20"/>
      <c r="R32" s="20"/>
      <c r="S32" s="20"/>
      <c r="T32" s="22"/>
      <c r="U32" s="22"/>
      <c r="V32" s="20"/>
      <c r="W32" s="20"/>
      <c r="X32" s="22"/>
      <c r="Y32" s="22"/>
    </row>
    <row r="33" spans="1:25" ht="15.95" customHeight="1">
      <c r="A33" s="116"/>
      <c r="B33" s="61"/>
      <c r="C33" s="59" t="s">
        <v>65</v>
      </c>
      <c r="D33" s="53"/>
      <c r="E33" s="63"/>
      <c r="F33" s="64">
        <v>4094</v>
      </c>
      <c r="G33" s="64">
        <v>4055</v>
      </c>
      <c r="H33" s="64">
        <v>171</v>
      </c>
      <c r="I33" s="64">
        <v>158</v>
      </c>
      <c r="J33" s="64">
        <v>21</v>
      </c>
      <c r="K33" s="64">
        <v>21</v>
      </c>
      <c r="L33" s="64">
        <v>893</v>
      </c>
      <c r="M33" s="64">
        <v>680</v>
      </c>
      <c r="N33" s="64">
        <v>0</v>
      </c>
      <c r="O33" s="64">
        <v>0</v>
      </c>
      <c r="P33" s="20"/>
      <c r="Q33" s="20"/>
      <c r="R33" s="20"/>
      <c r="S33" s="20"/>
      <c r="T33" s="22"/>
      <c r="U33" s="22"/>
      <c r="V33" s="20"/>
      <c r="W33" s="20"/>
      <c r="X33" s="22"/>
      <c r="Y33" s="22"/>
    </row>
    <row r="34" spans="1:25" ht="15.95" customHeight="1">
      <c r="A34" s="116"/>
      <c r="B34" s="61"/>
      <c r="C34" s="60"/>
      <c r="D34" s="53" t="s">
        <v>66</v>
      </c>
      <c r="E34" s="63"/>
      <c r="F34" s="64">
        <v>2894</v>
      </c>
      <c r="G34" s="64">
        <v>2879</v>
      </c>
      <c r="H34" s="64">
        <v>171</v>
      </c>
      <c r="I34" s="64">
        <v>158</v>
      </c>
      <c r="J34" s="64">
        <v>0</v>
      </c>
      <c r="K34" s="64">
        <v>0</v>
      </c>
      <c r="L34" s="64">
        <v>893</v>
      </c>
      <c r="M34" s="64">
        <v>680</v>
      </c>
      <c r="N34" s="64">
        <v>0</v>
      </c>
      <c r="O34" s="64">
        <v>0</v>
      </c>
      <c r="P34" s="20"/>
      <c r="Q34" s="20"/>
      <c r="R34" s="20"/>
      <c r="S34" s="20"/>
      <c r="T34" s="22"/>
      <c r="U34" s="22"/>
      <c r="V34" s="20"/>
      <c r="W34" s="20"/>
      <c r="X34" s="22"/>
      <c r="Y34" s="22"/>
    </row>
    <row r="35" spans="1:25" ht="15.95" customHeight="1">
      <c r="A35" s="116"/>
      <c r="B35" s="60"/>
      <c r="C35" s="53" t="s">
        <v>67</v>
      </c>
      <c r="D35" s="53"/>
      <c r="E35" s="63"/>
      <c r="F35" s="64">
        <v>1071</v>
      </c>
      <c r="G35" s="64">
        <v>939</v>
      </c>
      <c r="H35" s="64">
        <v>610</v>
      </c>
      <c r="I35" s="64">
        <v>682</v>
      </c>
      <c r="J35" s="66">
        <v>0.4</v>
      </c>
      <c r="K35" s="66">
        <v>1</v>
      </c>
      <c r="L35" s="64">
        <v>32</v>
      </c>
      <c r="M35" s="64">
        <v>229</v>
      </c>
      <c r="N35" s="64">
        <v>0</v>
      </c>
      <c r="O35" s="64">
        <v>0</v>
      </c>
      <c r="P35" s="20"/>
      <c r="Q35" s="20"/>
      <c r="R35" s="20"/>
      <c r="S35" s="20"/>
      <c r="T35" s="22"/>
      <c r="U35" s="22"/>
      <c r="V35" s="20"/>
      <c r="W35" s="20"/>
      <c r="X35" s="22"/>
      <c r="Y35" s="22"/>
    </row>
    <row r="36" spans="1:25" ht="15.95" customHeight="1">
      <c r="A36" s="116"/>
      <c r="B36" s="59" t="s">
        <v>48</v>
      </c>
      <c r="C36" s="53"/>
      <c r="D36" s="53"/>
      <c r="E36" s="63" t="s">
        <v>37</v>
      </c>
      <c r="F36" s="64">
        <v>4074</v>
      </c>
      <c r="G36" s="64">
        <v>3809</v>
      </c>
      <c r="H36" s="64">
        <v>773</v>
      </c>
      <c r="I36" s="64">
        <v>836</v>
      </c>
      <c r="J36" s="64">
        <v>16</v>
      </c>
      <c r="K36" s="64">
        <v>18</v>
      </c>
      <c r="L36" s="64">
        <v>843</v>
      </c>
      <c r="M36" s="64">
        <v>909</v>
      </c>
      <c r="N36" s="64">
        <v>0</v>
      </c>
      <c r="O36" s="64">
        <v>0</v>
      </c>
      <c r="P36" s="20"/>
      <c r="Q36" s="20"/>
      <c r="R36" s="20"/>
      <c r="S36" s="20"/>
      <c r="T36" s="20"/>
      <c r="U36" s="20"/>
      <c r="V36" s="20"/>
      <c r="W36" s="20"/>
      <c r="X36" s="22"/>
      <c r="Y36" s="22"/>
    </row>
    <row r="37" spans="1:25" ht="15.95" customHeight="1">
      <c r="A37" s="116"/>
      <c r="B37" s="61"/>
      <c r="C37" s="53" t="s">
        <v>68</v>
      </c>
      <c r="D37" s="53"/>
      <c r="E37" s="63"/>
      <c r="F37" s="64">
        <v>3609</v>
      </c>
      <c r="G37" s="64">
        <v>3420</v>
      </c>
      <c r="H37" s="64">
        <v>773</v>
      </c>
      <c r="I37" s="64">
        <v>834</v>
      </c>
      <c r="J37" s="64">
        <v>13</v>
      </c>
      <c r="K37" s="64">
        <v>13</v>
      </c>
      <c r="L37" s="64">
        <v>843</v>
      </c>
      <c r="M37" s="64">
        <v>909</v>
      </c>
      <c r="N37" s="64">
        <v>0</v>
      </c>
      <c r="O37" s="64">
        <v>0</v>
      </c>
      <c r="P37" s="20"/>
      <c r="Q37" s="20"/>
      <c r="R37" s="20"/>
      <c r="S37" s="20"/>
      <c r="T37" s="20"/>
      <c r="U37" s="20"/>
      <c r="V37" s="20"/>
      <c r="W37" s="20"/>
      <c r="X37" s="22"/>
      <c r="Y37" s="22"/>
    </row>
    <row r="38" spans="1:25" ht="15.95" customHeight="1">
      <c r="A38" s="116"/>
      <c r="B38" s="60"/>
      <c r="C38" s="53" t="s">
        <v>69</v>
      </c>
      <c r="D38" s="53"/>
      <c r="E38" s="63"/>
      <c r="F38" s="64">
        <v>465</v>
      </c>
      <c r="G38" s="64">
        <v>389</v>
      </c>
      <c r="H38" s="64">
        <v>0.3</v>
      </c>
      <c r="I38" s="64">
        <v>3</v>
      </c>
      <c r="J38" s="64">
        <v>3</v>
      </c>
      <c r="K38" s="66">
        <v>5</v>
      </c>
      <c r="L38" s="64">
        <v>0</v>
      </c>
      <c r="M38" s="64">
        <v>0</v>
      </c>
      <c r="N38" s="64">
        <v>0</v>
      </c>
      <c r="O38" s="64">
        <v>0</v>
      </c>
      <c r="P38" s="20"/>
      <c r="Q38" s="20"/>
      <c r="R38" s="22"/>
      <c r="S38" s="22"/>
      <c r="T38" s="20"/>
      <c r="U38" s="20"/>
      <c r="V38" s="20"/>
      <c r="W38" s="20"/>
      <c r="X38" s="22"/>
      <c r="Y38" s="22"/>
    </row>
    <row r="39" spans="1:25" ht="15.95" customHeight="1">
      <c r="A39" s="116"/>
      <c r="B39" s="28" t="s">
        <v>70</v>
      </c>
      <c r="C39" s="28"/>
      <c r="D39" s="28"/>
      <c r="E39" s="63" t="s">
        <v>159</v>
      </c>
      <c r="F39" s="64">
        <f>F32-F36-1</f>
        <v>1091</v>
      </c>
      <c r="G39" s="64">
        <f t="shared" ref="G39:O39" si="4">G32-G36</f>
        <v>1186</v>
      </c>
      <c r="H39" s="64">
        <f>H32-H36+1</f>
        <v>9</v>
      </c>
      <c r="I39" s="64">
        <f t="shared" si="4"/>
        <v>3</v>
      </c>
      <c r="J39" s="64">
        <f t="shared" si="4"/>
        <v>5</v>
      </c>
      <c r="K39" s="64">
        <f t="shared" si="4"/>
        <v>4</v>
      </c>
      <c r="L39" s="64">
        <f>L32-L36-1</f>
        <v>82</v>
      </c>
      <c r="M39" s="64">
        <f t="shared" si="4"/>
        <v>0</v>
      </c>
      <c r="N39" s="64">
        <f t="shared" si="4"/>
        <v>0</v>
      </c>
      <c r="O39" s="64">
        <f t="shared" si="4"/>
        <v>0</v>
      </c>
      <c r="P39" s="20"/>
      <c r="Q39" s="20"/>
      <c r="R39" s="20"/>
      <c r="S39" s="20"/>
      <c r="T39" s="20"/>
      <c r="U39" s="20"/>
      <c r="V39" s="20"/>
      <c r="W39" s="20"/>
      <c r="X39" s="22"/>
      <c r="Y39" s="22"/>
    </row>
    <row r="40" spans="1:25" ht="15.95" customHeight="1">
      <c r="A40" s="110" t="s">
        <v>86</v>
      </c>
      <c r="B40" s="59" t="s">
        <v>71</v>
      </c>
      <c r="C40" s="53"/>
      <c r="D40" s="53"/>
      <c r="E40" s="63" t="s">
        <v>39</v>
      </c>
      <c r="F40" s="64">
        <v>1074</v>
      </c>
      <c r="G40" s="64">
        <v>1796</v>
      </c>
      <c r="H40" s="64">
        <v>166</v>
      </c>
      <c r="I40" s="64">
        <v>103</v>
      </c>
      <c r="J40" s="64">
        <v>179</v>
      </c>
      <c r="K40" s="64">
        <v>503</v>
      </c>
      <c r="L40" s="64">
        <v>0</v>
      </c>
      <c r="M40" s="64">
        <v>0</v>
      </c>
      <c r="N40" s="64">
        <v>539</v>
      </c>
      <c r="O40" s="64">
        <v>391</v>
      </c>
      <c r="P40" s="20"/>
      <c r="Q40" s="20"/>
      <c r="R40" s="20"/>
      <c r="S40" s="20"/>
      <c r="T40" s="22"/>
      <c r="U40" s="22"/>
      <c r="V40" s="22"/>
      <c r="W40" s="22"/>
      <c r="X40" s="20"/>
      <c r="Y40" s="20"/>
    </row>
    <row r="41" spans="1:25" ht="15.95" customHeight="1">
      <c r="A41" s="111"/>
      <c r="B41" s="60"/>
      <c r="C41" s="53" t="s">
        <v>72</v>
      </c>
      <c r="D41" s="53"/>
      <c r="E41" s="63"/>
      <c r="F41" s="66">
        <v>419</v>
      </c>
      <c r="G41" s="66">
        <v>530</v>
      </c>
      <c r="H41" s="66">
        <v>165</v>
      </c>
      <c r="I41" s="66">
        <v>88</v>
      </c>
      <c r="J41" s="64">
        <v>20</v>
      </c>
      <c r="K41" s="64">
        <v>16</v>
      </c>
      <c r="L41" s="64">
        <v>0</v>
      </c>
      <c r="M41" s="64">
        <v>0</v>
      </c>
      <c r="N41" s="64">
        <v>244</v>
      </c>
      <c r="O41" s="64">
        <v>149</v>
      </c>
      <c r="P41" s="22"/>
      <c r="Q41" s="22"/>
      <c r="R41" s="22"/>
      <c r="S41" s="22"/>
      <c r="T41" s="22"/>
      <c r="U41" s="22"/>
      <c r="V41" s="22"/>
      <c r="W41" s="22"/>
      <c r="X41" s="20"/>
      <c r="Y41" s="20"/>
    </row>
    <row r="42" spans="1:25" ht="15.95" customHeight="1">
      <c r="A42" s="111"/>
      <c r="B42" s="59" t="s">
        <v>59</v>
      </c>
      <c r="C42" s="53"/>
      <c r="D42" s="53"/>
      <c r="E42" s="63" t="s">
        <v>40</v>
      </c>
      <c r="F42" s="64">
        <v>1997</v>
      </c>
      <c r="G42" s="64">
        <v>2803</v>
      </c>
      <c r="H42" s="64">
        <v>166</v>
      </c>
      <c r="I42" s="64">
        <v>103</v>
      </c>
      <c r="J42" s="64">
        <v>199</v>
      </c>
      <c r="K42" s="64">
        <v>511</v>
      </c>
      <c r="L42" s="64">
        <v>48</v>
      </c>
      <c r="M42" s="64">
        <v>0</v>
      </c>
      <c r="N42" s="64">
        <v>531</v>
      </c>
      <c r="O42" s="64">
        <v>391</v>
      </c>
      <c r="P42" s="20"/>
      <c r="Q42" s="20"/>
      <c r="R42" s="20"/>
      <c r="S42" s="20"/>
      <c r="T42" s="22"/>
      <c r="U42" s="22"/>
      <c r="V42" s="20"/>
      <c r="W42" s="20"/>
      <c r="X42" s="20"/>
      <c r="Y42" s="20"/>
    </row>
    <row r="43" spans="1:25" ht="15.95" customHeight="1">
      <c r="A43" s="111"/>
      <c r="B43" s="60"/>
      <c r="C43" s="53" t="s">
        <v>73</v>
      </c>
      <c r="D43" s="53"/>
      <c r="E43" s="63"/>
      <c r="F43" s="64">
        <v>1489</v>
      </c>
      <c r="G43" s="64">
        <v>2264</v>
      </c>
      <c r="H43" s="64">
        <v>0</v>
      </c>
      <c r="I43" s="64">
        <v>0</v>
      </c>
      <c r="J43" s="66">
        <v>170</v>
      </c>
      <c r="K43" s="66">
        <v>489</v>
      </c>
      <c r="L43" s="64">
        <v>0</v>
      </c>
      <c r="M43" s="64">
        <v>0</v>
      </c>
      <c r="N43" s="64">
        <v>0</v>
      </c>
      <c r="O43" s="64">
        <v>0</v>
      </c>
      <c r="P43" s="20"/>
      <c r="Q43" s="20"/>
      <c r="R43" s="22"/>
      <c r="S43" s="20"/>
      <c r="T43" s="22"/>
      <c r="U43" s="22"/>
      <c r="V43" s="20"/>
      <c r="W43" s="20"/>
      <c r="X43" s="22"/>
      <c r="Y43" s="22"/>
    </row>
    <row r="44" spans="1:25" ht="15.95" customHeight="1">
      <c r="A44" s="111"/>
      <c r="B44" s="53" t="s">
        <v>70</v>
      </c>
      <c r="C44" s="53"/>
      <c r="D44" s="53"/>
      <c r="E44" s="63" t="s">
        <v>160</v>
      </c>
      <c r="F44" s="66">
        <f t="shared" ref="F44:O44" si="5">F40-F42</f>
        <v>-923</v>
      </c>
      <c r="G44" s="66">
        <f t="shared" si="5"/>
        <v>-1007</v>
      </c>
      <c r="H44" s="66">
        <f t="shared" si="5"/>
        <v>0</v>
      </c>
      <c r="I44" s="66">
        <f t="shared" si="5"/>
        <v>0</v>
      </c>
      <c r="J44" s="66">
        <f t="shared" si="5"/>
        <v>-20</v>
      </c>
      <c r="K44" s="66">
        <f t="shared" si="5"/>
        <v>-8</v>
      </c>
      <c r="L44" s="66">
        <f t="shared" si="5"/>
        <v>-48</v>
      </c>
      <c r="M44" s="66">
        <f t="shared" si="5"/>
        <v>0</v>
      </c>
      <c r="N44" s="66">
        <f t="shared" si="5"/>
        <v>8</v>
      </c>
      <c r="O44" s="66">
        <f t="shared" si="5"/>
        <v>0</v>
      </c>
      <c r="P44" s="22"/>
      <c r="Q44" s="22"/>
      <c r="R44" s="20"/>
      <c r="S44" s="20"/>
      <c r="T44" s="22"/>
      <c r="U44" s="22"/>
      <c r="V44" s="20"/>
      <c r="W44" s="20"/>
      <c r="X44" s="20"/>
      <c r="Y44" s="20"/>
    </row>
    <row r="45" spans="1:25" ht="15.95" customHeight="1">
      <c r="A45" s="110" t="s">
        <v>78</v>
      </c>
      <c r="B45" s="28" t="s">
        <v>74</v>
      </c>
      <c r="C45" s="28"/>
      <c r="D45" s="28"/>
      <c r="E45" s="63" t="s">
        <v>161</v>
      </c>
      <c r="F45" s="64">
        <f t="shared" ref="F45:O45" si="6">F39+F44</f>
        <v>168</v>
      </c>
      <c r="G45" s="64">
        <f t="shared" si="6"/>
        <v>179</v>
      </c>
      <c r="H45" s="64">
        <f t="shared" si="6"/>
        <v>9</v>
      </c>
      <c r="I45" s="64">
        <f t="shared" si="6"/>
        <v>3</v>
      </c>
      <c r="J45" s="64">
        <f t="shared" si="6"/>
        <v>-15</v>
      </c>
      <c r="K45" s="64">
        <f t="shared" si="6"/>
        <v>-4</v>
      </c>
      <c r="L45" s="64">
        <f t="shared" si="6"/>
        <v>34</v>
      </c>
      <c r="M45" s="64">
        <f t="shared" si="6"/>
        <v>0</v>
      </c>
      <c r="N45" s="64">
        <f t="shared" si="6"/>
        <v>8</v>
      </c>
      <c r="O45" s="64">
        <f t="shared" si="6"/>
        <v>0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95" customHeight="1">
      <c r="A46" s="111"/>
      <c r="B46" s="53" t="s">
        <v>75</v>
      </c>
      <c r="C46" s="53"/>
      <c r="D46" s="53"/>
      <c r="E46" s="53"/>
      <c r="F46" s="66">
        <v>169</v>
      </c>
      <c r="G46" s="66">
        <v>178</v>
      </c>
      <c r="H46" s="66">
        <v>22</v>
      </c>
      <c r="I46" s="66">
        <v>3</v>
      </c>
      <c r="J46" s="66">
        <v>4</v>
      </c>
      <c r="K46" s="66">
        <v>4</v>
      </c>
      <c r="L46" s="64">
        <v>0</v>
      </c>
      <c r="M46" s="64">
        <v>0</v>
      </c>
      <c r="N46" s="66">
        <v>0</v>
      </c>
      <c r="O46" s="66">
        <v>0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5.95" customHeight="1">
      <c r="A47" s="111"/>
      <c r="B47" s="53" t="s">
        <v>76</v>
      </c>
      <c r="C47" s="53"/>
      <c r="D47" s="53"/>
      <c r="E47" s="53"/>
      <c r="F47" s="64">
        <v>0</v>
      </c>
      <c r="G47" s="64">
        <v>0</v>
      </c>
      <c r="H47" s="64">
        <v>0</v>
      </c>
      <c r="I47" s="64">
        <v>0</v>
      </c>
      <c r="J47" s="64">
        <v>2</v>
      </c>
      <c r="K47" s="64">
        <v>6</v>
      </c>
      <c r="L47" s="64">
        <v>34</v>
      </c>
      <c r="M47" s="64">
        <v>0</v>
      </c>
      <c r="N47" s="64">
        <v>8</v>
      </c>
      <c r="O47" s="64">
        <v>0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5.95" customHeight="1">
      <c r="A48" s="111"/>
      <c r="B48" s="53" t="s">
        <v>77</v>
      </c>
      <c r="C48" s="53"/>
      <c r="D48" s="53"/>
      <c r="E48" s="53"/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15" ht="15.95" customHeight="1">
      <c r="A49" s="11" t="s">
        <v>162</v>
      </c>
      <c r="O49" s="4"/>
    </row>
    <row r="50" spans="1:15" ht="15.95" customHeight="1">
      <c r="A50" s="11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94C8-C9B4-41DD-A467-EB5137CF3E16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H2" sqref="H2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92" t="s">
        <v>246</v>
      </c>
      <c r="E1" s="14"/>
      <c r="F1" s="14"/>
      <c r="G1" s="14"/>
    </row>
    <row r="2" spans="1:25" ht="15" customHeight="1"/>
    <row r="3" spans="1:25" ht="15" customHeight="1">
      <c r="A3" s="15" t="s">
        <v>147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238</v>
      </c>
      <c r="B5" s="12"/>
      <c r="C5" s="12"/>
      <c r="D5" s="12"/>
      <c r="K5" s="16"/>
      <c r="O5" s="16" t="s">
        <v>43</v>
      </c>
    </row>
    <row r="6" spans="1:25" ht="15.95" customHeight="1">
      <c r="A6" s="113" t="s">
        <v>44</v>
      </c>
      <c r="B6" s="112"/>
      <c r="C6" s="112"/>
      <c r="D6" s="112"/>
      <c r="E6" s="112"/>
      <c r="F6" s="104" t="s">
        <v>278</v>
      </c>
      <c r="G6" s="104"/>
      <c r="H6" s="104"/>
      <c r="I6" s="104"/>
      <c r="J6" s="104"/>
      <c r="K6" s="104"/>
      <c r="L6" s="104"/>
      <c r="M6" s="104"/>
      <c r="N6" s="104"/>
      <c r="O6" s="104"/>
    </row>
    <row r="7" spans="1:25" ht="15.95" customHeight="1">
      <c r="A7" s="112"/>
      <c r="B7" s="112"/>
      <c r="C7" s="112"/>
      <c r="D7" s="112"/>
      <c r="E7" s="112"/>
      <c r="F7" s="51" t="s">
        <v>237</v>
      </c>
      <c r="G7" s="99" t="s">
        <v>240</v>
      </c>
      <c r="H7" s="51" t="s">
        <v>237</v>
      </c>
      <c r="I7" s="96" t="s">
        <v>240</v>
      </c>
      <c r="J7" s="51" t="s">
        <v>237</v>
      </c>
      <c r="K7" s="96" t="s">
        <v>240</v>
      </c>
      <c r="L7" s="51" t="s">
        <v>237</v>
      </c>
      <c r="M7" s="96" t="s">
        <v>240</v>
      </c>
      <c r="N7" s="51" t="s">
        <v>237</v>
      </c>
      <c r="O7" s="96" t="s">
        <v>240</v>
      </c>
    </row>
    <row r="8" spans="1:25" ht="15.95" customHeight="1">
      <c r="A8" s="110" t="s">
        <v>83</v>
      </c>
      <c r="B8" s="59" t="s">
        <v>45</v>
      </c>
      <c r="C8" s="53"/>
      <c r="D8" s="53"/>
      <c r="E8" s="98" t="s">
        <v>36</v>
      </c>
      <c r="F8" s="97">
        <v>72382</v>
      </c>
      <c r="G8" s="97">
        <v>71503</v>
      </c>
      <c r="H8" s="97"/>
      <c r="I8" s="97"/>
      <c r="J8" s="97"/>
      <c r="K8" s="97"/>
      <c r="L8" s="97"/>
      <c r="M8" s="97"/>
      <c r="N8" s="97"/>
      <c r="O8" s="97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10"/>
      <c r="B9" s="61"/>
      <c r="C9" s="53" t="s">
        <v>46</v>
      </c>
      <c r="D9" s="53"/>
      <c r="E9" s="98" t="s">
        <v>37</v>
      </c>
      <c r="F9" s="97">
        <v>72352</v>
      </c>
      <c r="G9" s="97">
        <v>71486</v>
      </c>
      <c r="H9" s="97"/>
      <c r="I9" s="97"/>
      <c r="J9" s="97"/>
      <c r="K9" s="97"/>
      <c r="L9" s="97"/>
      <c r="M9" s="97"/>
      <c r="N9" s="97"/>
      <c r="O9" s="97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10"/>
      <c r="B10" s="60"/>
      <c r="C10" s="53" t="s">
        <v>47</v>
      </c>
      <c r="D10" s="53"/>
      <c r="E10" s="98" t="s">
        <v>38</v>
      </c>
      <c r="F10" s="97">
        <v>30</v>
      </c>
      <c r="G10" s="97">
        <v>17</v>
      </c>
      <c r="H10" s="97"/>
      <c r="I10" s="97"/>
      <c r="J10" s="65"/>
      <c r="K10" s="65"/>
      <c r="L10" s="97"/>
      <c r="M10" s="97"/>
      <c r="N10" s="97"/>
      <c r="O10" s="97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10"/>
      <c r="B11" s="59" t="s">
        <v>48</v>
      </c>
      <c r="C11" s="53"/>
      <c r="D11" s="53"/>
      <c r="E11" s="98" t="s">
        <v>39</v>
      </c>
      <c r="F11" s="97">
        <v>70790</v>
      </c>
      <c r="G11" s="97">
        <v>69792</v>
      </c>
      <c r="H11" s="97"/>
      <c r="I11" s="97"/>
      <c r="J11" s="97"/>
      <c r="K11" s="97"/>
      <c r="L11" s="97"/>
      <c r="M11" s="97"/>
      <c r="N11" s="97"/>
      <c r="O11" s="97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10"/>
      <c r="B12" s="61"/>
      <c r="C12" s="53" t="s">
        <v>49</v>
      </c>
      <c r="D12" s="53"/>
      <c r="E12" s="98" t="s">
        <v>40</v>
      </c>
      <c r="F12" s="97">
        <v>70777</v>
      </c>
      <c r="G12" s="97">
        <v>69783</v>
      </c>
      <c r="H12" s="97"/>
      <c r="I12" s="97"/>
      <c r="J12" s="97"/>
      <c r="K12" s="97"/>
      <c r="L12" s="97"/>
      <c r="M12" s="97"/>
      <c r="N12" s="97"/>
      <c r="O12" s="97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10"/>
      <c r="B13" s="60"/>
      <c r="C13" s="53" t="s">
        <v>50</v>
      </c>
      <c r="D13" s="53"/>
      <c r="E13" s="98" t="s">
        <v>41</v>
      </c>
      <c r="F13" s="97">
        <v>13</v>
      </c>
      <c r="G13" s="97">
        <v>9</v>
      </c>
      <c r="H13" s="65"/>
      <c r="I13" s="65"/>
      <c r="J13" s="65"/>
      <c r="K13" s="65"/>
      <c r="L13" s="97"/>
      <c r="M13" s="97"/>
      <c r="N13" s="97"/>
      <c r="O13" s="97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10"/>
      <c r="B14" s="53" t="s">
        <v>51</v>
      </c>
      <c r="C14" s="53"/>
      <c r="D14" s="53"/>
      <c r="E14" s="98" t="s">
        <v>87</v>
      </c>
      <c r="F14" s="97">
        <f>F9-F12</f>
        <v>1575</v>
      </c>
      <c r="G14" s="97">
        <f t="shared" ref="F14:O15" si="0">G9-G12</f>
        <v>1703</v>
      </c>
      <c r="H14" s="97">
        <f t="shared" si="0"/>
        <v>0</v>
      </c>
      <c r="I14" s="97">
        <f t="shared" si="0"/>
        <v>0</v>
      </c>
      <c r="J14" s="97">
        <f t="shared" si="0"/>
        <v>0</v>
      </c>
      <c r="K14" s="97">
        <f t="shared" si="0"/>
        <v>0</v>
      </c>
      <c r="L14" s="97">
        <f t="shared" si="0"/>
        <v>0</v>
      </c>
      <c r="M14" s="97">
        <f t="shared" si="0"/>
        <v>0</v>
      </c>
      <c r="N14" s="97">
        <f t="shared" si="0"/>
        <v>0</v>
      </c>
      <c r="O14" s="97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10"/>
      <c r="B15" s="53" t="s">
        <v>52</v>
      </c>
      <c r="C15" s="53"/>
      <c r="D15" s="53"/>
      <c r="E15" s="98" t="s">
        <v>88</v>
      </c>
      <c r="F15" s="97">
        <f t="shared" si="0"/>
        <v>17</v>
      </c>
      <c r="G15" s="97">
        <f t="shared" si="0"/>
        <v>8</v>
      </c>
      <c r="H15" s="97">
        <f t="shared" si="0"/>
        <v>0</v>
      </c>
      <c r="I15" s="97">
        <f t="shared" si="0"/>
        <v>0</v>
      </c>
      <c r="J15" s="97">
        <f t="shared" si="0"/>
        <v>0</v>
      </c>
      <c r="K15" s="97">
        <f t="shared" si="0"/>
        <v>0</v>
      </c>
      <c r="L15" s="97">
        <f t="shared" si="0"/>
        <v>0</v>
      </c>
      <c r="M15" s="97">
        <f t="shared" si="0"/>
        <v>0</v>
      </c>
      <c r="N15" s="97">
        <f t="shared" si="0"/>
        <v>0</v>
      </c>
      <c r="O15" s="97">
        <f t="shared" si="0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10"/>
      <c r="B16" s="53" t="s">
        <v>53</v>
      </c>
      <c r="C16" s="53"/>
      <c r="D16" s="53"/>
      <c r="E16" s="98" t="s">
        <v>89</v>
      </c>
      <c r="F16" s="97">
        <f>F8-F11-1</f>
        <v>1591</v>
      </c>
      <c r="G16" s="97">
        <f t="shared" ref="G16:O16" si="1">G8-G11</f>
        <v>1711</v>
      </c>
      <c r="H16" s="97">
        <f t="shared" si="1"/>
        <v>0</v>
      </c>
      <c r="I16" s="97">
        <f t="shared" si="1"/>
        <v>0</v>
      </c>
      <c r="J16" s="97">
        <f t="shared" si="1"/>
        <v>0</v>
      </c>
      <c r="K16" s="97">
        <f t="shared" si="1"/>
        <v>0</v>
      </c>
      <c r="L16" s="97">
        <f t="shared" si="1"/>
        <v>0</v>
      </c>
      <c r="M16" s="97">
        <f t="shared" si="1"/>
        <v>0</v>
      </c>
      <c r="N16" s="97">
        <f t="shared" si="1"/>
        <v>0</v>
      </c>
      <c r="O16" s="97">
        <f t="shared" si="1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10"/>
      <c r="B17" s="53" t="s">
        <v>54</v>
      </c>
      <c r="C17" s="53"/>
      <c r="D17" s="53"/>
      <c r="E17" s="51"/>
      <c r="F17" s="65">
        <v>0</v>
      </c>
      <c r="G17" s="65">
        <v>0</v>
      </c>
      <c r="H17" s="65"/>
      <c r="I17" s="65"/>
      <c r="J17" s="97"/>
      <c r="K17" s="97"/>
      <c r="L17" s="97"/>
      <c r="M17" s="97"/>
      <c r="N17" s="65"/>
      <c r="O17" s="66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10"/>
      <c r="B18" s="53" t="s">
        <v>55</v>
      </c>
      <c r="C18" s="53"/>
      <c r="D18" s="53"/>
      <c r="E18" s="51"/>
      <c r="F18" s="66">
        <v>0</v>
      </c>
      <c r="G18" s="66">
        <v>0</v>
      </c>
      <c r="H18" s="66"/>
      <c r="I18" s="66"/>
      <c r="J18" s="66"/>
      <c r="K18" s="66"/>
      <c r="L18" s="66"/>
      <c r="M18" s="66"/>
      <c r="N18" s="66"/>
      <c r="O18" s="66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10" t="s">
        <v>84</v>
      </c>
      <c r="B19" s="59" t="s">
        <v>56</v>
      </c>
      <c r="C19" s="53"/>
      <c r="D19" s="53"/>
      <c r="E19" s="98"/>
      <c r="F19" s="97">
        <v>32575</v>
      </c>
      <c r="G19" s="97">
        <v>36366</v>
      </c>
      <c r="H19" s="97"/>
      <c r="I19" s="97"/>
      <c r="J19" s="97"/>
      <c r="K19" s="97"/>
      <c r="L19" s="97"/>
      <c r="M19" s="97"/>
      <c r="N19" s="97"/>
      <c r="O19" s="97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10"/>
      <c r="B20" s="60"/>
      <c r="C20" s="53" t="s">
        <v>57</v>
      </c>
      <c r="D20" s="53"/>
      <c r="E20" s="98"/>
      <c r="F20" s="97">
        <v>24259</v>
      </c>
      <c r="G20" s="97">
        <v>20556</v>
      </c>
      <c r="H20" s="97"/>
      <c r="I20" s="97"/>
      <c r="J20" s="97"/>
      <c r="K20" s="65"/>
      <c r="L20" s="97"/>
      <c r="M20" s="97"/>
      <c r="N20" s="97"/>
      <c r="O20" s="97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10"/>
      <c r="B21" s="53" t="s">
        <v>58</v>
      </c>
      <c r="C21" s="53"/>
      <c r="D21" s="53"/>
      <c r="E21" s="98" t="s">
        <v>90</v>
      </c>
      <c r="F21" s="97">
        <v>31876</v>
      </c>
      <c r="G21" s="97">
        <v>35205</v>
      </c>
      <c r="H21" s="97"/>
      <c r="I21" s="97"/>
      <c r="J21" s="97"/>
      <c r="K21" s="97"/>
      <c r="L21" s="97"/>
      <c r="M21" s="97"/>
      <c r="N21" s="97"/>
      <c r="O21" s="97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10"/>
      <c r="B22" s="59" t="s">
        <v>59</v>
      </c>
      <c r="C22" s="53"/>
      <c r="D22" s="53"/>
      <c r="E22" s="98" t="s">
        <v>91</v>
      </c>
      <c r="F22" s="97">
        <v>66964</v>
      </c>
      <c r="G22" s="97">
        <v>80954</v>
      </c>
      <c r="H22" s="97"/>
      <c r="I22" s="97"/>
      <c r="J22" s="97"/>
      <c r="K22" s="97"/>
      <c r="L22" s="97"/>
      <c r="M22" s="97"/>
      <c r="N22" s="97"/>
      <c r="O22" s="97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10"/>
      <c r="B23" s="60" t="s">
        <v>60</v>
      </c>
      <c r="C23" s="53" t="s">
        <v>61</v>
      </c>
      <c r="D23" s="53"/>
      <c r="E23" s="98"/>
      <c r="F23" s="97">
        <v>29042</v>
      </c>
      <c r="G23" s="97">
        <v>27072</v>
      </c>
      <c r="H23" s="97"/>
      <c r="I23" s="97"/>
      <c r="J23" s="97"/>
      <c r="K23" s="97"/>
      <c r="L23" s="97"/>
      <c r="M23" s="97"/>
      <c r="N23" s="97"/>
      <c r="O23" s="97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10"/>
      <c r="B24" s="53" t="s">
        <v>92</v>
      </c>
      <c r="C24" s="53"/>
      <c r="D24" s="53"/>
      <c r="E24" s="98" t="s">
        <v>93</v>
      </c>
      <c r="F24" s="97">
        <f>F21-F22-1</f>
        <v>-35089</v>
      </c>
      <c r="G24" s="97">
        <f t="shared" ref="G24:O24" si="2">G21-G22</f>
        <v>-45749</v>
      </c>
      <c r="H24" s="97">
        <f t="shared" si="2"/>
        <v>0</v>
      </c>
      <c r="I24" s="97">
        <f t="shared" si="2"/>
        <v>0</v>
      </c>
      <c r="J24" s="97">
        <f t="shared" si="2"/>
        <v>0</v>
      </c>
      <c r="K24" s="97">
        <f t="shared" si="2"/>
        <v>0</v>
      </c>
      <c r="L24" s="97">
        <f t="shared" si="2"/>
        <v>0</v>
      </c>
      <c r="M24" s="97">
        <f t="shared" si="2"/>
        <v>0</v>
      </c>
      <c r="N24" s="97">
        <f t="shared" si="2"/>
        <v>0</v>
      </c>
      <c r="O24" s="97">
        <f t="shared" si="2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10"/>
      <c r="B25" s="59" t="s">
        <v>62</v>
      </c>
      <c r="C25" s="59"/>
      <c r="D25" s="59"/>
      <c r="E25" s="114" t="s">
        <v>94</v>
      </c>
      <c r="F25" s="108">
        <v>35088</v>
      </c>
      <c r="G25" s="108">
        <v>45749</v>
      </c>
      <c r="H25" s="108"/>
      <c r="I25" s="108"/>
      <c r="J25" s="108"/>
      <c r="K25" s="108"/>
      <c r="L25" s="108"/>
      <c r="M25" s="108"/>
      <c r="N25" s="108"/>
      <c r="O25" s="10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10"/>
      <c r="B26" s="80" t="s">
        <v>63</v>
      </c>
      <c r="C26" s="80"/>
      <c r="D26" s="80"/>
      <c r="E26" s="115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10"/>
      <c r="B27" s="53" t="s">
        <v>95</v>
      </c>
      <c r="C27" s="53"/>
      <c r="D27" s="53"/>
      <c r="E27" s="98" t="s">
        <v>96</v>
      </c>
      <c r="F27" s="97">
        <f t="shared" ref="F27:O27" si="3">F24+F25</f>
        <v>-1</v>
      </c>
      <c r="G27" s="97">
        <f t="shared" si="3"/>
        <v>0</v>
      </c>
      <c r="H27" s="97">
        <f t="shared" si="3"/>
        <v>0</v>
      </c>
      <c r="I27" s="97">
        <f t="shared" si="3"/>
        <v>0</v>
      </c>
      <c r="J27" s="97">
        <f t="shared" si="3"/>
        <v>0</v>
      </c>
      <c r="K27" s="97">
        <f t="shared" si="3"/>
        <v>0</v>
      </c>
      <c r="L27" s="97">
        <f t="shared" si="3"/>
        <v>0</v>
      </c>
      <c r="M27" s="97">
        <f t="shared" si="3"/>
        <v>0</v>
      </c>
      <c r="N27" s="97">
        <f t="shared" si="3"/>
        <v>0</v>
      </c>
      <c r="O27" s="97">
        <f t="shared" si="3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12" t="s">
        <v>64</v>
      </c>
      <c r="B30" s="112"/>
      <c r="C30" s="112"/>
      <c r="D30" s="112"/>
      <c r="E30" s="112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23"/>
      <c r="Q30" s="18"/>
      <c r="R30" s="23"/>
      <c r="S30" s="18"/>
      <c r="T30" s="23"/>
      <c r="U30" s="18"/>
      <c r="V30" s="23"/>
      <c r="W30" s="18"/>
      <c r="X30" s="23"/>
      <c r="Y30" s="18"/>
    </row>
    <row r="31" spans="1:25" ht="15.95" customHeight="1">
      <c r="A31" s="112"/>
      <c r="B31" s="112"/>
      <c r="C31" s="112"/>
      <c r="D31" s="112"/>
      <c r="E31" s="112"/>
      <c r="F31" s="51" t="s">
        <v>237</v>
      </c>
      <c r="G31" s="96" t="s">
        <v>240</v>
      </c>
      <c r="H31" s="51" t="s">
        <v>237</v>
      </c>
      <c r="I31" s="96" t="s">
        <v>240</v>
      </c>
      <c r="J31" s="51" t="s">
        <v>237</v>
      </c>
      <c r="K31" s="96" t="s">
        <v>240</v>
      </c>
      <c r="L31" s="51" t="s">
        <v>237</v>
      </c>
      <c r="M31" s="96" t="s">
        <v>240</v>
      </c>
      <c r="N31" s="51" t="s">
        <v>237</v>
      </c>
      <c r="O31" s="96" t="s">
        <v>240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5.95" customHeight="1">
      <c r="A32" s="110" t="s">
        <v>85</v>
      </c>
      <c r="B32" s="59" t="s">
        <v>45</v>
      </c>
      <c r="C32" s="53"/>
      <c r="D32" s="53"/>
      <c r="E32" s="98" t="s">
        <v>36</v>
      </c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20"/>
      <c r="Q32" s="20"/>
      <c r="R32" s="20"/>
      <c r="S32" s="20"/>
      <c r="T32" s="22"/>
      <c r="U32" s="22"/>
      <c r="V32" s="20"/>
      <c r="W32" s="20"/>
      <c r="X32" s="22"/>
      <c r="Y32" s="22"/>
    </row>
    <row r="33" spans="1:25" ht="15.95" customHeight="1">
      <c r="A33" s="116"/>
      <c r="B33" s="61"/>
      <c r="C33" s="59" t="s">
        <v>65</v>
      </c>
      <c r="D33" s="53"/>
      <c r="E33" s="98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20"/>
      <c r="Q33" s="20"/>
      <c r="R33" s="20"/>
      <c r="S33" s="20"/>
      <c r="T33" s="22"/>
      <c r="U33" s="22"/>
      <c r="V33" s="20"/>
      <c r="W33" s="20"/>
      <c r="X33" s="22"/>
      <c r="Y33" s="22"/>
    </row>
    <row r="34" spans="1:25" ht="15.95" customHeight="1">
      <c r="A34" s="116"/>
      <c r="B34" s="61"/>
      <c r="C34" s="60"/>
      <c r="D34" s="53" t="s">
        <v>66</v>
      </c>
      <c r="E34" s="98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20"/>
      <c r="Q34" s="20"/>
      <c r="R34" s="20"/>
      <c r="S34" s="20"/>
      <c r="T34" s="22"/>
      <c r="U34" s="22"/>
      <c r="V34" s="20"/>
      <c r="W34" s="20"/>
      <c r="X34" s="22"/>
      <c r="Y34" s="22"/>
    </row>
    <row r="35" spans="1:25" ht="15.95" customHeight="1">
      <c r="A35" s="116"/>
      <c r="B35" s="60"/>
      <c r="C35" s="53" t="s">
        <v>67</v>
      </c>
      <c r="D35" s="53"/>
      <c r="E35" s="98"/>
      <c r="F35" s="97"/>
      <c r="G35" s="97"/>
      <c r="H35" s="97"/>
      <c r="I35" s="97"/>
      <c r="J35" s="66"/>
      <c r="K35" s="66"/>
      <c r="L35" s="97"/>
      <c r="M35" s="97"/>
      <c r="N35" s="97"/>
      <c r="O35" s="97"/>
      <c r="P35" s="20"/>
      <c r="Q35" s="20"/>
      <c r="R35" s="20"/>
      <c r="S35" s="20"/>
      <c r="T35" s="22"/>
      <c r="U35" s="22"/>
      <c r="V35" s="20"/>
      <c r="W35" s="20"/>
      <c r="X35" s="22"/>
      <c r="Y35" s="22"/>
    </row>
    <row r="36" spans="1:25" ht="15.95" customHeight="1">
      <c r="A36" s="116"/>
      <c r="B36" s="59" t="s">
        <v>48</v>
      </c>
      <c r="C36" s="53"/>
      <c r="D36" s="53"/>
      <c r="E36" s="98" t="s">
        <v>37</v>
      </c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20"/>
      <c r="Q36" s="20"/>
      <c r="R36" s="20"/>
      <c r="S36" s="20"/>
      <c r="T36" s="20"/>
      <c r="U36" s="20"/>
      <c r="V36" s="20"/>
      <c r="W36" s="20"/>
      <c r="X36" s="22"/>
      <c r="Y36" s="22"/>
    </row>
    <row r="37" spans="1:25" ht="15.95" customHeight="1">
      <c r="A37" s="116"/>
      <c r="B37" s="61"/>
      <c r="C37" s="53" t="s">
        <v>68</v>
      </c>
      <c r="D37" s="53"/>
      <c r="E37" s="98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20"/>
      <c r="Q37" s="20"/>
      <c r="R37" s="20"/>
      <c r="S37" s="20"/>
      <c r="T37" s="20"/>
      <c r="U37" s="20"/>
      <c r="V37" s="20"/>
      <c r="W37" s="20"/>
      <c r="X37" s="22"/>
      <c r="Y37" s="22"/>
    </row>
    <row r="38" spans="1:25" ht="15.95" customHeight="1">
      <c r="A38" s="116"/>
      <c r="B38" s="60"/>
      <c r="C38" s="53" t="s">
        <v>69</v>
      </c>
      <c r="D38" s="53"/>
      <c r="E38" s="98"/>
      <c r="F38" s="97"/>
      <c r="G38" s="97"/>
      <c r="H38" s="97"/>
      <c r="I38" s="97"/>
      <c r="J38" s="97"/>
      <c r="K38" s="66"/>
      <c r="L38" s="97"/>
      <c r="M38" s="97"/>
      <c r="N38" s="97"/>
      <c r="O38" s="97"/>
      <c r="P38" s="20"/>
      <c r="Q38" s="20"/>
      <c r="R38" s="22"/>
      <c r="S38" s="22"/>
      <c r="T38" s="20"/>
      <c r="U38" s="20"/>
      <c r="V38" s="20"/>
      <c r="W38" s="20"/>
      <c r="X38" s="22"/>
      <c r="Y38" s="22"/>
    </row>
    <row r="39" spans="1:25" ht="15.95" customHeight="1">
      <c r="A39" s="116"/>
      <c r="B39" s="28" t="s">
        <v>70</v>
      </c>
      <c r="C39" s="28"/>
      <c r="D39" s="28"/>
      <c r="E39" s="98" t="s">
        <v>97</v>
      </c>
      <c r="F39" s="97">
        <f t="shared" ref="F39:O39" si="4">F32-F36</f>
        <v>0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  <c r="M39" s="97">
        <f t="shared" si="4"/>
        <v>0</v>
      </c>
      <c r="N39" s="97">
        <f t="shared" si="4"/>
        <v>0</v>
      </c>
      <c r="O39" s="97">
        <f t="shared" si="4"/>
        <v>0</v>
      </c>
      <c r="P39" s="20"/>
      <c r="Q39" s="20"/>
      <c r="R39" s="20"/>
      <c r="S39" s="20"/>
      <c r="T39" s="20"/>
      <c r="U39" s="20"/>
      <c r="V39" s="20"/>
      <c r="W39" s="20"/>
      <c r="X39" s="22"/>
      <c r="Y39" s="22"/>
    </row>
    <row r="40" spans="1:25" ht="15.95" customHeight="1">
      <c r="A40" s="110" t="s">
        <v>86</v>
      </c>
      <c r="B40" s="59" t="s">
        <v>71</v>
      </c>
      <c r="C40" s="53"/>
      <c r="D40" s="53"/>
      <c r="E40" s="98" t="s">
        <v>39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20"/>
      <c r="Q40" s="20"/>
      <c r="R40" s="20"/>
      <c r="S40" s="20"/>
      <c r="T40" s="22"/>
      <c r="U40" s="22"/>
      <c r="V40" s="22"/>
      <c r="W40" s="22"/>
      <c r="X40" s="20"/>
      <c r="Y40" s="20"/>
    </row>
    <row r="41" spans="1:25" ht="15.95" customHeight="1">
      <c r="A41" s="111"/>
      <c r="B41" s="60"/>
      <c r="C41" s="53" t="s">
        <v>72</v>
      </c>
      <c r="D41" s="53"/>
      <c r="E41" s="98"/>
      <c r="F41" s="66"/>
      <c r="G41" s="66"/>
      <c r="H41" s="66"/>
      <c r="I41" s="66"/>
      <c r="J41" s="97"/>
      <c r="K41" s="97"/>
      <c r="L41" s="97"/>
      <c r="M41" s="97"/>
      <c r="N41" s="97"/>
      <c r="O41" s="97"/>
      <c r="P41" s="22"/>
      <c r="Q41" s="22"/>
      <c r="R41" s="22"/>
      <c r="S41" s="22"/>
      <c r="T41" s="22"/>
      <c r="U41" s="22"/>
      <c r="V41" s="22"/>
      <c r="W41" s="22"/>
      <c r="X41" s="20"/>
      <c r="Y41" s="20"/>
    </row>
    <row r="42" spans="1:25" ht="15.95" customHeight="1">
      <c r="A42" s="111"/>
      <c r="B42" s="59" t="s">
        <v>59</v>
      </c>
      <c r="C42" s="53"/>
      <c r="D42" s="53"/>
      <c r="E42" s="98" t="s">
        <v>40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20"/>
      <c r="Q42" s="20"/>
      <c r="R42" s="20"/>
      <c r="S42" s="20"/>
      <c r="T42" s="22"/>
      <c r="U42" s="22"/>
      <c r="V42" s="20"/>
      <c r="W42" s="20"/>
      <c r="X42" s="20"/>
      <c r="Y42" s="20"/>
    </row>
    <row r="43" spans="1:25" ht="15.95" customHeight="1">
      <c r="A43" s="111"/>
      <c r="B43" s="60"/>
      <c r="C43" s="53" t="s">
        <v>73</v>
      </c>
      <c r="D43" s="53"/>
      <c r="E43" s="98"/>
      <c r="F43" s="97"/>
      <c r="G43" s="97"/>
      <c r="H43" s="97"/>
      <c r="I43" s="97"/>
      <c r="J43" s="66"/>
      <c r="K43" s="66"/>
      <c r="L43" s="97"/>
      <c r="M43" s="97"/>
      <c r="N43" s="97"/>
      <c r="O43" s="97"/>
      <c r="P43" s="20"/>
      <c r="Q43" s="20"/>
      <c r="R43" s="22"/>
      <c r="S43" s="20"/>
      <c r="T43" s="22"/>
      <c r="U43" s="22"/>
      <c r="V43" s="20"/>
      <c r="W43" s="20"/>
      <c r="X43" s="22"/>
      <c r="Y43" s="22"/>
    </row>
    <row r="44" spans="1:25" ht="15.95" customHeight="1">
      <c r="A44" s="111"/>
      <c r="B44" s="53" t="s">
        <v>70</v>
      </c>
      <c r="C44" s="53"/>
      <c r="D44" s="53"/>
      <c r="E44" s="98" t="s">
        <v>98</v>
      </c>
      <c r="F44" s="66">
        <f t="shared" ref="F44:O44" si="5">F40-F42</f>
        <v>0</v>
      </c>
      <c r="G44" s="66">
        <f t="shared" si="5"/>
        <v>0</v>
      </c>
      <c r="H44" s="66">
        <f t="shared" si="5"/>
        <v>0</v>
      </c>
      <c r="I44" s="66">
        <f t="shared" si="5"/>
        <v>0</v>
      </c>
      <c r="J44" s="66">
        <f t="shared" si="5"/>
        <v>0</v>
      </c>
      <c r="K44" s="66">
        <f t="shared" si="5"/>
        <v>0</v>
      </c>
      <c r="L44" s="66">
        <f t="shared" si="5"/>
        <v>0</v>
      </c>
      <c r="M44" s="66">
        <f t="shared" si="5"/>
        <v>0</v>
      </c>
      <c r="N44" s="66">
        <f t="shared" si="5"/>
        <v>0</v>
      </c>
      <c r="O44" s="66">
        <f t="shared" si="5"/>
        <v>0</v>
      </c>
      <c r="P44" s="22"/>
      <c r="Q44" s="22"/>
      <c r="R44" s="20"/>
      <c r="S44" s="20"/>
      <c r="T44" s="22"/>
      <c r="U44" s="22"/>
      <c r="V44" s="20"/>
      <c r="W44" s="20"/>
      <c r="X44" s="20"/>
      <c r="Y44" s="20"/>
    </row>
    <row r="45" spans="1:25" ht="15.95" customHeight="1">
      <c r="A45" s="110" t="s">
        <v>78</v>
      </c>
      <c r="B45" s="28" t="s">
        <v>74</v>
      </c>
      <c r="C45" s="28"/>
      <c r="D45" s="28"/>
      <c r="E45" s="98" t="s">
        <v>99</v>
      </c>
      <c r="F45" s="97">
        <f t="shared" ref="F45:O45" si="6">F39+F44</f>
        <v>0</v>
      </c>
      <c r="G45" s="97">
        <f t="shared" si="6"/>
        <v>0</v>
      </c>
      <c r="H45" s="97">
        <f t="shared" si="6"/>
        <v>0</v>
      </c>
      <c r="I45" s="97">
        <f t="shared" si="6"/>
        <v>0</v>
      </c>
      <c r="J45" s="97">
        <f t="shared" si="6"/>
        <v>0</v>
      </c>
      <c r="K45" s="97">
        <f t="shared" si="6"/>
        <v>0</v>
      </c>
      <c r="L45" s="97">
        <f t="shared" si="6"/>
        <v>0</v>
      </c>
      <c r="M45" s="97">
        <f t="shared" si="6"/>
        <v>0</v>
      </c>
      <c r="N45" s="97">
        <f t="shared" si="6"/>
        <v>0</v>
      </c>
      <c r="O45" s="97">
        <f t="shared" si="6"/>
        <v>0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95" customHeight="1">
      <c r="A46" s="111"/>
      <c r="B46" s="53" t="s">
        <v>75</v>
      </c>
      <c r="C46" s="53"/>
      <c r="D46" s="53"/>
      <c r="E46" s="53"/>
      <c r="F46" s="66"/>
      <c r="G46" s="66"/>
      <c r="H46" s="66"/>
      <c r="I46" s="66"/>
      <c r="J46" s="66"/>
      <c r="K46" s="66"/>
      <c r="L46" s="97"/>
      <c r="M46" s="97"/>
      <c r="N46" s="66"/>
      <c r="O46" s="66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5.95" customHeight="1">
      <c r="A47" s="111"/>
      <c r="B47" s="53" t="s">
        <v>76</v>
      </c>
      <c r="C47" s="53"/>
      <c r="D47" s="53"/>
      <c r="E47" s="53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5.95" customHeight="1">
      <c r="A48" s="111"/>
      <c r="B48" s="53" t="s">
        <v>77</v>
      </c>
      <c r="C48" s="53"/>
      <c r="D48" s="53"/>
      <c r="E48" s="53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15" ht="15.95" customHeight="1">
      <c r="A49" s="11" t="s">
        <v>82</v>
      </c>
      <c r="O49" s="4"/>
    </row>
    <row r="50" spans="1:15" ht="15.95" customHeight="1">
      <c r="A50" s="11"/>
    </row>
  </sheetData>
  <mergeCells count="28"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</mergeCells>
  <phoneticPr fontId="21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47"/>
  <sheetViews>
    <sheetView view="pageBreakPreview" zoomScaleNormal="100" zoomScaleSheetLayoutView="100" workbookViewId="0">
      <pane xSplit="4" ySplit="7" topLeftCell="O36" activePane="bottomRight" state="frozen"/>
      <selection activeCell="G46" sqref="G46"/>
      <selection pane="topRight" activeCell="G46" sqref="G46"/>
      <selection pane="bottomLeft" activeCell="G46" sqref="G46"/>
      <selection pane="bottomRight" activeCell="O45" sqref="O45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22" width="12.625" style="1" customWidth="1"/>
    <col min="23" max="16384" width="9" style="1"/>
  </cols>
  <sheetData>
    <row r="1" spans="1:22" ht="33.950000000000003" customHeight="1">
      <c r="A1" s="35" t="s">
        <v>0</v>
      </c>
      <c r="B1" s="35"/>
      <c r="C1" s="93" t="s">
        <v>246</v>
      </c>
      <c r="D1" s="41"/>
    </row>
    <row r="3" spans="1:22" ht="15" customHeight="1">
      <c r="A3" s="15" t="s">
        <v>163</v>
      </c>
      <c r="B3" s="15"/>
      <c r="C3" s="15"/>
      <c r="D3" s="15"/>
      <c r="E3" s="15"/>
      <c r="F3" s="15"/>
      <c r="I3" s="15"/>
      <c r="J3" s="15"/>
      <c r="O3" s="15"/>
      <c r="P3" s="15"/>
    </row>
    <row r="4" spans="1:22" ht="15" customHeight="1">
      <c r="A4" s="15"/>
      <c r="B4" s="15"/>
      <c r="C4" s="15"/>
      <c r="D4" s="15"/>
      <c r="E4" s="15"/>
      <c r="F4" s="15"/>
      <c r="I4" s="15"/>
      <c r="J4" s="15"/>
      <c r="O4" s="15"/>
      <c r="P4" s="15"/>
    </row>
    <row r="5" spans="1:22" ht="15" customHeight="1">
      <c r="A5" s="42"/>
      <c r="B5" s="42" t="s">
        <v>239</v>
      </c>
      <c r="C5" s="42"/>
      <c r="D5" s="42"/>
      <c r="H5" s="16"/>
      <c r="L5" s="16"/>
      <c r="N5" s="16"/>
      <c r="R5" s="16"/>
      <c r="T5" s="16"/>
      <c r="V5" s="16" t="s">
        <v>164</v>
      </c>
    </row>
    <row r="6" spans="1:22" ht="15" customHeight="1">
      <c r="A6" s="43"/>
      <c r="B6" s="44"/>
      <c r="C6" s="44"/>
      <c r="D6" s="87"/>
      <c r="E6" s="118" t="s">
        <v>247</v>
      </c>
      <c r="F6" s="118"/>
      <c r="G6" s="118" t="s">
        <v>248</v>
      </c>
      <c r="H6" s="118"/>
      <c r="I6" s="118" t="s">
        <v>249</v>
      </c>
      <c r="J6" s="118"/>
      <c r="K6" s="118" t="s">
        <v>250</v>
      </c>
      <c r="L6" s="118"/>
      <c r="M6" s="118" t="s">
        <v>251</v>
      </c>
      <c r="N6" s="118"/>
      <c r="O6" s="118" t="s">
        <v>252</v>
      </c>
      <c r="P6" s="118"/>
      <c r="Q6" s="118" t="s">
        <v>253</v>
      </c>
      <c r="R6" s="118"/>
      <c r="S6" s="119" t="s">
        <v>254</v>
      </c>
      <c r="T6" s="119"/>
      <c r="U6" s="118" t="s">
        <v>255</v>
      </c>
      <c r="V6" s="118"/>
    </row>
    <row r="7" spans="1:22" ht="15" customHeight="1">
      <c r="A7" s="45"/>
      <c r="B7" s="46"/>
      <c r="C7" s="46"/>
      <c r="D7" s="88"/>
      <c r="E7" s="26" t="s">
        <v>237</v>
      </c>
      <c r="F7" s="95" t="s">
        <v>240</v>
      </c>
      <c r="G7" s="89" t="s">
        <v>237</v>
      </c>
      <c r="H7" s="89" t="s">
        <v>240</v>
      </c>
      <c r="I7" s="89" t="s">
        <v>237</v>
      </c>
      <c r="J7" s="89" t="s">
        <v>240</v>
      </c>
      <c r="K7" s="89" t="s">
        <v>237</v>
      </c>
      <c r="L7" s="89" t="s">
        <v>240</v>
      </c>
      <c r="M7" s="26" t="s">
        <v>237</v>
      </c>
      <c r="N7" s="26" t="s">
        <v>240</v>
      </c>
      <c r="O7" s="26" t="s">
        <v>237</v>
      </c>
      <c r="P7" s="26" t="s">
        <v>240</v>
      </c>
      <c r="Q7" s="89" t="s">
        <v>237</v>
      </c>
      <c r="R7" s="89" t="s">
        <v>240</v>
      </c>
      <c r="S7" s="26" t="s">
        <v>237</v>
      </c>
      <c r="T7" s="26" t="s">
        <v>240</v>
      </c>
      <c r="U7" s="26" t="s">
        <v>237</v>
      </c>
      <c r="V7" s="26" t="s">
        <v>240</v>
      </c>
    </row>
    <row r="8" spans="1:22" ht="18" customHeight="1">
      <c r="A8" s="101" t="s">
        <v>165</v>
      </c>
      <c r="B8" s="82" t="s">
        <v>166</v>
      </c>
      <c r="C8" s="83"/>
      <c r="D8" s="83"/>
      <c r="E8" s="84">
        <v>1</v>
      </c>
      <c r="F8" s="84">
        <v>1</v>
      </c>
      <c r="G8" s="84">
        <v>1</v>
      </c>
      <c r="H8" s="84">
        <v>1</v>
      </c>
      <c r="I8" s="84">
        <v>2</v>
      </c>
      <c r="J8" s="84">
        <v>2</v>
      </c>
      <c r="K8" s="84">
        <v>58</v>
      </c>
      <c r="L8" s="84">
        <v>58</v>
      </c>
      <c r="M8" s="84">
        <v>11</v>
      </c>
      <c r="N8" s="84">
        <v>11</v>
      </c>
      <c r="O8" s="84">
        <v>24</v>
      </c>
      <c r="P8" s="84">
        <v>24</v>
      </c>
      <c r="Q8" s="84">
        <v>19</v>
      </c>
      <c r="R8" s="84">
        <v>19</v>
      </c>
      <c r="S8" s="84">
        <v>2</v>
      </c>
      <c r="T8" s="84">
        <v>2</v>
      </c>
      <c r="U8" s="84">
        <v>1</v>
      </c>
      <c r="V8" s="84">
        <v>1</v>
      </c>
    </row>
    <row r="9" spans="1:22" ht="18" customHeight="1">
      <c r="A9" s="101"/>
      <c r="B9" s="101" t="s">
        <v>167</v>
      </c>
      <c r="C9" s="53" t="s">
        <v>168</v>
      </c>
      <c r="D9" s="53"/>
      <c r="E9" s="84">
        <v>20</v>
      </c>
      <c r="F9" s="84">
        <v>20</v>
      </c>
      <c r="G9" s="84">
        <v>50</v>
      </c>
      <c r="H9" s="84">
        <v>50</v>
      </c>
      <c r="I9" s="84">
        <v>319538</v>
      </c>
      <c r="J9" s="84">
        <v>318248</v>
      </c>
      <c r="K9" s="84">
        <v>1063</v>
      </c>
      <c r="L9" s="84">
        <v>1063</v>
      </c>
      <c r="M9" s="84">
        <v>3000</v>
      </c>
      <c r="N9" s="84">
        <v>3000</v>
      </c>
      <c r="O9" s="84">
        <v>1500</v>
      </c>
      <c r="P9" s="84">
        <v>1500</v>
      </c>
      <c r="Q9" s="84">
        <v>100</v>
      </c>
      <c r="R9" s="84">
        <v>100</v>
      </c>
      <c r="S9" s="84">
        <v>630</v>
      </c>
      <c r="T9" s="84">
        <v>630</v>
      </c>
      <c r="U9" s="84">
        <v>105</v>
      </c>
      <c r="V9" s="84">
        <v>105</v>
      </c>
    </row>
    <row r="10" spans="1:22" ht="18" customHeight="1">
      <c r="A10" s="101"/>
      <c r="B10" s="101"/>
      <c r="C10" s="53" t="s">
        <v>169</v>
      </c>
      <c r="D10" s="53"/>
      <c r="E10" s="84">
        <v>20</v>
      </c>
      <c r="F10" s="84">
        <v>20</v>
      </c>
      <c r="G10" s="84">
        <v>50</v>
      </c>
      <c r="H10" s="84">
        <v>50</v>
      </c>
      <c r="I10" s="84">
        <v>159769</v>
      </c>
      <c r="J10" s="84">
        <v>159124</v>
      </c>
      <c r="K10" s="84">
        <v>602</v>
      </c>
      <c r="L10" s="84">
        <v>602</v>
      </c>
      <c r="M10" s="84">
        <v>1900</v>
      </c>
      <c r="N10" s="84">
        <v>1900</v>
      </c>
      <c r="O10" s="84">
        <v>788</v>
      </c>
      <c r="P10" s="84">
        <v>788</v>
      </c>
      <c r="Q10" s="84">
        <v>77</v>
      </c>
      <c r="R10" s="84">
        <v>77</v>
      </c>
      <c r="S10" s="84">
        <v>600</v>
      </c>
      <c r="T10" s="84">
        <v>600</v>
      </c>
      <c r="U10" s="84">
        <v>105</v>
      </c>
      <c r="V10" s="84">
        <v>105</v>
      </c>
    </row>
    <row r="11" spans="1:22" ht="18" customHeight="1">
      <c r="A11" s="101"/>
      <c r="B11" s="101"/>
      <c r="C11" s="53" t="s">
        <v>170</v>
      </c>
      <c r="D11" s="53"/>
      <c r="E11" s="84">
        <v>0</v>
      </c>
      <c r="F11" s="84">
        <v>0</v>
      </c>
      <c r="G11" s="84">
        <v>0</v>
      </c>
      <c r="H11" s="84">
        <v>0</v>
      </c>
      <c r="I11" s="84">
        <v>159769</v>
      </c>
      <c r="J11" s="84">
        <v>159124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13</v>
      </c>
      <c r="R11" s="84">
        <v>13</v>
      </c>
      <c r="S11" s="84">
        <v>0</v>
      </c>
      <c r="T11" s="84">
        <v>0</v>
      </c>
      <c r="U11" s="84">
        <v>0</v>
      </c>
      <c r="V11" s="84">
        <v>0</v>
      </c>
    </row>
    <row r="12" spans="1:22" ht="18" customHeight="1">
      <c r="A12" s="101"/>
      <c r="B12" s="101"/>
      <c r="C12" s="53" t="s">
        <v>171</v>
      </c>
      <c r="D12" s="53"/>
      <c r="E12" s="84">
        <v>0</v>
      </c>
      <c r="F12" s="84">
        <v>0</v>
      </c>
      <c r="G12" s="84">
        <v>0</v>
      </c>
      <c r="H12" s="84">
        <v>0</v>
      </c>
      <c r="I12" s="84" t="s">
        <v>256</v>
      </c>
      <c r="J12" s="84">
        <v>0</v>
      </c>
      <c r="K12" s="84">
        <v>461</v>
      </c>
      <c r="L12" s="84">
        <v>461</v>
      </c>
      <c r="M12" s="84">
        <v>1100</v>
      </c>
      <c r="N12" s="84">
        <v>1100</v>
      </c>
      <c r="O12" s="84">
        <v>713</v>
      </c>
      <c r="P12" s="84">
        <v>713</v>
      </c>
      <c r="Q12" s="84">
        <v>10</v>
      </c>
      <c r="R12" s="84">
        <v>10</v>
      </c>
      <c r="S12" s="84">
        <v>30</v>
      </c>
      <c r="T12" s="84">
        <v>30</v>
      </c>
      <c r="U12" s="84">
        <v>0</v>
      </c>
      <c r="V12" s="84">
        <v>0</v>
      </c>
    </row>
    <row r="13" spans="1:22" ht="18" customHeight="1">
      <c r="A13" s="101"/>
      <c r="B13" s="101"/>
      <c r="C13" s="53" t="s">
        <v>172</v>
      </c>
      <c r="D13" s="53"/>
      <c r="E13" s="84">
        <v>0</v>
      </c>
      <c r="F13" s="84">
        <v>0</v>
      </c>
      <c r="G13" s="84">
        <v>0</v>
      </c>
      <c r="H13" s="84">
        <v>0</v>
      </c>
      <c r="I13" s="84" t="s">
        <v>256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</row>
    <row r="14" spans="1:22" ht="18" customHeight="1">
      <c r="A14" s="101"/>
      <c r="B14" s="101"/>
      <c r="C14" s="53" t="s">
        <v>78</v>
      </c>
      <c r="D14" s="53"/>
      <c r="E14" s="84">
        <v>0</v>
      </c>
      <c r="F14" s="84">
        <v>0</v>
      </c>
      <c r="G14" s="84">
        <v>0</v>
      </c>
      <c r="H14" s="84">
        <v>0</v>
      </c>
      <c r="I14" s="84" t="s">
        <v>256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</row>
    <row r="15" spans="1:22" ht="18" customHeight="1">
      <c r="A15" s="101" t="s">
        <v>173</v>
      </c>
      <c r="B15" s="101" t="s">
        <v>174</v>
      </c>
      <c r="C15" s="53" t="s">
        <v>175</v>
      </c>
      <c r="D15" s="53"/>
      <c r="E15" s="64">
        <v>3250</v>
      </c>
      <c r="F15" s="64">
        <v>5665</v>
      </c>
      <c r="G15" s="90">
        <v>3645</v>
      </c>
      <c r="H15" s="90">
        <v>6809</v>
      </c>
      <c r="I15" s="90">
        <v>12863</v>
      </c>
      <c r="J15" s="90">
        <v>19460</v>
      </c>
      <c r="K15" s="90">
        <v>122</v>
      </c>
      <c r="L15" s="90">
        <v>95</v>
      </c>
      <c r="M15" s="64">
        <v>401</v>
      </c>
      <c r="N15" s="64">
        <v>500</v>
      </c>
      <c r="O15" s="64">
        <v>1455</v>
      </c>
      <c r="P15" s="64">
        <v>1213</v>
      </c>
      <c r="Q15" s="90">
        <v>2160</v>
      </c>
      <c r="R15" s="90">
        <v>3115</v>
      </c>
      <c r="S15" s="64">
        <v>2070</v>
      </c>
      <c r="T15" s="64">
        <v>1987</v>
      </c>
      <c r="U15" s="64">
        <v>4693</v>
      </c>
      <c r="V15" s="64">
        <v>4490</v>
      </c>
    </row>
    <row r="16" spans="1:22" ht="18" customHeight="1">
      <c r="A16" s="101"/>
      <c r="B16" s="101"/>
      <c r="C16" s="53" t="s">
        <v>176</v>
      </c>
      <c r="D16" s="53"/>
      <c r="E16" s="64">
        <v>20</v>
      </c>
      <c r="F16" s="64">
        <v>20</v>
      </c>
      <c r="G16" s="90">
        <v>18848</v>
      </c>
      <c r="H16" s="90">
        <v>16718</v>
      </c>
      <c r="I16" s="90">
        <v>1681686</v>
      </c>
      <c r="J16" s="90">
        <v>1678962</v>
      </c>
      <c r="K16" s="90">
        <v>2757</v>
      </c>
      <c r="L16" s="90">
        <v>2812</v>
      </c>
      <c r="M16" s="64">
        <v>564</v>
      </c>
      <c r="N16" s="64">
        <v>598</v>
      </c>
      <c r="O16" s="64">
        <v>1361</v>
      </c>
      <c r="P16" s="64">
        <v>1410</v>
      </c>
      <c r="Q16" s="90">
        <v>3460</v>
      </c>
      <c r="R16" s="90">
        <v>3655</v>
      </c>
      <c r="S16" s="64">
        <v>303</v>
      </c>
      <c r="T16" s="64">
        <v>97</v>
      </c>
      <c r="U16" s="64">
        <v>11150</v>
      </c>
      <c r="V16" s="64">
        <v>10805</v>
      </c>
    </row>
    <row r="17" spans="1:23" ht="18" customHeight="1">
      <c r="A17" s="101"/>
      <c r="B17" s="101"/>
      <c r="C17" s="53" t="s">
        <v>177</v>
      </c>
      <c r="D17" s="53"/>
      <c r="E17" s="64">
        <v>0</v>
      </c>
      <c r="F17" s="64">
        <v>0</v>
      </c>
      <c r="G17" s="90">
        <v>0</v>
      </c>
      <c r="H17" s="90">
        <v>0</v>
      </c>
      <c r="I17" s="90">
        <v>980</v>
      </c>
      <c r="J17" s="90">
        <v>1009</v>
      </c>
      <c r="K17" s="90">
        <v>0</v>
      </c>
      <c r="L17" s="90">
        <v>0</v>
      </c>
      <c r="M17" s="64">
        <v>0</v>
      </c>
      <c r="N17" s="64">
        <v>0</v>
      </c>
      <c r="O17" s="64">
        <v>0</v>
      </c>
      <c r="P17" s="64">
        <v>0</v>
      </c>
      <c r="Q17" s="90">
        <v>0</v>
      </c>
      <c r="R17" s="90">
        <v>0</v>
      </c>
      <c r="S17" s="64">
        <v>0</v>
      </c>
      <c r="T17" s="64">
        <v>0</v>
      </c>
      <c r="U17" s="64">
        <v>0</v>
      </c>
      <c r="V17" s="64">
        <v>0</v>
      </c>
    </row>
    <row r="18" spans="1:23" ht="18" customHeight="1">
      <c r="A18" s="101"/>
      <c r="B18" s="101"/>
      <c r="C18" s="53" t="s">
        <v>178</v>
      </c>
      <c r="D18" s="53"/>
      <c r="E18" s="64">
        <v>3270</v>
      </c>
      <c r="F18" s="64">
        <v>5685</v>
      </c>
      <c r="G18" s="90">
        <v>22492</v>
      </c>
      <c r="H18" s="90">
        <v>23527</v>
      </c>
      <c r="I18" s="90">
        <v>1695528</v>
      </c>
      <c r="J18" s="90">
        <v>1699432</v>
      </c>
      <c r="K18" s="90">
        <v>2879</v>
      </c>
      <c r="L18" s="90">
        <v>2907</v>
      </c>
      <c r="M18" s="64">
        <v>965</v>
      </c>
      <c r="N18" s="64">
        <v>1098</v>
      </c>
      <c r="O18" s="64">
        <v>2815</v>
      </c>
      <c r="P18" s="64">
        <v>2623</v>
      </c>
      <c r="Q18" s="90">
        <v>5620</v>
      </c>
      <c r="R18" s="90">
        <v>6769</v>
      </c>
      <c r="S18" s="64">
        <v>2373</v>
      </c>
      <c r="T18" s="64">
        <v>2084</v>
      </c>
      <c r="U18" s="64">
        <v>15843</v>
      </c>
      <c r="V18" s="64">
        <v>15295</v>
      </c>
    </row>
    <row r="19" spans="1:23" ht="18" customHeight="1">
      <c r="A19" s="101"/>
      <c r="B19" s="101" t="s">
        <v>179</v>
      </c>
      <c r="C19" s="53" t="s">
        <v>180</v>
      </c>
      <c r="D19" s="53"/>
      <c r="E19" s="64">
        <v>1703</v>
      </c>
      <c r="F19" s="64">
        <v>2402</v>
      </c>
      <c r="G19" s="90">
        <v>3165</v>
      </c>
      <c r="H19" s="90">
        <v>9882</v>
      </c>
      <c r="I19" s="90">
        <v>68024</v>
      </c>
      <c r="J19" s="90">
        <v>80808</v>
      </c>
      <c r="K19" s="90">
        <v>2058</v>
      </c>
      <c r="L19" s="90">
        <v>2071</v>
      </c>
      <c r="M19" s="64">
        <v>978</v>
      </c>
      <c r="N19" s="64">
        <v>949</v>
      </c>
      <c r="O19" s="64">
        <v>522</v>
      </c>
      <c r="P19" s="64">
        <v>377</v>
      </c>
      <c r="Q19" s="90">
        <v>804</v>
      </c>
      <c r="R19" s="90">
        <v>1564</v>
      </c>
      <c r="S19" s="64">
        <v>658</v>
      </c>
      <c r="T19" s="64">
        <v>553</v>
      </c>
      <c r="U19" s="64">
        <v>7622</v>
      </c>
      <c r="V19" s="64">
        <v>7124</v>
      </c>
    </row>
    <row r="20" spans="1:23" ht="18" customHeight="1">
      <c r="A20" s="101"/>
      <c r="B20" s="101"/>
      <c r="C20" s="53" t="s">
        <v>181</v>
      </c>
      <c r="D20" s="53"/>
      <c r="E20" s="64">
        <v>15</v>
      </c>
      <c r="F20" s="64">
        <v>1715</v>
      </c>
      <c r="G20" s="90">
        <v>15395</v>
      </c>
      <c r="H20" s="90">
        <v>9963</v>
      </c>
      <c r="I20" s="90">
        <v>536021</v>
      </c>
      <c r="J20" s="90">
        <v>554882</v>
      </c>
      <c r="K20" s="90">
        <v>15</v>
      </c>
      <c r="L20" s="90">
        <v>20</v>
      </c>
      <c r="M20" s="64">
        <v>1017</v>
      </c>
      <c r="N20" s="64">
        <v>1017</v>
      </c>
      <c r="O20" s="64">
        <v>335</v>
      </c>
      <c r="P20" s="64">
        <v>324</v>
      </c>
      <c r="Q20" s="90">
        <v>261</v>
      </c>
      <c r="R20" s="90">
        <v>206</v>
      </c>
      <c r="S20" s="64">
        <v>40</v>
      </c>
      <c r="T20" s="64">
        <v>0</v>
      </c>
      <c r="U20" s="64">
        <v>3832</v>
      </c>
      <c r="V20" s="64">
        <v>3996</v>
      </c>
    </row>
    <row r="21" spans="1:23" ht="18" customHeight="1">
      <c r="A21" s="101"/>
      <c r="B21" s="101"/>
      <c r="C21" s="53" t="s">
        <v>182</v>
      </c>
      <c r="D21" s="53"/>
      <c r="E21" s="85">
        <v>0</v>
      </c>
      <c r="F21" s="85">
        <v>0</v>
      </c>
      <c r="G21" s="85">
        <v>0</v>
      </c>
      <c r="H21" s="85">
        <v>0</v>
      </c>
      <c r="I21" s="85">
        <v>771945</v>
      </c>
      <c r="J21" s="85">
        <v>745493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</row>
    <row r="22" spans="1:23" ht="18" customHeight="1">
      <c r="A22" s="101"/>
      <c r="B22" s="101"/>
      <c r="C22" s="28" t="s">
        <v>183</v>
      </c>
      <c r="D22" s="28"/>
      <c r="E22" s="64">
        <v>1718</v>
      </c>
      <c r="F22" s="64">
        <v>4117</v>
      </c>
      <c r="G22" s="90">
        <v>18560</v>
      </c>
      <c r="H22" s="90">
        <v>19845</v>
      </c>
      <c r="I22" s="90">
        <v>1375990</v>
      </c>
      <c r="J22" s="90">
        <v>1381184</v>
      </c>
      <c r="K22" s="90">
        <v>2073</v>
      </c>
      <c r="L22" s="90">
        <v>2091</v>
      </c>
      <c r="M22" s="64">
        <v>1995</v>
      </c>
      <c r="N22" s="64">
        <v>1966</v>
      </c>
      <c r="O22" s="64">
        <v>857</v>
      </c>
      <c r="P22" s="64">
        <v>701</v>
      </c>
      <c r="Q22" s="90">
        <v>1065</v>
      </c>
      <c r="R22" s="90">
        <v>1769</v>
      </c>
      <c r="S22" s="64">
        <v>699</v>
      </c>
      <c r="T22" s="64">
        <v>553</v>
      </c>
      <c r="U22" s="64">
        <v>11454</v>
      </c>
      <c r="V22" s="64">
        <v>11120</v>
      </c>
    </row>
    <row r="23" spans="1:23" ht="18" customHeight="1">
      <c r="A23" s="101"/>
      <c r="B23" s="101" t="s">
        <v>184</v>
      </c>
      <c r="C23" s="53" t="s">
        <v>185</v>
      </c>
      <c r="D23" s="53"/>
      <c r="E23" s="64">
        <v>20</v>
      </c>
      <c r="F23" s="64">
        <v>20</v>
      </c>
      <c r="G23" s="90">
        <v>50</v>
      </c>
      <c r="H23" s="90">
        <v>50</v>
      </c>
      <c r="I23" s="90">
        <v>319538</v>
      </c>
      <c r="J23" s="90">
        <v>318248</v>
      </c>
      <c r="K23" s="90">
        <v>1063</v>
      </c>
      <c r="L23" s="90">
        <v>1063</v>
      </c>
      <c r="M23" s="64">
        <v>3000</v>
      </c>
      <c r="N23" s="64">
        <v>3000</v>
      </c>
      <c r="O23" s="64">
        <v>1500</v>
      </c>
      <c r="P23" s="64">
        <v>1500</v>
      </c>
      <c r="Q23" s="90">
        <v>100</v>
      </c>
      <c r="R23" s="90">
        <v>100</v>
      </c>
      <c r="S23" s="64">
        <v>315</v>
      </c>
      <c r="T23" s="64">
        <v>315</v>
      </c>
      <c r="U23" s="64">
        <v>100</v>
      </c>
      <c r="V23" s="64">
        <v>100</v>
      </c>
    </row>
    <row r="24" spans="1:23" ht="18" customHeight="1">
      <c r="A24" s="101"/>
      <c r="B24" s="101"/>
      <c r="C24" s="53" t="s">
        <v>186</v>
      </c>
      <c r="D24" s="53"/>
      <c r="E24" s="64">
        <v>0</v>
      </c>
      <c r="F24" s="64">
        <v>0</v>
      </c>
      <c r="G24" s="90">
        <v>3882</v>
      </c>
      <c r="H24" s="90">
        <v>3632</v>
      </c>
      <c r="I24" s="90">
        <v>0</v>
      </c>
      <c r="J24" s="90">
        <v>0</v>
      </c>
      <c r="K24" s="90">
        <v>-257</v>
      </c>
      <c r="L24" s="90">
        <v>-247</v>
      </c>
      <c r="M24" s="64">
        <v>-4029</v>
      </c>
      <c r="N24" s="64">
        <v>-3868</v>
      </c>
      <c r="O24" s="64">
        <v>459</v>
      </c>
      <c r="P24" s="64">
        <v>422</v>
      </c>
      <c r="Q24" s="90">
        <v>-28085</v>
      </c>
      <c r="R24" s="90">
        <v>-27640</v>
      </c>
      <c r="S24" s="64">
        <v>1044</v>
      </c>
      <c r="T24" s="64">
        <v>901</v>
      </c>
      <c r="U24" s="64">
        <v>4263</v>
      </c>
      <c r="V24" s="64">
        <v>4050</v>
      </c>
    </row>
    <row r="25" spans="1:23" ht="18" customHeight="1">
      <c r="A25" s="101"/>
      <c r="B25" s="101"/>
      <c r="C25" s="53" t="s">
        <v>187</v>
      </c>
      <c r="D25" s="53"/>
      <c r="E25" s="64">
        <v>1532</v>
      </c>
      <c r="F25" s="64">
        <v>1548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64">
        <v>0</v>
      </c>
      <c r="N25" s="64">
        <v>0</v>
      </c>
      <c r="O25" s="64">
        <v>0</v>
      </c>
      <c r="P25" s="64">
        <v>0</v>
      </c>
      <c r="Q25" s="90">
        <v>32540</v>
      </c>
      <c r="R25" s="90">
        <v>32540</v>
      </c>
      <c r="S25" s="64">
        <v>315</v>
      </c>
      <c r="T25" s="64">
        <v>315</v>
      </c>
      <c r="U25" s="64">
        <v>25</v>
      </c>
      <c r="V25" s="64">
        <v>25</v>
      </c>
    </row>
    <row r="26" spans="1:23" ht="18" customHeight="1">
      <c r="A26" s="101"/>
      <c r="B26" s="101"/>
      <c r="C26" s="53" t="s">
        <v>188</v>
      </c>
      <c r="D26" s="53"/>
      <c r="E26" s="64">
        <v>1552</v>
      </c>
      <c r="F26" s="64">
        <v>1568</v>
      </c>
      <c r="G26" s="90">
        <v>3932</v>
      </c>
      <c r="H26" s="90">
        <v>3682</v>
      </c>
      <c r="I26" s="90">
        <v>319538</v>
      </c>
      <c r="J26" s="90">
        <v>318248</v>
      </c>
      <c r="K26" s="90">
        <v>806</v>
      </c>
      <c r="L26" s="90">
        <v>816</v>
      </c>
      <c r="M26" s="64">
        <v>-1029</v>
      </c>
      <c r="N26" s="64">
        <v>-868</v>
      </c>
      <c r="O26" s="64">
        <v>1959</v>
      </c>
      <c r="P26" s="64">
        <v>1922</v>
      </c>
      <c r="Q26" s="90">
        <v>4555</v>
      </c>
      <c r="R26" s="90">
        <v>5000</v>
      </c>
      <c r="S26" s="64">
        <v>1674</v>
      </c>
      <c r="T26" s="64">
        <v>1531</v>
      </c>
      <c r="U26" s="64">
        <v>4388</v>
      </c>
      <c r="V26" s="64">
        <v>4175</v>
      </c>
    </row>
    <row r="27" spans="1:23" ht="18" customHeight="1">
      <c r="A27" s="101"/>
      <c r="B27" s="53" t="s">
        <v>189</v>
      </c>
      <c r="C27" s="53"/>
      <c r="D27" s="53"/>
      <c r="E27" s="64">
        <v>3270</v>
      </c>
      <c r="F27" s="64">
        <v>5685</v>
      </c>
      <c r="G27" s="90">
        <v>22492</v>
      </c>
      <c r="H27" s="90">
        <v>23527</v>
      </c>
      <c r="I27" s="90">
        <v>1695528</v>
      </c>
      <c r="J27" s="90">
        <v>1699432</v>
      </c>
      <c r="K27" s="90">
        <v>2879</v>
      </c>
      <c r="L27" s="90">
        <v>2907</v>
      </c>
      <c r="M27" s="64">
        <v>965</v>
      </c>
      <c r="N27" s="64">
        <v>1098</v>
      </c>
      <c r="O27" s="64">
        <v>2815</v>
      </c>
      <c r="P27" s="64">
        <v>2623</v>
      </c>
      <c r="Q27" s="90">
        <v>5620</v>
      </c>
      <c r="R27" s="90">
        <v>6769</v>
      </c>
      <c r="S27" s="64">
        <v>2373</v>
      </c>
      <c r="T27" s="64">
        <v>2084</v>
      </c>
      <c r="U27" s="64">
        <v>15843</v>
      </c>
      <c r="V27" s="64">
        <v>15295</v>
      </c>
    </row>
    <row r="28" spans="1:23" ht="18" customHeight="1">
      <c r="A28" s="101" t="s">
        <v>190</v>
      </c>
      <c r="B28" s="101" t="s">
        <v>191</v>
      </c>
      <c r="C28" s="53" t="s">
        <v>192</v>
      </c>
      <c r="D28" s="86" t="s">
        <v>36</v>
      </c>
      <c r="E28" s="64">
        <v>2806</v>
      </c>
      <c r="F28" s="64">
        <v>2392</v>
      </c>
      <c r="G28" s="90">
        <v>12308</v>
      </c>
      <c r="H28" s="90">
        <v>12101</v>
      </c>
      <c r="I28" s="90">
        <v>65110</v>
      </c>
      <c r="J28" s="90">
        <v>67652</v>
      </c>
      <c r="K28" s="90">
        <v>181</v>
      </c>
      <c r="L28" s="90">
        <v>155</v>
      </c>
      <c r="M28" s="64">
        <v>603</v>
      </c>
      <c r="N28" s="64">
        <v>580</v>
      </c>
      <c r="O28" s="64">
        <v>749</v>
      </c>
      <c r="P28" s="64">
        <v>692</v>
      </c>
      <c r="Q28" s="90">
        <v>1981</v>
      </c>
      <c r="R28" s="90">
        <v>1828</v>
      </c>
      <c r="S28" s="64">
        <v>4061</v>
      </c>
      <c r="T28" s="64">
        <v>3803</v>
      </c>
      <c r="U28" s="64">
        <v>5131</v>
      </c>
      <c r="V28" s="64">
        <v>4869</v>
      </c>
    </row>
    <row r="29" spans="1:23" ht="18" customHeight="1">
      <c r="A29" s="101"/>
      <c r="B29" s="101"/>
      <c r="C29" s="53" t="s">
        <v>193</v>
      </c>
      <c r="D29" s="86" t="s">
        <v>37</v>
      </c>
      <c r="E29" s="64">
        <v>2798</v>
      </c>
      <c r="F29" s="64">
        <v>2380</v>
      </c>
      <c r="G29" s="90">
        <v>11985</v>
      </c>
      <c r="H29" s="90">
        <v>11760</v>
      </c>
      <c r="I29" s="90">
        <v>58258</v>
      </c>
      <c r="J29" s="90">
        <v>60153</v>
      </c>
      <c r="K29" s="90">
        <v>176</v>
      </c>
      <c r="L29" s="90">
        <v>188</v>
      </c>
      <c r="M29" s="64">
        <v>703</v>
      </c>
      <c r="N29" s="64">
        <v>684</v>
      </c>
      <c r="O29" s="64">
        <v>622</v>
      </c>
      <c r="P29" s="64">
        <v>665</v>
      </c>
      <c r="Q29" s="90">
        <v>2174</v>
      </c>
      <c r="R29" s="90">
        <v>2125</v>
      </c>
      <c r="S29" s="64">
        <v>3552</v>
      </c>
      <c r="T29" s="64">
        <v>3330</v>
      </c>
      <c r="U29" s="64">
        <v>4638</v>
      </c>
      <c r="V29" s="64">
        <v>4424</v>
      </c>
    </row>
    <row r="30" spans="1:23" ht="18" customHeight="1">
      <c r="A30" s="101"/>
      <c r="B30" s="101"/>
      <c r="C30" s="53" t="s">
        <v>194</v>
      </c>
      <c r="D30" s="86" t="s">
        <v>195</v>
      </c>
      <c r="E30" s="64">
        <v>24</v>
      </c>
      <c r="F30" s="64">
        <v>26</v>
      </c>
      <c r="G30" s="90">
        <v>41</v>
      </c>
      <c r="H30" s="90">
        <v>44</v>
      </c>
      <c r="I30" s="90">
        <v>1689</v>
      </c>
      <c r="J30" s="90">
        <v>1897</v>
      </c>
      <c r="K30" s="90">
        <v>0</v>
      </c>
      <c r="L30" s="90">
        <v>0</v>
      </c>
      <c r="M30" s="64">
        <v>77</v>
      </c>
      <c r="N30" s="64">
        <v>79</v>
      </c>
      <c r="O30" s="64">
        <v>91</v>
      </c>
      <c r="P30" s="64">
        <v>88</v>
      </c>
      <c r="Q30" s="90">
        <v>257</v>
      </c>
      <c r="R30" s="90">
        <v>232</v>
      </c>
      <c r="S30" s="64">
        <v>252</v>
      </c>
      <c r="T30" s="64">
        <v>263</v>
      </c>
      <c r="U30" s="64">
        <v>238</v>
      </c>
      <c r="V30" s="64">
        <v>248</v>
      </c>
    </row>
    <row r="31" spans="1:23" ht="18" customHeight="1">
      <c r="A31" s="101"/>
      <c r="B31" s="101"/>
      <c r="C31" s="28" t="s">
        <v>196</v>
      </c>
      <c r="D31" s="86" t="s">
        <v>197</v>
      </c>
      <c r="E31" s="64">
        <f t="shared" ref="E31:V31" si="0">E28-E29-E30</f>
        <v>-16</v>
      </c>
      <c r="F31" s="64">
        <f t="shared" si="0"/>
        <v>-14</v>
      </c>
      <c r="G31" s="90">
        <f t="shared" ref="G31:L31" si="1">G28-G29-G30</f>
        <v>282</v>
      </c>
      <c r="H31" s="90">
        <f>H28-H29-H30-1</f>
        <v>296</v>
      </c>
      <c r="I31" s="90">
        <f t="shared" si="1"/>
        <v>5163</v>
      </c>
      <c r="J31" s="90">
        <f t="shared" si="1"/>
        <v>5602</v>
      </c>
      <c r="K31" s="90">
        <f t="shared" si="1"/>
        <v>5</v>
      </c>
      <c r="L31" s="90">
        <f t="shared" si="1"/>
        <v>-33</v>
      </c>
      <c r="M31" s="64">
        <f t="shared" si="0"/>
        <v>-177</v>
      </c>
      <c r="N31" s="64">
        <f t="shared" si="0"/>
        <v>-183</v>
      </c>
      <c r="O31" s="64">
        <f>O28-O29-O30+1</f>
        <v>37</v>
      </c>
      <c r="P31" s="64">
        <f t="shared" si="0"/>
        <v>-61</v>
      </c>
      <c r="Q31" s="90">
        <f t="shared" ref="Q31:R31" si="2">Q28-Q29-Q30</f>
        <v>-450</v>
      </c>
      <c r="R31" s="90">
        <f t="shared" si="2"/>
        <v>-529</v>
      </c>
      <c r="S31" s="64">
        <f>S28-S29-S30+1</f>
        <v>258</v>
      </c>
      <c r="T31" s="64">
        <f t="shared" si="0"/>
        <v>210</v>
      </c>
      <c r="U31" s="64">
        <f t="shared" si="0"/>
        <v>255</v>
      </c>
      <c r="V31" s="64">
        <f t="shared" si="0"/>
        <v>197</v>
      </c>
      <c r="W31" s="7"/>
    </row>
    <row r="32" spans="1:23" ht="18" customHeight="1">
      <c r="A32" s="101"/>
      <c r="B32" s="101"/>
      <c r="C32" s="53" t="s">
        <v>198</v>
      </c>
      <c r="D32" s="86" t="s">
        <v>199</v>
      </c>
      <c r="E32" s="64">
        <v>1</v>
      </c>
      <c r="F32" s="64">
        <v>1</v>
      </c>
      <c r="G32" s="90">
        <v>16</v>
      </c>
      <c r="H32" s="90">
        <v>12</v>
      </c>
      <c r="I32" s="90">
        <v>105</v>
      </c>
      <c r="J32" s="90">
        <v>103</v>
      </c>
      <c r="K32" s="90">
        <v>1</v>
      </c>
      <c r="L32" s="90">
        <v>1</v>
      </c>
      <c r="M32" s="64">
        <v>14</v>
      </c>
      <c r="N32" s="64">
        <v>14</v>
      </c>
      <c r="O32" s="64">
        <v>29</v>
      </c>
      <c r="P32" s="64">
        <v>1</v>
      </c>
      <c r="Q32" s="90">
        <v>10</v>
      </c>
      <c r="R32" s="90">
        <v>21</v>
      </c>
      <c r="S32" s="64">
        <v>6</v>
      </c>
      <c r="T32" s="64">
        <v>5</v>
      </c>
      <c r="U32" s="64">
        <v>83</v>
      </c>
      <c r="V32" s="64">
        <v>108</v>
      </c>
    </row>
    <row r="33" spans="1:22" ht="18" customHeight="1">
      <c r="A33" s="101"/>
      <c r="B33" s="101"/>
      <c r="C33" s="53" t="s">
        <v>200</v>
      </c>
      <c r="D33" s="86" t="s">
        <v>201</v>
      </c>
      <c r="E33" s="64">
        <v>0</v>
      </c>
      <c r="F33" s="64">
        <v>0</v>
      </c>
      <c r="G33" s="90">
        <v>48</v>
      </c>
      <c r="H33" s="90">
        <v>49</v>
      </c>
      <c r="I33" s="90">
        <v>5269</v>
      </c>
      <c r="J33" s="90">
        <v>5705</v>
      </c>
      <c r="K33" s="90">
        <v>14</v>
      </c>
      <c r="L33" s="90">
        <v>14</v>
      </c>
      <c r="M33" s="64">
        <v>1</v>
      </c>
      <c r="N33" s="64">
        <v>1</v>
      </c>
      <c r="O33" s="64">
        <v>4</v>
      </c>
      <c r="P33" s="64">
        <v>34</v>
      </c>
      <c r="Q33" s="90">
        <v>0.4</v>
      </c>
      <c r="R33" s="90">
        <v>6</v>
      </c>
      <c r="S33" s="64">
        <v>0</v>
      </c>
      <c r="T33" s="64">
        <v>0</v>
      </c>
      <c r="U33" s="64">
        <v>1</v>
      </c>
      <c r="V33" s="64">
        <v>0.2</v>
      </c>
    </row>
    <row r="34" spans="1:22" ht="18" customHeight="1">
      <c r="A34" s="101"/>
      <c r="B34" s="101"/>
      <c r="C34" s="28" t="s">
        <v>202</v>
      </c>
      <c r="D34" s="86" t="s">
        <v>203</v>
      </c>
      <c r="E34" s="64">
        <f>E31+E32-E33-1</f>
        <v>-16</v>
      </c>
      <c r="F34" s="64">
        <f t="shared" ref="F34:V34" si="3">F31+F32-F33</f>
        <v>-13</v>
      </c>
      <c r="G34" s="90">
        <f t="shared" ref="G34:L34" si="4">G31+G32-G33</f>
        <v>250</v>
      </c>
      <c r="H34" s="90">
        <f t="shared" si="4"/>
        <v>259</v>
      </c>
      <c r="I34" s="90">
        <f>I31+I32-I33+1</f>
        <v>0</v>
      </c>
      <c r="J34" s="90">
        <f t="shared" si="4"/>
        <v>0</v>
      </c>
      <c r="K34" s="90">
        <f t="shared" si="4"/>
        <v>-8</v>
      </c>
      <c r="L34" s="90">
        <f t="shared" si="4"/>
        <v>-46</v>
      </c>
      <c r="M34" s="64">
        <f>M31+M32-M33+1</f>
        <v>-163</v>
      </c>
      <c r="N34" s="64">
        <f t="shared" si="3"/>
        <v>-170</v>
      </c>
      <c r="O34" s="64">
        <f t="shared" si="3"/>
        <v>62</v>
      </c>
      <c r="P34" s="64">
        <f t="shared" si="3"/>
        <v>-94</v>
      </c>
      <c r="Q34" s="90">
        <f t="shared" ref="Q34:R34" si="5">Q31+Q32-Q33</f>
        <v>-440.4</v>
      </c>
      <c r="R34" s="90">
        <f t="shared" si="5"/>
        <v>-514</v>
      </c>
      <c r="S34" s="64">
        <f t="shared" si="3"/>
        <v>264</v>
      </c>
      <c r="T34" s="64">
        <f t="shared" si="3"/>
        <v>215</v>
      </c>
      <c r="U34" s="64">
        <f t="shared" si="3"/>
        <v>337</v>
      </c>
      <c r="V34" s="64">
        <f t="shared" si="3"/>
        <v>304.8</v>
      </c>
    </row>
    <row r="35" spans="1:22" ht="18" customHeight="1">
      <c r="A35" s="101"/>
      <c r="B35" s="101" t="s">
        <v>204</v>
      </c>
      <c r="C35" s="53" t="s">
        <v>205</v>
      </c>
      <c r="D35" s="86" t="s">
        <v>206</v>
      </c>
      <c r="E35" s="64">
        <v>16</v>
      </c>
      <c r="F35" s="64">
        <v>13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64">
        <v>3</v>
      </c>
      <c r="N35" s="64">
        <v>0</v>
      </c>
      <c r="O35" s="64">
        <v>0</v>
      </c>
      <c r="P35" s="64">
        <v>0</v>
      </c>
      <c r="Q35" s="90">
        <v>5</v>
      </c>
      <c r="R35" s="90">
        <v>139</v>
      </c>
      <c r="S35" s="64">
        <v>0</v>
      </c>
      <c r="T35" s="64">
        <v>0</v>
      </c>
      <c r="U35" s="64">
        <v>0</v>
      </c>
      <c r="V35" s="64">
        <v>0</v>
      </c>
    </row>
    <row r="36" spans="1:22" ht="18" customHeight="1">
      <c r="A36" s="101"/>
      <c r="B36" s="101"/>
      <c r="C36" s="53" t="s">
        <v>207</v>
      </c>
      <c r="D36" s="86" t="s">
        <v>208</v>
      </c>
      <c r="E36" s="64">
        <v>0</v>
      </c>
      <c r="F36" s="64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64">
        <v>0</v>
      </c>
      <c r="N36" s="64">
        <v>0</v>
      </c>
      <c r="O36" s="64">
        <v>8</v>
      </c>
      <c r="P36" s="64">
        <v>0</v>
      </c>
      <c r="Q36" s="90">
        <v>5</v>
      </c>
      <c r="R36" s="90">
        <v>130</v>
      </c>
      <c r="S36" s="64">
        <v>0</v>
      </c>
      <c r="T36" s="64">
        <v>0</v>
      </c>
      <c r="U36" s="64">
        <v>3</v>
      </c>
      <c r="V36" s="64">
        <v>5</v>
      </c>
    </row>
    <row r="37" spans="1:22" ht="18" customHeight="1">
      <c r="A37" s="101"/>
      <c r="B37" s="101"/>
      <c r="C37" s="53" t="s">
        <v>209</v>
      </c>
      <c r="D37" s="86" t="s">
        <v>210</v>
      </c>
      <c r="E37" s="64">
        <f t="shared" ref="E37:V37" si="6">E34+E35-E36</f>
        <v>0</v>
      </c>
      <c r="F37" s="64">
        <f t="shared" si="6"/>
        <v>0</v>
      </c>
      <c r="G37" s="90">
        <f t="shared" ref="G37:L37" si="7">G34+G35-G36</f>
        <v>250</v>
      </c>
      <c r="H37" s="90">
        <f t="shared" si="7"/>
        <v>259</v>
      </c>
      <c r="I37" s="90">
        <f t="shared" si="7"/>
        <v>0</v>
      </c>
      <c r="J37" s="90">
        <f t="shared" si="7"/>
        <v>0</v>
      </c>
      <c r="K37" s="90">
        <f t="shared" si="7"/>
        <v>-8</v>
      </c>
      <c r="L37" s="90">
        <f t="shared" si="7"/>
        <v>-46</v>
      </c>
      <c r="M37" s="64">
        <f t="shared" si="6"/>
        <v>-160</v>
      </c>
      <c r="N37" s="64">
        <f t="shared" si="6"/>
        <v>-170</v>
      </c>
      <c r="O37" s="64">
        <f t="shared" si="6"/>
        <v>54</v>
      </c>
      <c r="P37" s="64">
        <f t="shared" si="6"/>
        <v>-94</v>
      </c>
      <c r="Q37" s="90">
        <f t="shared" ref="Q37:R37" si="8">Q34+Q35-Q36</f>
        <v>-440.4</v>
      </c>
      <c r="R37" s="90">
        <f t="shared" si="8"/>
        <v>-505</v>
      </c>
      <c r="S37" s="64">
        <f t="shared" si="6"/>
        <v>264</v>
      </c>
      <c r="T37" s="64">
        <f t="shared" si="6"/>
        <v>215</v>
      </c>
      <c r="U37" s="64">
        <f>U34+U35-U36-1</f>
        <v>333</v>
      </c>
      <c r="V37" s="64">
        <f t="shared" si="6"/>
        <v>299.8</v>
      </c>
    </row>
    <row r="38" spans="1:22" ht="18" customHeight="1">
      <c r="A38" s="101"/>
      <c r="B38" s="101"/>
      <c r="C38" s="53" t="s">
        <v>211</v>
      </c>
      <c r="D38" s="86" t="s">
        <v>212</v>
      </c>
      <c r="E38" s="64">
        <v>0</v>
      </c>
      <c r="F38" s="64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64">
        <v>0</v>
      </c>
      <c r="N38" s="64">
        <v>0</v>
      </c>
      <c r="O38" s="64">
        <v>0</v>
      </c>
      <c r="P38" s="64">
        <v>0</v>
      </c>
      <c r="Q38" s="90">
        <v>0</v>
      </c>
      <c r="R38" s="90">
        <v>0</v>
      </c>
      <c r="S38" s="64">
        <v>0</v>
      </c>
      <c r="T38" s="64">
        <v>0</v>
      </c>
      <c r="U38" s="64">
        <v>0</v>
      </c>
      <c r="V38" s="64">
        <v>0</v>
      </c>
    </row>
    <row r="39" spans="1:22" ht="18" customHeight="1">
      <c r="A39" s="101"/>
      <c r="B39" s="101"/>
      <c r="C39" s="53" t="s">
        <v>213</v>
      </c>
      <c r="D39" s="86" t="s">
        <v>214</v>
      </c>
      <c r="E39" s="64">
        <v>0</v>
      </c>
      <c r="F39" s="64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64">
        <v>0</v>
      </c>
      <c r="N39" s="64">
        <v>0</v>
      </c>
      <c r="O39" s="64">
        <v>0</v>
      </c>
      <c r="P39" s="64">
        <v>0</v>
      </c>
      <c r="Q39" s="90">
        <v>0</v>
      </c>
      <c r="R39" s="90">
        <v>0</v>
      </c>
      <c r="S39" s="64">
        <v>0</v>
      </c>
      <c r="T39" s="64">
        <v>0</v>
      </c>
      <c r="U39" s="64">
        <v>0</v>
      </c>
      <c r="V39" s="64">
        <v>0</v>
      </c>
    </row>
    <row r="40" spans="1:22" ht="18" customHeight="1">
      <c r="A40" s="101"/>
      <c r="B40" s="101"/>
      <c r="C40" s="53" t="s">
        <v>215</v>
      </c>
      <c r="D40" s="86" t="s">
        <v>216</v>
      </c>
      <c r="E40" s="64">
        <v>0</v>
      </c>
      <c r="F40" s="64">
        <v>0</v>
      </c>
      <c r="G40" s="90">
        <v>0</v>
      </c>
      <c r="H40" s="90">
        <v>0</v>
      </c>
      <c r="I40" s="90">
        <v>0</v>
      </c>
      <c r="J40" s="90">
        <v>0</v>
      </c>
      <c r="K40" s="90">
        <v>1</v>
      </c>
      <c r="L40" s="90">
        <v>3</v>
      </c>
      <c r="M40" s="64">
        <v>1</v>
      </c>
      <c r="N40" s="64">
        <v>1</v>
      </c>
      <c r="O40" s="64">
        <v>17</v>
      </c>
      <c r="P40" s="64">
        <v>-28</v>
      </c>
      <c r="Q40" s="90">
        <v>5</v>
      </c>
      <c r="R40" s="90">
        <v>256</v>
      </c>
      <c r="S40" s="64">
        <v>121</v>
      </c>
      <c r="T40" s="64">
        <v>55</v>
      </c>
      <c r="U40" s="64">
        <v>110</v>
      </c>
      <c r="V40" s="64">
        <v>106</v>
      </c>
    </row>
    <row r="41" spans="1:22" ht="18" customHeight="1">
      <c r="A41" s="101"/>
      <c r="B41" s="101"/>
      <c r="C41" s="28" t="s">
        <v>217</v>
      </c>
      <c r="D41" s="86" t="s">
        <v>218</v>
      </c>
      <c r="E41" s="64">
        <f t="shared" ref="E41:V41" si="9">E34+E35-E36-E40</f>
        <v>0</v>
      </c>
      <c r="F41" s="64">
        <f t="shared" si="9"/>
        <v>0</v>
      </c>
      <c r="G41" s="90">
        <f t="shared" ref="G41:L41" si="10">G34+G35-G36-G40</f>
        <v>250</v>
      </c>
      <c r="H41" s="90">
        <f t="shared" si="10"/>
        <v>259</v>
      </c>
      <c r="I41" s="90">
        <f t="shared" si="10"/>
        <v>0</v>
      </c>
      <c r="J41" s="90">
        <f t="shared" si="10"/>
        <v>0</v>
      </c>
      <c r="K41" s="90">
        <f t="shared" si="10"/>
        <v>-9</v>
      </c>
      <c r="L41" s="90">
        <f t="shared" si="10"/>
        <v>-49</v>
      </c>
      <c r="M41" s="64">
        <f t="shared" si="9"/>
        <v>-161</v>
      </c>
      <c r="N41" s="64">
        <f t="shared" si="9"/>
        <v>-171</v>
      </c>
      <c r="O41" s="64">
        <f>O34+O35-O36-O40-1</f>
        <v>36</v>
      </c>
      <c r="P41" s="64">
        <f t="shared" si="9"/>
        <v>-66</v>
      </c>
      <c r="Q41" s="90">
        <f t="shared" ref="Q41:R41" si="11">Q34+Q35-Q36-Q40</f>
        <v>-445.4</v>
      </c>
      <c r="R41" s="90">
        <f t="shared" si="11"/>
        <v>-761</v>
      </c>
      <c r="S41" s="64">
        <f t="shared" si="9"/>
        <v>143</v>
      </c>
      <c r="T41" s="64">
        <f>T34+T35-T36-T40-1</f>
        <v>159</v>
      </c>
      <c r="U41" s="64">
        <f>U34+U35-U36-U40-1</f>
        <v>223</v>
      </c>
      <c r="V41" s="64">
        <f t="shared" si="9"/>
        <v>193.8</v>
      </c>
    </row>
    <row r="42" spans="1:22" ht="18" customHeight="1">
      <c r="A42" s="101"/>
      <c r="B42" s="101"/>
      <c r="C42" s="117" t="s">
        <v>219</v>
      </c>
      <c r="D42" s="117"/>
      <c r="E42" s="64">
        <f t="shared" ref="E42:F42" si="12">E37+E38-E39-E40</f>
        <v>0</v>
      </c>
      <c r="F42" s="64">
        <f t="shared" si="12"/>
        <v>0</v>
      </c>
      <c r="G42" s="90">
        <f t="shared" ref="G42:J42" si="13">G37+G38-G39-G40</f>
        <v>250</v>
      </c>
      <c r="H42" s="90">
        <f t="shared" si="13"/>
        <v>259</v>
      </c>
      <c r="I42" s="90">
        <f t="shared" si="13"/>
        <v>0</v>
      </c>
      <c r="J42" s="90">
        <f t="shared" si="13"/>
        <v>0</v>
      </c>
      <c r="K42" s="90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</row>
    <row r="43" spans="1:22" ht="18" customHeight="1">
      <c r="A43" s="101"/>
      <c r="B43" s="101"/>
      <c r="C43" s="53" t="s">
        <v>220</v>
      </c>
      <c r="D43" s="86" t="s">
        <v>221</v>
      </c>
      <c r="E43" s="64">
        <v>1532</v>
      </c>
      <c r="F43" s="64">
        <v>1548</v>
      </c>
      <c r="G43" s="90">
        <v>3632</v>
      </c>
      <c r="H43" s="90">
        <v>3372</v>
      </c>
      <c r="I43" s="90">
        <v>0</v>
      </c>
      <c r="J43" s="90">
        <v>0</v>
      </c>
      <c r="K43" s="90">
        <v>-247</v>
      </c>
      <c r="L43" s="90">
        <v>-198</v>
      </c>
      <c r="M43" s="64">
        <v>-3868</v>
      </c>
      <c r="N43" s="64">
        <v>-3697</v>
      </c>
      <c r="O43" s="64">
        <v>422</v>
      </c>
      <c r="P43" s="64">
        <v>488</v>
      </c>
      <c r="Q43" s="90">
        <v>-27640</v>
      </c>
      <c r="R43" s="90">
        <v>-26879</v>
      </c>
      <c r="S43" s="64">
        <v>901</v>
      </c>
      <c r="T43" s="64">
        <v>742</v>
      </c>
      <c r="U43" s="64">
        <v>2250</v>
      </c>
      <c r="V43" s="64">
        <v>2376</v>
      </c>
    </row>
    <row r="44" spans="1:22" ht="18" customHeight="1">
      <c r="A44" s="101"/>
      <c r="B44" s="101"/>
      <c r="C44" s="28" t="s">
        <v>222</v>
      </c>
      <c r="D44" s="63" t="s">
        <v>223</v>
      </c>
      <c r="E44" s="64">
        <f t="shared" ref="E44:V44" si="14">E41+E43</f>
        <v>1532</v>
      </c>
      <c r="F44" s="64">
        <f t="shared" si="14"/>
        <v>1548</v>
      </c>
      <c r="G44" s="90">
        <f t="shared" ref="G44:L44" si="15">G41+G43</f>
        <v>3882</v>
      </c>
      <c r="H44" s="90">
        <f>H41+H43+1</f>
        <v>3632</v>
      </c>
      <c r="I44" s="90">
        <f t="shared" si="15"/>
        <v>0</v>
      </c>
      <c r="J44" s="90">
        <f t="shared" si="15"/>
        <v>0</v>
      </c>
      <c r="K44" s="90">
        <f>K41+K43-1</f>
        <v>-257</v>
      </c>
      <c r="L44" s="90">
        <f t="shared" si="15"/>
        <v>-247</v>
      </c>
      <c r="M44" s="64">
        <f t="shared" si="14"/>
        <v>-4029</v>
      </c>
      <c r="N44" s="64">
        <f t="shared" si="14"/>
        <v>-3868</v>
      </c>
      <c r="O44" s="64">
        <f>O41+O43+1</f>
        <v>459</v>
      </c>
      <c r="P44" s="64">
        <f t="shared" si="14"/>
        <v>422</v>
      </c>
      <c r="Q44" s="90">
        <f t="shared" ref="Q44:R44" si="16">Q41+Q43</f>
        <v>-28085.4</v>
      </c>
      <c r="R44" s="90">
        <f t="shared" si="16"/>
        <v>-27640</v>
      </c>
      <c r="S44" s="64">
        <f t="shared" si="14"/>
        <v>1044</v>
      </c>
      <c r="T44" s="64">
        <f t="shared" si="14"/>
        <v>901</v>
      </c>
      <c r="U44" s="64">
        <f t="shared" si="14"/>
        <v>2473</v>
      </c>
      <c r="V44" s="64">
        <f t="shared" si="14"/>
        <v>2569.8000000000002</v>
      </c>
    </row>
    <row r="45" spans="1:22" ht="14.1" customHeight="1">
      <c r="A45" s="11" t="s">
        <v>224</v>
      </c>
    </row>
    <row r="46" spans="1:22" ht="14.1" customHeight="1">
      <c r="A46" s="11" t="s">
        <v>225</v>
      </c>
    </row>
    <row r="47" spans="1:22">
      <c r="A47" s="47"/>
    </row>
  </sheetData>
  <mergeCells count="19">
    <mergeCell ref="E6:F6"/>
    <mergeCell ref="M6:N6"/>
    <mergeCell ref="S6:T6"/>
    <mergeCell ref="U6:V6"/>
    <mergeCell ref="A8:A14"/>
    <mergeCell ref="B9:B14"/>
    <mergeCell ref="O6:P6"/>
    <mergeCell ref="G6:H6"/>
    <mergeCell ref="I6:J6"/>
    <mergeCell ref="K6:L6"/>
    <mergeCell ref="Q6:R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51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1.普通会計予算（R4-5年度）</vt:lpstr>
      <vt:lpstr>2.公営企業会計予算（R4-5年度）</vt:lpstr>
      <vt:lpstr>2.公営企業会計予算（R4-5年度） (2)</vt:lpstr>
      <vt:lpstr>3.(1)普通会計決算（R2-3年度）</vt:lpstr>
      <vt:lpstr>3.(2)財政指標等（H29‐R3年度）</vt:lpstr>
      <vt:lpstr>4.公営企業会計決算（R2-3年度）</vt:lpstr>
      <vt:lpstr>4.公営企業会計決算（R2-3年度） (2)</vt:lpstr>
      <vt:lpstr>5.三セク決算（R2-3年度）</vt:lpstr>
      <vt:lpstr>'1.普通会計予算（R4-5年度）'!Print_Area</vt:lpstr>
      <vt:lpstr>'2.公営企業会計予算（R4-5年度）'!Print_Area</vt:lpstr>
      <vt:lpstr>'2.公営企業会計予算（R4-5年度） (2)'!Print_Area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'4.公営企業会計決算（R2-3年度） (2)'!Print_Area</vt:lpstr>
      <vt:lpstr>'5.三セク決算（R2-3年度）'!Print_Area</vt:lpstr>
      <vt:lpstr>'2.公営企業会計予算（R4-5年度）'!Print_Titles</vt:lpstr>
      <vt:lpstr>'2.公営企業会計予算（R4-5年度） (2)'!Print_Titles</vt:lpstr>
      <vt:lpstr>'4.公営企業会計決算（R2-3年度）'!Print_Titles</vt:lpstr>
      <vt:lpstr>'4.公営企業会計決算（R2-3年度）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Administrator</cp:lastModifiedBy>
  <cp:lastPrinted>2023-08-24T01:49:07Z</cp:lastPrinted>
  <dcterms:created xsi:type="dcterms:W3CDTF">1999-07-06T05:17:05Z</dcterms:created>
  <dcterms:modified xsi:type="dcterms:W3CDTF">2023-08-24T01:52:03Z</dcterms:modified>
</cp:coreProperties>
</file>