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192.168.0.241\共有\【財政状況】\令和5年度\02 団体回答\02 政令市\横浜市\"/>
    </mc:Choice>
  </mc:AlternateContent>
  <xr:revisionPtr revIDLastSave="0" documentId="8_{4C7353DD-D948-4A9F-B220-38F7AD856C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普通会計予算（R4-5年度）" sheetId="2" r:id="rId1"/>
    <sheet name="2.公営企業会計予算（R4-5年度）" sheetId="11" r:id="rId2"/>
    <sheet name="3.(1)普通会計決算（R2-3年度）" sheetId="7" r:id="rId3"/>
    <sheet name="3.(2)財政指標等（H29‐R3年度）" sheetId="8" r:id="rId4"/>
    <sheet name="4.公営企業会計決算（R2-3年度）" sheetId="12" r:id="rId5"/>
    <sheet name="5.三セク決算（R2-3年度）" sheetId="13" r:id="rId6"/>
  </sheets>
  <definedNames>
    <definedName name="_xlnm.Print_Area" localSheetId="0">'1.普通会計予算（R4-5年度）'!$A$1:$I$42</definedName>
    <definedName name="_xlnm.Print_Area" localSheetId="1">'2.公営企業会計予算（R4-5年度）'!$A$1:$S$50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'4.公営企業会計決算（R2-3年度）'!$A$1:$S$49</definedName>
    <definedName name="_xlnm.Print_Area" localSheetId="5">'5.三セク決算（R2-3年度）'!$A$1:$T$46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91029"/>
</workbook>
</file>

<file path=xl/calcChain.xml><?xml version="1.0" encoding="utf-8"?>
<calcChain xmlns="http://schemas.openxmlformats.org/spreadsheetml/2006/main">
  <c r="F27" i="7" l="1"/>
  <c r="F40" i="7"/>
  <c r="F36" i="7" l="1"/>
  <c r="F33" i="7"/>
  <c r="F16" i="7"/>
  <c r="F27" i="2"/>
  <c r="F37" i="2"/>
  <c r="F36" i="2"/>
  <c r="F33" i="2"/>
  <c r="I24" i="8" l="1"/>
  <c r="F24" i="8"/>
  <c r="T31" i="13" l="1"/>
  <c r="T34" i="13" s="1"/>
  <c r="S31" i="13"/>
  <c r="S34" i="13" s="1"/>
  <c r="R31" i="13"/>
  <c r="R34" i="13" s="1"/>
  <c r="Q31" i="13"/>
  <c r="Q34" i="13" s="1"/>
  <c r="P31" i="13"/>
  <c r="P34" i="13" s="1"/>
  <c r="O31" i="13"/>
  <c r="O34" i="13" s="1"/>
  <c r="O37" i="13" s="1"/>
  <c r="N31" i="13"/>
  <c r="N34" i="13" s="1"/>
  <c r="M31" i="13"/>
  <c r="M34" i="13" s="1"/>
  <c r="L31" i="13"/>
  <c r="L34" i="13" s="1"/>
  <c r="K31" i="13"/>
  <c r="K34" i="13" s="1"/>
  <c r="J31" i="13"/>
  <c r="J34" i="13" s="1"/>
  <c r="I31" i="13"/>
  <c r="I34" i="13" s="1"/>
  <c r="H31" i="13"/>
  <c r="H34" i="13" s="1"/>
  <c r="G31" i="13"/>
  <c r="G34" i="13" s="1"/>
  <c r="F31" i="13"/>
  <c r="F34" i="13" s="1"/>
  <c r="E31" i="13"/>
  <c r="E34" i="13" s="1"/>
  <c r="E37" i="13" l="1"/>
  <c r="E42" i="13" s="1"/>
  <c r="E41" i="13"/>
  <c r="E44" i="13" s="1"/>
  <c r="Q37" i="13"/>
  <c r="Q42" i="13" s="1"/>
  <c r="Q41" i="13"/>
  <c r="Q44" i="13" s="1"/>
  <c r="F41" i="13"/>
  <c r="F44" i="13" s="1"/>
  <c r="F37" i="13"/>
  <c r="F42" i="13" s="1"/>
  <c r="J41" i="13"/>
  <c r="J44" i="13" s="1"/>
  <c r="J37" i="13"/>
  <c r="J42" i="13" s="1"/>
  <c r="N41" i="13"/>
  <c r="N44" i="13" s="1"/>
  <c r="N37" i="13"/>
  <c r="N42" i="13" s="1"/>
  <c r="R41" i="13"/>
  <c r="R44" i="13" s="1"/>
  <c r="R37" i="13"/>
  <c r="R42" i="13" s="1"/>
  <c r="I41" i="13"/>
  <c r="I44" i="13" s="1"/>
  <c r="I37" i="13"/>
  <c r="I42" i="13" s="1"/>
  <c r="M41" i="13"/>
  <c r="M44" i="13" s="1"/>
  <c r="M37" i="13"/>
  <c r="M42" i="13" s="1"/>
  <c r="G41" i="13"/>
  <c r="G44" i="13" s="1"/>
  <c r="G37" i="13"/>
  <c r="G42" i="13" s="1"/>
  <c r="K41" i="13"/>
  <c r="K44" i="13" s="1"/>
  <c r="K37" i="13"/>
  <c r="K42" i="13" s="1"/>
  <c r="O41" i="13"/>
  <c r="O44" i="13" s="1"/>
  <c r="O42" i="13"/>
  <c r="S41" i="13"/>
  <c r="S44" i="13" s="1"/>
  <c r="S37" i="13"/>
  <c r="S42" i="13" s="1"/>
  <c r="H41" i="13"/>
  <c r="H44" i="13" s="1"/>
  <c r="H37" i="13"/>
  <c r="H42" i="13" s="1"/>
  <c r="L41" i="13"/>
  <c r="L44" i="13" s="1"/>
  <c r="L37" i="13"/>
  <c r="L42" i="13" s="1"/>
  <c r="P41" i="13"/>
  <c r="P44" i="13" s="1"/>
  <c r="P37" i="13"/>
  <c r="P42" i="13" s="1"/>
  <c r="T41" i="13"/>
  <c r="T44" i="13" s="1"/>
  <c r="T37" i="13"/>
  <c r="T42" i="13" s="1"/>
  <c r="Q44" i="12" l="1"/>
  <c r="P44" i="12"/>
  <c r="O44" i="12"/>
  <c r="N44" i="12"/>
  <c r="M44" i="12"/>
  <c r="L44" i="12"/>
  <c r="K44" i="12"/>
  <c r="J44" i="12"/>
  <c r="I44" i="12"/>
  <c r="H44" i="12"/>
  <c r="G44" i="12"/>
  <c r="F44" i="12"/>
  <c r="Q39" i="12"/>
  <c r="Q45" i="12" s="1"/>
  <c r="P39" i="12"/>
  <c r="P45" i="12" s="1"/>
  <c r="O39" i="12"/>
  <c r="O45" i="12" s="1"/>
  <c r="N39" i="12"/>
  <c r="M39" i="12"/>
  <c r="L39" i="12"/>
  <c r="K39" i="12"/>
  <c r="J39" i="12"/>
  <c r="I39" i="12"/>
  <c r="I45" i="12" s="1"/>
  <c r="H39" i="12"/>
  <c r="H45" i="12" s="1"/>
  <c r="G39" i="12"/>
  <c r="G45" i="12" s="1"/>
  <c r="F39" i="12"/>
  <c r="S24" i="12"/>
  <c r="S27" i="12" s="1"/>
  <c r="R24" i="12"/>
  <c r="R27" i="12" s="1"/>
  <c r="Q24" i="12"/>
  <c r="Q27" i="12" s="1"/>
  <c r="P24" i="12"/>
  <c r="P27" i="12" s="1"/>
  <c r="O24" i="12"/>
  <c r="O27" i="12" s="1"/>
  <c r="N24" i="12"/>
  <c r="N27" i="12" s="1"/>
  <c r="M24" i="12"/>
  <c r="M27" i="12" s="1"/>
  <c r="L24" i="12"/>
  <c r="L27" i="12" s="1"/>
  <c r="K24" i="12"/>
  <c r="K27" i="12" s="1"/>
  <c r="J24" i="12"/>
  <c r="J27" i="12" s="1"/>
  <c r="I24" i="12"/>
  <c r="I27" i="12" s="1"/>
  <c r="H24" i="12"/>
  <c r="H27" i="12" s="1"/>
  <c r="G24" i="12"/>
  <c r="G27" i="12" s="1"/>
  <c r="F24" i="12"/>
  <c r="F27" i="12" s="1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Q44" i="11"/>
  <c r="P44" i="11"/>
  <c r="O44" i="11"/>
  <c r="N44" i="11"/>
  <c r="M44" i="11"/>
  <c r="L44" i="11"/>
  <c r="K44" i="11"/>
  <c r="J44" i="11"/>
  <c r="I44" i="11"/>
  <c r="H44" i="11"/>
  <c r="G44" i="11"/>
  <c r="F44" i="11"/>
  <c r="Q39" i="11"/>
  <c r="Q45" i="11" s="1"/>
  <c r="P39" i="11"/>
  <c r="P45" i="11" s="1"/>
  <c r="O39" i="11"/>
  <c r="O45" i="11" s="1"/>
  <c r="N39" i="11"/>
  <c r="M39" i="11"/>
  <c r="L39" i="11"/>
  <c r="K39" i="11"/>
  <c r="J39" i="11"/>
  <c r="I39" i="11"/>
  <c r="I45" i="11" s="1"/>
  <c r="H39" i="11"/>
  <c r="H45" i="11" s="1"/>
  <c r="G39" i="11"/>
  <c r="G45" i="11" s="1"/>
  <c r="F39" i="11"/>
  <c r="S24" i="11"/>
  <c r="S27" i="11" s="1"/>
  <c r="R24" i="11"/>
  <c r="R27" i="11" s="1"/>
  <c r="Q24" i="11"/>
  <c r="Q27" i="11" s="1"/>
  <c r="P24" i="11"/>
  <c r="P27" i="11" s="1"/>
  <c r="O24" i="11"/>
  <c r="O27" i="11" s="1"/>
  <c r="N24" i="11"/>
  <c r="N27" i="11" s="1"/>
  <c r="M24" i="11"/>
  <c r="M27" i="11" s="1"/>
  <c r="L24" i="11"/>
  <c r="L27" i="11" s="1"/>
  <c r="K24" i="11"/>
  <c r="K27" i="11" s="1"/>
  <c r="J24" i="11"/>
  <c r="J27" i="11" s="1"/>
  <c r="I24" i="11"/>
  <c r="I27" i="11" s="1"/>
  <c r="H24" i="11"/>
  <c r="H27" i="11" s="1"/>
  <c r="G24" i="11"/>
  <c r="G27" i="11" s="1"/>
  <c r="F24" i="11"/>
  <c r="F27" i="11" s="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K45" i="11" l="1"/>
  <c r="K45" i="12"/>
  <c r="L45" i="12"/>
  <c r="M45" i="11"/>
  <c r="M45" i="12"/>
  <c r="J45" i="12"/>
  <c r="J45" i="11"/>
  <c r="L45" i="11"/>
  <c r="N45" i="11"/>
  <c r="N45" i="12"/>
  <c r="F45" i="12"/>
  <c r="F45" i="11"/>
  <c r="I22" i="8"/>
  <c r="I20" i="8"/>
  <c r="F22" i="8"/>
  <c r="I16" i="2"/>
  <c r="H40" i="7"/>
  <c r="F22" i="7"/>
  <c r="G9" i="7" s="1"/>
  <c r="H40" i="2"/>
  <c r="F40" i="2"/>
  <c r="G38" i="2" s="1"/>
  <c r="H22" i="2"/>
  <c r="F22" i="2"/>
  <c r="G20" i="2" s="1"/>
  <c r="I36" i="2"/>
  <c r="E22" i="8"/>
  <c r="H20" i="8"/>
  <c r="G20" i="8"/>
  <c r="F20" i="8"/>
  <c r="E20" i="8"/>
  <c r="I19" i="8"/>
  <c r="H19" i="8"/>
  <c r="H21" i="8" s="1"/>
  <c r="G19" i="8"/>
  <c r="F19" i="8"/>
  <c r="F21" i="8" s="1"/>
  <c r="E19" i="8"/>
  <c r="E21" i="8" s="1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G31" i="2" l="1"/>
  <c r="G34" i="2"/>
  <c r="I23" i="8"/>
  <c r="I21" i="8"/>
  <c r="G40" i="2"/>
  <c r="F23" i="8"/>
  <c r="G21" i="2"/>
  <c r="I40" i="7"/>
  <c r="G13" i="2"/>
  <c r="E23" i="8"/>
  <c r="G24" i="8"/>
  <c r="G31" i="7"/>
  <c r="G39" i="7"/>
  <c r="G20" i="7"/>
  <c r="G10" i="7"/>
  <c r="G24" i="7"/>
  <c r="G28" i="7"/>
  <c r="G32" i="7"/>
  <c r="G36" i="7"/>
  <c r="G40" i="7"/>
  <c r="G21" i="7"/>
  <c r="G25" i="7"/>
  <c r="G29" i="7"/>
  <c r="G33" i="7"/>
  <c r="G37" i="7"/>
  <c r="G26" i="2"/>
  <c r="G26" i="7"/>
  <c r="G30" i="7"/>
  <c r="G34" i="7"/>
  <c r="G38" i="7"/>
  <c r="G17" i="7"/>
  <c r="G19" i="7"/>
  <c r="G23" i="7"/>
  <c r="G14" i="7"/>
  <c r="G12" i="7"/>
  <c r="G27" i="7"/>
  <c r="G35" i="7"/>
  <c r="G9" i="2"/>
  <c r="I22" i="2"/>
  <c r="G22" i="2"/>
  <c r="G10" i="2"/>
  <c r="G16" i="2"/>
  <c r="G14" i="2"/>
  <c r="G19" i="2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21" i="8"/>
  <c r="G12" i="2"/>
  <c r="G13" i="7"/>
  <c r="G18" i="2"/>
  <c r="G15" i="7"/>
  <c r="G22" i="7"/>
  <c r="G11" i="2"/>
  <c r="G33" i="2"/>
  <c r="G23" i="2"/>
  <c r="G25" i="2"/>
  <c r="G36" i="2"/>
  <c r="G23" i="8" l="1"/>
  <c r="G22" i="8"/>
  <c r="H23" i="8" l="1"/>
  <c r="H22" i="8"/>
</calcChain>
</file>

<file path=xl/sharedStrings.xml><?xml version="1.0" encoding="utf-8"?>
<sst xmlns="http://schemas.openxmlformats.org/spreadsheetml/2006/main" count="465" uniqueCount="254">
  <si>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</si>
  <si>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</si>
  <si>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</si>
  <si>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</si>
  <si>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</si>
  <si>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</si>
  <si>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</si>
  <si>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</si>
  <si>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</si>
  <si>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</si>
  <si>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</si>
  <si>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</si>
  <si>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</si>
  <si>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</si>
  <si>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</si>
  <si>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</si>
  <si>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</si>
  <si>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</si>
  <si>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</si>
  <si>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</si>
  <si>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</si>
  <si>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</si>
  <si>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</si>
  <si>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</si>
  <si>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</si>
  <si>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</si>
  <si>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</si>
  <si>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</si>
  <si>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</si>
  <si>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</si>
  <si>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</si>
  <si>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</si>
  <si>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</si>
  <si>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</si>
  <si>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</si>
  <si>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</si>
  <si>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</si>
  <si>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</si>
  <si>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</si>
  <si>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</si>
  <si>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</si>
  <si>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</si>
  <si>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</si>
  <si>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</si>
  <si>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</si>
  <si>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</si>
  <si>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</si>
  <si>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</si>
  <si>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</si>
  <si>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</si>
  <si>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</si>
  <si>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</si>
  <si>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</si>
  <si>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</si>
  <si>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</si>
  <si>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</si>
  <si>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</si>
  <si>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</si>
  <si>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</si>
  <si>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</si>
  <si>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</si>
  <si>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</si>
  <si>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</si>
  <si>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</si>
  <si>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</si>
  <si>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</si>
  <si>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</si>
  <si>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</si>
  <si>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</si>
  <si>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</si>
  <si>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</si>
  <si>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</si>
  <si>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</si>
  <si>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</si>
  <si>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</si>
  <si>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</si>
  <si>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</si>
  <si>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</si>
  <si>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</si>
  <si>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</si>
  <si>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</si>
  <si>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</si>
  <si>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</si>
  <si>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</si>
  <si>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</si>
  <si>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</si>
  <si>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</si>
  <si>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</si>
  <si>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</si>
  <si>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</si>
  <si>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</si>
  <si>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</si>
  <si>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</si>
  <si>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</si>
  <si>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</si>
  <si>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</si>
  <si>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</si>
  <si>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</si>
  <si>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</si>
  <si>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</si>
  <si>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</si>
  <si>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</si>
  <si>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</si>
  <si>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</si>
  <si>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</si>
  <si>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</si>
  <si>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</si>
  <si>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</si>
  <si>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</si>
  <si>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</si>
  <si>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</si>
  <si>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</si>
  <si>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</si>
  <si>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</si>
  <si>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</si>
  <si>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</si>
  <si>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</si>
  <si>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</si>
  <si>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</si>
  <si>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</si>
  <si>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</si>
  <si>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</si>
  <si>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</si>
  <si>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</si>
  <si>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</si>
  <si>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</si>
  <si>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</si>
  <si>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</si>
  <si>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</si>
  <si>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</si>
  <si>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</si>
  <si>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</si>
  <si>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</si>
  <si>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</si>
  <si>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</si>
  <si>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</si>
  <si>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</si>
  <si>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</si>
  <si>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</si>
  <si>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</si>
  <si>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</si>
  <si>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</si>
  <si>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</si>
  <si>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</si>
  <si>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</si>
  <si>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</si>
  <si>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</si>
  <si>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</si>
  <si>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</si>
  <si>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</si>
  <si>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</si>
  <si>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</si>
  <si>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</si>
  <si>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</si>
  <si>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</si>
  <si>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</si>
  <si>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</si>
  <si>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</si>
  <si>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</si>
  <si>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</si>
  <si>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</si>
  <si>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</si>
  <si>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</si>
  <si>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</si>
  <si>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</si>
  <si>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</si>
  <si>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</si>
  <si>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</si>
  <si>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</si>
  <si>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</si>
  <si>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</si>
  <si>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</si>
  <si>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</si>
  <si>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</si>
  <si>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</si>
  <si>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</si>
  <si>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</si>
  <si>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</si>
  <si>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</si>
  <si>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</si>
  <si>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</si>
  <si>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</si>
  <si>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</si>
  <si>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</si>
  <si>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</si>
  <si>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</si>
  <si>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</si>
  <si>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</si>
  <si>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</si>
  <si>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</si>
  <si>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</si>
  <si>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</si>
  <si>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</si>
  <si>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</si>
  <si>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</si>
  <si>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</si>
  <si>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</si>
  <si>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</si>
  <si>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</si>
  <si>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</si>
  <si>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</si>
  <si>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</si>
  <si>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</si>
  <si>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</si>
  <si>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</si>
  <si>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</si>
  <si>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</si>
  <si>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</si>
  <si>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</si>
  <si>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</si>
  <si>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</si>
  <si>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</si>
  <si>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</si>
  <si>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</si>
  <si>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</si>
  <si>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</si>
  <si>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</si>
  <si>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</si>
  <si>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</si>
  <si>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</si>
  <si>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</si>
  <si>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</si>
  <si>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</si>
  <si>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</si>
  <si>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</si>
  <si>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</si>
  <si>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</si>
  <si>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横浜市</t>
    <rPh sb="0" eb="3">
      <t>ヨコハマシ</t>
    </rPh>
    <phoneticPr fontId="7"/>
  </si>
  <si>
    <t>横浜市</t>
    <rPh sb="0" eb="3">
      <t>ヨコハマシ</t>
    </rPh>
    <phoneticPr fontId="15"/>
  </si>
  <si>
    <t>下水道事業会計</t>
    <rPh sb="0" eb="3">
      <t>ゲスイドウ</t>
    </rPh>
    <rPh sb="3" eb="5">
      <t>ジギョウ</t>
    </rPh>
    <rPh sb="5" eb="6">
      <t>カイ</t>
    </rPh>
    <rPh sb="6" eb="7">
      <t>ケイ</t>
    </rPh>
    <phoneticPr fontId="3"/>
  </si>
  <si>
    <t>埋立事業会計</t>
  </si>
  <si>
    <t>水道事業会計</t>
  </si>
  <si>
    <t>工業用水道事業会計</t>
  </si>
  <si>
    <t>自動車事業会計</t>
  </si>
  <si>
    <t>高速鉄道事業会計</t>
  </si>
  <si>
    <t>病院事業会計</t>
  </si>
  <si>
    <t>風力発電事業費会計</t>
  </si>
  <si>
    <t>中央卸売市場費会計</t>
  </si>
  <si>
    <t>中央と畜場費会計</t>
  </si>
  <si>
    <t>自動車駐車場事業費会計</t>
  </si>
  <si>
    <t>港湾整備事業費会計</t>
  </si>
  <si>
    <t>市街地開発事業費会計</t>
  </si>
  <si>
    <t>(令和３年度決算ﾍﾞｰｽ）</t>
    <rPh sb="4" eb="6">
      <t>ネンド</t>
    </rPh>
    <phoneticPr fontId="7"/>
  </si>
  <si>
    <t>令和３年度</t>
    <rPh sb="3" eb="5">
      <t>ネンド</t>
    </rPh>
    <phoneticPr fontId="7"/>
  </si>
  <si>
    <t>令和２年度</t>
    <phoneticPr fontId="7"/>
  </si>
  <si>
    <t>(令和３年度決算額）</t>
    <rPh sb="4" eb="6">
      <t>ネンド</t>
    </rPh>
    <phoneticPr fontId="7"/>
  </si>
  <si>
    <t>横浜市住宅供給公社</t>
  </si>
  <si>
    <t>横浜シティ・エア・ターミナル株式会社</t>
  </si>
  <si>
    <t>横浜高速鉄道株式会社</t>
  </si>
  <si>
    <t>株式会社横浜シーサイドライン</t>
  </si>
  <si>
    <t>横浜ベイサイドマリーナ株式会社</t>
  </si>
  <si>
    <t>横浜交通開発株式会社</t>
  </si>
  <si>
    <t>横浜港埠頭株式会社</t>
  </si>
  <si>
    <t>横浜ウォーター株式会社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</si>
</sst>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13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8" xfId="1" applyNumberFormat="1" applyFill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 textRotation="255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0" fillId="0" borderId="8" xfId="2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2" fillId="0" borderId="8" xfId="3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 shrinkToFit="1"/>
    </xf>
    <xf numFmtId="41" fontId="16" fillId="0" borderId="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B2" sqref="A1:D2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94" t="s">
        <v>0</v>
      </c>
      <c r="B1" s="94"/>
      <c r="C1" s="94"/>
      <c r="D1" s="94"/>
      <c r="E1" s="20" t="s">
        <v>227</v>
      </c>
      <c r="F1" s="2"/>
    </row>
    <row r="3" spans="1:9" ht="14.25">
      <c r="A3" s="10" t="s">
        <v>103</v>
      </c>
    </row>
    <row r="5" spans="1:9">
      <c r="A5" s="9" t="s">
        <v>217</v>
      </c>
    </row>
    <row r="6" spans="1:9" ht="14.25">
      <c r="A6" s="3"/>
      <c r="G6" s="96" t="s">
        <v>104</v>
      </c>
      <c r="H6" s="97"/>
      <c r="I6" s="97"/>
    </row>
    <row r="7" spans="1:9" ht="27" customHeight="1">
      <c r="A7" s="8"/>
      <c r="B7" s="4"/>
      <c r="C7" s="4"/>
      <c r="D7" s="4"/>
      <c r="E7" s="60"/>
      <c r="F7" s="52" t="s">
        <v>218</v>
      </c>
      <c r="G7" s="52"/>
      <c r="H7" s="52" t="s">
        <v>226</v>
      </c>
      <c r="I7" s="53" t="s">
        <v>20</v>
      </c>
    </row>
    <row r="8" spans="1:9" ht="17.100000000000001" customHeight="1">
      <c r="A8" s="5"/>
      <c r="B8" s="6"/>
      <c r="C8" s="6"/>
      <c r="D8" s="6"/>
      <c r="E8" s="61"/>
      <c r="F8" s="54" t="s">
        <v>101</v>
      </c>
      <c r="G8" s="54" t="s">
        <v>1</v>
      </c>
      <c r="H8" s="54" t="s">
        <v>215</v>
      </c>
      <c r="I8" s="55"/>
    </row>
    <row r="9" spans="1:9" ht="18" customHeight="1">
      <c r="A9" s="95" t="s">
        <v>79</v>
      </c>
      <c r="B9" s="95" t="s">
        <v>80</v>
      </c>
      <c r="C9" s="62" t="s">
        <v>2</v>
      </c>
      <c r="D9" s="56"/>
      <c r="E9" s="56"/>
      <c r="F9" s="57">
        <v>861889</v>
      </c>
      <c r="G9" s="58">
        <f t="shared" ref="G9:G22" si="0">F9/$F$22*100</f>
        <v>42.968530720722917</v>
      </c>
      <c r="H9" s="57">
        <v>843812</v>
      </c>
      <c r="I9" s="58">
        <f t="shared" ref="I9:I21" si="1">(F9/H9-1)*100</f>
        <v>2.1423018397462856</v>
      </c>
    </row>
    <row r="10" spans="1:9" ht="18" customHeight="1">
      <c r="A10" s="95"/>
      <c r="B10" s="95"/>
      <c r="C10" s="64"/>
      <c r="D10" s="62" t="s">
        <v>21</v>
      </c>
      <c r="E10" s="56"/>
      <c r="F10" s="57">
        <v>464918</v>
      </c>
      <c r="G10" s="58">
        <f t="shared" si="0"/>
        <v>23.177976938581487</v>
      </c>
      <c r="H10" s="57">
        <v>453628</v>
      </c>
      <c r="I10" s="58">
        <f t="shared" si="1"/>
        <v>2.4888234412337784</v>
      </c>
    </row>
    <row r="11" spans="1:9" ht="18" customHeight="1">
      <c r="A11" s="95"/>
      <c r="B11" s="95"/>
      <c r="C11" s="51"/>
      <c r="D11" s="51"/>
      <c r="E11" s="30" t="s">
        <v>22</v>
      </c>
      <c r="F11" s="57">
        <v>406772</v>
      </c>
      <c r="G11" s="58">
        <f t="shared" si="0"/>
        <v>20.279171886785775</v>
      </c>
      <c r="H11" s="57">
        <v>395477</v>
      </c>
      <c r="I11" s="58">
        <f t="shared" si="1"/>
        <v>2.856044725736262</v>
      </c>
    </row>
    <row r="12" spans="1:9" ht="18" customHeight="1">
      <c r="A12" s="95"/>
      <c r="B12" s="95"/>
      <c r="C12" s="51"/>
      <c r="D12" s="29"/>
      <c r="E12" s="30" t="s">
        <v>23</v>
      </c>
      <c r="F12" s="57">
        <v>34507</v>
      </c>
      <c r="G12" s="58">
        <f>F12/$F$22*100</f>
        <v>1.7203086355435395</v>
      </c>
      <c r="H12" s="57">
        <v>34258</v>
      </c>
      <c r="I12" s="58">
        <f t="shared" si="1"/>
        <v>0.72683752700100079</v>
      </c>
    </row>
    <row r="13" spans="1:9" ht="18" customHeight="1">
      <c r="A13" s="95"/>
      <c r="B13" s="95"/>
      <c r="C13" s="63"/>
      <c r="D13" s="56" t="s">
        <v>24</v>
      </c>
      <c r="E13" s="56"/>
      <c r="F13" s="57">
        <v>289906</v>
      </c>
      <c r="G13" s="58">
        <f t="shared" si="0"/>
        <v>14.452945642793793</v>
      </c>
      <c r="H13" s="57">
        <v>284692</v>
      </c>
      <c r="I13" s="58">
        <f t="shared" si="1"/>
        <v>1.831452938614353</v>
      </c>
    </row>
    <row r="14" spans="1:9" ht="18" customHeight="1">
      <c r="A14" s="95"/>
      <c r="B14" s="95"/>
      <c r="C14" s="56" t="s">
        <v>3</v>
      </c>
      <c r="D14" s="56"/>
      <c r="E14" s="56"/>
      <c r="F14" s="57">
        <v>8658</v>
      </c>
      <c r="G14" s="58">
        <f t="shared" si="0"/>
        <v>0.43163509335891176</v>
      </c>
      <c r="H14" s="57">
        <v>8561</v>
      </c>
      <c r="I14" s="58">
        <f t="shared" si="1"/>
        <v>1.1330452049994166</v>
      </c>
    </row>
    <row r="15" spans="1:9" ht="18" customHeight="1">
      <c r="A15" s="95"/>
      <c r="B15" s="95"/>
      <c r="C15" s="56" t="s">
        <v>4</v>
      </c>
      <c r="D15" s="56"/>
      <c r="E15" s="56"/>
      <c r="F15" s="57">
        <v>33000</v>
      </c>
      <c r="G15" s="58">
        <f t="shared" si="0"/>
        <v>1.6451788035162955</v>
      </c>
      <c r="H15" s="57">
        <v>26500</v>
      </c>
      <c r="I15" s="58">
        <f t="shared" si="1"/>
        <v>24.528301886792448</v>
      </c>
    </row>
    <row r="16" spans="1:9" ht="18" customHeight="1">
      <c r="A16" s="95"/>
      <c r="B16" s="95"/>
      <c r="C16" s="56" t="s">
        <v>25</v>
      </c>
      <c r="D16" s="56"/>
      <c r="E16" s="56"/>
      <c r="F16" s="57">
        <v>44204</v>
      </c>
      <c r="G16" s="58">
        <f t="shared" si="0"/>
        <v>2.2037419342616462</v>
      </c>
      <c r="H16" s="57">
        <v>44078</v>
      </c>
      <c r="I16" s="58">
        <f>(F16/H16-1)*100</f>
        <v>0.28585689005853343</v>
      </c>
    </row>
    <row r="17" spans="1:9" ht="18" customHeight="1">
      <c r="A17" s="95"/>
      <c r="B17" s="95"/>
      <c r="C17" s="56" t="s">
        <v>5</v>
      </c>
      <c r="D17" s="56"/>
      <c r="E17" s="56"/>
      <c r="F17" s="57">
        <v>405258</v>
      </c>
      <c r="G17" s="58">
        <f t="shared" si="0"/>
        <v>20.203693077436572</v>
      </c>
      <c r="H17" s="57">
        <v>404472</v>
      </c>
      <c r="I17" s="58">
        <f t="shared" si="1"/>
        <v>0.19432741945053511</v>
      </c>
    </row>
    <row r="18" spans="1:9" ht="18" customHeight="1">
      <c r="A18" s="95"/>
      <c r="B18" s="95"/>
      <c r="C18" s="56" t="s">
        <v>26</v>
      </c>
      <c r="D18" s="56"/>
      <c r="E18" s="56"/>
      <c r="F18" s="57">
        <v>110644</v>
      </c>
      <c r="G18" s="58">
        <f t="shared" si="0"/>
        <v>5.5160352586744548</v>
      </c>
      <c r="H18" s="57">
        <v>103728</v>
      </c>
      <c r="I18" s="58">
        <f t="shared" si="1"/>
        <v>6.6674379145457374</v>
      </c>
    </row>
    <row r="19" spans="1:9" ht="18" customHeight="1">
      <c r="A19" s="95"/>
      <c r="B19" s="95"/>
      <c r="C19" s="56" t="s">
        <v>27</v>
      </c>
      <c r="D19" s="56"/>
      <c r="E19" s="56"/>
      <c r="F19" s="57">
        <v>14406</v>
      </c>
      <c r="G19" s="58">
        <f t="shared" si="0"/>
        <v>0.71819532858956825</v>
      </c>
      <c r="H19" s="57">
        <v>39896</v>
      </c>
      <c r="I19" s="58">
        <f t="shared" si="1"/>
        <v>-63.891116903950262</v>
      </c>
    </row>
    <row r="20" spans="1:9" ht="18" customHeight="1">
      <c r="A20" s="95"/>
      <c r="B20" s="95"/>
      <c r="C20" s="56" t="s">
        <v>6</v>
      </c>
      <c r="D20" s="56"/>
      <c r="E20" s="56"/>
      <c r="F20" s="57">
        <v>136612</v>
      </c>
      <c r="G20" s="58">
        <f t="shared" si="0"/>
        <v>6.8106414153323689</v>
      </c>
      <c r="H20" s="57">
        <v>158819</v>
      </c>
      <c r="I20" s="58">
        <f t="shared" si="1"/>
        <v>-13.982583947764438</v>
      </c>
    </row>
    <row r="21" spans="1:9" ht="18" customHeight="1">
      <c r="A21" s="95"/>
      <c r="B21" s="95"/>
      <c r="C21" s="56" t="s">
        <v>7</v>
      </c>
      <c r="D21" s="56"/>
      <c r="E21" s="56"/>
      <c r="F21" s="57">
        <v>391190</v>
      </c>
      <c r="G21" s="58">
        <f t="shared" si="0"/>
        <v>19.50234836810726</v>
      </c>
      <c r="H21" s="57">
        <v>374933</v>
      </c>
      <c r="I21" s="58">
        <f t="shared" si="1"/>
        <v>4.3359746941453503</v>
      </c>
    </row>
    <row r="22" spans="1:9" ht="18" customHeight="1">
      <c r="A22" s="95"/>
      <c r="B22" s="95"/>
      <c r="C22" s="56" t="s">
        <v>8</v>
      </c>
      <c r="D22" s="56"/>
      <c r="E22" s="56"/>
      <c r="F22" s="57">
        <f>SUM(F9,F14:F21)</f>
        <v>2005861</v>
      </c>
      <c r="G22" s="58">
        <f t="shared" si="0"/>
        <v>100</v>
      </c>
      <c r="H22" s="57">
        <f>SUM(H9,H14:H21)</f>
        <v>2004799</v>
      </c>
      <c r="I22" s="58">
        <f t="shared" ref="I22:I40" si="2">(F22/H22-1)*100</f>
        <v>5.2972891546732015E-2</v>
      </c>
    </row>
    <row r="23" spans="1:9" ht="18" customHeight="1">
      <c r="A23" s="95"/>
      <c r="B23" s="95" t="s">
        <v>81</v>
      </c>
      <c r="C23" s="65" t="s">
        <v>9</v>
      </c>
      <c r="D23" s="30"/>
      <c r="E23" s="30"/>
      <c r="F23" s="57">
        <v>1094726</v>
      </c>
      <c r="G23" s="58">
        <f t="shared" ref="G23:G37" si="3">F23/$F$40*100</f>
        <v>54.576363965399402</v>
      </c>
      <c r="H23" s="57">
        <v>1111967</v>
      </c>
      <c r="I23" s="58">
        <f t="shared" si="2"/>
        <v>-1.550495653198336</v>
      </c>
    </row>
    <row r="24" spans="1:9" ht="18" customHeight="1">
      <c r="A24" s="95"/>
      <c r="B24" s="95"/>
      <c r="C24" s="64"/>
      <c r="D24" s="30" t="s">
        <v>10</v>
      </c>
      <c r="E24" s="30"/>
      <c r="F24" s="57">
        <v>361959</v>
      </c>
      <c r="G24" s="58">
        <f t="shared" si="3"/>
        <v>18.045068925513782</v>
      </c>
      <c r="H24" s="57">
        <v>368014</v>
      </c>
      <c r="I24" s="58">
        <f t="shared" si="2"/>
        <v>-1.6453178411690805</v>
      </c>
    </row>
    <row r="25" spans="1:9" ht="18" customHeight="1">
      <c r="A25" s="95"/>
      <c r="B25" s="95"/>
      <c r="C25" s="64"/>
      <c r="D25" s="30" t="s">
        <v>28</v>
      </c>
      <c r="E25" s="30"/>
      <c r="F25" s="57">
        <v>551056</v>
      </c>
      <c r="G25" s="58">
        <f t="shared" si="3"/>
        <v>27.472292446984113</v>
      </c>
      <c r="H25" s="57">
        <v>527018</v>
      </c>
      <c r="I25" s="58">
        <f t="shared" si="2"/>
        <v>4.5611345343043341</v>
      </c>
    </row>
    <row r="26" spans="1:9" ht="18" customHeight="1">
      <c r="A26" s="95"/>
      <c r="B26" s="95"/>
      <c r="C26" s="63"/>
      <c r="D26" s="30" t="s">
        <v>11</v>
      </c>
      <c r="E26" s="30"/>
      <c r="F26" s="57">
        <v>181711</v>
      </c>
      <c r="G26" s="58">
        <f t="shared" si="3"/>
        <v>9.0590025929015017</v>
      </c>
      <c r="H26" s="57">
        <v>216935</v>
      </c>
      <c r="I26" s="58">
        <f t="shared" si="2"/>
        <v>-16.237121718487103</v>
      </c>
    </row>
    <row r="27" spans="1:9" ht="18" customHeight="1">
      <c r="A27" s="95"/>
      <c r="B27" s="95"/>
      <c r="C27" s="65" t="s">
        <v>12</v>
      </c>
      <c r="D27" s="30"/>
      <c r="E27" s="30"/>
      <c r="F27" s="57">
        <f>701172+1002-1</f>
        <v>702173</v>
      </c>
      <c r="G27" s="58">
        <f t="shared" si="3"/>
        <v>35.006064727316598</v>
      </c>
      <c r="H27" s="57">
        <v>685579</v>
      </c>
      <c r="I27" s="58">
        <f t="shared" si="2"/>
        <v>2.4204358651592317</v>
      </c>
    </row>
    <row r="28" spans="1:9" ht="18" customHeight="1">
      <c r="A28" s="95"/>
      <c r="B28" s="95"/>
      <c r="C28" s="64"/>
      <c r="D28" s="30" t="s">
        <v>13</v>
      </c>
      <c r="E28" s="30"/>
      <c r="F28" s="57">
        <v>236132</v>
      </c>
      <c r="G28" s="58">
        <f t="shared" si="3"/>
        <v>11.772101855512421</v>
      </c>
      <c r="H28" s="57">
        <v>233219</v>
      </c>
      <c r="I28" s="58">
        <f t="shared" si="2"/>
        <v>1.2490406013232258</v>
      </c>
    </row>
    <row r="29" spans="1:9" ht="18" customHeight="1">
      <c r="A29" s="95"/>
      <c r="B29" s="95"/>
      <c r="C29" s="64"/>
      <c r="D29" s="30" t="s">
        <v>29</v>
      </c>
      <c r="E29" s="30"/>
      <c r="F29" s="57">
        <v>13451</v>
      </c>
      <c r="G29" s="58">
        <f t="shared" si="3"/>
        <v>0.67058485109386945</v>
      </c>
      <c r="H29" s="57">
        <v>12261</v>
      </c>
      <c r="I29" s="58">
        <f t="shared" si="2"/>
        <v>9.7055705081151586</v>
      </c>
    </row>
    <row r="30" spans="1:9" ht="18" customHeight="1">
      <c r="A30" s="95"/>
      <c r="B30" s="95"/>
      <c r="C30" s="64"/>
      <c r="D30" s="30" t="s">
        <v>30</v>
      </c>
      <c r="E30" s="30"/>
      <c r="F30" s="57">
        <v>150097</v>
      </c>
      <c r="G30" s="58">
        <f t="shared" si="3"/>
        <v>7.4829212991328911</v>
      </c>
      <c r="H30" s="57">
        <v>150454</v>
      </c>
      <c r="I30" s="58">
        <f t="shared" si="2"/>
        <v>-0.23728182700359923</v>
      </c>
    </row>
    <row r="31" spans="1:9" ht="18" customHeight="1">
      <c r="A31" s="95"/>
      <c r="B31" s="95"/>
      <c r="C31" s="64"/>
      <c r="D31" s="30" t="s">
        <v>31</v>
      </c>
      <c r="E31" s="30"/>
      <c r="F31" s="57">
        <v>201214</v>
      </c>
      <c r="G31" s="58">
        <f t="shared" si="3"/>
        <v>10.031303265779632</v>
      </c>
      <c r="H31" s="57">
        <v>125109</v>
      </c>
      <c r="I31" s="58">
        <f t="shared" si="2"/>
        <v>60.830955406885188</v>
      </c>
    </row>
    <row r="32" spans="1:9" ht="18" customHeight="1">
      <c r="A32" s="95"/>
      <c r="B32" s="95"/>
      <c r="C32" s="64"/>
      <c r="D32" s="30" t="s">
        <v>14</v>
      </c>
      <c r="E32" s="30"/>
      <c r="F32" s="57">
        <v>16040</v>
      </c>
      <c r="G32" s="58">
        <f t="shared" si="3"/>
        <v>0.79965660631519331</v>
      </c>
      <c r="H32" s="57">
        <v>5910</v>
      </c>
      <c r="I32" s="58">
        <f t="shared" si="2"/>
        <v>171.40439932318102</v>
      </c>
    </row>
    <row r="33" spans="1:9" ht="18" customHeight="1">
      <c r="A33" s="95"/>
      <c r="B33" s="95"/>
      <c r="C33" s="63"/>
      <c r="D33" s="30" t="s">
        <v>32</v>
      </c>
      <c r="E33" s="30"/>
      <c r="F33" s="57">
        <f>6132+78106</f>
        <v>84238</v>
      </c>
      <c r="G33" s="58">
        <f t="shared" si="3"/>
        <v>4.1995930924425968</v>
      </c>
      <c r="H33" s="57">
        <v>157626</v>
      </c>
      <c r="I33" s="58">
        <f t="shared" si="2"/>
        <v>-46.558308908428813</v>
      </c>
    </row>
    <row r="34" spans="1:9" ht="18" customHeight="1">
      <c r="A34" s="95"/>
      <c r="B34" s="95"/>
      <c r="C34" s="65" t="s">
        <v>15</v>
      </c>
      <c r="D34" s="30"/>
      <c r="E34" s="30"/>
      <c r="F34" s="57">
        <v>208962</v>
      </c>
      <c r="G34" s="58">
        <f t="shared" si="3"/>
        <v>10.417571307284005</v>
      </c>
      <c r="H34" s="57">
        <v>207253</v>
      </c>
      <c r="I34" s="58">
        <f t="shared" si="2"/>
        <v>0.82459602514801666</v>
      </c>
    </row>
    <row r="35" spans="1:9" ht="18" customHeight="1">
      <c r="A35" s="95"/>
      <c r="B35" s="95"/>
      <c r="C35" s="64"/>
      <c r="D35" s="65" t="s">
        <v>16</v>
      </c>
      <c r="E35" s="30"/>
      <c r="F35" s="57">
        <v>208962</v>
      </c>
      <c r="G35" s="58">
        <f t="shared" si="3"/>
        <v>10.417571307284005</v>
      </c>
      <c r="H35" s="57">
        <v>207253</v>
      </c>
      <c r="I35" s="58">
        <f t="shared" si="2"/>
        <v>0.82459602514801666</v>
      </c>
    </row>
    <row r="36" spans="1:9" ht="18" customHeight="1">
      <c r="A36" s="95"/>
      <c r="B36" s="95"/>
      <c r="C36" s="64"/>
      <c r="D36" s="64"/>
      <c r="E36" s="59" t="s">
        <v>102</v>
      </c>
      <c r="F36" s="57">
        <f>66295+12624</f>
        <v>78919</v>
      </c>
      <c r="G36" s="58">
        <f t="shared" si="3"/>
        <v>3.9344201816576523</v>
      </c>
      <c r="H36" s="57">
        <v>82000</v>
      </c>
      <c r="I36" s="58">
        <f>(F36/H36-1)*100</f>
        <v>-3.7573170731707295</v>
      </c>
    </row>
    <row r="37" spans="1:9" ht="18" customHeight="1">
      <c r="A37" s="95"/>
      <c r="B37" s="95"/>
      <c r="C37" s="64"/>
      <c r="D37" s="63"/>
      <c r="E37" s="30" t="s">
        <v>33</v>
      </c>
      <c r="F37" s="57">
        <f>129765+278</f>
        <v>130043</v>
      </c>
      <c r="G37" s="58">
        <f t="shared" si="3"/>
        <v>6.4831511256263514</v>
      </c>
      <c r="H37" s="57">
        <v>124989</v>
      </c>
      <c r="I37" s="58">
        <f t="shared" si="2"/>
        <v>4.0435558329132926</v>
      </c>
    </row>
    <row r="38" spans="1:9" ht="18" customHeight="1">
      <c r="A38" s="95"/>
      <c r="B38" s="95"/>
      <c r="C38" s="64"/>
      <c r="D38" s="56" t="s">
        <v>34</v>
      </c>
      <c r="E38" s="56"/>
      <c r="F38" s="57">
        <v>0</v>
      </c>
      <c r="G38" s="58">
        <f>F38/$F$40*100</f>
        <v>0</v>
      </c>
      <c r="H38" s="57">
        <v>0</v>
      </c>
      <c r="I38" s="58" t="e">
        <f t="shared" si="2"/>
        <v>#DIV/0!</v>
      </c>
    </row>
    <row r="39" spans="1:9" ht="18" customHeight="1">
      <c r="A39" s="95"/>
      <c r="B39" s="95"/>
      <c r="C39" s="63"/>
      <c r="D39" s="56" t="s">
        <v>35</v>
      </c>
      <c r="E39" s="56"/>
      <c r="F39" s="57">
        <v>0</v>
      </c>
      <c r="G39" s="58">
        <f>F39/$F$40*100</f>
        <v>0</v>
      </c>
      <c r="H39" s="57">
        <v>0</v>
      </c>
      <c r="I39" s="58" t="e">
        <f t="shared" si="2"/>
        <v>#DIV/0!</v>
      </c>
    </row>
    <row r="40" spans="1:9" ht="18" customHeight="1">
      <c r="A40" s="95"/>
      <c r="B40" s="95"/>
      <c r="C40" s="30" t="s">
        <v>17</v>
      </c>
      <c r="D40" s="30"/>
      <c r="E40" s="30"/>
      <c r="F40" s="57">
        <f>SUM(F23,F27,F34)</f>
        <v>2005861</v>
      </c>
      <c r="G40" s="58">
        <f>F40/$F$40*100</f>
        <v>100</v>
      </c>
      <c r="H40" s="57">
        <f>SUM(H23,H27,H34)</f>
        <v>2004799</v>
      </c>
      <c r="I40" s="58">
        <f t="shared" si="2"/>
        <v>5.2972891546732015E-2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view="pageBreakPreview" zoomScale="94" zoomScaleNormal="100" zoomScaleSheetLayoutView="94" workbookViewId="0">
      <pane xSplit="5" ySplit="7" topLeftCell="F26" activePane="bottomRight" state="frozen"/>
      <selection activeCell="G46" sqref="G46"/>
      <selection pane="topRight" activeCell="G46" sqref="G46"/>
      <selection pane="bottomLeft" activeCell="G46" sqref="G46"/>
      <selection pane="bottomRight" activeCell="H49" sqref="H49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5" width="13.625" style="1" customWidth="1"/>
    <col min="26" max="29" width="12" style="1" customWidth="1"/>
    <col min="30" max="16384" width="9" style="1"/>
  </cols>
  <sheetData>
    <row r="1" spans="1:29" ht="33.950000000000003" customHeight="1">
      <c r="A1" s="17" t="s">
        <v>0</v>
      </c>
      <c r="B1" s="13"/>
      <c r="C1" s="13"/>
      <c r="D1" s="21" t="s">
        <v>227</v>
      </c>
      <c r="E1" s="14"/>
      <c r="F1" s="14"/>
      <c r="G1" s="14"/>
    </row>
    <row r="2" spans="1:29" ht="15" customHeight="1"/>
    <row r="3" spans="1:29" ht="15" customHeight="1">
      <c r="A3" s="15" t="s">
        <v>42</v>
      </c>
      <c r="B3" s="15"/>
      <c r="C3" s="15"/>
      <c r="D3" s="15"/>
    </row>
    <row r="4" spans="1:29" ht="15" customHeight="1">
      <c r="A4" s="15"/>
      <c r="B4" s="15"/>
      <c r="C4" s="15"/>
      <c r="D4" s="15"/>
    </row>
    <row r="5" spans="1:29" ht="15.95" customHeight="1">
      <c r="A5" s="12" t="s">
        <v>219</v>
      </c>
      <c r="B5" s="12"/>
      <c r="C5" s="12"/>
      <c r="D5" s="12"/>
      <c r="K5" s="16"/>
      <c r="S5" s="16" t="s">
        <v>43</v>
      </c>
    </row>
    <row r="6" spans="1:29" ht="15.95" customHeight="1">
      <c r="A6" s="106" t="s">
        <v>44</v>
      </c>
      <c r="B6" s="107"/>
      <c r="C6" s="107"/>
      <c r="D6" s="107"/>
      <c r="E6" s="107"/>
      <c r="F6" s="98" t="s">
        <v>229</v>
      </c>
      <c r="G6" s="98"/>
      <c r="H6" s="98" t="s">
        <v>230</v>
      </c>
      <c r="I6" s="98"/>
      <c r="J6" s="98" t="s">
        <v>231</v>
      </c>
      <c r="K6" s="98"/>
      <c r="L6" s="98" t="s">
        <v>232</v>
      </c>
      <c r="M6" s="98"/>
      <c r="N6" s="98" t="s">
        <v>233</v>
      </c>
      <c r="O6" s="98"/>
      <c r="P6" s="98" t="s">
        <v>234</v>
      </c>
      <c r="Q6" s="98"/>
      <c r="R6" s="98" t="s">
        <v>235</v>
      </c>
      <c r="S6" s="98"/>
    </row>
    <row r="7" spans="1:29" ht="15.95" customHeight="1">
      <c r="A7" s="107"/>
      <c r="B7" s="107"/>
      <c r="C7" s="107"/>
      <c r="D7" s="107"/>
      <c r="E7" s="107"/>
      <c r="F7" s="54" t="s">
        <v>220</v>
      </c>
      <c r="G7" s="54" t="s">
        <v>226</v>
      </c>
      <c r="H7" s="54" t="s">
        <v>220</v>
      </c>
      <c r="I7" s="54" t="s">
        <v>226</v>
      </c>
      <c r="J7" s="54" t="s">
        <v>220</v>
      </c>
      <c r="K7" s="54" t="s">
        <v>226</v>
      </c>
      <c r="L7" s="54" t="s">
        <v>220</v>
      </c>
      <c r="M7" s="54" t="s">
        <v>226</v>
      </c>
      <c r="N7" s="54" t="s">
        <v>220</v>
      </c>
      <c r="O7" s="54" t="s">
        <v>226</v>
      </c>
      <c r="P7" s="54" t="s">
        <v>220</v>
      </c>
      <c r="Q7" s="54" t="s">
        <v>226</v>
      </c>
      <c r="R7" s="54" t="s">
        <v>220</v>
      </c>
      <c r="S7" s="54" t="s">
        <v>226</v>
      </c>
    </row>
    <row r="8" spans="1:29" ht="15.95" customHeight="1">
      <c r="A8" s="102" t="s">
        <v>83</v>
      </c>
      <c r="B8" s="62" t="s">
        <v>45</v>
      </c>
      <c r="C8" s="56"/>
      <c r="D8" s="56"/>
      <c r="E8" s="66" t="s">
        <v>36</v>
      </c>
      <c r="F8" s="67">
        <v>124929</v>
      </c>
      <c r="G8" s="67">
        <v>128329</v>
      </c>
      <c r="H8" s="67">
        <v>12749</v>
      </c>
      <c r="I8" s="67">
        <v>20147</v>
      </c>
      <c r="J8" s="67">
        <v>85948</v>
      </c>
      <c r="K8" s="67">
        <v>84664</v>
      </c>
      <c r="L8" s="67">
        <v>2716</v>
      </c>
      <c r="M8" s="67">
        <v>2730</v>
      </c>
      <c r="N8" s="67">
        <v>20704</v>
      </c>
      <c r="O8" s="67">
        <v>21095</v>
      </c>
      <c r="P8" s="67">
        <v>47725</v>
      </c>
      <c r="Q8" s="67">
        <v>45068</v>
      </c>
      <c r="R8" s="67">
        <v>43227</v>
      </c>
      <c r="S8" s="67">
        <v>42091</v>
      </c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5.95" customHeight="1">
      <c r="A9" s="102"/>
      <c r="B9" s="64"/>
      <c r="C9" s="56" t="s">
        <v>46</v>
      </c>
      <c r="D9" s="56"/>
      <c r="E9" s="66" t="s">
        <v>37</v>
      </c>
      <c r="F9" s="67">
        <v>124715</v>
      </c>
      <c r="G9" s="67">
        <v>128103</v>
      </c>
      <c r="H9" s="67">
        <v>12749</v>
      </c>
      <c r="I9" s="67">
        <v>20147</v>
      </c>
      <c r="J9" s="67">
        <v>85948</v>
      </c>
      <c r="K9" s="67">
        <v>84664</v>
      </c>
      <c r="L9" s="67">
        <v>2716</v>
      </c>
      <c r="M9" s="67">
        <v>2730</v>
      </c>
      <c r="N9" s="67">
        <v>20704</v>
      </c>
      <c r="O9" s="67">
        <v>21095</v>
      </c>
      <c r="P9" s="67">
        <v>47725</v>
      </c>
      <c r="Q9" s="67">
        <v>45068</v>
      </c>
      <c r="R9" s="67">
        <v>43133</v>
      </c>
      <c r="S9" s="67">
        <v>42091</v>
      </c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5.95" customHeight="1">
      <c r="A10" s="102"/>
      <c r="B10" s="63"/>
      <c r="C10" s="56" t="s">
        <v>47</v>
      </c>
      <c r="D10" s="56"/>
      <c r="E10" s="66" t="s">
        <v>38</v>
      </c>
      <c r="F10" s="67">
        <v>214</v>
      </c>
      <c r="G10" s="67">
        <v>226</v>
      </c>
      <c r="H10" s="67">
        <v>0</v>
      </c>
      <c r="I10" s="67">
        <v>0</v>
      </c>
      <c r="J10" s="68">
        <v>0</v>
      </c>
      <c r="K10" s="68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94</v>
      </c>
      <c r="S10" s="67">
        <v>0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15.95" customHeight="1">
      <c r="A11" s="102"/>
      <c r="B11" s="62" t="s">
        <v>48</v>
      </c>
      <c r="C11" s="56"/>
      <c r="D11" s="56"/>
      <c r="E11" s="66" t="s">
        <v>39</v>
      </c>
      <c r="F11" s="67">
        <v>123199</v>
      </c>
      <c r="G11" s="67">
        <v>119003</v>
      </c>
      <c r="H11" s="67">
        <v>10459</v>
      </c>
      <c r="I11" s="67">
        <v>12202</v>
      </c>
      <c r="J11" s="67">
        <v>80260</v>
      </c>
      <c r="K11" s="67">
        <v>76378</v>
      </c>
      <c r="L11" s="67">
        <v>2513</v>
      </c>
      <c r="M11" s="67">
        <v>2345</v>
      </c>
      <c r="N11" s="67">
        <v>21629</v>
      </c>
      <c r="O11" s="67">
        <v>21473</v>
      </c>
      <c r="P11" s="67">
        <v>49536</v>
      </c>
      <c r="Q11" s="67">
        <v>43049</v>
      </c>
      <c r="R11" s="67">
        <v>44380</v>
      </c>
      <c r="S11" s="67">
        <v>42848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15.95" customHeight="1">
      <c r="A12" s="102"/>
      <c r="B12" s="64"/>
      <c r="C12" s="56" t="s">
        <v>49</v>
      </c>
      <c r="D12" s="56"/>
      <c r="E12" s="66" t="s">
        <v>40</v>
      </c>
      <c r="F12" s="67">
        <v>122778</v>
      </c>
      <c r="G12" s="67">
        <v>118870</v>
      </c>
      <c r="H12" s="67">
        <v>10459</v>
      </c>
      <c r="I12" s="67">
        <v>12202</v>
      </c>
      <c r="J12" s="67">
        <v>80225</v>
      </c>
      <c r="K12" s="67">
        <v>76343</v>
      </c>
      <c r="L12" s="67">
        <v>2503</v>
      </c>
      <c r="M12" s="67">
        <v>2335</v>
      </c>
      <c r="N12" s="67">
        <v>21589</v>
      </c>
      <c r="O12" s="67">
        <v>21433</v>
      </c>
      <c r="P12" s="67">
        <v>49536</v>
      </c>
      <c r="Q12" s="67">
        <v>43049</v>
      </c>
      <c r="R12" s="67">
        <v>42624</v>
      </c>
      <c r="S12" s="67">
        <v>41529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5.95" customHeight="1">
      <c r="A13" s="102"/>
      <c r="B13" s="63"/>
      <c r="C13" s="56" t="s">
        <v>50</v>
      </c>
      <c r="D13" s="56"/>
      <c r="E13" s="66" t="s">
        <v>41</v>
      </c>
      <c r="F13" s="67">
        <v>421</v>
      </c>
      <c r="G13" s="67">
        <v>133</v>
      </c>
      <c r="H13" s="68">
        <v>0</v>
      </c>
      <c r="I13" s="68">
        <v>0</v>
      </c>
      <c r="J13" s="68">
        <v>35</v>
      </c>
      <c r="K13" s="68">
        <v>35</v>
      </c>
      <c r="L13" s="67">
        <v>10</v>
      </c>
      <c r="M13" s="67">
        <v>10</v>
      </c>
      <c r="N13" s="67">
        <v>40</v>
      </c>
      <c r="O13" s="67">
        <v>40</v>
      </c>
      <c r="P13" s="67">
        <v>0</v>
      </c>
      <c r="Q13" s="67">
        <v>0</v>
      </c>
      <c r="R13" s="67">
        <v>1056</v>
      </c>
      <c r="S13" s="67">
        <v>620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5.95" customHeight="1">
      <c r="A14" s="102"/>
      <c r="B14" s="56" t="s">
        <v>51</v>
      </c>
      <c r="C14" s="56"/>
      <c r="D14" s="56"/>
      <c r="E14" s="66" t="s">
        <v>87</v>
      </c>
      <c r="F14" s="67">
        <f t="shared" ref="F14:S15" si="0">F9-F12</f>
        <v>1937</v>
      </c>
      <c r="G14" s="67">
        <f t="shared" si="0"/>
        <v>9233</v>
      </c>
      <c r="H14" s="67">
        <f t="shared" si="0"/>
        <v>2290</v>
      </c>
      <c r="I14" s="67">
        <f t="shared" si="0"/>
        <v>7945</v>
      </c>
      <c r="J14" s="67">
        <f t="shared" si="0"/>
        <v>5723</v>
      </c>
      <c r="K14" s="67">
        <f t="shared" si="0"/>
        <v>8321</v>
      </c>
      <c r="L14" s="67">
        <f t="shared" si="0"/>
        <v>213</v>
      </c>
      <c r="M14" s="67">
        <f t="shared" si="0"/>
        <v>395</v>
      </c>
      <c r="N14" s="67">
        <f t="shared" si="0"/>
        <v>-885</v>
      </c>
      <c r="O14" s="67">
        <f t="shared" si="0"/>
        <v>-338</v>
      </c>
      <c r="P14" s="67">
        <f t="shared" si="0"/>
        <v>-1811</v>
      </c>
      <c r="Q14" s="67">
        <f t="shared" si="0"/>
        <v>2019</v>
      </c>
      <c r="R14" s="67">
        <f t="shared" si="0"/>
        <v>509</v>
      </c>
      <c r="S14" s="67">
        <f t="shared" si="0"/>
        <v>562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95" customHeight="1">
      <c r="A15" s="102"/>
      <c r="B15" s="56" t="s">
        <v>52</v>
      </c>
      <c r="C15" s="56"/>
      <c r="D15" s="56"/>
      <c r="E15" s="66" t="s">
        <v>88</v>
      </c>
      <c r="F15" s="67">
        <f t="shared" si="0"/>
        <v>-207</v>
      </c>
      <c r="G15" s="67">
        <f t="shared" si="0"/>
        <v>93</v>
      </c>
      <c r="H15" s="67">
        <f t="shared" si="0"/>
        <v>0</v>
      </c>
      <c r="I15" s="67">
        <f t="shared" si="0"/>
        <v>0</v>
      </c>
      <c r="J15" s="67">
        <f t="shared" si="0"/>
        <v>-35</v>
      </c>
      <c r="K15" s="67">
        <f t="shared" si="0"/>
        <v>-35</v>
      </c>
      <c r="L15" s="67">
        <f t="shared" si="0"/>
        <v>-10</v>
      </c>
      <c r="M15" s="67">
        <f t="shared" si="0"/>
        <v>-10</v>
      </c>
      <c r="N15" s="67">
        <f t="shared" si="0"/>
        <v>-40</v>
      </c>
      <c r="O15" s="67">
        <f t="shared" si="0"/>
        <v>-40</v>
      </c>
      <c r="P15" s="67">
        <f t="shared" si="0"/>
        <v>0</v>
      </c>
      <c r="Q15" s="67">
        <f t="shared" si="0"/>
        <v>0</v>
      </c>
      <c r="R15" s="67">
        <f t="shared" si="0"/>
        <v>-962</v>
      </c>
      <c r="S15" s="67">
        <f t="shared" si="0"/>
        <v>-620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15.95" customHeight="1">
      <c r="A16" s="102"/>
      <c r="B16" s="56" t="s">
        <v>53</v>
      </c>
      <c r="C16" s="56"/>
      <c r="D16" s="56"/>
      <c r="E16" s="66" t="s">
        <v>89</v>
      </c>
      <c r="F16" s="67">
        <f t="shared" ref="F16:S16" si="1">F8-F11</f>
        <v>1730</v>
      </c>
      <c r="G16" s="67">
        <f t="shared" si="1"/>
        <v>9326</v>
      </c>
      <c r="H16" s="67">
        <f t="shared" si="1"/>
        <v>2290</v>
      </c>
      <c r="I16" s="67">
        <f t="shared" si="1"/>
        <v>7945</v>
      </c>
      <c r="J16" s="67">
        <f t="shared" si="1"/>
        <v>5688</v>
      </c>
      <c r="K16" s="67">
        <f t="shared" si="1"/>
        <v>8286</v>
      </c>
      <c r="L16" s="67">
        <f t="shared" si="1"/>
        <v>203</v>
      </c>
      <c r="M16" s="67">
        <f t="shared" si="1"/>
        <v>385</v>
      </c>
      <c r="N16" s="67">
        <f t="shared" si="1"/>
        <v>-925</v>
      </c>
      <c r="O16" s="67">
        <f t="shared" si="1"/>
        <v>-378</v>
      </c>
      <c r="P16" s="67">
        <f t="shared" si="1"/>
        <v>-1811</v>
      </c>
      <c r="Q16" s="67">
        <f t="shared" si="1"/>
        <v>2019</v>
      </c>
      <c r="R16" s="67">
        <f t="shared" si="1"/>
        <v>-1153</v>
      </c>
      <c r="S16" s="67">
        <f t="shared" si="1"/>
        <v>-757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15.95" customHeight="1">
      <c r="A17" s="102"/>
      <c r="B17" s="56" t="s">
        <v>54</v>
      </c>
      <c r="C17" s="56"/>
      <c r="D17" s="56"/>
      <c r="E17" s="54"/>
      <c r="F17" s="67">
        <v>0</v>
      </c>
      <c r="G17" s="67">
        <v>0</v>
      </c>
      <c r="H17" s="68">
        <v>0</v>
      </c>
      <c r="I17" s="68">
        <v>0</v>
      </c>
      <c r="J17" s="67">
        <v>0</v>
      </c>
      <c r="K17" s="67">
        <v>0</v>
      </c>
      <c r="L17" s="67">
        <v>0</v>
      </c>
      <c r="M17" s="67">
        <v>0</v>
      </c>
      <c r="N17" s="67">
        <v>5496</v>
      </c>
      <c r="O17" s="67">
        <v>3991</v>
      </c>
      <c r="P17" s="67">
        <v>150433</v>
      </c>
      <c r="Q17" s="67">
        <v>149117</v>
      </c>
      <c r="R17" s="68">
        <v>44947</v>
      </c>
      <c r="S17" s="69">
        <v>48835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5.95" customHeight="1">
      <c r="A18" s="102"/>
      <c r="B18" s="56" t="s">
        <v>55</v>
      </c>
      <c r="C18" s="56"/>
      <c r="D18" s="56"/>
      <c r="E18" s="54"/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15.95" customHeight="1">
      <c r="A19" s="102" t="s">
        <v>84</v>
      </c>
      <c r="B19" s="62" t="s">
        <v>56</v>
      </c>
      <c r="C19" s="56"/>
      <c r="D19" s="56"/>
      <c r="E19" s="66"/>
      <c r="F19" s="67">
        <v>73529</v>
      </c>
      <c r="G19" s="67">
        <v>71292</v>
      </c>
      <c r="H19" s="67">
        <v>5845</v>
      </c>
      <c r="I19" s="67">
        <v>11460</v>
      </c>
      <c r="J19" s="67">
        <v>20619</v>
      </c>
      <c r="K19" s="67">
        <v>17809</v>
      </c>
      <c r="L19" s="67">
        <v>1319</v>
      </c>
      <c r="M19" s="67">
        <v>745</v>
      </c>
      <c r="N19" s="67">
        <v>2166</v>
      </c>
      <c r="O19" s="67">
        <v>700</v>
      </c>
      <c r="P19" s="67">
        <v>25551</v>
      </c>
      <c r="Q19" s="67">
        <v>28226</v>
      </c>
      <c r="R19" s="67">
        <v>4730</v>
      </c>
      <c r="S19" s="67">
        <v>4518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15.95" customHeight="1">
      <c r="A20" s="102"/>
      <c r="B20" s="63"/>
      <c r="C20" s="56" t="s">
        <v>57</v>
      </c>
      <c r="D20" s="56"/>
      <c r="E20" s="66"/>
      <c r="F20" s="67">
        <v>58925</v>
      </c>
      <c r="G20" s="67">
        <v>56447</v>
      </c>
      <c r="H20" s="67">
        <v>0</v>
      </c>
      <c r="I20" s="67">
        <v>8800</v>
      </c>
      <c r="J20" s="67">
        <v>15592</v>
      </c>
      <c r="K20" s="68">
        <v>14640</v>
      </c>
      <c r="L20" s="67">
        <v>1005</v>
      </c>
      <c r="M20" s="67">
        <v>598</v>
      </c>
      <c r="N20" s="67">
        <v>2084</v>
      </c>
      <c r="O20" s="67">
        <v>682</v>
      </c>
      <c r="P20" s="67">
        <v>20464</v>
      </c>
      <c r="Q20" s="67">
        <v>21655</v>
      </c>
      <c r="R20" s="67">
        <v>1292</v>
      </c>
      <c r="S20" s="67">
        <v>1145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5.95" customHeight="1">
      <c r="A21" s="102"/>
      <c r="B21" s="56" t="s">
        <v>58</v>
      </c>
      <c r="C21" s="56"/>
      <c r="D21" s="56"/>
      <c r="E21" s="66" t="s">
        <v>90</v>
      </c>
      <c r="F21" s="67">
        <v>73529</v>
      </c>
      <c r="G21" s="67">
        <v>71292</v>
      </c>
      <c r="H21" s="67">
        <v>5845</v>
      </c>
      <c r="I21" s="67">
        <v>11460</v>
      </c>
      <c r="J21" s="67">
        <v>20619</v>
      </c>
      <c r="K21" s="67">
        <v>17809</v>
      </c>
      <c r="L21" s="67">
        <v>1319</v>
      </c>
      <c r="M21" s="67">
        <v>745</v>
      </c>
      <c r="N21" s="67">
        <v>2166</v>
      </c>
      <c r="O21" s="67">
        <v>700</v>
      </c>
      <c r="P21" s="67">
        <v>25551</v>
      </c>
      <c r="Q21" s="67">
        <v>28226</v>
      </c>
      <c r="R21" s="67">
        <v>4730</v>
      </c>
      <c r="S21" s="67">
        <v>4518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15.95" customHeight="1">
      <c r="A22" s="102"/>
      <c r="B22" s="62" t="s">
        <v>59</v>
      </c>
      <c r="C22" s="56"/>
      <c r="D22" s="56"/>
      <c r="E22" s="66" t="s">
        <v>91</v>
      </c>
      <c r="F22" s="67">
        <v>121879</v>
      </c>
      <c r="G22" s="67">
        <v>122753</v>
      </c>
      <c r="H22" s="67">
        <v>17136</v>
      </c>
      <c r="I22" s="67">
        <v>27023</v>
      </c>
      <c r="J22" s="67">
        <v>51245</v>
      </c>
      <c r="K22" s="67">
        <v>48351</v>
      </c>
      <c r="L22" s="67">
        <v>3706</v>
      </c>
      <c r="M22" s="67">
        <v>2666</v>
      </c>
      <c r="N22" s="67">
        <v>2876</v>
      </c>
      <c r="O22" s="67">
        <v>1282</v>
      </c>
      <c r="P22" s="67">
        <v>48077</v>
      </c>
      <c r="Q22" s="67">
        <v>50448</v>
      </c>
      <c r="R22" s="67">
        <v>6921</v>
      </c>
      <c r="S22" s="67">
        <v>6497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5.95" customHeight="1">
      <c r="A23" s="102"/>
      <c r="B23" s="63" t="s">
        <v>60</v>
      </c>
      <c r="C23" s="56" t="s">
        <v>61</v>
      </c>
      <c r="D23" s="56"/>
      <c r="E23" s="66"/>
      <c r="F23" s="67">
        <v>60539</v>
      </c>
      <c r="G23" s="67">
        <v>63447</v>
      </c>
      <c r="H23" s="67">
        <v>15874</v>
      </c>
      <c r="I23" s="67">
        <v>25319</v>
      </c>
      <c r="J23" s="67">
        <v>11096</v>
      </c>
      <c r="K23" s="67">
        <v>8548</v>
      </c>
      <c r="L23" s="67">
        <v>246</v>
      </c>
      <c r="M23" s="67">
        <v>247</v>
      </c>
      <c r="N23" s="67">
        <v>586</v>
      </c>
      <c r="O23" s="67">
        <v>550</v>
      </c>
      <c r="P23" s="67">
        <v>29802</v>
      </c>
      <c r="Q23" s="67">
        <v>26794</v>
      </c>
      <c r="R23" s="67">
        <v>5414</v>
      </c>
      <c r="S23" s="67">
        <v>5136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5.95" customHeight="1">
      <c r="A24" s="102"/>
      <c r="B24" s="56" t="s">
        <v>92</v>
      </c>
      <c r="C24" s="56"/>
      <c r="D24" s="56"/>
      <c r="E24" s="66" t="s">
        <v>93</v>
      </c>
      <c r="F24" s="67">
        <f t="shared" ref="F24:S24" si="2">F21-F22</f>
        <v>-48350</v>
      </c>
      <c r="G24" s="67">
        <f t="shared" si="2"/>
        <v>-51461</v>
      </c>
      <c r="H24" s="67">
        <f t="shared" si="2"/>
        <v>-11291</v>
      </c>
      <c r="I24" s="67">
        <f t="shared" si="2"/>
        <v>-15563</v>
      </c>
      <c r="J24" s="67">
        <f t="shared" si="2"/>
        <v>-30626</v>
      </c>
      <c r="K24" s="67">
        <f t="shared" si="2"/>
        <v>-30542</v>
      </c>
      <c r="L24" s="67">
        <f t="shared" si="2"/>
        <v>-2387</v>
      </c>
      <c r="M24" s="67">
        <f t="shared" si="2"/>
        <v>-1921</v>
      </c>
      <c r="N24" s="67">
        <f t="shared" si="2"/>
        <v>-710</v>
      </c>
      <c r="O24" s="67">
        <f t="shared" si="2"/>
        <v>-582</v>
      </c>
      <c r="P24" s="67">
        <f t="shared" si="2"/>
        <v>-22526</v>
      </c>
      <c r="Q24" s="67">
        <f t="shared" si="2"/>
        <v>-22222</v>
      </c>
      <c r="R24" s="67">
        <f t="shared" si="2"/>
        <v>-2191</v>
      </c>
      <c r="S24" s="67">
        <f t="shared" si="2"/>
        <v>-1979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5.95" customHeight="1">
      <c r="A25" s="102"/>
      <c r="B25" s="62" t="s">
        <v>62</v>
      </c>
      <c r="C25" s="62"/>
      <c r="D25" s="62"/>
      <c r="E25" s="104" t="s">
        <v>94</v>
      </c>
      <c r="F25" s="99">
        <v>48350</v>
      </c>
      <c r="G25" s="99">
        <v>51461</v>
      </c>
      <c r="H25" s="99">
        <v>11291</v>
      </c>
      <c r="I25" s="99">
        <v>15563</v>
      </c>
      <c r="J25" s="99">
        <v>30626</v>
      </c>
      <c r="K25" s="99">
        <v>30542</v>
      </c>
      <c r="L25" s="99">
        <v>2387</v>
      </c>
      <c r="M25" s="99">
        <v>1921</v>
      </c>
      <c r="N25" s="99">
        <v>710</v>
      </c>
      <c r="O25" s="99">
        <v>582</v>
      </c>
      <c r="P25" s="99">
        <v>22525</v>
      </c>
      <c r="Q25" s="99">
        <v>22221</v>
      </c>
      <c r="R25" s="99">
        <v>2191</v>
      </c>
      <c r="S25" s="99">
        <v>1979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15.95" customHeight="1">
      <c r="A26" s="102"/>
      <c r="B26" s="81" t="s">
        <v>63</v>
      </c>
      <c r="C26" s="81"/>
      <c r="D26" s="81"/>
      <c r="E26" s="105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15.95" customHeight="1">
      <c r="A27" s="102"/>
      <c r="B27" s="56" t="s">
        <v>95</v>
      </c>
      <c r="C27" s="56"/>
      <c r="D27" s="56"/>
      <c r="E27" s="66" t="s">
        <v>96</v>
      </c>
      <c r="F27" s="67">
        <f t="shared" ref="F27:S27" si="3">F24+F25</f>
        <v>0</v>
      </c>
      <c r="G27" s="67">
        <f t="shared" si="3"/>
        <v>0</v>
      </c>
      <c r="H27" s="67">
        <f t="shared" si="3"/>
        <v>0</v>
      </c>
      <c r="I27" s="67">
        <f t="shared" si="3"/>
        <v>0</v>
      </c>
      <c r="J27" s="67">
        <f t="shared" si="3"/>
        <v>0</v>
      </c>
      <c r="K27" s="67">
        <f t="shared" si="3"/>
        <v>0</v>
      </c>
      <c r="L27" s="67">
        <f t="shared" si="3"/>
        <v>0</v>
      </c>
      <c r="M27" s="67">
        <f t="shared" si="3"/>
        <v>0</v>
      </c>
      <c r="N27" s="67">
        <f t="shared" si="3"/>
        <v>0</v>
      </c>
      <c r="O27" s="67">
        <f t="shared" si="3"/>
        <v>0</v>
      </c>
      <c r="P27" s="67">
        <f t="shared" si="3"/>
        <v>-1</v>
      </c>
      <c r="Q27" s="67">
        <f t="shared" si="3"/>
        <v>-1</v>
      </c>
      <c r="R27" s="67">
        <f t="shared" si="3"/>
        <v>0</v>
      </c>
      <c r="S27" s="67">
        <f t="shared" si="3"/>
        <v>0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8"/>
      <c r="P29" s="18"/>
      <c r="Q29" s="19" t="s">
        <v>100</v>
      </c>
      <c r="R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</row>
    <row r="30" spans="1:29" ht="15.95" customHeight="1">
      <c r="A30" s="107" t="s">
        <v>64</v>
      </c>
      <c r="B30" s="107"/>
      <c r="C30" s="107"/>
      <c r="D30" s="107"/>
      <c r="E30" s="107"/>
      <c r="F30" s="109" t="s">
        <v>236</v>
      </c>
      <c r="G30" s="109"/>
      <c r="H30" s="109" t="s">
        <v>237</v>
      </c>
      <c r="I30" s="109"/>
      <c r="J30" s="109" t="s">
        <v>238</v>
      </c>
      <c r="K30" s="109"/>
      <c r="L30" s="109" t="s">
        <v>239</v>
      </c>
      <c r="M30" s="109"/>
      <c r="N30" s="109" t="s">
        <v>240</v>
      </c>
      <c r="O30" s="109"/>
      <c r="P30" s="109" t="s">
        <v>241</v>
      </c>
      <c r="Q30" s="109"/>
      <c r="R30" s="101"/>
      <c r="S30" s="101"/>
      <c r="T30" s="25"/>
      <c r="U30" s="18"/>
      <c r="V30" s="25"/>
      <c r="W30" s="18"/>
      <c r="X30" s="25"/>
      <c r="Y30" s="18"/>
      <c r="Z30" s="25"/>
      <c r="AA30" s="18"/>
      <c r="AB30" s="25"/>
      <c r="AC30" s="18"/>
    </row>
    <row r="31" spans="1:29" ht="15.95" customHeight="1">
      <c r="A31" s="107"/>
      <c r="B31" s="107"/>
      <c r="C31" s="107"/>
      <c r="D31" s="107"/>
      <c r="E31" s="107"/>
      <c r="F31" s="54" t="s">
        <v>220</v>
      </c>
      <c r="G31" s="54" t="s">
        <v>226</v>
      </c>
      <c r="H31" s="54" t="s">
        <v>220</v>
      </c>
      <c r="I31" s="54" t="s">
        <v>226</v>
      </c>
      <c r="J31" s="54" t="s">
        <v>220</v>
      </c>
      <c r="K31" s="54" t="s">
        <v>226</v>
      </c>
      <c r="L31" s="54" t="s">
        <v>220</v>
      </c>
      <c r="M31" s="54" t="s">
        <v>226</v>
      </c>
      <c r="N31" s="54" t="s">
        <v>220</v>
      </c>
      <c r="O31" s="54" t="s">
        <v>226</v>
      </c>
      <c r="P31" s="54" t="s">
        <v>220</v>
      </c>
      <c r="Q31" s="54" t="s">
        <v>226</v>
      </c>
      <c r="R31" s="34"/>
      <c r="S31" s="34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15.95" customHeight="1">
      <c r="A32" s="102" t="s">
        <v>85</v>
      </c>
      <c r="B32" s="62" t="s">
        <v>45</v>
      </c>
      <c r="C32" s="56"/>
      <c r="D32" s="56"/>
      <c r="E32" s="66" t="s">
        <v>36</v>
      </c>
      <c r="F32" s="67">
        <v>99</v>
      </c>
      <c r="G32" s="67">
        <v>96</v>
      </c>
      <c r="H32" s="67">
        <v>2731</v>
      </c>
      <c r="I32" s="67">
        <v>2591</v>
      </c>
      <c r="J32" s="67">
        <v>2400</v>
      </c>
      <c r="K32" s="67">
        <v>2109</v>
      </c>
      <c r="L32" s="67">
        <v>201</v>
      </c>
      <c r="M32" s="67">
        <v>204</v>
      </c>
      <c r="N32" s="67">
        <v>1340</v>
      </c>
      <c r="O32" s="67">
        <v>1349</v>
      </c>
      <c r="P32" s="67">
        <v>52</v>
      </c>
      <c r="Q32" s="67">
        <v>0</v>
      </c>
      <c r="R32" s="22"/>
      <c r="S32" s="22"/>
      <c r="T32" s="22"/>
      <c r="U32" s="22"/>
      <c r="V32" s="22"/>
      <c r="W32" s="22"/>
      <c r="X32" s="24"/>
      <c r="Y32" s="24"/>
      <c r="Z32" s="22"/>
      <c r="AA32" s="22"/>
      <c r="AB32" s="24"/>
      <c r="AC32" s="24"/>
    </row>
    <row r="33" spans="1:29" ht="15.95" customHeight="1">
      <c r="A33" s="103"/>
      <c r="B33" s="64"/>
      <c r="C33" s="62" t="s">
        <v>65</v>
      </c>
      <c r="D33" s="56"/>
      <c r="E33" s="66"/>
      <c r="F33" s="67">
        <v>48</v>
      </c>
      <c r="G33" s="67">
        <v>44</v>
      </c>
      <c r="H33" s="67">
        <v>2572</v>
      </c>
      <c r="I33" s="67">
        <v>2401</v>
      </c>
      <c r="J33" s="67">
        <v>383</v>
      </c>
      <c r="K33" s="67">
        <v>272</v>
      </c>
      <c r="L33" s="67">
        <v>89</v>
      </c>
      <c r="M33" s="67">
        <v>93</v>
      </c>
      <c r="N33" s="67">
        <v>1327</v>
      </c>
      <c r="O33" s="67">
        <v>1337</v>
      </c>
      <c r="P33" s="67">
        <v>0</v>
      </c>
      <c r="Q33" s="67">
        <v>0</v>
      </c>
      <c r="R33" s="22"/>
      <c r="S33" s="22"/>
      <c r="T33" s="22"/>
      <c r="U33" s="22"/>
      <c r="V33" s="22"/>
      <c r="W33" s="22"/>
      <c r="X33" s="24"/>
      <c r="Y33" s="24"/>
      <c r="Z33" s="22"/>
      <c r="AA33" s="22"/>
      <c r="AB33" s="24"/>
      <c r="AC33" s="24"/>
    </row>
    <row r="34" spans="1:29" ht="15.95" customHeight="1">
      <c r="A34" s="103"/>
      <c r="B34" s="64"/>
      <c r="C34" s="63"/>
      <c r="D34" s="56" t="s">
        <v>66</v>
      </c>
      <c r="E34" s="66"/>
      <c r="F34" s="67">
        <v>42</v>
      </c>
      <c r="G34" s="67">
        <v>42</v>
      </c>
      <c r="H34" s="67">
        <v>1474</v>
      </c>
      <c r="I34" s="67">
        <v>1435</v>
      </c>
      <c r="J34" s="67">
        <v>240</v>
      </c>
      <c r="K34" s="67">
        <v>196</v>
      </c>
      <c r="L34" s="67">
        <v>86</v>
      </c>
      <c r="M34" s="67">
        <v>90</v>
      </c>
      <c r="N34" s="67">
        <v>1303</v>
      </c>
      <c r="O34" s="67">
        <v>1310</v>
      </c>
      <c r="P34" s="67">
        <v>0</v>
      </c>
      <c r="Q34" s="67">
        <v>0</v>
      </c>
      <c r="R34" s="22"/>
      <c r="S34" s="22"/>
      <c r="T34" s="22"/>
      <c r="U34" s="22"/>
      <c r="V34" s="22"/>
      <c r="W34" s="22"/>
      <c r="X34" s="24"/>
      <c r="Y34" s="24"/>
      <c r="Z34" s="22"/>
      <c r="AA34" s="22"/>
      <c r="AB34" s="24"/>
      <c r="AC34" s="24"/>
    </row>
    <row r="35" spans="1:29" ht="15.95" customHeight="1">
      <c r="A35" s="103"/>
      <c r="B35" s="63"/>
      <c r="C35" s="56" t="s">
        <v>67</v>
      </c>
      <c r="D35" s="56"/>
      <c r="E35" s="66"/>
      <c r="F35" s="67">
        <v>0</v>
      </c>
      <c r="G35" s="67">
        <v>0</v>
      </c>
      <c r="H35" s="67">
        <v>159</v>
      </c>
      <c r="I35" s="67">
        <v>190</v>
      </c>
      <c r="J35" s="69">
        <v>2016</v>
      </c>
      <c r="K35" s="69">
        <v>1837</v>
      </c>
      <c r="L35" s="67">
        <v>112</v>
      </c>
      <c r="M35" s="67">
        <v>111</v>
      </c>
      <c r="N35" s="67">
        <v>13</v>
      </c>
      <c r="O35" s="67">
        <v>12</v>
      </c>
      <c r="P35" s="67">
        <v>52</v>
      </c>
      <c r="Q35" s="67">
        <v>0</v>
      </c>
      <c r="R35" s="22"/>
      <c r="S35" s="22"/>
      <c r="T35" s="22"/>
      <c r="U35" s="22"/>
      <c r="V35" s="22"/>
      <c r="W35" s="22"/>
      <c r="X35" s="24"/>
      <c r="Y35" s="24"/>
      <c r="Z35" s="22"/>
      <c r="AA35" s="22"/>
      <c r="AB35" s="24"/>
      <c r="AC35" s="24"/>
    </row>
    <row r="36" spans="1:29" ht="15.95" customHeight="1">
      <c r="A36" s="103"/>
      <c r="B36" s="62" t="s">
        <v>48</v>
      </c>
      <c r="C36" s="56"/>
      <c r="D36" s="56"/>
      <c r="E36" s="66" t="s">
        <v>37</v>
      </c>
      <c r="F36" s="67">
        <v>59</v>
      </c>
      <c r="G36" s="67">
        <v>56</v>
      </c>
      <c r="H36" s="67">
        <v>2494</v>
      </c>
      <c r="I36" s="67">
        <v>2387</v>
      </c>
      <c r="J36" s="67">
        <v>2399</v>
      </c>
      <c r="K36" s="67">
        <v>2203</v>
      </c>
      <c r="L36" s="67">
        <v>219</v>
      </c>
      <c r="M36" s="67">
        <v>239</v>
      </c>
      <c r="N36" s="67">
        <v>1501</v>
      </c>
      <c r="O36" s="67">
        <v>886</v>
      </c>
      <c r="P36" s="67">
        <v>52</v>
      </c>
      <c r="Q36" s="67">
        <v>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4"/>
      <c r="AC36" s="24"/>
    </row>
    <row r="37" spans="1:29" ht="15.95" customHeight="1">
      <c r="A37" s="103"/>
      <c r="B37" s="64"/>
      <c r="C37" s="56" t="s">
        <v>68</v>
      </c>
      <c r="D37" s="56"/>
      <c r="E37" s="66"/>
      <c r="F37" s="67">
        <v>59</v>
      </c>
      <c r="G37" s="67">
        <v>56</v>
      </c>
      <c r="H37" s="67">
        <v>2373</v>
      </c>
      <c r="I37" s="67">
        <v>2281</v>
      </c>
      <c r="J37" s="67">
        <v>2358</v>
      </c>
      <c r="K37" s="67">
        <v>2163</v>
      </c>
      <c r="L37" s="67">
        <v>217</v>
      </c>
      <c r="M37" s="67">
        <v>235</v>
      </c>
      <c r="N37" s="67">
        <v>1174</v>
      </c>
      <c r="O37" s="67">
        <v>743</v>
      </c>
      <c r="P37" s="67">
        <v>52</v>
      </c>
      <c r="Q37" s="67">
        <v>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4"/>
      <c r="AC37" s="24"/>
    </row>
    <row r="38" spans="1:29" ht="15.95" customHeight="1">
      <c r="A38" s="103"/>
      <c r="B38" s="63"/>
      <c r="C38" s="56" t="s">
        <v>69</v>
      </c>
      <c r="D38" s="56"/>
      <c r="E38" s="66"/>
      <c r="F38" s="67">
        <v>0</v>
      </c>
      <c r="G38" s="67">
        <v>0</v>
      </c>
      <c r="H38" s="67">
        <v>120</v>
      </c>
      <c r="I38" s="67">
        <v>106</v>
      </c>
      <c r="J38" s="67">
        <v>40</v>
      </c>
      <c r="K38" s="69">
        <v>39</v>
      </c>
      <c r="L38" s="67">
        <v>2</v>
      </c>
      <c r="M38" s="67">
        <v>4</v>
      </c>
      <c r="N38" s="67">
        <v>327</v>
      </c>
      <c r="O38" s="67">
        <v>143</v>
      </c>
      <c r="P38" s="67">
        <v>0</v>
      </c>
      <c r="Q38" s="67">
        <v>0</v>
      </c>
      <c r="R38" s="22"/>
      <c r="S38" s="22"/>
      <c r="T38" s="22"/>
      <c r="U38" s="22"/>
      <c r="V38" s="24"/>
      <c r="W38" s="24"/>
      <c r="X38" s="22"/>
      <c r="Y38" s="22"/>
      <c r="Z38" s="22"/>
      <c r="AA38" s="22"/>
      <c r="AB38" s="24"/>
      <c r="AC38" s="24"/>
    </row>
    <row r="39" spans="1:29" ht="15.95" customHeight="1">
      <c r="A39" s="103"/>
      <c r="B39" s="30" t="s">
        <v>70</v>
      </c>
      <c r="C39" s="30"/>
      <c r="D39" s="30"/>
      <c r="E39" s="66" t="s">
        <v>97</v>
      </c>
      <c r="F39" s="67">
        <f t="shared" ref="F39:Q39" si="4">F32-F36</f>
        <v>40</v>
      </c>
      <c r="G39" s="67">
        <f t="shared" si="4"/>
        <v>40</v>
      </c>
      <c r="H39" s="67">
        <f t="shared" si="4"/>
        <v>237</v>
      </c>
      <c r="I39" s="67">
        <f t="shared" si="4"/>
        <v>204</v>
      </c>
      <c r="J39" s="67">
        <f t="shared" si="4"/>
        <v>1</v>
      </c>
      <c r="K39" s="67">
        <f t="shared" si="4"/>
        <v>-94</v>
      </c>
      <c r="L39" s="67">
        <f t="shared" si="4"/>
        <v>-18</v>
      </c>
      <c r="M39" s="67">
        <f t="shared" si="4"/>
        <v>-35</v>
      </c>
      <c r="N39" s="67">
        <f t="shared" si="4"/>
        <v>-161</v>
      </c>
      <c r="O39" s="67">
        <f t="shared" si="4"/>
        <v>463</v>
      </c>
      <c r="P39" s="67">
        <f t="shared" si="4"/>
        <v>0</v>
      </c>
      <c r="Q39" s="67">
        <f t="shared" si="4"/>
        <v>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4"/>
      <c r="AC39" s="24"/>
    </row>
    <row r="40" spans="1:29" ht="15.95" customHeight="1">
      <c r="A40" s="102" t="s">
        <v>86</v>
      </c>
      <c r="B40" s="62" t="s">
        <v>71</v>
      </c>
      <c r="C40" s="56"/>
      <c r="D40" s="56"/>
      <c r="E40" s="66" t="s">
        <v>39</v>
      </c>
      <c r="F40" s="67">
        <v>0</v>
      </c>
      <c r="G40" s="67">
        <v>0</v>
      </c>
      <c r="H40" s="67">
        <v>2890</v>
      </c>
      <c r="I40" s="67">
        <v>1780</v>
      </c>
      <c r="J40" s="67">
        <v>1346</v>
      </c>
      <c r="K40" s="67">
        <v>1323</v>
      </c>
      <c r="L40" s="67">
        <v>132</v>
      </c>
      <c r="M40" s="67">
        <v>235</v>
      </c>
      <c r="N40" s="67">
        <v>12554</v>
      </c>
      <c r="O40" s="67">
        <v>23418</v>
      </c>
      <c r="P40" s="67">
        <v>8634</v>
      </c>
      <c r="Q40" s="67">
        <v>2218</v>
      </c>
      <c r="R40" s="22"/>
      <c r="S40" s="22"/>
      <c r="T40" s="22"/>
      <c r="U40" s="22"/>
      <c r="V40" s="22"/>
      <c r="W40" s="22"/>
      <c r="X40" s="24"/>
      <c r="Y40" s="24"/>
      <c r="Z40" s="24"/>
      <c r="AA40" s="24"/>
      <c r="AB40" s="22"/>
      <c r="AC40" s="22"/>
    </row>
    <row r="41" spans="1:29" ht="15.95" customHeight="1">
      <c r="A41" s="108"/>
      <c r="B41" s="63"/>
      <c r="C41" s="56" t="s">
        <v>72</v>
      </c>
      <c r="D41" s="56"/>
      <c r="E41" s="66"/>
      <c r="F41" s="69">
        <v>0</v>
      </c>
      <c r="G41" s="69">
        <v>0</v>
      </c>
      <c r="H41" s="69">
        <v>2433</v>
      </c>
      <c r="I41" s="69">
        <v>1480</v>
      </c>
      <c r="J41" s="67">
        <v>556</v>
      </c>
      <c r="K41" s="67">
        <v>544</v>
      </c>
      <c r="L41" s="67">
        <v>0</v>
      </c>
      <c r="M41" s="67">
        <v>0</v>
      </c>
      <c r="N41" s="67">
        <v>148</v>
      </c>
      <c r="O41" s="67">
        <v>2340</v>
      </c>
      <c r="P41" s="67">
        <v>8534</v>
      </c>
      <c r="Q41" s="67">
        <v>2218</v>
      </c>
      <c r="R41" s="22"/>
      <c r="S41" s="22"/>
      <c r="T41" s="24"/>
      <c r="U41" s="24"/>
      <c r="V41" s="24"/>
      <c r="W41" s="24"/>
      <c r="X41" s="24"/>
      <c r="Y41" s="24"/>
      <c r="Z41" s="24"/>
      <c r="AA41" s="24"/>
      <c r="AB41" s="22"/>
      <c r="AC41" s="22"/>
    </row>
    <row r="42" spans="1:29" ht="15.95" customHeight="1">
      <c r="A42" s="108"/>
      <c r="B42" s="62" t="s">
        <v>59</v>
      </c>
      <c r="C42" s="56"/>
      <c r="D42" s="56"/>
      <c r="E42" s="66" t="s">
        <v>40</v>
      </c>
      <c r="F42" s="67">
        <v>0</v>
      </c>
      <c r="G42" s="67">
        <v>0</v>
      </c>
      <c r="H42" s="67">
        <v>3314</v>
      </c>
      <c r="I42" s="67">
        <v>2139</v>
      </c>
      <c r="J42" s="67">
        <v>1346</v>
      </c>
      <c r="K42" s="67">
        <v>1323</v>
      </c>
      <c r="L42" s="67">
        <v>80</v>
      </c>
      <c r="M42" s="67">
        <v>183</v>
      </c>
      <c r="N42" s="67">
        <v>12461</v>
      </c>
      <c r="O42" s="67">
        <v>23617</v>
      </c>
      <c r="P42" s="67">
        <v>8634</v>
      </c>
      <c r="Q42" s="67">
        <v>2218</v>
      </c>
      <c r="R42" s="22"/>
      <c r="S42" s="22"/>
      <c r="T42" s="22"/>
      <c r="U42" s="22"/>
      <c r="V42" s="22"/>
      <c r="W42" s="22"/>
      <c r="X42" s="24"/>
      <c r="Y42" s="24"/>
      <c r="Z42" s="22"/>
      <c r="AA42" s="22"/>
      <c r="AB42" s="22"/>
      <c r="AC42" s="22"/>
    </row>
    <row r="43" spans="1:29" ht="15.95" customHeight="1">
      <c r="A43" s="108"/>
      <c r="B43" s="63"/>
      <c r="C43" s="56" t="s">
        <v>73</v>
      </c>
      <c r="D43" s="56"/>
      <c r="E43" s="66"/>
      <c r="F43" s="67">
        <v>0</v>
      </c>
      <c r="G43" s="67">
        <v>0</v>
      </c>
      <c r="H43" s="67">
        <v>401</v>
      </c>
      <c r="I43" s="67">
        <v>310</v>
      </c>
      <c r="J43" s="69">
        <v>488</v>
      </c>
      <c r="K43" s="69">
        <v>459</v>
      </c>
      <c r="L43" s="67">
        <v>80</v>
      </c>
      <c r="M43" s="67">
        <v>183</v>
      </c>
      <c r="N43" s="67">
        <v>46</v>
      </c>
      <c r="O43" s="67">
        <v>46</v>
      </c>
      <c r="P43" s="67">
        <v>0</v>
      </c>
      <c r="Q43" s="67">
        <v>0</v>
      </c>
      <c r="R43" s="22"/>
      <c r="S43" s="22"/>
      <c r="T43" s="22"/>
      <c r="U43" s="22"/>
      <c r="V43" s="24"/>
      <c r="W43" s="22"/>
      <c r="X43" s="24"/>
      <c r="Y43" s="24"/>
      <c r="Z43" s="22"/>
      <c r="AA43" s="22"/>
      <c r="AB43" s="24"/>
      <c r="AC43" s="24"/>
    </row>
    <row r="44" spans="1:29" ht="15.95" customHeight="1">
      <c r="A44" s="108"/>
      <c r="B44" s="56" t="s">
        <v>70</v>
      </c>
      <c r="C44" s="56"/>
      <c r="D44" s="56"/>
      <c r="E44" s="66" t="s">
        <v>98</v>
      </c>
      <c r="F44" s="69">
        <f t="shared" ref="F44:Q44" si="5">F40-F42</f>
        <v>0</v>
      </c>
      <c r="G44" s="69">
        <f t="shared" si="5"/>
        <v>0</v>
      </c>
      <c r="H44" s="69">
        <f t="shared" si="5"/>
        <v>-424</v>
      </c>
      <c r="I44" s="69">
        <f t="shared" si="5"/>
        <v>-359</v>
      </c>
      <c r="J44" s="69">
        <f t="shared" si="5"/>
        <v>0</v>
      </c>
      <c r="K44" s="69">
        <f t="shared" si="5"/>
        <v>0</v>
      </c>
      <c r="L44" s="69">
        <f t="shared" si="5"/>
        <v>52</v>
      </c>
      <c r="M44" s="69">
        <f t="shared" si="5"/>
        <v>52</v>
      </c>
      <c r="N44" s="69">
        <f t="shared" si="5"/>
        <v>93</v>
      </c>
      <c r="O44" s="69">
        <f t="shared" si="5"/>
        <v>-199</v>
      </c>
      <c r="P44" s="69">
        <f t="shared" si="5"/>
        <v>0</v>
      </c>
      <c r="Q44" s="69">
        <f t="shared" si="5"/>
        <v>0</v>
      </c>
      <c r="R44" s="24"/>
      <c r="S44" s="24"/>
      <c r="T44" s="24"/>
      <c r="U44" s="24"/>
      <c r="V44" s="22"/>
      <c r="W44" s="22"/>
      <c r="X44" s="24"/>
      <c r="Y44" s="24"/>
      <c r="Z44" s="22"/>
      <c r="AA44" s="22"/>
      <c r="AB44" s="22"/>
      <c r="AC44" s="22"/>
    </row>
    <row r="45" spans="1:29" ht="15.95" customHeight="1">
      <c r="A45" s="102" t="s">
        <v>78</v>
      </c>
      <c r="B45" s="30" t="s">
        <v>74</v>
      </c>
      <c r="C45" s="30"/>
      <c r="D45" s="30"/>
      <c r="E45" s="66" t="s">
        <v>99</v>
      </c>
      <c r="F45" s="67">
        <f t="shared" ref="F45:Q45" si="6">F39+F44</f>
        <v>40</v>
      </c>
      <c r="G45" s="67">
        <f t="shared" si="6"/>
        <v>40</v>
      </c>
      <c r="H45" s="67">
        <f t="shared" si="6"/>
        <v>-187</v>
      </c>
      <c r="I45" s="67">
        <f t="shared" si="6"/>
        <v>-155</v>
      </c>
      <c r="J45" s="67">
        <f t="shared" si="6"/>
        <v>1</v>
      </c>
      <c r="K45" s="67">
        <f t="shared" si="6"/>
        <v>-94</v>
      </c>
      <c r="L45" s="67">
        <f t="shared" si="6"/>
        <v>34</v>
      </c>
      <c r="M45" s="67">
        <f t="shared" si="6"/>
        <v>17</v>
      </c>
      <c r="N45" s="67">
        <f t="shared" si="6"/>
        <v>-68</v>
      </c>
      <c r="O45" s="67">
        <f t="shared" si="6"/>
        <v>264</v>
      </c>
      <c r="P45" s="67">
        <f t="shared" si="6"/>
        <v>0</v>
      </c>
      <c r="Q45" s="67">
        <f t="shared" si="6"/>
        <v>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95" customHeight="1">
      <c r="A46" s="108"/>
      <c r="B46" s="56" t="s">
        <v>75</v>
      </c>
      <c r="C46" s="56"/>
      <c r="D46" s="56"/>
      <c r="E46" s="56"/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7">
        <v>52</v>
      </c>
      <c r="M46" s="67">
        <v>52</v>
      </c>
      <c r="N46" s="67">
        <v>0</v>
      </c>
      <c r="O46" s="67">
        <v>0</v>
      </c>
      <c r="P46" s="67">
        <v>0</v>
      </c>
      <c r="Q46" s="67">
        <v>0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5.95" customHeight="1">
      <c r="A47" s="108"/>
      <c r="B47" s="56" t="s">
        <v>76</v>
      </c>
      <c r="C47" s="56"/>
      <c r="D47" s="56"/>
      <c r="E47" s="56"/>
      <c r="F47" s="67">
        <v>40</v>
      </c>
      <c r="G47" s="67">
        <v>40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5.95" customHeight="1">
      <c r="A48" s="108"/>
      <c r="B48" s="56" t="s">
        <v>77</v>
      </c>
      <c r="C48" s="56"/>
      <c r="D48" s="56"/>
      <c r="E48" s="56"/>
      <c r="F48" s="67">
        <v>40</v>
      </c>
      <c r="G48" s="67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36">
    <mergeCell ref="A40:A44"/>
    <mergeCell ref="A45:A48"/>
    <mergeCell ref="Q25:Q26"/>
    <mergeCell ref="R25:R26"/>
    <mergeCell ref="A30:E31"/>
    <mergeCell ref="F30:G30"/>
    <mergeCell ref="H30:I30"/>
    <mergeCell ref="J30:K30"/>
    <mergeCell ref="L30:M30"/>
    <mergeCell ref="N30:O30"/>
    <mergeCell ref="P30:Q30"/>
    <mergeCell ref="K25:K26"/>
    <mergeCell ref="L25:L26"/>
    <mergeCell ref="N25:N26"/>
    <mergeCell ref="O25:O26"/>
    <mergeCell ref="P6:Q6"/>
    <mergeCell ref="R30:S30"/>
    <mergeCell ref="S25:S26"/>
    <mergeCell ref="R6:S6"/>
    <mergeCell ref="A32:A39"/>
    <mergeCell ref="A19:A27"/>
    <mergeCell ref="E25:E26"/>
    <mergeCell ref="F25:F26"/>
    <mergeCell ref="G25:G26"/>
    <mergeCell ref="P25:P26"/>
    <mergeCell ref="A6:E7"/>
    <mergeCell ref="F6:G6"/>
    <mergeCell ref="H6:I6"/>
    <mergeCell ref="J6:K6"/>
    <mergeCell ref="A8:A18"/>
    <mergeCell ref="L6:M6"/>
    <mergeCell ref="N6:O6"/>
    <mergeCell ref="M25:M26"/>
    <mergeCell ref="H25:H26"/>
    <mergeCell ref="I25:I26"/>
    <mergeCell ref="J25:J26"/>
  </mergeCells>
  <phoneticPr fontId="20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2"/>
  <sheetViews>
    <sheetView view="pageBreakPreview" zoomScaleNormal="100" zoomScaleSheetLayoutView="100" workbookViewId="0">
      <pane xSplit="5" ySplit="8" topLeftCell="F21" activePane="bottomRight" state="frozen"/>
      <selection activeCell="G46" sqref="G46"/>
      <selection pane="topRight" activeCell="G46" sqref="G46"/>
      <selection pane="bottomLeft" activeCell="G46" sqref="G46"/>
      <selection pane="bottomRight" activeCell="F28" sqref="F28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94" t="s">
        <v>0</v>
      </c>
      <c r="B1" s="94"/>
      <c r="C1" s="94"/>
      <c r="D1" s="94"/>
      <c r="E1" s="20" t="s">
        <v>228</v>
      </c>
      <c r="F1" s="2"/>
    </row>
    <row r="3" spans="1:24" ht="14.25">
      <c r="A3" s="10" t="s">
        <v>105</v>
      </c>
    </row>
    <row r="5" spans="1:24" ht="14.25">
      <c r="A5" s="9" t="s">
        <v>221</v>
      </c>
      <c r="E5" s="3"/>
    </row>
    <row r="6" spans="1:24" ht="14.25">
      <c r="A6" s="3"/>
      <c r="G6" s="96" t="s">
        <v>106</v>
      </c>
      <c r="H6" s="97"/>
      <c r="I6" s="97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7" customHeight="1">
      <c r="A7" s="8"/>
      <c r="B7" s="4"/>
      <c r="C7" s="4"/>
      <c r="D7" s="4"/>
      <c r="E7" s="60"/>
      <c r="F7" s="52" t="s">
        <v>222</v>
      </c>
      <c r="G7" s="52"/>
      <c r="H7" s="52" t="s">
        <v>223</v>
      </c>
      <c r="I7" s="70" t="s">
        <v>20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7.100000000000001" customHeight="1">
      <c r="A8" s="5"/>
      <c r="B8" s="6"/>
      <c r="C8" s="6"/>
      <c r="D8" s="6"/>
      <c r="E8" s="61"/>
      <c r="F8" s="54" t="s">
        <v>216</v>
      </c>
      <c r="G8" s="54" t="s">
        <v>1</v>
      </c>
      <c r="H8" s="54" t="s">
        <v>216</v>
      </c>
      <c r="I8" s="5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95" t="s">
        <v>79</v>
      </c>
      <c r="B9" s="95" t="s">
        <v>80</v>
      </c>
      <c r="C9" s="62" t="s">
        <v>2</v>
      </c>
      <c r="D9" s="56"/>
      <c r="E9" s="56"/>
      <c r="F9" s="57">
        <v>838902</v>
      </c>
      <c r="G9" s="58">
        <f t="shared" ref="G9:G22" si="0">F9/$F$22*100</f>
        <v>37.614015390816711</v>
      </c>
      <c r="H9" s="57">
        <v>843870</v>
      </c>
      <c r="I9" s="58">
        <f t="shared" ref="I9:I40" si="1">(F9/H9-1)*100</f>
        <v>-0.58871627146361849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8" customHeight="1">
      <c r="A10" s="95"/>
      <c r="B10" s="95"/>
      <c r="C10" s="64"/>
      <c r="D10" s="62" t="s">
        <v>21</v>
      </c>
      <c r="E10" s="56"/>
      <c r="F10" s="57">
        <v>456708</v>
      </c>
      <c r="G10" s="58">
        <f t="shared" si="0"/>
        <v>20.477507195249409</v>
      </c>
      <c r="H10" s="57">
        <v>461820</v>
      </c>
      <c r="I10" s="58">
        <f t="shared" si="1"/>
        <v>-1.1069247758867085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8" customHeight="1">
      <c r="A11" s="95"/>
      <c r="B11" s="95"/>
      <c r="C11" s="51"/>
      <c r="D11" s="51"/>
      <c r="E11" s="30" t="s">
        <v>22</v>
      </c>
      <c r="F11" s="57">
        <v>402551</v>
      </c>
      <c r="G11" s="58">
        <f t="shared" si="0"/>
        <v>18.049259042878258</v>
      </c>
      <c r="H11" s="57">
        <v>404874</v>
      </c>
      <c r="I11" s="58">
        <f t="shared" si="1"/>
        <v>-0.57375874963568885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8" customHeight="1">
      <c r="A12" s="95"/>
      <c r="B12" s="95"/>
      <c r="C12" s="51"/>
      <c r="D12" s="29"/>
      <c r="E12" s="30" t="s">
        <v>23</v>
      </c>
      <c r="F12" s="57">
        <v>13353</v>
      </c>
      <c r="G12" s="58">
        <f t="shared" si="0"/>
        <v>0.59871110989552478</v>
      </c>
      <c r="H12" s="57">
        <v>35303</v>
      </c>
      <c r="I12" s="58">
        <f t="shared" si="1"/>
        <v>-62.176019035209471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8" customHeight="1">
      <c r="A13" s="95"/>
      <c r="B13" s="95"/>
      <c r="C13" s="63"/>
      <c r="D13" s="56" t="s">
        <v>24</v>
      </c>
      <c r="E13" s="56"/>
      <c r="F13" s="57">
        <v>278334</v>
      </c>
      <c r="G13" s="58">
        <f t="shared" si="0"/>
        <v>12.479716772385308</v>
      </c>
      <c r="H13" s="57">
        <v>279857</v>
      </c>
      <c r="I13" s="58">
        <f t="shared" si="1"/>
        <v>-0.54420650546529448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8" customHeight="1">
      <c r="A14" s="95"/>
      <c r="B14" s="95"/>
      <c r="C14" s="56" t="s">
        <v>3</v>
      </c>
      <c r="D14" s="56"/>
      <c r="E14" s="56"/>
      <c r="F14" s="57">
        <v>8330</v>
      </c>
      <c r="G14" s="58">
        <f t="shared" si="0"/>
        <v>0.37349386246010052</v>
      </c>
      <c r="H14" s="57">
        <v>8563</v>
      </c>
      <c r="I14" s="58">
        <f t="shared" si="1"/>
        <v>-2.7210089921756442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8" customHeight="1">
      <c r="A15" s="95"/>
      <c r="B15" s="95"/>
      <c r="C15" s="56" t="s">
        <v>4</v>
      </c>
      <c r="D15" s="56"/>
      <c r="E15" s="56"/>
      <c r="F15" s="57">
        <v>52093</v>
      </c>
      <c r="G15" s="58">
        <f t="shared" si="0"/>
        <v>2.3357041749260525</v>
      </c>
      <c r="H15" s="57">
        <v>23211</v>
      </c>
      <c r="I15" s="58">
        <f t="shared" si="1"/>
        <v>124.43238119856966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8" customHeight="1">
      <c r="A16" s="95"/>
      <c r="B16" s="95"/>
      <c r="C16" s="56" t="s">
        <v>25</v>
      </c>
      <c r="D16" s="56"/>
      <c r="E16" s="56"/>
      <c r="F16" s="57">
        <f>31751+8825+1</f>
        <v>40577</v>
      </c>
      <c r="G16" s="58">
        <f t="shared" si="0"/>
        <v>1.8193589984445975</v>
      </c>
      <c r="H16" s="57">
        <v>39460</v>
      </c>
      <c r="I16" s="58">
        <f t="shared" si="1"/>
        <v>2.8307146477445588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8" customHeight="1">
      <c r="A17" s="95"/>
      <c r="B17" s="95"/>
      <c r="C17" s="56" t="s">
        <v>5</v>
      </c>
      <c r="D17" s="56"/>
      <c r="E17" s="56"/>
      <c r="F17" s="57">
        <v>484138</v>
      </c>
      <c r="G17" s="58">
        <f t="shared" si="0"/>
        <v>21.707391546663644</v>
      </c>
      <c r="H17" s="57">
        <v>772980</v>
      </c>
      <c r="I17" s="58">
        <f t="shared" si="1"/>
        <v>-37.367331625656554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8" customHeight="1">
      <c r="A18" s="95"/>
      <c r="B18" s="95"/>
      <c r="C18" s="56" t="s">
        <v>26</v>
      </c>
      <c r="D18" s="56"/>
      <c r="E18" s="56"/>
      <c r="F18" s="57">
        <v>93548</v>
      </c>
      <c r="G18" s="58">
        <f t="shared" si="0"/>
        <v>4.1944302335435157</v>
      </c>
      <c r="H18" s="57">
        <v>92447</v>
      </c>
      <c r="I18" s="58">
        <f t="shared" si="1"/>
        <v>1.1909526539530813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8" customHeight="1">
      <c r="A19" s="95"/>
      <c r="B19" s="95"/>
      <c r="C19" s="56" t="s">
        <v>27</v>
      </c>
      <c r="D19" s="56"/>
      <c r="E19" s="56"/>
      <c r="F19" s="57">
        <v>60609</v>
      </c>
      <c r="G19" s="58">
        <f t="shared" si="0"/>
        <v>2.7175377562838214</v>
      </c>
      <c r="H19" s="57">
        <v>8659</v>
      </c>
      <c r="I19" s="58">
        <f t="shared" si="1"/>
        <v>599.95380528929434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8" customHeight="1">
      <c r="A20" s="95"/>
      <c r="B20" s="95"/>
      <c r="C20" s="56" t="s">
        <v>6</v>
      </c>
      <c r="D20" s="56"/>
      <c r="E20" s="56"/>
      <c r="F20" s="57">
        <v>168265</v>
      </c>
      <c r="G20" s="58">
        <f t="shared" si="0"/>
        <v>7.5445311844956553</v>
      </c>
      <c r="H20" s="57">
        <v>167858</v>
      </c>
      <c r="I20" s="58">
        <f t="shared" si="1"/>
        <v>0.24246684697779575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8" customHeight="1">
      <c r="A21" s="95"/>
      <c r="B21" s="95"/>
      <c r="C21" s="56" t="s">
        <v>7</v>
      </c>
      <c r="D21" s="56"/>
      <c r="E21" s="56"/>
      <c r="F21" s="57">
        <v>483829</v>
      </c>
      <c r="G21" s="58">
        <f t="shared" si="0"/>
        <v>21.693536852365902</v>
      </c>
      <c r="H21" s="57">
        <v>435940</v>
      </c>
      <c r="I21" s="58">
        <f t="shared" si="1"/>
        <v>10.985227324861224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8" customHeight="1">
      <c r="A22" s="95"/>
      <c r="B22" s="95"/>
      <c r="C22" s="56" t="s">
        <v>8</v>
      </c>
      <c r="D22" s="56"/>
      <c r="E22" s="56"/>
      <c r="F22" s="57">
        <f>SUM(F9,F14:F21)</f>
        <v>2230291</v>
      </c>
      <c r="G22" s="58">
        <f t="shared" si="0"/>
        <v>100</v>
      </c>
      <c r="H22" s="57">
        <v>2392988</v>
      </c>
      <c r="I22" s="58">
        <f t="shared" si="1"/>
        <v>-6.7989058031214578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8" customHeight="1">
      <c r="A23" s="95"/>
      <c r="B23" s="95" t="s">
        <v>81</v>
      </c>
      <c r="C23" s="65" t="s">
        <v>9</v>
      </c>
      <c r="D23" s="30"/>
      <c r="E23" s="30"/>
      <c r="F23" s="57">
        <v>1140532</v>
      </c>
      <c r="G23" s="58">
        <f t="shared" ref="G23:G40" si="2">F23/$F$40*100</f>
        <v>51.780180347055946</v>
      </c>
      <c r="H23" s="57">
        <v>1057767</v>
      </c>
      <c r="I23" s="58">
        <f t="shared" si="1"/>
        <v>7.8245019933501414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8" customHeight="1">
      <c r="A24" s="95"/>
      <c r="B24" s="95"/>
      <c r="C24" s="64"/>
      <c r="D24" s="30" t="s">
        <v>10</v>
      </c>
      <c r="E24" s="30"/>
      <c r="F24" s="57">
        <v>360246</v>
      </c>
      <c r="G24" s="58">
        <f t="shared" si="2"/>
        <v>16.355177100954219</v>
      </c>
      <c r="H24" s="57">
        <v>359095</v>
      </c>
      <c r="I24" s="58">
        <f t="shared" si="1"/>
        <v>0.32052799398487597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8" customHeight="1">
      <c r="A25" s="95"/>
      <c r="B25" s="95"/>
      <c r="C25" s="64"/>
      <c r="D25" s="30" t="s">
        <v>28</v>
      </c>
      <c r="E25" s="30"/>
      <c r="F25" s="57">
        <v>586165</v>
      </c>
      <c r="G25" s="58">
        <f t="shared" si="2"/>
        <v>26.611905157533545</v>
      </c>
      <c r="H25" s="57">
        <v>499280</v>
      </c>
      <c r="I25" s="58">
        <f t="shared" si="1"/>
        <v>17.402058964909472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8" customHeight="1">
      <c r="A26" s="95"/>
      <c r="B26" s="95"/>
      <c r="C26" s="63"/>
      <c r="D26" s="30" t="s">
        <v>11</v>
      </c>
      <c r="E26" s="30"/>
      <c r="F26" s="57">
        <v>194120</v>
      </c>
      <c r="G26" s="58">
        <f t="shared" si="2"/>
        <v>8.8130526885440297</v>
      </c>
      <c r="H26" s="57">
        <v>199392</v>
      </c>
      <c r="I26" s="58">
        <f t="shared" si="1"/>
        <v>-2.6440378751404259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8" customHeight="1">
      <c r="A27" s="95"/>
      <c r="B27" s="95"/>
      <c r="C27" s="65" t="s">
        <v>12</v>
      </c>
      <c r="D27" s="30"/>
      <c r="E27" s="30"/>
      <c r="F27" s="57">
        <f>746212-2</f>
        <v>746210</v>
      </c>
      <c r="G27" s="58">
        <f t="shared" si="2"/>
        <v>33.877952023070478</v>
      </c>
      <c r="H27" s="57">
        <v>1081145</v>
      </c>
      <c r="I27" s="58">
        <f t="shared" si="1"/>
        <v>-30.979655827849172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8" customHeight="1">
      <c r="A28" s="95"/>
      <c r="B28" s="95"/>
      <c r="C28" s="64"/>
      <c r="D28" s="30" t="s">
        <v>13</v>
      </c>
      <c r="E28" s="30"/>
      <c r="F28" s="57">
        <v>224071</v>
      </c>
      <c r="G28" s="58">
        <f t="shared" si="2"/>
        <v>10.172828811944928</v>
      </c>
      <c r="H28" s="57">
        <v>190644</v>
      </c>
      <c r="I28" s="58">
        <f t="shared" si="1"/>
        <v>17.533727785820695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8" customHeight="1">
      <c r="A29" s="95"/>
      <c r="B29" s="95"/>
      <c r="C29" s="64"/>
      <c r="D29" s="30" t="s">
        <v>29</v>
      </c>
      <c r="E29" s="30"/>
      <c r="F29" s="57">
        <v>12880</v>
      </c>
      <c r="G29" s="58">
        <f t="shared" si="2"/>
        <v>0.58475231108822945</v>
      </c>
      <c r="H29" s="57">
        <v>13218</v>
      </c>
      <c r="I29" s="58">
        <f t="shared" si="1"/>
        <v>-2.5571190800423693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8" customHeight="1">
      <c r="A30" s="95"/>
      <c r="B30" s="95"/>
      <c r="C30" s="64"/>
      <c r="D30" s="30" t="s">
        <v>30</v>
      </c>
      <c r="E30" s="30"/>
      <c r="F30" s="57">
        <v>157670</v>
      </c>
      <c r="G30" s="58">
        <f t="shared" si="2"/>
        <v>7.1582218081740017</v>
      </c>
      <c r="H30" s="57">
        <v>536264</v>
      </c>
      <c r="I30" s="58">
        <f t="shared" si="1"/>
        <v>-70.59843659093282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8" customHeight="1">
      <c r="A31" s="95"/>
      <c r="B31" s="95"/>
      <c r="C31" s="64"/>
      <c r="D31" s="30" t="s">
        <v>31</v>
      </c>
      <c r="E31" s="30"/>
      <c r="F31" s="57">
        <v>118718</v>
      </c>
      <c r="G31" s="58">
        <f t="shared" si="2"/>
        <v>5.3898000673736357</v>
      </c>
      <c r="H31" s="57">
        <v>116181</v>
      </c>
      <c r="I31" s="58">
        <f t="shared" si="1"/>
        <v>2.1836617002780168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8" customHeight="1">
      <c r="A32" s="95"/>
      <c r="B32" s="95"/>
      <c r="C32" s="64"/>
      <c r="D32" s="30" t="s">
        <v>14</v>
      </c>
      <c r="E32" s="30"/>
      <c r="F32" s="57">
        <v>29822</v>
      </c>
      <c r="G32" s="58">
        <f t="shared" si="2"/>
        <v>1.3539195202851848</v>
      </c>
      <c r="H32" s="57">
        <v>11544</v>
      </c>
      <c r="I32" s="58">
        <f t="shared" si="1"/>
        <v>158.33333333333334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8" customHeight="1">
      <c r="A33" s="95"/>
      <c r="B33" s="95"/>
      <c r="C33" s="63"/>
      <c r="D33" s="30" t="s">
        <v>32</v>
      </c>
      <c r="E33" s="30"/>
      <c r="F33" s="57">
        <f>4611+198440</f>
        <v>203051</v>
      </c>
      <c r="G33" s="58">
        <f t="shared" si="2"/>
        <v>9.2185203042528023</v>
      </c>
      <c r="H33" s="57">
        <v>213294</v>
      </c>
      <c r="I33" s="58">
        <f t="shared" si="1"/>
        <v>-4.8022916725271259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8" customHeight="1">
      <c r="A34" s="95"/>
      <c r="B34" s="95"/>
      <c r="C34" s="65" t="s">
        <v>15</v>
      </c>
      <c r="D34" s="30"/>
      <c r="E34" s="30"/>
      <c r="F34" s="57">
        <v>315900</v>
      </c>
      <c r="G34" s="58">
        <f t="shared" si="2"/>
        <v>14.341867629873578</v>
      </c>
      <c r="H34" s="57">
        <v>230375</v>
      </c>
      <c r="I34" s="58">
        <f t="shared" si="1"/>
        <v>37.124253933803587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8" customHeight="1">
      <c r="A35" s="95"/>
      <c r="B35" s="95"/>
      <c r="C35" s="64"/>
      <c r="D35" s="65" t="s">
        <v>16</v>
      </c>
      <c r="E35" s="30"/>
      <c r="F35" s="57">
        <v>315900</v>
      </c>
      <c r="G35" s="58">
        <f t="shared" si="2"/>
        <v>14.341867629873578</v>
      </c>
      <c r="H35" s="57">
        <v>228995</v>
      </c>
      <c r="I35" s="58">
        <f t="shared" si="1"/>
        <v>37.950610275333531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8" customHeight="1">
      <c r="A36" s="95"/>
      <c r="B36" s="95"/>
      <c r="C36" s="64"/>
      <c r="D36" s="64"/>
      <c r="E36" s="59" t="s">
        <v>102</v>
      </c>
      <c r="F36" s="57">
        <f>69015+17876</f>
        <v>86891</v>
      </c>
      <c r="G36" s="58">
        <f t="shared" si="2"/>
        <v>3.9448534986620611</v>
      </c>
      <c r="H36" s="57">
        <v>105615</v>
      </c>
      <c r="I36" s="58">
        <f t="shared" si="1"/>
        <v>-17.728542347204467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8" customHeight="1">
      <c r="A37" s="95"/>
      <c r="B37" s="95"/>
      <c r="C37" s="64"/>
      <c r="D37" s="63"/>
      <c r="E37" s="30" t="s">
        <v>33</v>
      </c>
      <c r="F37" s="57">
        <v>228669</v>
      </c>
      <c r="G37" s="58">
        <f t="shared" si="2"/>
        <v>10.381578122999562</v>
      </c>
      <c r="H37" s="57">
        <v>123197</v>
      </c>
      <c r="I37" s="58">
        <f t="shared" si="1"/>
        <v>85.612474329732052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8" customHeight="1">
      <c r="A38" s="95"/>
      <c r="B38" s="95"/>
      <c r="C38" s="64"/>
      <c r="D38" s="56" t="s">
        <v>34</v>
      </c>
      <c r="E38" s="56"/>
      <c r="F38" s="57">
        <v>0</v>
      </c>
      <c r="G38" s="58">
        <f t="shared" si="2"/>
        <v>0</v>
      </c>
      <c r="H38" s="57">
        <v>1380</v>
      </c>
      <c r="I38" s="58">
        <f t="shared" si="1"/>
        <v>-100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8" customHeight="1">
      <c r="A39" s="95"/>
      <c r="B39" s="95"/>
      <c r="C39" s="63"/>
      <c r="D39" s="56" t="s">
        <v>35</v>
      </c>
      <c r="E39" s="56"/>
      <c r="F39" s="57">
        <v>0</v>
      </c>
      <c r="G39" s="58">
        <f t="shared" si="2"/>
        <v>0</v>
      </c>
      <c r="H39" s="57">
        <v>0</v>
      </c>
      <c r="I39" s="58" t="e">
        <f t="shared" si="1"/>
        <v>#DIV/0!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8" customHeight="1">
      <c r="A40" s="95"/>
      <c r="B40" s="95"/>
      <c r="C40" s="30" t="s">
        <v>17</v>
      </c>
      <c r="D40" s="30"/>
      <c r="E40" s="30"/>
      <c r="F40" s="57">
        <f>SUM(F23,F27,F34)</f>
        <v>2202642</v>
      </c>
      <c r="G40" s="58">
        <f t="shared" si="2"/>
        <v>100</v>
      </c>
      <c r="H40" s="57">
        <f>SUM(H23,H27,H34)</f>
        <v>2369287</v>
      </c>
      <c r="I40" s="58">
        <f t="shared" si="1"/>
        <v>-7.0335505998218029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6" activePane="bottomRight" state="frozen"/>
      <selection activeCell="G46" sqref="G46"/>
      <selection pane="topRight" activeCell="G46" sqref="G46"/>
      <selection pane="bottomLeft" activeCell="G46" sqref="G46"/>
      <selection pane="bottomRight" activeCell="I27" sqref="I27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7" t="s">
        <v>0</v>
      </c>
      <c r="B1" s="37"/>
      <c r="C1" s="20" t="s">
        <v>228</v>
      </c>
      <c r="D1" s="38"/>
      <c r="E1" s="38"/>
    </row>
    <row r="4" spans="1:9">
      <c r="A4" s="9" t="s">
        <v>107</v>
      </c>
    </row>
    <row r="5" spans="1:9">
      <c r="I5" s="39" t="s">
        <v>108</v>
      </c>
    </row>
    <row r="6" spans="1:9" s="33" customFormat="1" ht="29.25" customHeight="1">
      <c r="A6" s="71" t="s">
        <v>109</v>
      </c>
      <c r="B6" s="52"/>
      <c r="C6" s="52"/>
      <c r="D6" s="52"/>
      <c r="E6" s="28" t="s">
        <v>211</v>
      </c>
      <c r="F6" s="28" t="s">
        <v>212</v>
      </c>
      <c r="G6" s="28" t="s">
        <v>213</v>
      </c>
      <c r="H6" s="28" t="s">
        <v>214</v>
      </c>
      <c r="I6" s="28" t="s">
        <v>224</v>
      </c>
    </row>
    <row r="7" spans="1:9" ht="27" customHeight="1">
      <c r="A7" s="95" t="s">
        <v>110</v>
      </c>
      <c r="B7" s="62" t="s">
        <v>111</v>
      </c>
      <c r="C7" s="56"/>
      <c r="D7" s="66" t="s">
        <v>112</v>
      </c>
      <c r="E7" s="32">
        <v>1705236</v>
      </c>
      <c r="F7" s="28">
        <v>1748495</v>
      </c>
      <c r="G7" s="28">
        <v>1794131</v>
      </c>
      <c r="H7" s="28">
        <v>2392988</v>
      </c>
      <c r="I7" s="28">
        <v>2230291</v>
      </c>
    </row>
    <row r="8" spans="1:9" ht="27" customHeight="1">
      <c r="A8" s="95"/>
      <c r="B8" s="81"/>
      <c r="C8" s="56" t="s">
        <v>113</v>
      </c>
      <c r="D8" s="66" t="s">
        <v>37</v>
      </c>
      <c r="E8" s="72">
        <v>949176</v>
      </c>
      <c r="F8" s="72">
        <v>962374</v>
      </c>
      <c r="G8" s="72">
        <v>975500</v>
      </c>
      <c r="H8" s="72">
        <v>986918</v>
      </c>
      <c r="I8" s="73">
        <v>1029649</v>
      </c>
    </row>
    <row r="9" spans="1:9" ht="27" customHeight="1">
      <c r="A9" s="95"/>
      <c r="B9" s="56" t="s">
        <v>114</v>
      </c>
      <c r="C9" s="56"/>
      <c r="D9" s="66"/>
      <c r="E9" s="72">
        <v>1682029</v>
      </c>
      <c r="F9" s="72">
        <v>1730887</v>
      </c>
      <c r="G9" s="72">
        <v>1765971</v>
      </c>
      <c r="H9" s="72">
        <v>2369287</v>
      </c>
      <c r="I9" s="74">
        <v>2202642</v>
      </c>
    </row>
    <row r="10" spans="1:9" ht="27" customHeight="1">
      <c r="A10" s="95"/>
      <c r="B10" s="56" t="s">
        <v>115</v>
      </c>
      <c r="C10" s="56"/>
      <c r="D10" s="66"/>
      <c r="E10" s="72">
        <v>23207</v>
      </c>
      <c r="F10" s="72">
        <v>17608</v>
      </c>
      <c r="G10" s="72">
        <v>28160</v>
      </c>
      <c r="H10" s="72">
        <v>23701</v>
      </c>
      <c r="I10" s="74">
        <v>27648</v>
      </c>
    </row>
    <row r="11" spans="1:9" ht="27" customHeight="1">
      <c r="A11" s="95"/>
      <c r="B11" s="56" t="s">
        <v>116</v>
      </c>
      <c r="C11" s="56"/>
      <c r="D11" s="66"/>
      <c r="E11" s="72">
        <v>10151</v>
      </c>
      <c r="F11" s="72">
        <v>12853</v>
      </c>
      <c r="G11" s="72">
        <v>2075</v>
      </c>
      <c r="H11" s="72">
        <v>16968</v>
      </c>
      <c r="I11" s="74">
        <v>13652</v>
      </c>
    </row>
    <row r="12" spans="1:9" ht="27" customHeight="1">
      <c r="A12" s="95"/>
      <c r="B12" s="56" t="s">
        <v>117</v>
      </c>
      <c r="C12" s="56"/>
      <c r="D12" s="66"/>
      <c r="E12" s="72">
        <v>13056</v>
      </c>
      <c r="F12" s="72">
        <v>4755</v>
      </c>
      <c r="G12" s="72">
        <v>8085</v>
      </c>
      <c r="H12" s="72">
        <v>6733</v>
      </c>
      <c r="I12" s="74">
        <v>13997</v>
      </c>
    </row>
    <row r="13" spans="1:9" ht="27" customHeight="1">
      <c r="A13" s="95"/>
      <c r="B13" s="56" t="s">
        <v>118</v>
      </c>
      <c r="C13" s="56"/>
      <c r="D13" s="66"/>
      <c r="E13" s="72">
        <v>4834</v>
      </c>
      <c r="F13" s="72">
        <v>-8301</v>
      </c>
      <c r="G13" s="72">
        <v>3330</v>
      </c>
      <c r="H13" s="72">
        <v>-1418</v>
      </c>
      <c r="I13" s="74">
        <v>7264</v>
      </c>
    </row>
    <row r="14" spans="1:9" ht="27" customHeight="1">
      <c r="A14" s="95"/>
      <c r="B14" s="56" t="s">
        <v>119</v>
      </c>
      <c r="C14" s="56"/>
      <c r="D14" s="66"/>
      <c r="E14" s="72">
        <v>0</v>
      </c>
      <c r="F14" s="72">
        <v>0</v>
      </c>
      <c r="G14" s="72">
        <v>0</v>
      </c>
      <c r="H14" s="72">
        <v>0</v>
      </c>
      <c r="I14" s="74">
        <v>0</v>
      </c>
    </row>
    <row r="15" spans="1:9" ht="27" customHeight="1">
      <c r="A15" s="95"/>
      <c r="B15" s="56" t="s">
        <v>120</v>
      </c>
      <c r="C15" s="56"/>
      <c r="D15" s="66"/>
      <c r="E15" s="72">
        <v>12482</v>
      </c>
      <c r="F15" s="72">
        <v>-16496</v>
      </c>
      <c r="G15" s="72">
        <v>-11386</v>
      </c>
      <c r="H15" s="72">
        <v>-154</v>
      </c>
      <c r="I15" s="74">
        <v>24536</v>
      </c>
    </row>
    <row r="16" spans="1:9" ht="27" customHeight="1">
      <c r="A16" s="95"/>
      <c r="B16" s="56" t="s">
        <v>121</v>
      </c>
      <c r="C16" s="56"/>
      <c r="D16" s="66" t="s">
        <v>38</v>
      </c>
      <c r="E16" s="72">
        <v>41613</v>
      </c>
      <c r="F16" s="72">
        <v>36220</v>
      </c>
      <c r="G16" s="72">
        <v>24705</v>
      </c>
      <c r="H16" s="72">
        <v>28772</v>
      </c>
      <c r="I16" s="74">
        <v>49658</v>
      </c>
    </row>
    <row r="17" spans="1:9" ht="27" customHeight="1">
      <c r="A17" s="95"/>
      <c r="B17" s="56" t="s">
        <v>122</v>
      </c>
      <c r="C17" s="56"/>
      <c r="D17" s="66" t="s">
        <v>39</v>
      </c>
      <c r="E17" s="72">
        <v>313489</v>
      </c>
      <c r="F17" s="72">
        <v>254738</v>
      </c>
      <c r="G17" s="72">
        <v>254108</v>
      </c>
      <c r="H17" s="72">
        <v>251549</v>
      </c>
      <c r="I17" s="74">
        <v>286544</v>
      </c>
    </row>
    <row r="18" spans="1:9" ht="27" customHeight="1">
      <c r="A18" s="95"/>
      <c r="B18" s="56" t="s">
        <v>123</v>
      </c>
      <c r="C18" s="56"/>
      <c r="D18" s="66" t="s">
        <v>40</v>
      </c>
      <c r="E18" s="72">
        <v>2364112</v>
      </c>
      <c r="F18" s="72">
        <v>2379039</v>
      </c>
      <c r="G18" s="72">
        <v>2392644</v>
      </c>
      <c r="H18" s="72">
        <v>2386413</v>
      </c>
      <c r="I18" s="74">
        <v>2384425</v>
      </c>
    </row>
    <row r="19" spans="1:9" ht="27" customHeight="1">
      <c r="A19" s="95"/>
      <c r="B19" s="56" t="s">
        <v>124</v>
      </c>
      <c r="C19" s="56"/>
      <c r="D19" s="66" t="s">
        <v>125</v>
      </c>
      <c r="E19" s="72">
        <f>E17+E18-E16</f>
        <v>2635988</v>
      </c>
      <c r="F19" s="72">
        <f>F17+F18-F16</f>
        <v>2597557</v>
      </c>
      <c r="G19" s="72">
        <f>G17+G18-G16</f>
        <v>2622047</v>
      </c>
      <c r="H19" s="72">
        <f>H17+H18-H16</f>
        <v>2609190</v>
      </c>
      <c r="I19" s="72">
        <f>I17+I18-I16</f>
        <v>2621311</v>
      </c>
    </row>
    <row r="20" spans="1:9" ht="27" customHeight="1">
      <c r="A20" s="95"/>
      <c r="B20" s="56" t="s">
        <v>126</v>
      </c>
      <c r="C20" s="56"/>
      <c r="D20" s="66" t="s">
        <v>127</v>
      </c>
      <c r="E20" s="75">
        <f>E18/E8</f>
        <v>2.4906993012886969</v>
      </c>
      <c r="F20" s="75">
        <f>F18/F8</f>
        <v>2.472052445307126</v>
      </c>
      <c r="G20" s="75">
        <f>G18/G8</f>
        <v>2.4527360328036902</v>
      </c>
      <c r="H20" s="75">
        <f>H18/H8</f>
        <v>2.418045876151818</v>
      </c>
      <c r="I20" s="75">
        <f>I18/I8</f>
        <v>2.3157648868692147</v>
      </c>
    </row>
    <row r="21" spans="1:9" ht="27" customHeight="1">
      <c r="A21" s="95"/>
      <c r="B21" s="56" t="s">
        <v>128</v>
      </c>
      <c r="C21" s="56"/>
      <c r="D21" s="66" t="s">
        <v>129</v>
      </c>
      <c r="E21" s="75">
        <f>E19/E8</f>
        <v>2.7771330079985166</v>
      </c>
      <c r="F21" s="75">
        <f>F19/F8</f>
        <v>2.6991138580219332</v>
      </c>
      <c r="G21" s="75">
        <f>G19/G8</f>
        <v>2.6879005638134288</v>
      </c>
      <c r="H21" s="75">
        <f>H19/H8</f>
        <v>2.6437758760099621</v>
      </c>
      <c r="I21" s="75">
        <f>I19/I8</f>
        <v>2.5458296953622059</v>
      </c>
    </row>
    <row r="22" spans="1:9" ht="27" customHeight="1">
      <c r="A22" s="95"/>
      <c r="B22" s="56" t="s">
        <v>130</v>
      </c>
      <c r="C22" s="56"/>
      <c r="D22" s="66" t="s">
        <v>131</v>
      </c>
      <c r="E22" s="72">
        <f>E18/E24*1000000</f>
        <v>634462.16983833525</v>
      </c>
      <c r="F22" s="72">
        <f>F18/F24*1000000</f>
        <v>638468.16312849103</v>
      </c>
      <c r="G22" s="72">
        <f>G18/G24*1000000</f>
        <v>642119.36824087589</v>
      </c>
      <c r="H22" s="72">
        <f>H18/H24*1000000</f>
        <v>631745.51574047434</v>
      </c>
      <c r="I22" s="72">
        <f>I18/I24*1000000</f>
        <v>631219.24049587408</v>
      </c>
    </row>
    <row r="23" spans="1:9" ht="27" customHeight="1">
      <c r="A23" s="95"/>
      <c r="B23" s="56" t="s">
        <v>132</v>
      </c>
      <c r="C23" s="56"/>
      <c r="D23" s="66" t="s">
        <v>133</v>
      </c>
      <c r="E23" s="72">
        <f>E19/E24*1000000</f>
        <v>707426.15669131302</v>
      </c>
      <c r="F23" s="72">
        <f>F19/F24*1000000</f>
        <v>697112.34091225651</v>
      </c>
      <c r="G23" s="72">
        <f>G19/G24*1000000</f>
        <v>703684.77848684718</v>
      </c>
      <c r="H23" s="72">
        <f>H19/H24*1000000</f>
        <v>690720.37497905362</v>
      </c>
      <c r="I23" s="72">
        <f>I19/I24*1000000</f>
        <v>693929.1185604413</v>
      </c>
    </row>
    <row r="24" spans="1:9" ht="27" customHeight="1">
      <c r="A24" s="95"/>
      <c r="B24" s="76" t="s">
        <v>134</v>
      </c>
      <c r="C24" s="77"/>
      <c r="D24" s="66" t="s">
        <v>135</v>
      </c>
      <c r="E24" s="72">
        <v>3726167</v>
      </c>
      <c r="F24" s="72">
        <f>E24</f>
        <v>3726167</v>
      </c>
      <c r="G24" s="72">
        <f>F24</f>
        <v>3726167</v>
      </c>
      <c r="H24" s="72">
        <v>3777491</v>
      </c>
      <c r="I24" s="74">
        <f>H24</f>
        <v>3777491</v>
      </c>
    </row>
    <row r="25" spans="1:9" ht="27" customHeight="1">
      <c r="A25" s="95"/>
      <c r="B25" s="30" t="s">
        <v>136</v>
      </c>
      <c r="C25" s="30"/>
      <c r="D25" s="30"/>
      <c r="E25" s="72">
        <v>936031</v>
      </c>
      <c r="F25" s="72">
        <v>940364</v>
      </c>
      <c r="G25" s="72">
        <v>944807</v>
      </c>
      <c r="H25" s="72">
        <v>957786</v>
      </c>
      <c r="I25" s="67">
        <v>999815</v>
      </c>
    </row>
    <row r="26" spans="1:9" ht="27" customHeight="1">
      <c r="A26" s="95"/>
      <c r="B26" s="30" t="s">
        <v>137</v>
      </c>
      <c r="C26" s="30"/>
      <c r="D26" s="30"/>
      <c r="E26" s="75">
        <v>0.97</v>
      </c>
      <c r="F26" s="75">
        <v>0.97</v>
      </c>
      <c r="G26" s="75">
        <v>0.97</v>
      </c>
      <c r="H26" s="75">
        <v>0.97</v>
      </c>
      <c r="I26" s="93">
        <v>0.96</v>
      </c>
    </row>
    <row r="27" spans="1:9" ht="27" customHeight="1">
      <c r="A27" s="95"/>
      <c r="B27" s="30" t="s">
        <v>138</v>
      </c>
      <c r="C27" s="30"/>
      <c r="D27" s="30"/>
      <c r="E27" s="78">
        <v>1.395</v>
      </c>
      <c r="F27" s="78">
        <v>0.50600000000000001</v>
      </c>
      <c r="G27" s="78">
        <v>0.85599999999999998</v>
      </c>
      <c r="H27" s="78">
        <v>0.70299999999999996</v>
      </c>
      <c r="I27" s="79">
        <v>1.4</v>
      </c>
    </row>
    <row r="28" spans="1:9" ht="27" customHeight="1">
      <c r="A28" s="95"/>
      <c r="B28" s="30" t="s">
        <v>139</v>
      </c>
      <c r="C28" s="30"/>
      <c r="D28" s="30"/>
      <c r="E28" s="78">
        <v>97.9</v>
      </c>
      <c r="F28" s="78">
        <v>97.7</v>
      </c>
      <c r="G28" s="78">
        <v>101.2</v>
      </c>
      <c r="H28" s="78">
        <v>100.5</v>
      </c>
      <c r="I28" s="79">
        <v>95.1</v>
      </c>
    </row>
    <row r="29" spans="1:9" ht="27" customHeight="1">
      <c r="A29" s="95"/>
      <c r="B29" s="30" t="s">
        <v>140</v>
      </c>
      <c r="C29" s="30"/>
      <c r="D29" s="30"/>
      <c r="E29" s="78">
        <v>55.67</v>
      </c>
      <c r="F29" s="78">
        <v>60.78</v>
      </c>
      <c r="G29" s="78">
        <v>60.27</v>
      </c>
      <c r="H29" s="78">
        <v>50.8</v>
      </c>
      <c r="I29" s="79">
        <v>57.98</v>
      </c>
    </row>
    <row r="30" spans="1:9" ht="27" customHeight="1">
      <c r="A30" s="95"/>
      <c r="B30" s="95" t="s">
        <v>141</v>
      </c>
      <c r="C30" s="30" t="s">
        <v>142</v>
      </c>
      <c r="D30" s="30"/>
      <c r="E30" s="78">
        <v>0</v>
      </c>
      <c r="F30" s="78">
        <v>0</v>
      </c>
      <c r="G30" s="78">
        <v>0</v>
      </c>
      <c r="H30" s="78">
        <v>0</v>
      </c>
      <c r="I30" s="79">
        <v>0</v>
      </c>
    </row>
    <row r="31" spans="1:9" ht="27" customHeight="1">
      <c r="A31" s="95"/>
      <c r="B31" s="95"/>
      <c r="C31" s="30" t="s">
        <v>143</v>
      </c>
      <c r="D31" s="30"/>
      <c r="E31" s="78">
        <v>0</v>
      </c>
      <c r="F31" s="78">
        <v>0</v>
      </c>
      <c r="G31" s="78">
        <v>0</v>
      </c>
      <c r="H31" s="78">
        <v>0</v>
      </c>
      <c r="I31" s="79">
        <v>0</v>
      </c>
    </row>
    <row r="32" spans="1:9" ht="27" customHeight="1">
      <c r="A32" s="95"/>
      <c r="B32" s="95"/>
      <c r="C32" s="30" t="s">
        <v>144</v>
      </c>
      <c r="D32" s="30"/>
      <c r="E32" s="78">
        <v>13.3</v>
      </c>
      <c r="F32" s="78">
        <v>11.2</v>
      </c>
      <c r="G32" s="78">
        <v>10.199999999999999</v>
      </c>
      <c r="H32" s="78">
        <v>10.5</v>
      </c>
      <c r="I32" s="79">
        <v>10.6</v>
      </c>
    </row>
    <row r="33" spans="1:9" ht="27" customHeight="1">
      <c r="A33" s="95"/>
      <c r="B33" s="95"/>
      <c r="C33" s="30" t="s">
        <v>145</v>
      </c>
      <c r="D33" s="30"/>
      <c r="E33" s="78">
        <v>145.6</v>
      </c>
      <c r="F33" s="78">
        <v>138.5</v>
      </c>
      <c r="G33" s="78">
        <v>140.4</v>
      </c>
      <c r="H33" s="78">
        <v>137.4</v>
      </c>
      <c r="I33" s="80">
        <v>129.9</v>
      </c>
    </row>
    <row r="34" spans="1:9" ht="27" customHeight="1">
      <c r="A34" s="1" t="s">
        <v>225</v>
      </c>
      <c r="E34" s="40"/>
      <c r="F34" s="40"/>
      <c r="G34" s="40"/>
      <c r="H34" s="40"/>
      <c r="I34" s="41"/>
    </row>
    <row r="35" spans="1:9" ht="27" customHeight="1">
      <c r="A35" s="11" t="s">
        <v>146</v>
      </c>
    </row>
    <row r="36" spans="1:9">
      <c r="A36" s="4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view="pageBreakPreview" zoomScaleNormal="100" zoomScaleSheetLayoutView="100" workbookViewId="0">
      <pane xSplit="5" ySplit="7" topLeftCell="F26" activePane="bottomRight" state="frozen"/>
      <selection activeCell="G46" sqref="G46"/>
      <selection pane="topRight" activeCell="G46" sqref="G46"/>
      <selection pane="bottomLeft" activeCell="G46" sqref="G46"/>
      <selection pane="bottomRight" activeCell="H49" sqref="H49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5" width="13.625" style="1" customWidth="1"/>
    <col min="26" max="29" width="12" style="1" customWidth="1"/>
    <col min="30" max="16384" width="9" style="1"/>
  </cols>
  <sheetData>
    <row r="1" spans="1:29" ht="33.950000000000003" customHeight="1">
      <c r="A1" s="17" t="s">
        <v>0</v>
      </c>
      <c r="B1" s="13"/>
      <c r="C1" s="13"/>
      <c r="D1" s="21" t="s">
        <v>227</v>
      </c>
      <c r="E1" s="14"/>
      <c r="F1" s="14"/>
      <c r="G1" s="14"/>
    </row>
    <row r="2" spans="1:29" ht="15" customHeight="1"/>
    <row r="3" spans="1:29" ht="15" customHeight="1">
      <c r="A3" s="15" t="s">
        <v>147</v>
      </c>
      <c r="B3" s="15"/>
      <c r="C3" s="15"/>
      <c r="D3" s="15"/>
    </row>
    <row r="4" spans="1:29" ht="15" customHeight="1">
      <c r="A4" s="15"/>
      <c r="B4" s="15"/>
      <c r="C4" s="15"/>
      <c r="D4" s="15"/>
    </row>
    <row r="5" spans="1:29" ht="15.95" customHeight="1">
      <c r="A5" s="12" t="s">
        <v>242</v>
      </c>
      <c r="B5" s="12"/>
      <c r="C5" s="12"/>
      <c r="D5" s="12"/>
      <c r="K5" s="16"/>
      <c r="M5" s="16"/>
      <c r="O5" s="16"/>
      <c r="S5" s="16" t="s">
        <v>43</v>
      </c>
    </row>
    <row r="6" spans="1:29" ht="15.95" customHeight="1">
      <c r="A6" s="106" t="s">
        <v>44</v>
      </c>
      <c r="B6" s="107"/>
      <c r="C6" s="107"/>
      <c r="D6" s="107"/>
      <c r="E6" s="107"/>
      <c r="F6" s="98" t="s">
        <v>229</v>
      </c>
      <c r="G6" s="98"/>
      <c r="H6" s="98" t="s">
        <v>230</v>
      </c>
      <c r="I6" s="98"/>
      <c r="J6" s="98" t="s">
        <v>231</v>
      </c>
      <c r="K6" s="98"/>
      <c r="L6" s="98" t="s">
        <v>232</v>
      </c>
      <c r="M6" s="98"/>
      <c r="N6" s="98" t="s">
        <v>233</v>
      </c>
      <c r="O6" s="98"/>
      <c r="P6" s="98" t="s">
        <v>234</v>
      </c>
      <c r="Q6" s="98"/>
      <c r="R6" s="98" t="s">
        <v>235</v>
      </c>
      <c r="S6" s="98"/>
    </row>
    <row r="7" spans="1:29" ht="15.95" customHeight="1">
      <c r="A7" s="107"/>
      <c r="B7" s="107"/>
      <c r="C7" s="107"/>
      <c r="D7" s="107"/>
      <c r="E7" s="107"/>
      <c r="F7" s="54" t="s">
        <v>243</v>
      </c>
      <c r="G7" s="82" t="s">
        <v>244</v>
      </c>
      <c r="H7" s="54" t="s">
        <v>243</v>
      </c>
      <c r="I7" s="91" t="s">
        <v>244</v>
      </c>
      <c r="J7" s="54" t="s">
        <v>243</v>
      </c>
      <c r="K7" s="91" t="s">
        <v>244</v>
      </c>
      <c r="L7" s="54" t="s">
        <v>243</v>
      </c>
      <c r="M7" s="91" t="s">
        <v>244</v>
      </c>
      <c r="N7" s="54" t="s">
        <v>243</v>
      </c>
      <c r="O7" s="91" t="s">
        <v>244</v>
      </c>
      <c r="P7" s="54" t="s">
        <v>243</v>
      </c>
      <c r="Q7" s="91" t="s">
        <v>244</v>
      </c>
      <c r="R7" s="54" t="s">
        <v>243</v>
      </c>
      <c r="S7" s="91" t="s">
        <v>244</v>
      </c>
    </row>
    <row r="8" spans="1:29" ht="15.95" customHeight="1">
      <c r="A8" s="102" t="s">
        <v>83</v>
      </c>
      <c r="B8" s="62" t="s">
        <v>45</v>
      </c>
      <c r="C8" s="56"/>
      <c r="D8" s="56"/>
      <c r="E8" s="66" t="s">
        <v>36</v>
      </c>
      <c r="F8" s="67">
        <v>125062</v>
      </c>
      <c r="G8" s="67">
        <v>122805</v>
      </c>
      <c r="H8" s="67">
        <v>1553</v>
      </c>
      <c r="I8" s="67">
        <v>1697</v>
      </c>
      <c r="J8" s="67">
        <v>83018</v>
      </c>
      <c r="K8" s="67">
        <v>80881</v>
      </c>
      <c r="L8" s="67">
        <v>2743</v>
      </c>
      <c r="M8" s="67">
        <v>2734</v>
      </c>
      <c r="N8" s="67">
        <v>18978</v>
      </c>
      <c r="O8" s="67">
        <v>17396</v>
      </c>
      <c r="P8" s="67">
        <v>40491</v>
      </c>
      <c r="Q8" s="67">
        <v>37774</v>
      </c>
      <c r="R8" s="67">
        <v>47991</v>
      </c>
      <c r="S8" s="67">
        <v>41010</v>
      </c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5.95" customHeight="1">
      <c r="A9" s="102"/>
      <c r="B9" s="64"/>
      <c r="C9" s="56" t="s">
        <v>46</v>
      </c>
      <c r="D9" s="56"/>
      <c r="E9" s="66" t="s">
        <v>37</v>
      </c>
      <c r="F9" s="67">
        <v>124289</v>
      </c>
      <c r="G9" s="67">
        <v>122788</v>
      </c>
      <c r="H9" s="67">
        <v>1553</v>
      </c>
      <c r="I9" s="67">
        <v>1697</v>
      </c>
      <c r="J9" s="67">
        <v>82759</v>
      </c>
      <c r="K9" s="67">
        <v>78425</v>
      </c>
      <c r="L9" s="67">
        <v>2743</v>
      </c>
      <c r="M9" s="67">
        <v>2734</v>
      </c>
      <c r="N9" s="67">
        <v>18978</v>
      </c>
      <c r="O9" s="67">
        <v>17396</v>
      </c>
      <c r="P9" s="67">
        <v>40491</v>
      </c>
      <c r="Q9" s="67">
        <v>37674</v>
      </c>
      <c r="R9" s="67">
        <v>45597</v>
      </c>
      <c r="S9" s="67">
        <v>40847</v>
      </c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5.95" customHeight="1">
      <c r="A10" s="102"/>
      <c r="B10" s="63"/>
      <c r="C10" s="56" t="s">
        <v>47</v>
      </c>
      <c r="D10" s="56"/>
      <c r="E10" s="66" t="s">
        <v>38</v>
      </c>
      <c r="F10" s="67">
        <v>773</v>
      </c>
      <c r="G10" s="67">
        <v>17</v>
      </c>
      <c r="H10" s="67">
        <v>0</v>
      </c>
      <c r="I10" s="67">
        <v>0</v>
      </c>
      <c r="J10" s="68">
        <v>259</v>
      </c>
      <c r="K10" s="68">
        <v>2456</v>
      </c>
      <c r="L10" s="68">
        <v>0</v>
      </c>
      <c r="M10" s="68">
        <v>0</v>
      </c>
      <c r="N10" s="68">
        <v>0</v>
      </c>
      <c r="O10" s="68">
        <v>0</v>
      </c>
      <c r="P10" s="67">
        <v>0</v>
      </c>
      <c r="Q10" s="67">
        <v>100</v>
      </c>
      <c r="R10" s="67">
        <v>2394</v>
      </c>
      <c r="S10" s="67">
        <v>164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15.95" customHeight="1">
      <c r="A11" s="102"/>
      <c r="B11" s="62" t="s">
        <v>48</v>
      </c>
      <c r="C11" s="56"/>
      <c r="D11" s="56"/>
      <c r="E11" s="66" t="s">
        <v>39</v>
      </c>
      <c r="F11" s="67">
        <v>112168</v>
      </c>
      <c r="G11" s="67">
        <v>111928</v>
      </c>
      <c r="H11" s="67">
        <v>1886</v>
      </c>
      <c r="I11" s="67">
        <v>2131</v>
      </c>
      <c r="J11" s="67">
        <v>72988</v>
      </c>
      <c r="K11" s="67">
        <v>74372</v>
      </c>
      <c r="L11" s="67">
        <v>1975</v>
      </c>
      <c r="M11" s="67">
        <v>2024</v>
      </c>
      <c r="N11" s="67">
        <v>20098</v>
      </c>
      <c r="O11" s="67">
        <v>20615</v>
      </c>
      <c r="P11" s="67">
        <v>40010</v>
      </c>
      <c r="Q11" s="67">
        <v>40369</v>
      </c>
      <c r="R11" s="67">
        <v>49228</v>
      </c>
      <c r="S11" s="67">
        <v>41537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15.95" customHeight="1">
      <c r="A12" s="102"/>
      <c r="B12" s="64"/>
      <c r="C12" s="56" t="s">
        <v>49</v>
      </c>
      <c r="D12" s="56"/>
      <c r="E12" s="66" t="s">
        <v>40</v>
      </c>
      <c r="F12" s="67">
        <v>112165</v>
      </c>
      <c r="G12" s="67">
        <v>111928</v>
      </c>
      <c r="H12" s="67">
        <v>1886</v>
      </c>
      <c r="I12" s="67">
        <v>2131</v>
      </c>
      <c r="J12" s="67">
        <v>72988</v>
      </c>
      <c r="K12" s="67">
        <v>74372</v>
      </c>
      <c r="L12" s="67">
        <v>1975</v>
      </c>
      <c r="M12" s="67">
        <v>2024</v>
      </c>
      <c r="N12" s="67">
        <v>20098</v>
      </c>
      <c r="O12" s="67">
        <v>20615</v>
      </c>
      <c r="P12" s="67">
        <v>40010</v>
      </c>
      <c r="Q12" s="67">
        <v>40369</v>
      </c>
      <c r="R12" s="67">
        <v>42362</v>
      </c>
      <c r="S12" s="67">
        <v>40704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5.95" customHeight="1">
      <c r="A13" s="102"/>
      <c r="B13" s="63"/>
      <c r="C13" s="56" t="s">
        <v>50</v>
      </c>
      <c r="D13" s="56"/>
      <c r="E13" s="66" t="s">
        <v>41</v>
      </c>
      <c r="F13" s="67">
        <v>2</v>
      </c>
      <c r="G13" s="67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7">
        <v>0</v>
      </c>
      <c r="Q13" s="67">
        <v>0</v>
      </c>
      <c r="R13" s="67">
        <v>6866</v>
      </c>
      <c r="S13" s="67">
        <v>832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5.95" customHeight="1">
      <c r="A14" s="102"/>
      <c r="B14" s="56" t="s">
        <v>51</v>
      </c>
      <c r="C14" s="56"/>
      <c r="D14" s="56"/>
      <c r="E14" s="66" t="s">
        <v>87</v>
      </c>
      <c r="F14" s="67">
        <f>F9-F12</f>
        <v>12124</v>
      </c>
      <c r="G14" s="67">
        <f t="shared" ref="F14:S15" si="0">G9-G12</f>
        <v>10860</v>
      </c>
      <c r="H14" s="67">
        <f t="shared" si="0"/>
        <v>-333</v>
      </c>
      <c r="I14" s="67">
        <f t="shared" si="0"/>
        <v>-434</v>
      </c>
      <c r="J14" s="67">
        <f t="shared" si="0"/>
        <v>9771</v>
      </c>
      <c r="K14" s="67">
        <f t="shared" si="0"/>
        <v>4053</v>
      </c>
      <c r="L14" s="67">
        <f t="shared" si="0"/>
        <v>768</v>
      </c>
      <c r="M14" s="67">
        <f t="shared" si="0"/>
        <v>710</v>
      </c>
      <c r="N14" s="67">
        <f t="shared" si="0"/>
        <v>-1120</v>
      </c>
      <c r="O14" s="67">
        <f t="shared" si="0"/>
        <v>-3219</v>
      </c>
      <c r="P14" s="67">
        <f t="shared" si="0"/>
        <v>481</v>
      </c>
      <c r="Q14" s="67">
        <f t="shared" si="0"/>
        <v>-2695</v>
      </c>
      <c r="R14" s="67">
        <f t="shared" si="0"/>
        <v>3235</v>
      </c>
      <c r="S14" s="67">
        <f t="shared" si="0"/>
        <v>143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95" customHeight="1">
      <c r="A15" s="102"/>
      <c r="B15" s="56" t="s">
        <v>52</v>
      </c>
      <c r="C15" s="56"/>
      <c r="D15" s="56"/>
      <c r="E15" s="66" t="s">
        <v>88</v>
      </c>
      <c r="F15" s="67">
        <f t="shared" si="0"/>
        <v>771</v>
      </c>
      <c r="G15" s="67">
        <f t="shared" si="0"/>
        <v>17</v>
      </c>
      <c r="H15" s="67">
        <f t="shared" si="0"/>
        <v>0</v>
      </c>
      <c r="I15" s="67">
        <f t="shared" si="0"/>
        <v>0</v>
      </c>
      <c r="J15" s="67">
        <f t="shared" si="0"/>
        <v>259</v>
      </c>
      <c r="K15" s="67">
        <f t="shared" si="0"/>
        <v>2456</v>
      </c>
      <c r="L15" s="67">
        <f t="shared" si="0"/>
        <v>0</v>
      </c>
      <c r="M15" s="67">
        <f t="shared" si="0"/>
        <v>0</v>
      </c>
      <c r="N15" s="67">
        <f t="shared" si="0"/>
        <v>0</v>
      </c>
      <c r="O15" s="67">
        <f t="shared" si="0"/>
        <v>0</v>
      </c>
      <c r="P15" s="67">
        <f t="shared" si="0"/>
        <v>0</v>
      </c>
      <c r="Q15" s="67">
        <f t="shared" si="0"/>
        <v>100</v>
      </c>
      <c r="R15" s="67">
        <f t="shared" si="0"/>
        <v>-4472</v>
      </c>
      <c r="S15" s="67">
        <f t="shared" si="0"/>
        <v>-668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15.95" customHeight="1">
      <c r="A16" s="102"/>
      <c r="B16" s="56" t="s">
        <v>53</v>
      </c>
      <c r="C16" s="56"/>
      <c r="D16" s="56"/>
      <c r="E16" s="66" t="s">
        <v>89</v>
      </c>
      <c r="F16" s="67">
        <f t="shared" ref="F16:S16" si="1">F8-F11</f>
        <v>12894</v>
      </c>
      <c r="G16" s="67">
        <f t="shared" si="1"/>
        <v>10877</v>
      </c>
      <c r="H16" s="67">
        <f t="shared" si="1"/>
        <v>-333</v>
      </c>
      <c r="I16" s="67">
        <f t="shared" si="1"/>
        <v>-434</v>
      </c>
      <c r="J16" s="67">
        <f t="shared" si="1"/>
        <v>10030</v>
      </c>
      <c r="K16" s="67">
        <f t="shared" si="1"/>
        <v>6509</v>
      </c>
      <c r="L16" s="67">
        <f t="shared" si="1"/>
        <v>768</v>
      </c>
      <c r="M16" s="67">
        <f t="shared" si="1"/>
        <v>710</v>
      </c>
      <c r="N16" s="67">
        <f t="shared" si="1"/>
        <v>-1120</v>
      </c>
      <c r="O16" s="67">
        <f t="shared" si="1"/>
        <v>-3219</v>
      </c>
      <c r="P16" s="67">
        <f t="shared" si="1"/>
        <v>481</v>
      </c>
      <c r="Q16" s="67">
        <f t="shared" si="1"/>
        <v>-2595</v>
      </c>
      <c r="R16" s="67">
        <f t="shared" si="1"/>
        <v>-1237</v>
      </c>
      <c r="S16" s="67">
        <f t="shared" si="1"/>
        <v>-527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15.95" customHeight="1">
      <c r="A17" s="102"/>
      <c r="B17" s="56" t="s">
        <v>54</v>
      </c>
      <c r="C17" s="56"/>
      <c r="D17" s="56"/>
      <c r="E17" s="54"/>
      <c r="F17" s="68">
        <v>0</v>
      </c>
      <c r="G17" s="68">
        <v>0</v>
      </c>
      <c r="H17" s="68">
        <v>79154</v>
      </c>
      <c r="I17" s="68">
        <v>78485</v>
      </c>
      <c r="J17" s="67">
        <v>0</v>
      </c>
      <c r="K17" s="67">
        <v>0</v>
      </c>
      <c r="L17" s="67">
        <v>0</v>
      </c>
      <c r="M17" s="67">
        <v>0</v>
      </c>
      <c r="N17" s="67">
        <v>3958</v>
      </c>
      <c r="O17" s="67">
        <v>2864</v>
      </c>
      <c r="P17" s="67">
        <v>146419</v>
      </c>
      <c r="Q17" s="67">
        <v>146900</v>
      </c>
      <c r="R17" s="68">
        <v>44730</v>
      </c>
      <c r="S17" s="69">
        <v>43493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5.95" customHeight="1">
      <c r="A18" s="102"/>
      <c r="B18" s="56" t="s">
        <v>55</v>
      </c>
      <c r="C18" s="56"/>
      <c r="D18" s="56"/>
      <c r="E18" s="54"/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15.95" customHeight="1">
      <c r="A19" s="102" t="s">
        <v>84</v>
      </c>
      <c r="B19" s="62" t="s">
        <v>56</v>
      </c>
      <c r="C19" s="56"/>
      <c r="D19" s="56"/>
      <c r="E19" s="66"/>
      <c r="F19" s="67">
        <v>63042</v>
      </c>
      <c r="G19" s="67">
        <v>66322</v>
      </c>
      <c r="H19" s="67">
        <v>13142</v>
      </c>
      <c r="I19" s="67">
        <v>13472</v>
      </c>
      <c r="J19" s="67">
        <v>15923</v>
      </c>
      <c r="K19" s="67">
        <v>16097</v>
      </c>
      <c r="L19" s="67">
        <v>823</v>
      </c>
      <c r="M19" s="67">
        <v>554</v>
      </c>
      <c r="N19" s="67">
        <v>511</v>
      </c>
      <c r="O19" s="67">
        <v>1384</v>
      </c>
      <c r="P19" s="67">
        <v>20679</v>
      </c>
      <c r="Q19" s="67">
        <v>24228</v>
      </c>
      <c r="R19" s="67">
        <v>4304</v>
      </c>
      <c r="S19" s="67">
        <v>5094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15.95" customHeight="1">
      <c r="A20" s="102"/>
      <c r="B20" s="63"/>
      <c r="C20" s="56" t="s">
        <v>57</v>
      </c>
      <c r="D20" s="56"/>
      <c r="E20" s="66"/>
      <c r="F20" s="67">
        <v>47431</v>
      </c>
      <c r="G20" s="67">
        <v>50053</v>
      </c>
      <c r="H20" s="67">
        <v>8000</v>
      </c>
      <c r="I20" s="67">
        <v>8400</v>
      </c>
      <c r="J20" s="67">
        <v>13979</v>
      </c>
      <c r="K20" s="68">
        <v>14442</v>
      </c>
      <c r="L20" s="67">
        <v>676</v>
      </c>
      <c r="M20" s="68">
        <v>440</v>
      </c>
      <c r="N20" s="67">
        <v>475</v>
      </c>
      <c r="O20" s="68">
        <v>1271</v>
      </c>
      <c r="P20" s="67">
        <v>15545</v>
      </c>
      <c r="Q20" s="67">
        <v>17799</v>
      </c>
      <c r="R20" s="67">
        <v>690</v>
      </c>
      <c r="S20" s="67">
        <v>1367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5.95" customHeight="1">
      <c r="A21" s="102"/>
      <c r="B21" s="56" t="s">
        <v>58</v>
      </c>
      <c r="C21" s="56"/>
      <c r="D21" s="56"/>
      <c r="E21" s="66" t="s">
        <v>90</v>
      </c>
      <c r="F21" s="67">
        <v>53049</v>
      </c>
      <c r="G21" s="67">
        <v>53510</v>
      </c>
      <c r="H21" s="67">
        <v>13142</v>
      </c>
      <c r="I21" s="67">
        <v>13472</v>
      </c>
      <c r="J21" s="67">
        <v>15923</v>
      </c>
      <c r="K21" s="67">
        <v>16097</v>
      </c>
      <c r="L21" s="67">
        <v>823</v>
      </c>
      <c r="M21" s="67">
        <v>554</v>
      </c>
      <c r="N21" s="67">
        <v>511</v>
      </c>
      <c r="O21" s="67">
        <v>1384</v>
      </c>
      <c r="P21" s="67">
        <v>20322</v>
      </c>
      <c r="Q21" s="67">
        <v>21372</v>
      </c>
      <c r="R21" s="67">
        <v>4304</v>
      </c>
      <c r="S21" s="67">
        <v>5094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15.95" customHeight="1">
      <c r="A22" s="102"/>
      <c r="B22" s="62" t="s">
        <v>59</v>
      </c>
      <c r="C22" s="56"/>
      <c r="D22" s="56"/>
      <c r="E22" s="66" t="s">
        <v>91</v>
      </c>
      <c r="F22" s="67">
        <v>123418</v>
      </c>
      <c r="G22" s="67">
        <v>126170</v>
      </c>
      <c r="H22" s="67">
        <v>39017</v>
      </c>
      <c r="I22" s="67">
        <v>25242</v>
      </c>
      <c r="J22" s="67">
        <v>42855</v>
      </c>
      <c r="K22" s="67">
        <v>45189</v>
      </c>
      <c r="L22" s="67">
        <v>2235</v>
      </c>
      <c r="M22" s="67">
        <v>1946</v>
      </c>
      <c r="N22" s="67">
        <v>977</v>
      </c>
      <c r="O22" s="67">
        <v>2194</v>
      </c>
      <c r="P22" s="67">
        <v>45231</v>
      </c>
      <c r="Q22" s="67">
        <v>46545</v>
      </c>
      <c r="R22" s="67">
        <v>5883</v>
      </c>
      <c r="S22" s="67">
        <v>6721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5.95" customHeight="1">
      <c r="A23" s="102"/>
      <c r="B23" s="63" t="s">
        <v>60</v>
      </c>
      <c r="C23" s="56" t="s">
        <v>61</v>
      </c>
      <c r="D23" s="56"/>
      <c r="E23" s="66"/>
      <c r="F23" s="67">
        <v>71905</v>
      </c>
      <c r="G23" s="67">
        <v>73891</v>
      </c>
      <c r="H23" s="67">
        <v>30046</v>
      </c>
      <c r="I23" s="67">
        <v>20240</v>
      </c>
      <c r="J23" s="67">
        <v>13666</v>
      </c>
      <c r="K23" s="67">
        <v>12569</v>
      </c>
      <c r="L23" s="67">
        <v>245</v>
      </c>
      <c r="M23" s="67">
        <v>261</v>
      </c>
      <c r="N23" s="67">
        <v>423</v>
      </c>
      <c r="O23" s="67">
        <v>176</v>
      </c>
      <c r="P23" s="67">
        <v>25862</v>
      </c>
      <c r="Q23" s="67">
        <v>28471</v>
      </c>
      <c r="R23" s="67">
        <v>5138</v>
      </c>
      <c r="S23" s="67">
        <v>5179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5.95" customHeight="1">
      <c r="A24" s="102"/>
      <c r="B24" s="56" t="s">
        <v>92</v>
      </c>
      <c r="C24" s="56"/>
      <c r="D24" s="56"/>
      <c r="E24" s="66" t="s">
        <v>93</v>
      </c>
      <c r="F24" s="67">
        <f>F21-F22</f>
        <v>-70369</v>
      </c>
      <c r="G24" s="67">
        <f t="shared" ref="G24:S24" si="2">G21-G22</f>
        <v>-72660</v>
      </c>
      <c r="H24" s="67">
        <f t="shared" si="2"/>
        <v>-25875</v>
      </c>
      <c r="I24" s="67">
        <f t="shared" si="2"/>
        <v>-11770</v>
      </c>
      <c r="J24" s="67">
        <f t="shared" si="2"/>
        <v>-26932</v>
      </c>
      <c r="K24" s="67">
        <f t="shared" si="2"/>
        <v>-29092</v>
      </c>
      <c r="L24" s="67">
        <f t="shared" si="2"/>
        <v>-1412</v>
      </c>
      <c r="M24" s="67">
        <f t="shared" si="2"/>
        <v>-1392</v>
      </c>
      <c r="N24" s="67">
        <f t="shared" si="2"/>
        <v>-466</v>
      </c>
      <c r="O24" s="67">
        <f t="shared" si="2"/>
        <v>-810</v>
      </c>
      <c r="P24" s="67">
        <f t="shared" si="2"/>
        <v>-24909</v>
      </c>
      <c r="Q24" s="67">
        <f t="shared" si="2"/>
        <v>-25173</v>
      </c>
      <c r="R24" s="67">
        <f t="shared" si="2"/>
        <v>-1579</v>
      </c>
      <c r="S24" s="67">
        <f t="shared" si="2"/>
        <v>-1627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5.95" customHeight="1">
      <c r="A25" s="102"/>
      <c r="B25" s="62" t="s">
        <v>62</v>
      </c>
      <c r="C25" s="62"/>
      <c r="D25" s="62"/>
      <c r="E25" s="104" t="s">
        <v>94</v>
      </c>
      <c r="F25" s="99">
        <v>70369</v>
      </c>
      <c r="G25" s="99">
        <v>72660</v>
      </c>
      <c r="H25" s="99">
        <v>25875</v>
      </c>
      <c r="I25" s="99">
        <v>11770</v>
      </c>
      <c r="J25" s="99">
        <v>26932</v>
      </c>
      <c r="K25" s="99">
        <v>29092</v>
      </c>
      <c r="L25" s="99">
        <v>1412</v>
      </c>
      <c r="M25" s="99">
        <v>1392</v>
      </c>
      <c r="N25" s="99">
        <v>466</v>
      </c>
      <c r="O25" s="99">
        <v>810</v>
      </c>
      <c r="P25" s="99">
        <v>24644</v>
      </c>
      <c r="Q25" s="99">
        <v>25173</v>
      </c>
      <c r="R25" s="99">
        <v>1579</v>
      </c>
      <c r="S25" s="99">
        <v>1627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15.95" customHeight="1">
      <c r="A26" s="102"/>
      <c r="B26" s="81" t="s">
        <v>63</v>
      </c>
      <c r="C26" s="81"/>
      <c r="D26" s="81"/>
      <c r="E26" s="105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15.95" customHeight="1">
      <c r="A27" s="102"/>
      <c r="B27" s="56" t="s">
        <v>95</v>
      </c>
      <c r="C27" s="56"/>
      <c r="D27" s="56"/>
      <c r="E27" s="66" t="s">
        <v>96</v>
      </c>
      <c r="F27" s="67">
        <f t="shared" ref="F27:S27" si="3">F24+F25</f>
        <v>0</v>
      </c>
      <c r="G27" s="67">
        <f t="shared" si="3"/>
        <v>0</v>
      </c>
      <c r="H27" s="67">
        <f t="shared" si="3"/>
        <v>0</v>
      </c>
      <c r="I27" s="67">
        <f t="shared" si="3"/>
        <v>0</v>
      </c>
      <c r="J27" s="67">
        <f t="shared" si="3"/>
        <v>0</v>
      </c>
      <c r="K27" s="67">
        <f t="shared" si="3"/>
        <v>0</v>
      </c>
      <c r="L27" s="67">
        <f t="shared" si="3"/>
        <v>0</v>
      </c>
      <c r="M27" s="67">
        <f t="shared" si="3"/>
        <v>0</v>
      </c>
      <c r="N27" s="67">
        <f t="shared" si="3"/>
        <v>0</v>
      </c>
      <c r="O27" s="67">
        <f t="shared" si="3"/>
        <v>0</v>
      </c>
      <c r="P27" s="67">
        <f t="shared" si="3"/>
        <v>-265</v>
      </c>
      <c r="Q27" s="67">
        <f t="shared" si="3"/>
        <v>0</v>
      </c>
      <c r="R27" s="67">
        <f t="shared" si="3"/>
        <v>0</v>
      </c>
      <c r="S27" s="67">
        <f t="shared" si="3"/>
        <v>0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15.95" customHeight="1">
      <c r="A29" s="12"/>
      <c r="F29" s="18"/>
      <c r="G29" s="18"/>
      <c r="H29" s="18"/>
      <c r="I29" s="18"/>
      <c r="J29" s="19"/>
      <c r="K29" s="19"/>
      <c r="L29" s="19"/>
      <c r="M29" s="19"/>
      <c r="N29" s="19"/>
      <c r="O29" s="19"/>
      <c r="P29" s="18"/>
      <c r="Q29" s="19" t="s">
        <v>100</v>
      </c>
      <c r="R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</row>
    <row r="30" spans="1:29" ht="15.95" customHeight="1">
      <c r="A30" s="107" t="s">
        <v>64</v>
      </c>
      <c r="B30" s="107"/>
      <c r="C30" s="107"/>
      <c r="D30" s="107"/>
      <c r="E30" s="107"/>
      <c r="F30" s="109" t="s">
        <v>236</v>
      </c>
      <c r="G30" s="109"/>
      <c r="H30" s="109" t="s">
        <v>237</v>
      </c>
      <c r="I30" s="109"/>
      <c r="J30" s="109" t="s">
        <v>238</v>
      </c>
      <c r="K30" s="109"/>
      <c r="L30" s="109" t="s">
        <v>239</v>
      </c>
      <c r="M30" s="109"/>
      <c r="N30" s="109" t="s">
        <v>240</v>
      </c>
      <c r="O30" s="109"/>
      <c r="P30" s="109" t="s">
        <v>241</v>
      </c>
      <c r="Q30" s="109"/>
      <c r="R30" s="101"/>
      <c r="S30" s="101"/>
      <c r="T30" s="25"/>
      <c r="U30" s="18"/>
      <c r="V30" s="25"/>
      <c r="W30" s="18"/>
      <c r="X30" s="25"/>
      <c r="Y30" s="18"/>
      <c r="Z30" s="25"/>
      <c r="AA30" s="18"/>
      <c r="AB30" s="25"/>
      <c r="AC30" s="18"/>
    </row>
    <row r="31" spans="1:29" ht="15.95" customHeight="1">
      <c r="A31" s="107"/>
      <c r="B31" s="107"/>
      <c r="C31" s="107"/>
      <c r="D31" s="107"/>
      <c r="E31" s="107"/>
      <c r="F31" s="54" t="s">
        <v>243</v>
      </c>
      <c r="G31" s="91" t="s">
        <v>244</v>
      </c>
      <c r="H31" s="54" t="s">
        <v>243</v>
      </c>
      <c r="I31" s="91" t="s">
        <v>244</v>
      </c>
      <c r="J31" s="54" t="s">
        <v>243</v>
      </c>
      <c r="K31" s="91" t="s">
        <v>244</v>
      </c>
      <c r="L31" s="54" t="s">
        <v>243</v>
      </c>
      <c r="M31" s="91" t="s">
        <v>244</v>
      </c>
      <c r="N31" s="54" t="s">
        <v>243</v>
      </c>
      <c r="O31" s="91" t="s">
        <v>244</v>
      </c>
      <c r="P31" s="54" t="s">
        <v>243</v>
      </c>
      <c r="Q31" s="91" t="s">
        <v>244</v>
      </c>
      <c r="R31" s="34"/>
      <c r="S31" s="92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15.95" customHeight="1">
      <c r="A32" s="102" t="s">
        <v>85</v>
      </c>
      <c r="B32" s="62" t="s">
        <v>45</v>
      </c>
      <c r="C32" s="56"/>
      <c r="D32" s="56"/>
      <c r="E32" s="66" t="s">
        <v>36</v>
      </c>
      <c r="F32" s="67">
        <v>145</v>
      </c>
      <c r="G32" s="67">
        <v>136</v>
      </c>
      <c r="H32" s="67">
        <v>2314</v>
      </c>
      <c r="I32" s="67">
        <v>2462</v>
      </c>
      <c r="J32" s="67">
        <v>2206</v>
      </c>
      <c r="K32" s="67">
        <v>2109</v>
      </c>
      <c r="L32" s="67">
        <v>163</v>
      </c>
      <c r="M32" s="67">
        <v>152</v>
      </c>
      <c r="N32" s="67">
        <v>1325</v>
      </c>
      <c r="O32" s="67">
        <v>1312</v>
      </c>
      <c r="P32" s="67">
        <v>0</v>
      </c>
      <c r="Q32" s="67">
        <v>0</v>
      </c>
      <c r="R32" s="22"/>
      <c r="S32" s="22"/>
      <c r="T32" s="22"/>
      <c r="U32" s="22"/>
      <c r="V32" s="22"/>
      <c r="W32" s="22"/>
      <c r="X32" s="24"/>
      <c r="Y32" s="24"/>
      <c r="Z32" s="22"/>
      <c r="AA32" s="22"/>
      <c r="AB32" s="24"/>
      <c r="AC32" s="24"/>
    </row>
    <row r="33" spans="1:29" ht="15.95" customHeight="1">
      <c r="A33" s="103"/>
      <c r="B33" s="64"/>
      <c r="C33" s="62" t="s">
        <v>65</v>
      </c>
      <c r="D33" s="56"/>
      <c r="E33" s="66"/>
      <c r="F33" s="67">
        <v>42</v>
      </c>
      <c r="G33" s="67">
        <v>39</v>
      </c>
      <c r="H33" s="67">
        <v>2252</v>
      </c>
      <c r="I33" s="67">
        <v>2225</v>
      </c>
      <c r="J33" s="67">
        <v>253</v>
      </c>
      <c r="K33" s="67">
        <v>272</v>
      </c>
      <c r="L33" s="67">
        <v>107</v>
      </c>
      <c r="M33" s="67">
        <v>91</v>
      </c>
      <c r="N33" s="67">
        <v>1264</v>
      </c>
      <c r="O33" s="67">
        <v>1300</v>
      </c>
      <c r="P33" s="67">
        <v>0</v>
      </c>
      <c r="Q33" s="67">
        <v>0</v>
      </c>
      <c r="R33" s="22"/>
      <c r="S33" s="22"/>
      <c r="T33" s="22"/>
      <c r="U33" s="22"/>
      <c r="V33" s="22"/>
      <c r="W33" s="22"/>
      <c r="X33" s="24"/>
      <c r="Y33" s="24"/>
      <c r="Z33" s="22"/>
      <c r="AA33" s="22"/>
      <c r="AB33" s="24"/>
      <c r="AC33" s="24"/>
    </row>
    <row r="34" spans="1:29" ht="15.95" customHeight="1">
      <c r="A34" s="103"/>
      <c r="B34" s="64"/>
      <c r="C34" s="63"/>
      <c r="D34" s="56" t="s">
        <v>66</v>
      </c>
      <c r="E34" s="66"/>
      <c r="F34" s="67">
        <v>10</v>
      </c>
      <c r="G34" s="67">
        <v>15</v>
      </c>
      <c r="H34" s="67">
        <v>1425</v>
      </c>
      <c r="I34" s="67">
        <v>1411</v>
      </c>
      <c r="J34" s="67">
        <v>196</v>
      </c>
      <c r="K34" s="67">
        <v>196</v>
      </c>
      <c r="L34" s="67">
        <v>103</v>
      </c>
      <c r="M34" s="67">
        <v>74</v>
      </c>
      <c r="N34" s="67">
        <v>1238</v>
      </c>
      <c r="O34" s="67">
        <v>1275</v>
      </c>
      <c r="P34" s="67">
        <v>0</v>
      </c>
      <c r="Q34" s="67">
        <v>0</v>
      </c>
      <c r="R34" s="22"/>
      <c r="S34" s="22"/>
      <c r="T34" s="22"/>
      <c r="U34" s="22"/>
      <c r="V34" s="22"/>
      <c r="W34" s="22"/>
      <c r="X34" s="24"/>
      <c r="Y34" s="24"/>
      <c r="Z34" s="22"/>
      <c r="AA34" s="22"/>
      <c r="AB34" s="24"/>
      <c r="AC34" s="24"/>
    </row>
    <row r="35" spans="1:29" ht="15.95" customHeight="1">
      <c r="A35" s="103"/>
      <c r="B35" s="63"/>
      <c r="C35" s="56" t="s">
        <v>67</v>
      </c>
      <c r="D35" s="56"/>
      <c r="E35" s="66"/>
      <c r="F35" s="67">
        <v>0</v>
      </c>
      <c r="G35" s="67">
        <v>4</v>
      </c>
      <c r="H35" s="67">
        <v>63</v>
      </c>
      <c r="I35" s="67">
        <v>237</v>
      </c>
      <c r="J35" s="69">
        <v>1953</v>
      </c>
      <c r="K35" s="69">
        <v>1837</v>
      </c>
      <c r="L35" s="69">
        <v>56</v>
      </c>
      <c r="M35" s="69">
        <v>61</v>
      </c>
      <c r="N35" s="69">
        <v>60</v>
      </c>
      <c r="O35" s="69">
        <v>13</v>
      </c>
      <c r="P35" s="67">
        <v>0</v>
      </c>
      <c r="Q35" s="67">
        <v>0</v>
      </c>
      <c r="R35" s="22"/>
      <c r="S35" s="22"/>
      <c r="T35" s="22"/>
      <c r="U35" s="22"/>
      <c r="V35" s="22"/>
      <c r="W35" s="22"/>
      <c r="X35" s="24"/>
      <c r="Y35" s="24"/>
      <c r="Z35" s="22"/>
      <c r="AA35" s="22"/>
      <c r="AB35" s="24"/>
      <c r="AC35" s="24"/>
    </row>
    <row r="36" spans="1:29" ht="15.95" customHeight="1">
      <c r="A36" s="103"/>
      <c r="B36" s="62" t="s">
        <v>48</v>
      </c>
      <c r="C36" s="56"/>
      <c r="D36" s="56"/>
      <c r="E36" s="66" t="s">
        <v>37</v>
      </c>
      <c r="F36" s="67">
        <v>40</v>
      </c>
      <c r="G36" s="67">
        <v>34</v>
      </c>
      <c r="H36" s="67">
        <v>1987</v>
      </c>
      <c r="I36" s="67">
        <v>2080</v>
      </c>
      <c r="J36" s="67">
        <v>2106</v>
      </c>
      <c r="K36" s="67">
        <v>2203</v>
      </c>
      <c r="L36" s="67">
        <v>162</v>
      </c>
      <c r="M36" s="67">
        <v>144</v>
      </c>
      <c r="N36" s="67">
        <v>1089</v>
      </c>
      <c r="O36" s="67">
        <v>1613</v>
      </c>
      <c r="P36" s="67">
        <v>0</v>
      </c>
      <c r="Q36" s="67">
        <v>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4"/>
      <c r="AC36" s="24"/>
    </row>
    <row r="37" spans="1:29" ht="15.95" customHeight="1">
      <c r="A37" s="103"/>
      <c r="B37" s="64"/>
      <c r="C37" s="56" t="s">
        <v>68</v>
      </c>
      <c r="D37" s="56"/>
      <c r="E37" s="66"/>
      <c r="F37" s="67">
        <v>40</v>
      </c>
      <c r="G37" s="67">
        <v>34</v>
      </c>
      <c r="H37" s="67">
        <v>1906</v>
      </c>
      <c r="I37" s="67">
        <v>2049</v>
      </c>
      <c r="J37" s="67">
        <v>2065</v>
      </c>
      <c r="K37" s="67">
        <v>2163</v>
      </c>
      <c r="L37" s="67">
        <v>153</v>
      </c>
      <c r="M37" s="67">
        <v>131</v>
      </c>
      <c r="N37" s="67">
        <v>1063</v>
      </c>
      <c r="O37" s="67">
        <v>1534</v>
      </c>
      <c r="P37" s="67">
        <v>0</v>
      </c>
      <c r="Q37" s="67">
        <v>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4"/>
      <c r="AC37" s="24"/>
    </row>
    <row r="38" spans="1:29" ht="15.95" customHeight="1">
      <c r="A38" s="103"/>
      <c r="B38" s="63"/>
      <c r="C38" s="56" t="s">
        <v>69</v>
      </c>
      <c r="D38" s="56"/>
      <c r="E38" s="66"/>
      <c r="F38" s="67">
        <v>0</v>
      </c>
      <c r="G38" s="67">
        <v>0</v>
      </c>
      <c r="H38" s="67">
        <v>81</v>
      </c>
      <c r="I38" s="67">
        <v>31</v>
      </c>
      <c r="J38" s="67">
        <v>41</v>
      </c>
      <c r="K38" s="69">
        <v>39</v>
      </c>
      <c r="L38" s="67">
        <v>9</v>
      </c>
      <c r="M38" s="69">
        <v>13</v>
      </c>
      <c r="N38" s="67">
        <v>26</v>
      </c>
      <c r="O38" s="69">
        <v>79</v>
      </c>
      <c r="P38" s="67">
        <v>0</v>
      </c>
      <c r="Q38" s="67">
        <v>0</v>
      </c>
      <c r="R38" s="22"/>
      <c r="S38" s="22"/>
      <c r="T38" s="22"/>
      <c r="U38" s="22"/>
      <c r="V38" s="24"/>
      <c r="W38" s="24"/>
      <c r="X38" s="22"/>
      <c r="Y38" s="22"/>
      <c r="Z38" s="22"/>
      <c r="AA38" s="22"/>
      <c r="AB38" s="24"/>
      <c r="AC38" s="24"/>
    </row>
    <row r="39" spans="1:29" ht="15.95" customHeight="1">
      <c r="A39" s="103"/>
      <c r="B39" s="30" t="s">
        <v>70</v>
      </c>
      <c r="C39" s="30"/>
      <c r="D39" s="30"/>
      <c r="E39" s="66" t="s">
        <v>97</v>
      </c>
      <c r="F39" s="67">
        <f t="shared" ref="F39:Q39" si="4">F32-F36</f>
        <v>105</v>
      </c>
      <c r="G39" s="67">
        <f t="shared" si="4"/>
        <v>102</v>
      </c>
      <c r="H39" s="67">
        <f t="shared" si="4"/>
        <v>327</v>
      </c>
      <c r="I39" s="67">
        <f t="shared" si="4"/>
        <v>382</v>
      </c>
      <c r="J39" s="67">
        <f t="shared" si="4"/>
        <v>100</v>
      </c>
      <c r="K39" s="67">
        <f t="shared" si="4"/>
        <v>-94</v>
      </c>
      <c r="L39" s="67">
        <f t="shared" si="4"/>
        <v>1</v>
      </c>
      <c r="M39" s="67">
        <f t="shared" si="4"/>
        <v>8</v>
      </c>
      <c r="N39" s="67">
        <f t="shared" si="4"/>
        <v>236</v>
      </c>
      <c r="O39" s="67">
        <f t="shared" si="4"/>
        <v>-301</v>
      </c>
      <c r="P39" s="67">
        <f t="shared" si="4"/>
        <v>0</v>
      </c>
      <c r="Q39" s="67">
        <f t="shared" si="4"/>
        <v>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4"/>
      <c r="AC39" s="24"/>
    </row>
    <row r="40" spans="1:29" ht="15.95" customHeight="1">
      <c r="A40" s="102" t="s">
        <v>86</v>
      </c>
      <c r="B40" s="62" t="s">
        <v>71</v>
      </c>
      <c r="C40" s="56"/>
      <c r="D40" s="56"/>
      <c r="E40" s="66" t="s">
        <v>39</v>
      </c>
      <c r="F40" s="67">
        <v>0</v>
      </c>
      <c r="G40" s="67">
        <v>0</v>
      </c>
      <c r="H40" s="67">
        <v>551</v>
      </c>
      <c r="I40" s="67">
        <v>423</v>
      </c>
      <c r="J40" s="67">
        <v>1164</v>
      </c>
      <c r="K40" s="67">
        <v>1323</v>
      </c>
      <c r="L40" s="67">
        <v>320</v>
      </c>
      <c r="M40" s="67">
        <v>316</v>
      </c>
      <c r="N40" s="67">
        <v>27398</v>
      </c>
      <c r="O40" s="67">
        <v>17616</v>
      </c>
      <c r="P40" s="67">
        <v>0</v>
      </c>
      <c r="Q40" s="67">
        <v>0</v>
      </c>
      <c r="R40" s="22"/>
      <c r="S40" s="22"/>
      <c r="T40" s="22"/>
      <c r="U40" s="22"/>
      <c r="V40" s="22"/>
      <c r="W40" s="22"/>
      <c r="X40" s="24"/>
      <c r="Y40" s="24"/>
      <c r="Z40" s="24"/>
      <c r="AA40" s="24"/>
      <c r="AB40" s="22"/>
      <c r="AC40" s="22"/>
    </row>
    <row r="41" spans="1:29" ht="15.95" customHeight="1">
      <c r="A41" s="108"/>
      <c r="B41" s="63"/>
      <c r="C41" s="56" t="s">
        <v>72</v>
      </c>
      <c r="D41" s="56"/>
      <c r="E41" s="66"/>
      <c r="F41" s="69">
        <v>0</v>
      </c>
      <c r="G41" s="69">
        <v>0</v>
      </c>
      <c r="H41" s="69">
        <v>538</v>
      </c>
      <c r="I41" s="69">
        <v>423</v>
      </c>
      <c r="J41" s="67">
        <v>190</v>
      </c>
      <c r="K41" s="67">
        <v>544</v>
      </c>
      <c r="L41" s="67">
        <v>0</v>
      </c>
      <c r="M41" s="67">
        <v>0</v>
      </c>
      <c r="N41" s="67">
        <v>5564</v>
      </c>
      <c r="O41" s="67">
        <v>566</v>
      </c>
      <c r="P41" s="67">
        <v>0</v>
      </c>
      <c r="Q41" s="67">
        <v>0</v>
      </c>
      <c r="R41" s="22"/>
      <c r="S41" s="22"/>
      <c r="T41" s="24"/>
      <c r="U41" s="24"/>
      <c r="V41" s="24"/>
      <c r="W41" s="24"/>
      <c r="X41" s="24"/>
      <c r="Y41" s="24"/>
      <c r="Z41" s="24"/>
      <c r="AA41" s="24"/>
      <c r="AB41" s="22"/>
      <c r="AC41" s="22"/>
    </row>
    <row r="42" spans="1:29" ht="15.95" customHeight="1">
      <c r="A42" s="108"/>
      <c r="B42" s="62" t="s">
        <v>59</v>
      </c>
      <c r="C42" s="56"/>
      <c r="D42" s="56"/>
      <c r="E42" s="66" t="s">
        <v>40</v>
      </c>
      <c r="F42" s="67">
        <v>8</v>
      </c>
      <c r="G42" s="67">
        <v>0</v>
      </c>
      <c r="H42" s="67">
        <v>861</v>
      </c>
      <c r="I42" s="67">
        <v>634</v>
      </c>
      <c r="J42" s="67">
        <v>1164</v>
      </c>
      <c r="K42" s="67">
        <v>1323</v>
      </c>
      <c r="L42" s="67">
        <v>268</v>
      </c>
      <c r="M42" s="67">
        <v>264</v>
      </c>
      <c r="N42" s="67">
        <v>28187</v>
      </c>
      <c r="O42" s="67">
        <v>17908</v>
      </c>
      <c r="P42" s="67">
        <v>0</v>
      </c>
      <c r="Q42" s="67">
        <v>0</v>
      </c>
      <c r="R42" s="22"/>
      <c r="S42" s="22"/>
      <c r="T42" s="22"/>
      <c r="U42" s="22"/>
      <c r="V42" s="22"/>
      <c r="W42" s="22"/>
      <c r="X42" s="24"/>
      <c r="Y42" s="24"/>
      <c r="Z42" s="22"/>
      <c r="AA42" s="22"/>
      <c r="AB42" s="22"/>
      <c r="AC42" s="22"/>
    </row>
    <row r="43" spans="1:29" ht="15.95" customHeight="1">
      <c r="A43" s="108"/>
      <c r="B43" s="63"/>
      <c r="C43" s="56" t="s">
        <v>73</v>
      </c>
      <c r="D43" s="56"/>
      <c r="E43" s="66"/>
      <c r="F43" s="67">
        <v>0</v>
      </c>
      <c r="G43" s="67">
        <v>0</v>
      </c>
      <c r="H43" s="67">
        <v>295</v>
      </c>
      <c r="I43" s="67">
        <v>192</v>
      </c>
      <c r="J43" s="69">
        <v>378</v>
      </c>
      <c r="K43" s="69">
        <v>459</v>
      </c>
      <c r="L43" s="69">
        <v>268</v>
      </c>
      <c r="M43" s="69">
        <v>264</v>
      </c>
      <c r="N43" s="69">
        <v>359</v>
      </c>
      <c r="O43" s="69">
        <v>684</v>
      </c>
      <c r="P43" s="67">
        <v>0</v>
      </c>
      <c r="Q43" s="67">
        <v>0</v>
      </c>
      <c r="R43" s="22"/>
      <c r="S43" s="22"/>
      <c r="T43" s="22"/>
      <c r="U43" s="22"/>
      <c r="V43" s="24"/>
      <c r="W43" s="22"/>
      <c r="X43" s="24"/>
      <c r="Y43" s="24"/>
      <c r="Z43" s="22"/>
      <c r="AA43" s="22"/>
      <c r="AB43" s="24"/>
      <c r="AC43" s="24"/>
    </row>
    <row r="44" spans="1:29" ht="15.95" customHeight="1">
      <c r="A44" s="108"/>
      <c r="B44" s="56" t="s">
        <v>70</v>
      </c>
      <c r="C44" s="56"/>
      <c r="D44" s="56"/>
      <c r="E44" s="66" t="s">
        <v>98</v>
      </c>
      <c r="F44" s="69">
        <f t="shared" ref="F44:Q44" si="5">F40-F42</f>
        <v>-8</v>
      </c>
      <c r="G44" s="69">
        <f t="shared" si="5"/>
        <v>0</v>
      </c>
      <c r="H44" s="69">
        <f t="shared" si="5"/>
        <v>-310</v>
      </c>
      <c r="I44" s="69">
        <f t="shared" si="5"/>
        <v>-211</v>
      </c>
      <c r="J44" s="69">
        <f t="shared" si="5"/>
        <v>0</v>
      </c>
      <c r="K44" s="69">
        <f t="shared" si="5"/>
        <v>0</v>
      </c>
      <c r="L44" s="69">
        <f t="shared" si="5"/>
        <v>52</v>
      </c>
      <c r="M44" s="69">
        <f t="shared" si="5"/>
        <v>52</v>
      </c>
      <c r="N44" s="69">
        <f t="shared" si="5"/>
        <v>-789</v>
      </c>
      <c r="O44" s="69">
        <f t="shared" si="5"/>
        <v>-292</v>
      </c>
      <c r="P44" s="69">
        <f t="shared" si="5"/>
        <v>0</v>
      </c>
      <c r="Q44" s="69">
        <f t="shared" si="5"/>
        <v>0</v>
      </c>
      <c r="R44" s="24"/>
      <c r="S44" s="24"/>
      <c r="T44" s="24"/>
      <c r="U44" s="24"/>
      <c r="V44" s="22"/>
      <c r="W44" s="22"/>
      <c r="X44" s="24"/>
      <c r="Y44" s="24"/>
      <c r="Z44" s="22"/>
      <c r="AA44" s="22"/>
      <c r="AB44" s="22"/>
      <c r="AC44" s="22"/>
    </row>
    <row r="45" spans="1:29" ht="15.95" customHeight="1">
      <c r="A45" s="102" t="s">
        <v>78</v>
      </c>
      <c r="B45" s="30" t="s">
        <v>74</v>
      </c>
      <c r="C45" s="30"/>
      <c r="D45" s="30"/>
      <c r="E45" s="66" t="s">
        <v>99</v>
      </c>
      <c r="F45" s="67">
        <f t="shared" ref="F45:Q45" si="6">F39+F44</f>
        <v>97</v>
      </c>
      <c r="G45" s="67">
        <f t="shared" si="6"/>
        <v>102</v>
      </c>
      <c r="H45" s="67">
        <f t="shared" si="6"/>
        <v>17</v>
      </c>
      <c r="I45" s="67">
        <f t="shared" si="6"/>
        <v>171</v>
      </c>
      <c r="J45" s="67">
        <f t="shared" si="6"/>
        <v>100</v>
      </c>
      <c r="K45" s="67">
        <f t="shared" si="6"/>
        <v>-94</v>
      </c>
      <c r="L45" s="67">
        <f t="shared" si="6"/>
        <v>53</v>
      </c>
      <c r="M45" s="67">
        <f t="shared" si="6"/>
        <v>60</v>
      </c>
      <c r="N45" s="67">
        <f t="shared" si="6"/>
        <v>-553</v>
      </c>
      <c r="O45" s="67">
        <f t="shared" si="6"/>
        <v>-593</v>
      </c>
      <c r="P45" s="67">
        <f t="shared" si="6"/>
        <v>0</v>
      </c>
      <c r="Q45" s="67">
        <f t="shared" si="6"/>
        <v>0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95" customHeight="1">
      <c r="A46" s="108"/>
      <c r="B46" s="56" t="s">
        <v>75</v>
      </c>
      <c r="C46" s="56"/>
      <c r="D46" s="56"/>
      <c r="E46" s="56"/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52</v>
      </c>
      <c r="M46" s="69">
        <v>52</v>
      </c>
      <c r="N46" s="69">
        <v>0</v>
      </c>
      <c r="O46" s="69">
        <v>0</v>
      </c>
      <c r="P46" s="67">
        <v>0</v>
      </c>
      <c r="Q46" s="67">
        <v>0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5.95" customHeight="1">
      <c r="A47" s="108"/>
      <c r="B47" s="56" t="s">
        <v>76</v>
      </c>
      <c r="C47" s="56"/>
      <c r="D47" s="56"/>
      <c r="E47" s="56"/>
      <c r="F47" s="67">
        <v>97</v>
      </c>
      <c r="G47" s="67">
        <v>102</v>
      </c>
      <c r="H47" s="67">
        <v>668</v>
      </c>
      <c r="I47" s="67">
        <v>650</v>
      </c>
      <c r="J47" s="67">
        <v>0</v>
      </c>
      <c r="K47" s="67">
        <v>0</v>
      </c>
      <c r="L47" s="67">
        <v>58</v>
      </c>
      <c r="M47" s="67">
        <v>57</v>
      </c>
      <c r="N47" s="67">
        <v>2650</v>
      </c>
      <c r="O47" s="67">
        <v>2922</v>
      </c>
      <c r="P47" s="67">
        <v>0</v>
      </c>
      <c r="Q47" s="67">
        <v>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5.95" customHeight="1">
      <c r="A48" s="108"/>
      <c r="B48" s="56" t="s">
        <v>77</v>
      </c>
      <c r="C48" s="56"/>
      <c r="D48" s="56"/>
      <c r="E48" s="56"/>
      <c r="F48" s="67">
        <v>97</v>
      </c>
      <c r="G48" s="67">
        <v>102</v>
      </c>
      <c r="H48" s="67">
        <v>668</v>
      </c>
      <c r="I48" s="67">
        <v>650</v>
      </c>
      <c r="J48" s="67">
        <v>0</v>
      </c>
      <c r="K48" s="67">
        <v>0</v>
      </c>
      <c r="L48" s="67">
        <v>58</v>
      </c>
      <c r="M48" s="67">
        <v>57</v>
      </c>
      <c r="N48" s="67">
        <v>2363</v>
      </c>
      <c r="O48" s="67">
        <v>2922</v>
      </c>
      <c r="P48" s="67">
        <v>0</v>
      </c>
      <c r="Q48" s="67">
        <v>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36">
    <mergeCell ref="A40:A44"/>
    <mergeCell ref="A45:A48"/>
    <mergeCell ref="Q25:Q26"/>
    <mergeCell ref="R25:R26"/>
    <mergeCell ref="A30:E31"/>
    <mergeCell ref="F30:G30"/>
    <mergeCell ref="H30:I30"/>
    <mergeCell ref="J30:K30"/>
    <mergeCell ref="L30:M30"/>
    <mergeCell ref="N30:O30"/>
    <mergeCell ref="P30:Q30"/>
    <mergeCell ref="K25:K26"/>
    <mergeCell ref="L25:L26"/>
    <mergeCell ref="N25:N26"/>
    <mergeCell ref="O25:O26"/>
    <mergeCell ref="P6:Q6"/>
    <mergeCell ref="R30:S30"/>
    <mergeCell ref="S25:S26"/>
    <mergeCell ref="R6:S6"/>
    <mergeCell ref="A32:A39"/>
    <mergeCell ref="A19:A27"/>
    <mergeCell ref="E25:E26"/>
    <mergeCell ref="F25:F26"/>
    <mergeCell ref="G25:G26"/>
    <mergeCell ref="P25:P26"/>
    <mergeCell ref="A6:E7"/>
    <mergeCell ref="F6:G6"/>
    <mergeCell ref="H6:I6"/>
    <mergeCell ref="J6:K6"/>
    <mergeCell ref="A8:A18"/>
    <mergeCell ref="L6:M6"/>
    <mergeCell ref="N6:O6"/>
    <mergeCell ref="M25:M26"/>
    <mergeCell ref="H25:H26"/>
    <mergeCell ref="I25:I26"/>
    <mergeCell ref="J25:J26"/>
  </mergeCells>
  <phoneticPr fontId="20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K44" sqref="K44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20" width="12.625" style="1" customWidth="1"/>
    <col min="21" max="16384" width="9" style="1"/>
  </cols>
  <sheetData>
    <row r="1" spans="1:20" ht="33.950000000000003" customHeight="1">
      <c r="A1" s="37" t="s">
        <v>0</v>
      </c>
      <c r="B1" s="37"/>
      <c r="C1" s="43" t="s">
        <v>227</v>
      </c>
      <c r="D1" s="44"/>
    </row>
    <row r="3" spans="1:20" ht="15" customHeight="1">
      <c r="A3" s="15" t="s">
        <v>148</v>
      </c>
      <c r="B3" s="15"/>
      <c r="C3" s="15"/>
      <c r="D3" s="15"/>
      <c r="E3" s="15"/>
      <c r="F3" s="15"/>
      <c r="I3" s="15"/>
      <c r="J3" s="15"/>
      <c r="O3" s="15"/>
      <c r="P3" s="15"/>
    </row>
    <row r="4" spans="1:20" ht="15" customHeight="1">
      <c r="A4" s="15"/>
      <c r="B4" s="15"/>
      <c r="C4" s="15"/>
      <c r="D4" s="15"/>
      <c r="E4" s="15"/>
      <c r="F4" s="15"/>
      <c r="I4" s="15"/>
      <c r="J4" s="15"/>
      <c r="O4" s="15"/>
      <c r="P4" s="15"/>
    </row>
    <row r="5" spans="1:20" ht="15" customHeight="1">
      <c r="A5" s="45"/>
      <c r="B5" s="45" t="s">
        <v>245</v>
      </c>
      <c r="C5" s="45"/>
      <c r="D5" s="45"/>
      <c r="H5" s="16"/>
      <c r="L5" s="16"/>
      <c r="N5" s="16"/>
      <c r="R5" s="16"/>
      <c r="T5" s="16" t="s">
        <v>149</v>
      </c>
    </row>
    <row r="6" spans="1:20" ht="15" customHeight="1">
      <c r="A6" s="46"/>
      <c r="B6" s="47"/>
      <c r="C6" s="47"/>
      <c r="D6" s="89"/>
      <c r="E6" s="110" t="s">
        <v>246</v>
      </c>
      <c r="F6" s="110"/>
      <c r="G6" s="111" t="s">
        <v>247</v>
      </c>
      <c r="H6" s="111"/>
      <c r="I6" s="110" t="s">
        <v>248</v>
      </c>
      <c r="J6" s="110"/>
      <c r="K6" s="110" t="s">
        <v>249</v>
      </c>
      <c r="L6" s="110"/>
      <c r="M6" s="110" t="s">
        <v>250</v>
      </c>
      <c r="N6" s="110"/>
      <c r="O6" s="110" t="s">
        <v>251</v>
      </c>
      <c r="P6" s="110"/>
      <c r="Q6" s="110" t="s">
        <v>252</v>
      </c>
      <c r="R6" s="110"/>
      <c r="S6" s="110" t="s">
        <v>253</v>
      </c>
      <c r="T6" s="110"/>
    </row>
    <row r="7" spans="1:20" ht="15" customHeight="1">
      <c r="A7" s="48"/>
      <c r="B7" s="49"/>
      <c r="C7" s="49"/>
      <c r="D7" s="90"/>
      <c r="E7" s="28" t="s">
        <v>243</v>
      </c>
      <c r="F7" s="83" t="s">
        <v>244</v>
      </c>
      <c r="G7" s="28" t="s">
        <v>243</v>
      </c>
      <c r="H7" s="28" t="s">
        <v>244</v>
      </c>
      <c r="I7" s="28" t="s">
        <v>243</v>
      </c>
      <c r="J7" s="28" t="s">
        <v>244</v>
      </c>
      <c r="K7" s="28" t="s">
        <v>243</v>
      </c>
      <c r="L7" s="28" t="s">
        <v>244</v>
      </c>
      <c r="M7" s="28" t="s">
        <v>243</v>
      </c>
      <c r="N7" s="28" t="s">
        <v>244</v>
      </c>
      <c r="O7" s="28" t="s">
        <v>243</v>
      </c>
      <c r="P7" s="28" t="s">
        <v>244</v>
      </c>
      <c r="Q7" s="28" t="s">
        <v>243</v>
      </c>
      <c r="R7" s="28" t="s">
        <v>244</v>
      </c>
      <c r="S7" s="28" t="s">
        <v>243</v>
      </c>
      <c r="T7" s="28" t="s">
        <v>244</v>
      </c>
    </row>
    <row r="8" spans="1:20" ht="18" customHeight="1">
      <c r="A8" s="95" t="s">
        <v>150</v>
      </c>
      <c r="B8" s="84" t="s">
        <v>151</v>
      </c>
      <c r="C8" s="85"/>
      <c r="D8" s="85"/>
      <c r="E8" s="86">
        <v>1</v>
      </c>
      <c r="F8" s="86">
        <v>1</v>
      </c>
      <c r="G8" s="86">
        <v>53</v>
      </c>
      <c r="H8" s="86">
        <v>53</v>
      </c>
      <c r="I8" s="86">
        <v>131</v>
      </c>
      <c r="J8" s="86">
        <v>132</v>
      </c>
      <c r="K8" s="86">
        <v>43</v>
      </c>
      <c r="L8" s="86">
        <v>43</v>
      </c>
      <c r="M8" s="86">
        <v>15</v>
      </c>
      <c r="N8" s="86">
        <v>15</v>
      </c>
      <c r="O8" s="86">
        <v>1</v>
      </c>
      <c r="P8" s="86">
        <v>1</v>
      </c>
      <c r="Q8" s="86">
        <v>4</v>
      </c>
      <c r="R8" s="86">
        <v>4</v>
      </c>
      <c r="S8" s="86">
        <v>1</v>
      </c>
      <c r="T8" s="86">
        <v>1</v>
      </c>
    </row>
    <row r="9" spans="1:20" ht="18" customHeight="1">
      <c r="A9" s="95"/>
      <c r="B9" s="95" t="s">
        <v>152</v>
      </c>
      <c r="C9" s="56" t="s">
        <v>153</v>
      </c>
      <c r="D9" s="56"/>
      <c r="E9" s="86">
        <v>10</v>
      </c>
      <c r="F9" s="86">
        <v>10</v>
      </c>
      <c r="G9" s="86">
        <v>3000</v>
      </c>
      <c r="H9" s="86">
        <v>3000</v>
      </c>
      <c r="I9" s="86">
        <v>50719</v>
      </c>
      <c r="J9" s="86">
        <v>50719</v>
      </c>
      <c r="K9" s="86">
        <v>10100</v>
      </c>
      <c r="L9" s="86">
        <v>10100</v>
      </c>
      <c r="M9" s="86">
        <v>4000</v>
      </c>
      <c r="N9" s="86">
        <v>4000</v>
      </c>
      <c r="O9" s="86">
        <v>90</v>
      </c>
      <c r="P9" s="86">
        <v>90</v>
      </c>
      <c r="Q9" s="86">
        <v>28308</v>
      </c>
      <c r="R9" s="86">
        <v>28308</v>
      </c>
      <c r="S9" s="86">
        <v>100</v>
      </c>
      <c r="T9" s="86">
        <v>100</v>
      </c>
    </row>
    <row r="10" spans="1:20" ht="18" customHeight="1">
      <c r="A10" s="95"/>
      <c r="B10" s="95"/>
      <c r="C10" s="56" t="s">
        <v>154</v>
      </c>
      <c r="D10" s="56"/>
      <c r="E10" s="86">
        <v>10</v>
      </c>
      <c r="F10" s="86">
        <v>10</v>
      </c>
      <c r="G10" s="86">
        <v>1550</v>
      </c>
      <c r="H10" s="86">
        <v>1550</v>
      </c>
      <c r="I10" s="86">
        <v>32197</v>
      </c>
      <c r="J10" s="86">
        <v>32197</v>
      </c>
      <c r="K10" s="86">
        <v>6400</v>
      </c>
      <c r="L10" s="86">
        <v>6400</v>
      </c>
      <c r="M10" s="86">
        <v>2040</v>
      </c>
      <c r="N10" s="86">
        <v>2040</v>
      </c>
      <c r="O10" s="86">
        <v>90</v>
      </c>
      <c r="P10" s="86">
        <v>90</v>
      </c>
      <c r="Q10" s="86">
        <v>28292</v>
      </c>
      <c r="R10" s="86">
        <v>28292</v>
      </c>
      <c r="S10" s="86">
        <v>100</v>
      </c>
      <c r="T10" s="86">
        <v>100</v>
      </c>
    </row>
    <row r="11" spans="1:20" ht="18" customHeight="1">
      <c r="A11" s="95"/>
      <c r="B11" s="95"/>
      <c r="C11" s="56" t="s">
        <v>155</v>
      </c>
      <c r="D11" s="56"/>
      <c r="E11" s="86">
        <v>0</v>
      </c>
      <c r="F11" s="86">
        <v>0</v>
      </c>
      <c r="G11" s="86">
        <v>300</v>
      </c>
      <c r="H11" s="86">
        <v>300</v>
      </c>
      <c r="I11" s="86">
        <v>4500</v>
      </c>
      <c r="J11" s="86">
        <v>4500</v>
      </c>
      <c r="K11" s="86">
        <v>4</v>
      </c>
      <c r="L11" s="86">
        <v>4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</row>
    <row r="12" spans="1:20" ht="18" customHeight="1">
      <c r="A12" s="95"/>
      <c r="B12" s="95"/>
      <c r="C12" s="56" t="s">
        <v>156</v>
      </c>
      <c r="D12" s="56"/>
      <c r="E12" s="86">
        <v>0</v>
      </c>
      <c r="F12" s="86">
        <v>0</v>
      </c>
      <c r="G12" s="86">
        <v>1140</v>
      </c>
      <c r="H12" s="86">
        <v>1140</v>
      </c>
      <c r="I12" s="86">
        <v>14022</v>
      </c>
      <c r="J12" s="86">
        <v>14022</v>
      </c>
      <c r="K12" s="86">
        <v>3696</v>
      </c>
      <c r="L12" s="86">
        <v>3696</v>
      </c>
      <c r="M12" s="86">
        <v>1960</v>
      </c>
      <c r="N12" s="86">
        <v>1960</v>
      </c>
      <c r="O12" s="86">
        <v>0</v>
      </c>
      <c r="P12" s="86">
        <v>0</v>
      </c>
      <c r="Q12" s="86">
        <v>11</v>
      </c>
      <c r="R12" s="86">
        <v>11</v>
      </c>
      <c r="S12" s="86">
        <v>0</v>
      </c>
      <c r="T12" s="86">
        <v>0</v>
      </c>
    </row>
    <row r="13" spans="1:20" ht="18" customHeight="1">
      <c r="A13" s="95"/>
      <c r="B13" s="95"/>
      <c r="C13" s="56" t="s">
        <v>157</v>
      </c>
      <c r="D13" s="56"/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74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</row>
    <row r="14" spans="1:20" ht="18" customHeight="1">
      <c r="A14" s="95"/>
      <c r="B14" s="95"/>
      <c r="C14" s="56" t="s">
        <v>78</v>
      </c>
      <c r="D14" s="56"/>
      <c r="E14" s="86">
        <v>0</v>
      </c>
      <c r="F14" s="86">
        <v>0</v>
      </c>
      <c r="G14" s="86">
        <v>10</v>
      </c>
      <c r="H14" s="86">
        <v>10</v>
      </c>
      <c r="I14" s="86">
        <v>0</v>
      </c>
      <c r="J14" s="86">
        <v>0</v>
      </c>
      <c r="K14" s="74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</row>
    <row r="15" spans="1:20" ht="18" customHeight="1">
      <c r="A15" s="95" t="s">
        <v>158</v>
      </c>
      <c r="B15" s="95" t="s">
        <v>159</v>
      </c>
      <c r="C15" s="56" t="s">
        <v>160</v>
      </c>
      <c r="D15" s="56"/>
      <c r="E15" s="67">
        <v>5754</v>
      </c>
      <c r="F15" s="67">
        <v>7454</v>
      </c>
      <c r="G15" s="67">
        <v>1217</v>
      </c>
      <c r="H15" s="67">
        <v>968</v>
      </c>
      <c r="I15" s="67">
        <v>11130</v>
      </c>
      <c r="J15" s="67">
        <v>11641</v>
      </c>
      <c r="K15" s="67">
        <v>3093</v>
      </c>
      <c r="L15" s="67">
        <v>3007</v>
      </c>
      <c r="M15" s="67">
        <v>2116</v>
      </c>
      <c r="N15" s="67">
        <v>1805</v>
      </c>
      <c r="O15" s="67">
        <v>966</v>
      </c>
      <c r="P15" s="67">
        <v>772</v>
      </c>
      <c r="Q15" s="67">
        <v>8900</v>
      </c>
      <c r="R15" s="67">
        <v>10788</v>
      </c>
      <c r="S15" s="67">
        <v>400.6</v>
      </c>
      <c r="T15" s="67">
        <v>328</v>
      </c>
    </row>
    <row r="16" spans="1:20" ht="18" customHeight="1">
      <c r="A16" s="95"/>
      <c r="B16" s="95"/>
      <c r="C16" s="56" t="s">
        <v>161</v>
      </c>
      <c r="D16" s="56"/>
      <c r="E16" s="67">
        <v>22875</v>
      </c>
      <c r="F16" s="67">
        <v>21466</v>
      </c>
      <c r="G16" s="67">
        <v>2310</v>
      </c>
      <c r="H16" s="67">
        <v>2701</v>
      </c>
      <c r="I16" s="67">
        <v>193289</v>
      </c>
      <c r="J16" s="67">
        <v>196505</v>
      </c>
      <c r="K16" s="67">
        <v>12998</v>
      </c>
      <c r="L16" s="67">
        <v>14102</v>
      </c>
      <c r="M16" s="67">
        <v>10041</v>
      </c>
      <c r="N16" s="67">
        <v>10252</v>
      </c>
      <c r="O16" s="67">
        <v>1585</v>
      </c>
      <c r="P16" s="67">
        <v>1693</v>
      </c>
      <c r="Q16" s="67">
        <v>40386</v>
      </c>
      <c r="R16" s="67">
        <v>40789</v>
      </c>
      <c r="S16" s="67">
        <v>45.4</v>
      </c>
      <c r="T16" s="67">
        <v>55</v>
      </c>
    </row>
    <row r="17" spans="1:21" ht="18" customHeight="1">
      <c r="A17" s="95"/>
      <c r="B17" s="95"/>
      <c r="C17" s="56" t="s">
        <v>162</v>
      </c>
      <c r="D17" s="56"/>
      <c r="E17" s="67">
        <v>0</v>
      </c>
      <c r="F17" s="67">
        <v>0</v>
      </c>
      <c r="G17" s="67">
        <v>0</v>
      </c>
      <c r="H17" s="67">
        <v>0</v>
      </c>
      <c r="I17" s="67">
        <v>201</v>
      </c>
      <c r="J17" s="67">
        <v>181</v>
      </c>
      <c r="K17" s="74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</row>
    <row r="18" spans="1:21" ht="18" customHeight="1">
      <c r="A18" s="95"/>
      <c r="B18" s="95"/>
      <c r="C18" s="56" t="s">
        <v>163</v>
      </c>
      <c r="D18" s="56"/>
      <c r="E18" s="67">
        <v>28629</v>
      </c>
      <c r="F18" s="67">
        <v>28920</v>
      </c>
      <c r="G18" s="67">
        <v>3527</v>
      </c>
      <c r="H18" s="67">
        <v>3669</v>
      </c>
      <c r="I18" s="67">
        <v>204619</v>
      </c>
      <c r="J18" s="67">
        <v>208326</v>
      </c>
      <c r="K18" s="67">
        <v>16091</v>
      </c>
      <c r="L18" s="67">
        <v>17109</v>
      </c>
      <c r="M18" s="67">
        <v>12157</v>
      </c>
      <c r="N18" s="67">
        <v>12057</v>
      </c>
      <c r="O18" s="67">
        <v>2550</v>
      </c>
      <c r="P18" s="67">
        <v>2465</v>
      </c>
      <c r="Q18" s="67">
        <v>49286</v>
      </c>
      <c r="R18" s="67">
        <v>51577</v>
      </c>
      <c r="S18" s="67">
        <v>446</v>
      </c>
      <c r="T18" s="67">
        <v>383</v>
      </c>
    </row>
    <row r="19" spans="1:21" ht="18" customHeight="1">
      <c r="A19" s="95"/>
      <c r="B19" s="95" t="s">
        <v>164</v>
      </c>
      <c r="C19" s="56" t="s">
        <v>165</v>
      </c>
      <c r="D19" s="56"/>
      <c r="E19" s="67">
        <v>3185</v>
      </c>
      <c r="F19" s="67">
        <v>3237</v>
      </c>
      <c r="G19" s="67">
        <v>60</v>
      </c>
      <c r="H19" s="67">
        <v>75</v>
      </c>
      <c r="I19" s="67">
        <v>20093</v>
      </c>
      <c r="J19" s="67">
        <v>20073</v>
      </c>
      <c r="K19" s="67">
        <v>1835</v>
      </c>
      <c r="L19" s="67">
        <v>2300</v>
      </c>
      <c r="M19" s="67">
        <v>1810</v>
      </c>
      <c r="N19" s="67">
        <v>1748</v>
      </c>
      <c r="O19" s="67">
        <v>651</v>
      </c>
      <c r="P19" s="67">
        <v>629</v>
      </c>
      <c r="Q19" s="67">
        <v>4438</v>
      </c>
      <c r="R19" s="67">
        <v>6108</v>
      </c>
      <c r="S19" s="67">
        <v>155.9</v>
      </c>
      <c r="T19" s="67">
        <v>95</v>
      </c>
    </row>
    <row r="20" spans="1:21" ht="18" customHeight="1">
      <c r="A20" s="95"/>
      <c r="B20" s="95"/>
      <c r="C20" s="56" t="s">
        <v>166</v>
      </c>
      <c r="D20" s="56"/>
      <c r="E20" s="67">
        <v>9769</v>
      </c>
      <c r="F20" s="67">
        <v>10343</v>
      </c>
      <c r="G20" s="67">
        <v>145</v>
      </c>
      <c r="H20" s="67">
        <v>139</v>
      </c>
      <c r="I20" s="67">
        <v>149438</v>
      </c>
      <c r="J20" s="67">
        <v>150982</v>
      </c>
      <c r="K20" s="67">
        <v>9143</v>
      </c>
      <c r="L20" s="67">
        <v>9815</v>
      </c>
      <c r="M20" s="67">
        <v>4698</v>
      </c>
      <c r="N20" s="67">
        <v>4707</v>
      </c>
      <c r="O20" s="67">
        <v>622</v>
      </c>
      <c r="P20" s="67">
        <v>628</v>
      </c>
      <c r="Q20" s="67">
        <v>15243</v>
      </c>
      <c r="R20" s="67">
        <v>15931</v>
      </c>
      <c r="S20" s="67">
        <v>6.2</v>
      </c>
      <c r="T20" s="67">
        <v>5</v>
      </c>
    </row>
    <row r="21" spans="1:21" ht="18" customHeight="1">
      <c r="A21" s="95"/>
      <c r="B21" s="95"/>
      <c r="C21" s="56" t="s">
        <v>167</v>
      </c>
      <c r="D21" s="56"/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</row>
    <row r="22" spans="1:21" ht="18" customHeight="1">
      <c r="A22" s="95"/>
      <c r="B22" s="95"/>
      <c r="C22" s="30" t="s">
        <v>168</v>
      </c>
      <c r="D22" s="30"/>
      <c r="E22" s="67">
        <v>12955</v>
      </c>
      <c r="F22" s="67">
        <v>13580</v>
      </c>
      <c r="G22" s="67">
        <v>205</v>
      </c>
      <c r="H22" s="67">
        <v>213</v>
      </c>
      <c r="I22" s="67">
        <v>169531</v>
      </c>
      <c r="J22" s="67">
        <v>171056</v>
      </c>
      <c r="K22" s="67">
        <v>10978</v>
      </c>
      <c r="L22" s="67">
        <v>12115</v>
      </c>
      <c r="M22" s="67">
        <v>6508</v>
      </c>
      <c r="N22" s="67">
        <v>6455</v>
      </c>
      <c r="O22" s="67">
        <v>1273</v>
      </c>
      <c r="P22" s="67">
        <v>1257</v>
      </c>
      <c r="Q22" s="67">
        <v>19681</v>
      </c>
      <c r="R22" s="67">
        <v>22039</v>
      </c>
      <c r="S22" s="67">
        <v>162.1</v>
      </c>
      <c r="T22" s="67">
        <v>100</v>
      </c>
    </row>
    <row r="23" spans="1:21" ht="18" customHeight="1">
      <c r="A23" s="95"/>
      <c r="B23" s="95" t="s">
        <v>169</v>
      </c>
      <c r="C23" s="56" t="s">
        <v>170</v>
      </c>
      <c r="D23" s="56"/>
      <c r="E23" s="67">
        <v>10</v>
      </c>
      <c r="F23" s="67">
        <v>10</v>
      </c>
      <c r="G23" s="67">
        <v>3000</v>
      </c>
      <c r="H23" s="67">
        <v>3000</v>
      </c>
      <c r="I23" s="67">
        <v>50719</v>
      </c>
      <c r="J23" s="67">
        <v>50719</v>
      </c>
      <c r="K23" s="67">
        <v>10100</v>
      </c>
      <c r="L23" s="67">
        <v>10100</v>
      </c>
      <c r="M23" s="67">
        <v>4000</v>
      </c>
      <c r="N23" s="67">
        <v>4000</v>
      </c>
      <c r="O23" s="67">
        <v>90</v>
      </c>
      <c r="P23" s="67">
        <v>90</v>
      </c>
      <c r="Q23" s="67">
        <v>15028</v>
      </c>
      <c r="R23" s="67">
        <v>15028</v>
      </c>
      <c r="S23" s="67">
        <v>100</v>
      </c>
      <c r="T23" s="67">
        <v>100</v>
      </c>
    </row>
    <row r="24" spans="1:21" ht="18" customHeight="1">
      <c r="A24" s="95"/>
      <c r="B24" s="95"/>
      <c r="C24" s="56" t="s">
        <v>171</v>
      </c>
      <c r="D24" s="56"/>
      <c r="E24" s="67">
        <v>15665</v>
      </c>
      <c r="F24" s="67">
        <v>15330</v>
      </c>
      <c r="G24" s="67">
        <v>322</v>
      </c>
      <c r="H24" s="67">
        <v>455</v>
      </c>
      <c r="I24" s="67">
        <v>-15631</v>
      </c>
      <c r="J24" s="67">
        <v>-13449</v>
      </c>
      <c r="K24" s="67">
        <v>-4987</v>
      </c>
      <c r="L24" s="67">
        <v>-5106</v>
      </c>
      <c r="M24" s="67">
        <v>1649</v>
      </c>
      <c r="N24" s="67">
        <v>1601</v>
      </c>
      <c r="O24" s="67">
        <v>1176</v>
      </c>
      <c r="P24" s="67">
        <v>1107</v>
      </c>
      <c r="Q24" s="67">
        <v>1297</v>
      </c>
      <c r="R24" s="67">
        <v>1230</v>
      </c>
      <c r="S24" s="67">
        <v>184</v>
      </c>
      <c r="T24" s="67">
        <v>182</v>
      </c>
    </row>
    <row r="25" spans="1:21" ht="18" customHeight="1">
      <c r="A25" s="95"/>
      <c r="B25" s="95"/>
      <c r="C25" s="56" t="s">
        <v>172</v>
      </c>
      <c r="D25" s="56"/>
      <c r="E25" s="67">
        <v>0</v>
      </c>
      <c r="F25" s="67">
        <v>0</v>
      </c>
      <c r="G25" s="67">
        <v>0.6</v>
      </c>
      <c r="H25" s="67">
        <v>1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12</v>
      </c>
      <c r="P25" s="67">
        <v>11</v>
      </c>
      <c r="Q25" s="67">
        <v>13280</v>
      </c>
      <c r="R25" s="67">
        <v>13280</v>
      </c>
      <c r="S25" s="67">
        <v>0</v>
      </c>
      <c r="T25" s="67">
        <v>0</v>
      </c>
    </row>
    <row r="26" spans="1:21" ht="18" customHeight="1">
      <c r="A26" s="95"/>
      <c r="B26" s="95"/>
      <c r="C26" s="56" t="s">
        <v>173</v>
      </c>
      <c r="D26" s="56"/>
      <c r="E26" s="67">
        <v>15675</v>
      </c>
      <c r="F26" s="67">
        <v>15340</v>
      </c>
      <c r="G26" s="67">
        <v>3322</v>
      </c>
      <c r="H26" s="67">
        <v>3456</v>
      </c>
      <c r="I26" s="67">
        <v>35088</v>
      </c>
      <c r="J26" s="67">
        <v>37270</v>
      </c>
      <c r="K26" s="67">
        <v>5113</v>
      </c>
      <c r="L26" s="67">
        <v>4994</v>
      </c>
      <c r="M26" s="67">
        <v>5649</v>
      </c>
      <c r="N26" s="67">
        <v>5601</v>
      </c>
      <c r="O26" s="67">
        <v>1277</v>
      </c>
      <c r="P26" s="67">
        <v>1208</v>
      </c>
      <c r="Q26" s="67">
        <v>29606</v>
      </c>
      <c r="R26" s="67">
        <v>29538</v>
      </c>
      <c r="S26" s="67">
        <v>284</v>
      </c>
      <c r="T26" s="67">
        <v>282</v>
      </c>
    </row>
    <row r="27" spans="1:21" ht="18" customHeight="1">
      <c r="A27" s="95"/>
      <c r="B27" s="56" t="s">
        <v>174</v>
      </c>
      <c r="C27" s="56"/>
      <c r="D27" s="56"/>
      <c r="E27" s="67">
        <v>28629</v>
      </c>
      <c r="F27" s="67">
        <v>28920</v>
      </c>
      <c r="G27" s="67">
        <v>3527</v>
      </c>
      <c r="H27" s="67">
        <v>3669</v>
      </c>
      <c r="I27" s="67">
        <v>204619</v>
      </c>
      <c r="J27" s="67">
        <v>208326</v>
      </c>
      <c r="K27" s="67">
        <v>16091</v>
      </c>
      <c r="L27" s="67">
        <v>17109</v>
      </c>
      <c r="M27" s="67">
        <v>12157</v>
      </c>
      <c r="N27" s="67">
        <v>12057</v>
      </c>
      <c r="O27" s="67">
        <v>2550</v>
      </c>
      <c r="P27" s="67">
        <v>2465</v>
      </c>
      <c r="Q27" s="67">
        <v>49286</v>
      </c>
      <c r="R27" s="67">
        <v>51577</v>
      </c>
      <c r="S27" s="67">
        <v>446.1</v>
      </c>
      <c r="T27" s="67">
        <v>383</v>
      </c>
    </row>
    <row r="28" spans="1:21" ht="18" customHeight="1">
      <c r="A28" s="95" t="s">
        <v>175</v>
      </c>
      <c r="B28" s="95" t="s">
        <v>176</v>
      </c>
      <c r="C28" s="56" t="s">
        <v>177</v>
      </c>
      <c r="D28" s="88" t="s">
        <v>36</v>
      </c>
      <c r="E28" s="67">
        <v>5841</v>
      </c>
      <c r="F28" s="67">
        <v>7882</v>
      </c>
      <c r="G28" s="67">
        <v>268</v>
      </c>
      <c r="H28" s="67">
        <v>280</v>
      </c>
      <c r="I28" s="67">
        <v>9153</v>
      </c>
      <c r="J28" s="67">
        <v>7981</v>
      </c>
      <c r="K28" s="67">
        <v>3834</v>
      </c>
      <c r="L28" s="67">
        <v>3565</v>
      </c>
      <c r="M28" s="67">
        <v>2039</v>
      </c>
      <c r="N28" s="67">
        <v>1935</v>
      </c>
      <c r="O28" s="67">
        <v>3398</v>
      </c>
      <c r="P28" s="67">
        <v>3386</v>
      </c>
      <c r="Q28" s="67">
        <v>9877</v>
      </c>
      <c r="R28" s="67">
        <v>9161</v>
      </c>
      <c r="S28" s="67">
        <v>956.7</v>
      </c>
      <c r="T28" s="67">
        <v>780</v>
      </c>
    </row>
    <row r="29" spans="1:21" ht="18" customHeight="1">
      <c r="A29" s="95"/>
      <c r="B29" s="95"/>
      <c r="C29" s="56" t="s">
        <v>178</v>
      </c>
      <c r="D29" s="88" t="s">
        <v>37</v>
      </c>
      <c r="E29" s="67">
        <v>5190</v>
      </c>
      <c r="F29" s="67">
        <v>7240</v>
      </c>
      <c r="G29" s="67">
        <v>307</v>
      </c>
      <c r="H29" s="67">
        <v>313</v>
      </c>
      <c r="I29" s="67">
        <v>10030</v>
      </c>
      <c r="J29" s="67">
        <v>10049</v>
      </c>
      <c r="K29" s="67">
        <v>3457</v>
      </c>
      <c r="L29" s="67">
        <v>3425</v>
      </c>
      <c r="M29" s="67">
        <v>389</v>
      </c>
      <c r="N29" s="67">
        <v>367</v>
      </c>
      <c r="O29" s="67">
        <v>3203</v>
      </c>
      <c r="P29" s="67">
        <v>3240</v>
      </c>
      <c r="Q29" s="67">
        <v>8001</v>
      </c>
      <c r="R29" s="67">
        <v>7431</v>
      </c>
      <c r="S29" s="67">
        <v>842.6</v>
      </c>
      <c r="T29" s="67">
        <v>689</v>
      </c>
    </row>
    <row r="30" spans="1:21" ht="18" customHeight="1">
      <c r="A30" s="95"/>
      <c r="B30" s="95"/>
      <c r="C30" s="56" t="s">
        <v>179</v>
      </c>
      <c r="D30" s="88" t="s">
        <v>180</v>
      </c>
      <c r="E30" s="67">
        <v>253</v>
      </c>
      <c r="F30" s="67">
        <v>248</v>
      </c>
      <c r="G30" s="67">
        <v>99</v>
      </c>
      <c r="H30" s="67">
        <v>100</v>
      </c>
      <c r="I30" s="67">
        <v>285</v>
      </c>
      <c r="J30" s="67">
        <v>331</v>
      </c>
      <c r="K30" s="67">
        <v>187</v>
      </c>
      <c r="L30" s="67">
        <v>207</v>
      </c>
      <c r="M30" s="67">
        <v>1392</v>
      </c>
      <c r="N30" s="67">
        <v>1328</v>
      </c>
      <c r="O30" s="67">
        <v>92</v>
      </c>
      <c r="P30" s="67">
        <v>95</v>
      </c>
      <c r="Q30" s="67">
        <v>585</v>
      </c>
      <c r="R30" s="67">
        <v>635</v>
      </c>
      <c r="S30" s="67">
        <v>110.4</v>
      </c>
      <c r="T30" s="67">
        <v>115</v>
      </c>
    </row>
    <row r="31" spans="1:21" ht="18" customHeight="1">
      <c r="A31" s="95"/>
      <c r="B31" s="95"/>
      <c r="C31" s="30" t="s">
        <v>181</v>
      </c>
      <c r="D31" s="88" t="s">
        <v>182</v>
      </c>
      <c r="E31" s="67">
        <f t="shared" ref="E31:T31" si="0">E28-E29-E30</f>
        <v>398</v>
      </c>
      <c r="F31" s="67">
        <f t="shared" si="0"/>
        <v>394</v>
      </c>
      <c r="G31" s="67">
        <f t="shared" si="0"/>
        <v>-138</v>
      </c>
      <c r="H31" s="67">
        <f t="shared" si="0"/>
        <v>-133</v>
      </c>
      <c r="I31" s="67">
        <f t="shared" si="0"/>
        <v>-1162</v>
      </c>
      <c r="J31" s="67">
        <f t="shared" si="0"/>
        <v>-2399</v>
      </c>
      <c r="K31" s="67">
        <f t="shared" si="0"/>
        <v>190</v>
      </c>
      <c r="L31" s="67">
        <f>L28-L29-L30-1</f>
        <v>-68</v>
      </c>
      <c r="M31" s="67">
        <f t="shared" ref="M31:P31" si="1">M28-M29-M30</f>
        <v>258</v>
      </c>
      <c r="N31" s="67">
        <f t="shared" si="1"/>
        <v>240</v>
      </c>
      <c r="O31" s="67">
        <f t="shared" si="1"/>
        <v>103</v>
      </c>
      <c r="P31" s="67">
        <f t="shared" si="1"/>
        <v>51</v>
      </c>
      <c r="Q31" s="67">
        <f t="shared" si="0"/>
        <v>1291</v>
      </c>
      <c r="R31" s="67">
        <f t="shared" si="0"/>
        <v>1095</v>
      </c>
      <c r="S31" s="67">
        <f t="shared" si="0"/>
        <v>3.7000000000000171</v>
      </c>
      <c r="T31" s="67">
        <f t="shared" si="0"/>
        <v>-24</v>
      </c>
      <c r="U31" s="7"/>
    </row>
    <row r="32" spans="1:21" ht="18" customHeight="1">
      <c r="A32" s="95"/>
      <c r="B32" s="95"/>
      <c r="C32" s="56" t="s">
        <v>183</v>
      </c>
      <c r="D32" s="88" t="s">
        <v>184</v>
      </c>
      <c r="E32" s="67">
        <v>3</v>
      </c>
      <c r="F32" s="67">
        <v>5</v>
      </c>
      <c r="G32" s="67">
        <v>54</v>
      </c>
      <c r="H32" s="67">
        <v>39</v>
      </c>
      <c r="I32" s="67">
        <v>12</v>
      </c>
      <c r="J32" s="67">
        <v>10</v>
      </c>
      <c r="K32" s="67">
        <v>11</v>
      </c>
      <c r="L32" s="67">
        <v>31</v>
      </c>
      <c r="M32" s="67">
        <v>24</v>
      </c>
      <c r="N32" s="67">
        <v>51</v>
      </c>
      <c r="O32" s="67">
        <v>14</v>
      </c>
      <c r="P32" s="67">
        <v>8</v>
      </c>
      <c r="Q32" s="67">
        <v>64</v>
      </c>
      <c r="R32" s="67">
        <v>156</v>
      </c>
      <c r="S32" s="67">
        <v>0.5</v>
      </c>
      <c r="T32" s="67">
        <v>2</v>
      </c>
    </row>
    <row r="33" spans="1:20" ht="18" customHeight="1">
      <c r="A33" s="95"/>
      <c r="B33" s="95"/>
      <c r="C33" s="56" t="s">
        <v>185</v>
      </c>
      <c r="D33" s="88" t="s">
        <v>186</v>
      </c>
      <c r="E33" s="67">
        <v>71</v>
      </c>
      <c r="F33" s="67">
        <v>79</v>
      </c>
      <c r="G33" s="67">
        <v>0.1</v>
      </c>
      <c r="H33" s="67">
        <v>0</v>
      </c>
      <c r="I33" s="67">
        <v>1004</v>
      </c>
      <c r="J33" s="67">
        <v>1120</v>
      </c>
      <c r="K33" s="67">
        <v>12</v>
      </c>
      <c r="L33" s="67">
        <v>29</v>
      </c>
      <c r="M33" s="67">
        <v>35</v>
      </c>
      <c r="N33" s="67">
        <v>33</v>
      </c>
      <c r="O33" s="67">
        <v>9</v>
      </c>
      <c r="P33" s="67">
        <v>0</v>
      </c>
      <c r="Q33" s="67">
        <v>80</v>
      </c>
      <c r="R33" s="67">
        <v>82</v>
      </c>
      <c r="S33" s="67">
        <v>0</v>
      </c>
      <c r="T33" s="67">
        <v>0</v>
      </c>
    </row>
    <row r="34" spans="1:20" ht="18" customHeight="1">
      <c r="A34" s="95"/>
      <c r="B34" s="95"/>
      <c r="C34" s="30" t="s">
        <v>187</v>
      </c>
      <c r="D34" s="88" t="s">
        <v>188</v>
      </c>
      <c r="E34" s="67">
        <f t="shared" ref="E34:T34" si="2">E31+E32-E33</f>
        <v>330</v>
      </c>
      <c r="F34" s="67">
        <f t="shared" si="2"/>
        <v>320</v>
      </c>
      <c r="G34" s="67">
        <f t="shared" si="2"/>
        <v>-84.1</v>
      </c>
      <c r="H34" s="67">
        <f t="shared" si="2"/>
        <v>-94</v>
      </c>
      <c r="I34" s="67">
        <f t="shared" si="2"/>
        <v>-2154</v>
      </c>
      <c r="J34" s="67">
        <f t="shared" si="2"/>
        <v>-3509</v>
      </c>
      <c r="K34" s="67">
        <f t="shared" si="2"/>
        <v>189</v>
      </c>
      <c r="L34" s="67">
        <f>L31+L32-L33+1</f>
        <v>-65</v>
      </c>
      <c r="M34" s="67">
        <f t="shared" ref="M34:P34" si="3">M31+M32-M33</f>
        <v>247</v>
      </c>
      <c r="N34" s="67">
        <f t="shared" si="3"/>
        <v>258</v>
      </c>
      <c r="O34" s="67">
        <f t="shared" si="3"/>
        <v>108</v>
      </c>
      <c r="P34" s="67">
        <f t="shared" si="3"/>
        <v>59</v>
      </c>
      <c r="Q34" s="67">
        <f>Q31+Q32-Q33-1</f>
        <v>1274</v>
      </c>
      <c r="R34" s="67">
        <f t="shared" si="2"/>
        <v>1169</v>
      </c>
      <c r="S34" s="67">
        <f t="shared" si="2"/>
        <v>4.2000000000000171</v>
      </c>
      <c r="T34" s="67">
        <f t="shared" si="2"/>
        <v>-22</v>
      </c>
    </row>
    <row r="35" spans="1:20" ht="18" customHeight="1">
      <c r="A35" s="95"/>
      <c r="B35" s="95" t="s">
        <v>189</v>
      </c>
      <c r="C35" s="56" t="s">
        <v>190</v>
      </c>
      <c r="D35" s="88" t="s">
        <v>191</v>
      </c>
      <c r="E35" s="67">
        <v>6</v>
      </c>
      <c r="F35" s="67">
        <v>4</v>
      </c>
      <c r="G35" s="67">
        <v>0</v>
      </c>
      <c r="H35" s="67">
        <v>10</v>
      </c>
      <c r="I35" s="67">
        <v>294</v>
      </c>
      <c r="J35" s="67">
        <v>322</v>
      </c>
      <c r="K35" s="67">
        <v>1</v>
      </c>
      <c r="L35" s="67">
        <v>892</v>
      </c>
      <c r="M35" s="67">
        <v>19</v>
      </c>
      <c r="N35" s="67">
        <v>4</v>
      </c>
      <c r="O35" s="67">
        <v>65</v>
      </c>
      <c r="P35" s="67">
        <v>3</v>
      </c>
      <c r="Q35" s="67">
        <v>22</v>
      </c>
      <c r="R35" s="67">
        <v>129</v>
      </c>
      <c r="S35" s="67">
        <v>0</v>
      </c>
      <c r="T35" s="67">
        <v>1</v>
      </c>
    </row>
    <row r="36" spans="1:20" ht="18" customHeight="1">
      <c r="A36" s="95"/>
      <c r="B36" s="95"/>
      <c r="C36" s="56" t="s">
        <v>192</v>
      </c>
      <c r="D36" s="88" t="s">
        <v>193</v>
      </c>
      <c r="E36" s="67">
        <v>2</v>
      </c>
      <c r="F36" s="67">
        <v>1</v>
      </c>
      <c r="G36" s="67">
        <v>0.3</v>
      </c>
      <c r="H36" s="67">
        <v>14</v>
      </c>
      <c r="I36" s="67">
        <v>177</v>
      </c>
      <c r="J36" s="67">
        <v>285</v>
      </c>
      <c r="K36" s="67">
        <v>0</v>
      </c>
      <c r="L36" s="67">
        <v>543</v>
      </c>
      <c r="M36" s="67">
        <v>138</v>
      </c>
      <c r="N36" s="67">
        <v>74</v>
      </c>
      <c r="O36" s="67">
        <v>30</v>
      </c>
      <c r="P36" s="67">
        <v>3</v>
      </c>
      <c r="Q36" s="67">
        <v>1219</v>
      </c>
      <c r="R36" s="67">
        <v>889</v>
      </c>
      <c r="S36" s="67">
        <v>0</v>
      </c>
      <c r="T36" s="67">
        <v>14</v>
      </c>
    </row>
    <row r="37" spans="1:20" ht="18" customHeight="1">
      <c r="A37" s="95"/>
      <c r="B37" s="95"/>
      <c r="C37" s="56" t="s">
        <v>194</v>
      </c>
      <c r="D37" s="88" t="s">
        <v>195</v>
      </c>
      <c r="E37" s="67">
        <f t="shared" ref="E37:T37" si="4">E34+E35-E36</f>
        <v>334</v>
      </c>
      <c r="F37" s="67">
        <f t="shared" si="4"/>
        <v>323</v>
      </c>
      <c r="G37" s="67">
        <f t="shared" si="4"/>
        <v>-84.399999999999991</v>
      </c>
      <c r="H37" s="67">
        <f t="shared" si="4"/>
        <v>-98</v>
      </c>
      <c r="I37" s="67">
        <f t="shared" si="4"/>
        <v>-2037</v>
      </c>
      <c r="J37" s="67">
        <f t="shared" si="4"/>
        <v>-3472</v>
      </c>
      <c r="K37" s="67">
        <f t="shared" si="4"/>
        <v>190</v>
      </c>
      <c r="L37" s="67">
        <f>L34+L35-L36-1</f>
        <v>283</v>
      </c>
      <c r="M37" s="67">
        <f t="shared" ref="M37:P37" si="5">M34+M35-M36</f>
        <v>128</v>
      </c>
      <c r="N37" s="67">
        <f t="shared" si="5"/>
        <v>188</v>
      </c>
      <c r="O37" s="67">
        <f>O34+O35-O36+1</f>
        <v>144</v>
      </c>
      <c r="P37" s="67">
        <f t="shared" si="5"/>
        <v>59</v>
      </c>
      <c r="Q37" s="67">
        <f t="shared" si="4"/>
        <v>77</v>
      </c>
      <c r="R37" s="67">
        <f t="shared" si="4"/>
        <v>409</v>
      </c>
      <c r="S37" s="67">
        <f t="shared" si="4"/>
        <v>4.2000000000000171</v>
      </c>
      <c r="T37" s="67">
        <f t="shared" si="4"/>
        <v>-35</v>
      </c>
    </row>
    <row r="38" spans="1:20" ht="18" customHeight="1">
      <c r="A38" s="95"/>
      <c r="B38" s="95"/>
      <c r="C38" s="56" t="s">
        <v>196</v>
      </c>
      <c r="D38" s="88" t="s">
        <v>197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</row>
    <row r="39" spans="1:20" ht="18" customHeight="1">
      <c r="A39" s="95"/>
      <c r="B39" s="95"/>
      <c r="C39" s="56" t="s">
        <v>198</v>
      </c>
      <c r="D39" s="88" t="s">
        <v>199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</row>
    <row r="40" spans="1:20" ht="18" customHeight="1">
      <c r="A40" s="95"/>
      <c r="B40" s="95"/>
      <c r="C40" s="56" t="s">
        <v>200</v>
      </c>
      <c r="D40" s="88" t="s">
        <v>201</v>
      </c>
      <c r="E40" s="67">
        <v>0</v>
      </c>
      <c r="F40" s="67">
        <v>0</v>
      </c>
      <c r="G40" s="67">
        <v>49</v>
      </c>
      <c r="H40" s="67">
        <v>5</v>
      </c>
      <c r="I40" s="67">
        <v>4</v>
      </c>
      <c r="J40" s="67">
        <v>4</v>
      </c>
      <c r="K40" s="67">
        <v>71</v>
      </c>
      <c r="L40" s="67">
        <v>0</v>
      </c>
      <c r="M40" s="67">
        <v>40</v>
      </c>
      <c r="N40" s="67">
        <v>60</v>
      </c>
      <c r="O40" s="67">
        <v>65</v>
      </c>
      <c r="P40" s="67">
        <v>42</v>
      </c>
      <c r="Q40" s="67">
        <v>9</v>
      </c>
      <c r="R40" s="67">
        <v>-56</v>
      </c>
      <c r="S40" s="67">
        <v>2</v>
      </c>
      <c r="T40" s="67">
        <v>2</v>
      </c>
    </row>
    <row r="41" spans="1:20" ht="18" customHeight="1">
      <c r="A41" s="95"/>
      <c r="B41" s="95"/>
      <c r="C41" s="30" t="s">
        <v>202</v>
      </c>
      <c r="D41" s="88" t="s">
        <v>203</v>
      </c>
      <c r="E41" s="67">
        <f t="shared" ref="E41:T41" si="6">E34+E35-E36-E40</f>
        <v>334</v>
      </c>
      <c r="F41" s="67">
        <f t="shared" si="6"/>
        <v>323</v>
      </c>
      <c r="G41" s="67">
        <f t="shared" si="6"/>
        <v>-133.39999999999998</v>
      </c>
      <c r="H41" s="67">
        <f t="shared" si="6"/>
        <v>-103</v>
      </c>
      <c r="I41" s="67">
        <f t="shared" si="6"/>
        <v>-2041</v>
      </c>
      <c r="J41" s="67">
        <f t="shared" si="6"/>
        <v>-3476</v>
      </c>
      <c r="K41" s="67">
        <f t="shared" si="6"/>
        <v>119</v>
      </c>
      <c r="L41" s="67">
        <f t="shared" si="6"/>
        <v>284</v>
      </c>
      <c r="M41" s="67">
        <f t="shared" si="6"/>
        <v>88</v>
      </c>
      <c r="N41" s="67">
        <f t="shared" si="6"/>
        <v>128</v>
      </c>
      <c r="O41" s="67">
        <f t="shared" si="6"/>
        <v>78</v>
      </c>
      <c r="P41" s="67">
        <f t="shared" si="6"/>
        <v>17</v>
      </c>
      <c r="Q41" s="67">
        <f t="shared" si="6"/>
        <v>68</v>
      </c>
      <c r="R41" s="67">
        <f t="shared" si="6"/>
        <v>465</v>
      </c>
      <c r="S41" s="67">
        <f t="shared" si="6"/>
        <v>2.2000000000000171</v>
      </c>
      <c r="T41" s="67">
        <f t="shared" si="6"/>
        <v>-37</v>
      </c>
    </row>
    <row r="42" spans="1:20" ht="18" customHeight="1">
      <c r="A42" s="95"/>
      <c r="B42" s="95"/>
      <c r="C42" s="112" t="s">
        <v>204</v>
      </c>
      <c r="D42" s="112"/>
      <c r="E42" s="67">
        <f t="shared" ref="E42:T42" si="7">E37+E38-E39-E40</f>
        <v>334</v>
      </c>
      <c r="F42" s="67">
        <f t="shared" si="7"/>
        <v>323</v>
      </c>
      <c r="G42" s="67">
        <f t="shared" si="7"/>
        <v>-133.39999999999998</v>
      </c>
      <c r="H42" s="67">
        <f t="shared" si="7"/>
        <v>-103</v>
      </c>
      <c r="I42" s="67">
        <f t="shared" si="7"/>
        <v>-2041</v>
      </c>
      <c r="J42" s="67">
        <f t="shared" si="7"/>
        <v>-3476</v>
      </c>
      <c r="K42" s="67">
        <f t="shared" si="7"/>
        <v>119</v>
      </c>
      <c r="L42" s="67">
        <f>L37+L38-L39-L40+1</f>
        <v>284</v>
      </c>
      <c r="M42" s="67">
        <f t="shared" ref="M42:P42" si="8">M37+M38-M39-M40</f>
        <v>88</v>
      </c>
      <c r="N42" s="67">
        <f t="shared" si="8"/>
        <v>128</v>
      </c>
      <c r="O42" s="67">
        <f t="shared" si="8"/>
        <v>79</v>
      </c>
      <c r="P42" s="67">
        <f t="shared" si="8"/>
        <v>17</v>
      </c>
      <c r="Q42" s="67">
        <f t="shared" si="7"/>
        <v>68</v>
      </c>
      <c r="R42" s="67">
        <f t="shared" si="7"/>
        <v>465</v>
      </c>
      <c r="S42" s="67">
        <f t="shared" si="7"/>
        <v>2.2000000000000171</v>
      </c>
      <c r="T42" s="67">
        <f t="shared" si="7"/>
        <v>-37</v>
      </c>
    </row>
    <row r="43" spans="1:20" ht="18" customHeight="1">
      <c r="A43" s="95"/>
      <c r="B43" s="95"/>
      <c r="C43" s="56" t="s">
        <v>205</v>
      </c>
      <c r="D43" s="88" t="s">
        <v>206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-5106</v>
      </c>
      <c r="L43" s="67">
        <v>-5389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</row>
    <row r="44" spans="1:20" ht="18" customHeight="1">
      <c r="A44" s="95"/>
      <c r="B44" s="95"/>
      <c r="C44" s="30" t="s">
        <v>207</v>
      </c>
      <c r="D44" s="66" t="s">
        <v>208</v>
      </c>
      <c r="E44" s="67">
        <f t="shared" ref="E44:T44" si="9">E41+E43</f>
        <v>334</v>
      </c>
      <c r="F44" s="67">
        <f t="shared" si="9"/>
        <v>323</v>
      </c>
      <c r="G44" s="67">
        <f t="shared" si="9"/>
        <v>-133.39999999999998</v>
      </c>
      <c r="H44" s="67">
        <f t="shared" si="9"/>
        <v>-103</v>
      </c>
      <c r="I44" s="67">
        <f t="shared" si="9"/>
        <v>-2041</v>
      </c>
      <c r="J44" s="67">
        <f t="shared" si="9"/>
        <v>-3476</v>
      </c>
      <c r="K44" s="67">
        <f t="shared" si="9"/>
        <v>-4987</v>
      </c>
      <c r="L44" s="67">
        <f>L41+L43-1</f>
        <v>-5106</v>
      </c>
      <c r="M44" s="67">
        <f t="shared" ref="M44:P44" si="10">M41+M43</f>
        <v>88</v>
      </c>
      <c r="N44" s="67">
        <f t="shared" si="10"/>
        <v>128</v>
      </c>
      <c r="O44" s="67">
        <f t="shared" si="10"/>
        <v>78</v>
      </c>
      <c r="P44" s="67">
        <f t="shared" si="10"/>
        <v>17</v>
      </c>
      <c r="Q44" s="67">
        <f t="shared" si="9"/>
        <v>68</v>
      </c>
      <c r="R44" s="67">
        <f t="shared" si="9"/>
        <v>465</v>
      </c>
      <c r="S44" s="67">
        <f t="shared" si="9"/>
        <v>2.2000000000000171</v>
      </c>
      <c r="T44" s="67">
        <f t="shared" si="9"/>
        <v>-37</v>
      </c>
    </row>
    <row r="45" spans="1:20" ht="14.1" customHeight="1">
      <c r="A45" s="11" t="s">
        <v>209</v>
      </c>
    </row>
    <row r="46" spans="1:20" ht="14.1" customHeight="1">
      <c r="A46" s="11" t="s">
        <v>210</v>
      </c>
    </row>
    <row r="47" spans="1:20">
      <c r="A47" s="50"/>
    </row>
  </sheetData>
  <mergeCells count="18">
    <mergeCell ref="A28:A44"/>
    <mergeCell ref="B28:B34"/>
    <mergeCell ref="B35:B44"/>
    <mergeCell ref="C42:D42"/>
    <mergeCell ref="Q6:R6"/>
    <mergeCell ref="S6:T6"/>
    <mergeCell ref="A8:A14"/>
    <mergeCell ref="B9:B14"/>
    <mergeCell ref="A15:A27"/>
    <mergeCell ref="B15:B18"/>
    <mergeCell ref="B19:B22"/>
    <mergeCell ref="B23:B26"/>
    <mergeCell ref="E6:F6"/>
    <mergeCell ref="G6:H6"/>
    <mergeCell ref="I6:J6"/>
    <mergeCell ref="K6:L6"/>
    <mergeCell ref="M6:N6"/>
    <mergeCell ref="O6:P6"/>
  </mergeCells>
  <phoneticPr fontId="20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</dc:creator>
  <cp:lastModifiedBy>okazaki</cp:lastModifiedBy>
  <dcterms:created xsi:type="dcterms:W3CDTF">2023-08-25T08:23:05Z</dcterms:created>
  <dcterms:modified xsi:type="dcterms:W3CDTF">2023-08-25T08:23:05Z</dcterms:modified>
</cp:coreProperties>
</file>