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zaisei-s-02\_財政部共有\共同作業\資金課\公債担当\91_照会モノ\照会・回答\地方債協会からの照会\R5\050825〆　都道府県及び政令指定都市の財政状況について\02_回答\"/>
    </mc:Choice>
  </mc:AlternateContent>
  <xr:revisionPtr revIDLastSave="0" documentId="13_ncr:1_{C46BB0E0-3363-4500-BF9A-E2A8C6CDC597}" xr6:coauthVersionLast="47" xr6:coauthVersionMax="47" xr10:uidLastSave="{00000000-0000-0000-0000-000000000000}"/>
  <bookViews>
    <workbookView xWindow="-120" yWindow="-120" windowWidth="29040" windowHeight="15840" tabRatio="801" activeTab="5" xr2:uid="{00000000-000D-0000-FFFF-FFFF00000000}"/>
  </bookViews>
  <sheets>
    <sheet name="1.普通会計予算（R4-5年度）" sheetId="2" r:id="rId1"/>
    <sheet name="2.公営企業会計予算（R4-5年度）" sheetId="6" r:id="rId2"/>
    <sheet name="3.(1)普通会計決算（R2-3年度）" sheetId="7" r:id="rId3"/>
    <sheet name="3.(2)財政指標等（H29‐R3年度）" sheetId="8" r:id="rId4"/>
    <sheet name="4.公営企業会計決算（R2-3年度）" sheetId="9" r:id="rId5"/>
    <sheet name="5.三セク決算（R2-3年度）" sheetId="10" r:id="rId6"/>
  </sheets>
  <definedNames>
    <definedName name="_xlnm.Print_Area" localSheetId="0">'1.普通会計予算（R4-5年度）'!$A$1:$I$42</definedName>
    <definedName name="_xlnm.Print_Area" localSheetId="1">'2.公営企業会計予算（R4-5年度）'!$A$1:$Q$50</definedName>
    <definedName name="_xlnm.Print_Area" localSheetId="2">'3.(1)普通会計決算（R2-3年度）'!$A$1:$I$42</definedName>
    <definedName name="_xlnm.Print_Area" localSheetId="3">'3.(2)財政指標等（H29‐R3年度）'!$A$1:$I$35</definedName>
    <definedName name="_xlnm.Print_Area" localSheetId="4">'4.公営企業会計決算（R2-3年度）'!$A$1:$Q$49</definedName>
    <definedName name="_xlnm.Print_Area" localSheetId="5">'5.三セク決算（R2-3年度）'!$A$1:$J$46</definedName>
    <definedName name="_xlnm.Print_Titles" localSheetId="1">'2.公営企業会計予算（R4-5年度）'!$1:$4</definedName>
    <definedName name="_xlnm.Print_Titles" localSheetId="4">'4.公営企業会計決算（R2-3年度）'!$1:$4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9" l="1"/>
  <c r="M27" i="9" s="1"/>
  <c r="L24" i="9"/>
  <c r="L27" i="9" s="1"/>
  <c r="K24" i="9"/>
  <c r="K27" i="9" s="1"/>
  <c r="J24" i="9"/>
  <c r="J27" i="9" s="1"/>
  <c r="M16" i="9"/>
  <c r="L16" i="9"/>
  <c r="K16" i="9"/>
  <c r="J16" i="9"/>
  <c r="M15" i="9"/>
  <c r="L15" i="9"/>
  <c r="K15" i="9"/>
  <c r="J15" i="9"/>
  <c r="M14" i="9"/>
  <c r="L14" i="9"/>
  <c r="K14" i="9"/>
  <c r="K44" i="9"/>
  <c r="J44" i="9"/>
  <c r="K39" i="9"/>
  <c r="K45" i="9" s="1"/>
  <c r="J39" i="9"/>
  <c r="J45" i="9" s="1"/>
  <c r="J27" i="6"/>
  <c r="L25" i="6"/>
  <c r="M24" i="6"/>
  <c r="M27" i="6" s="1"/>
  <c r="L24" i="6"/>
  <c r="L27" i="6" s="1"/>
  <c r="K24" i="6"/>
  <c r="K27" i="6" s="1"/>
  <c r="J24" i="6"/>
  <c r="M16" i="6"/>
  <c r="L16" i="6"/>
  <c r="K16" i="6"/>
  <c r="J16" i="6"/>
  <c r="M15" i="6"/>
  <c r="L15" i="6"/>
  <c r="K15" i="6"/>
  <c r="J15" i="6"/>
  <c r="M14" i="6"/>
  <c r="L14" i="6"/>
  <c r="K14" i="6"/>
  <c r="J14" i="6"/>
  <c r="I24" i="9" l="1"/>
  <c r="I27" i="9" s="1"/>
  <c r="H24" i="9"/>
  <c r="H27" i="9" s="1"/>
  <c r="I16" i="9"/>
  <c r="H16" i="9"/>
  <c r="I15" i="9"/>
  <c r="H15" i="9"/>
  <c r="I14" i="9"/>
  <c r="H14" i="9"/>
  <c r="I24" i="6"/>
  <c r="I27" i="6" s="1"/>
  <c r="H24" i="6"/>
  <c r="H27" i="6" s="1"/>
  <c r="I16" i="6"/>
  <c r="H16" i="6"/>
  <c r="I15" i="6"/>
  <c r="H15" i="6"/>
  <c r="I14" i="6"/>
  <c r="H14" i="6"/>
  <c r="Q24" i="9" l="1"/>
  <c r="Q27" i="9" s="1"/>
  <c r="P24" i="9"/>
  <c r="P27" i="9" s="1"/>
  <c r="Q16" i="9"/>
  <c r="P16" i="9"/>
  <c r="Q15" i="9"/>
  <c r="P15" i="9"/>
  <c r="Q14" i="9"/>
  <c r="P14" i="9"/>
  <c r="Q24" i="6"/>
  <c r="Q27" i="6" s="1"/>
  <c r="P24" i="6"/>
  <c r="P27" i="6" s="1"/>
  <c r="Q16" i="6"/>
  <c r="P16" i="6"/>
  <c r="Q15" i="6"/>
  <c r="P15" i="6"/>
  <c r="Q14" i="6"/>
  <c r="P14" i="6"/>
  <c r="O24" i="9" l="1"/>
  <c r="O27" i="9" s="1"/>
  <c r="N24" i="9"/>
  <c r="N27" i="9" s="1"/>
  <c r="O16" i="9"/>
  <c r="N16" i="9"/>
  <c r="O15" i="9"/>
  <c r="N15" i="9"/>
  <c r="O14" i="9"/>
  <c r="N14" i="9"/>
  <c r="O24" i="6"/>
  <c r="O27" i="6" s="1"/>
  <c r="N24" i="6"/>
  <c r="N27" i="6" s="1"/>
  <c r="O16" i="6"/>
  <c r="N16" i="6"/>
  <c r="O15" i="6"/>
  <c r="N15" i="6"/>
  <c r="O14" i="6"/>
  <c r="N14" i="6"/>
  <c r="I44" i="6"/>
  <c r="H44" i="6"/>
  <c r="I39" i="6"/>
  <c r="I45" i="6" s="1"/>
  <c r="H39" i="6"/>
  <c r="H45" i="6" s="1"/>
  <c r="G44" i="9" l="1"/>
  <c r="F44" i="9"/>
  <c r="G39" i="9"/>
  <c r="G45" i="9" s="1"/>
  <c r="F39" i="9"/>
  <c r="F45" i="9" s="1"/>
  <c r="G24" i="9"/>
  <c r="G27" i="9" s="1"/>
  <c r="F24" i="9"/>
  <c r="F27" i="9" s="1"/>
  <c r="G16" i="9"/>
  <c r="F16" i="9"/>
  <c r="G15" i="9"/>
  <c r="F15" i="9"/>
  <c r="G14" i="9"/>
  <c r="F14" i="9"/>
  <c r="G24" i="6"/>
  <c r="G27" i="6" s="1"/>
  <c r="F24" i="6"/>
  <c r="F27" i="6" s="1"/>
  <c r="G16" i="6"/>
  <c r="G15" i="6"/>
  <c r="F15" i="6"/>
  <c r="G14" i="6"/>
  <c r="F14" i="6"/>
  <c r="F8" i="6"/>
  <c r="F16" i="6" s="1"/>
  <c r="I20" i="8" l="1"/>
  <c r="I24" i="8"/>
  <c r="E22" i="8"/>
  <c r="H20" i="8"/>
  <c r="G20" i="8"/>
  <c r="F20" i="8"/>
  <c r="E20" i="8"/>
  <c r="H19" i="8"/>
  <c r="G19" i="8"/>
  <c r="F19" i="8"/>
  <c r="E19" i="8"/>
  <c r="E23" i="8" s="1"/>
  <c r="G40" i="7"/>
  <c r="F27" i="7"/>
  <c r="F23" i="7"/>
  <c r="F21" i="7"/>
  <c r="H22" i="7"/>
  <c r="H40" i="7"/>
  <c r="F34" i="2"/>
  <c r="H34" i="2"/>
  <c r="F21" i="2"/>
  <c r="H40" i="2"/>
  <c r="H21" i="2"/>
  <c r="H22" i="2" s="1"/>
  <c r="H21" i="8" l="1"/>
  <c r="E21" i="8"/>
  <c r="F21" i="8"/>
  <c r="F24" i="8"/>
  <c r="F22" i="8" s="1"/>
  <c r="G21" i="8"/>
  <c r="G24" i="8" l="1"/>
  <c r="F23" i="8"/>
  <c r="G22" i="8" l="1"/>
  <c r="G23" i="8"/>
  <c r="H22" i="8" l="1"/>
  <c r="H23" i="8"/>
  <c r="F31" i="10" l="1"/>
  <c r="F34" i="10" s="1"/>
  <c r="F26" i="10"/>
  <c r="F22" i="10"/>
  <c r="F27" i="10" s="1"/>
  <c r="F18" i="10"/>
  <c r="H31" i="10"/>
  <c r="H34" i="10" s="1"/>
  <c r="H26" i="10"/>
  <c r="H27" i="10" s="1"/>
  <c r="H22" i="10"/>
  <c r="H18" i="10"/>
  <c r="H14" i="10"/>
  <c r="H12" i="10"/>
  <c r="J31" i="10"/>
  <c r="J34" i="10" s="1"/>
  <c r="J26" i="10"/>
  <c r="J22" i="10"/>
  <c r="J27" i="10" s="1"/>
  <c r="J18" i="10"/>
  <c r="F41" i="10" l="1"/>
  <c r="F44" i="10" s="1"/>
  <c r="F37" i="10"/>
  <c r="F42" i="10" s="1"/>
  <c r="H41" i="10"/>
  <c r="H44" i="10" s="1"/>
  <c r="H37" i="10"/>
  <c r="H42" i="10" s="1"/>
  <c r="J41" i="10"/>
  <c r="J44" i="10" s="1"/>
  <c r="J37" i="10"/>
  <c r="J42" i="10" s="1"/>
  <c r="I22" i="8" l="1"/>
  <c r="I16" i="2"/>
  <c r="F40" i="7"/>
  <c r="F22" i="7"/>
  <c r="G9" i="7" s="1"/>
  <c r="F40" i="2"/>
  <c r="G38" i="2" s="1"/>
  <c r="F22" i="2"/>
  <c r="G20" i="2" s="1"/>
  <c r="I36" i="2"/>
  <c r="M31" i="10"/>
  <c r="M34" i="10" s="1"/>
  <c r="L31" i="10"/>
  <c r="L34" i="10" s="1"/>
  <c r="L41" i="10" s="1"/>
  <c r="L44" i="10" s="1"/>
  <c r="K31" i="10"/>
  <c r="K34" i="10" s="1"/>
  <c r="K41" i="10" s="1"/>
  <c r="K44" i="10" s="1"/>
  <c r="I31" i="10"/>
  <c r="I34" i="10" s="1"/>
  <c r="G31" i="10"/>
  <c r="G34" i="10" s="1"/>
  <c r="E31" i="10"/>
  <c r="E34" i="10" s="1"/>
  <c r="E37" i="10" s="1"/>
  <c r="E42" i="10" s="1"/>
  <c r="Q44" i="9"/>
  <c r="P44" i="9"/>
  <c r="O44" i="9"/>
  <c r="N44" i="9"/>
  <c r="M44" i="9"/>
  <c r="L44" i="9"/>
  <c r="I44" i="9"/>
  <c r="H44" i="9"/>
  <c r="Q39" i="9"/>
  <c r="P39" i="9"/>
  <c r="O39" i="9"/>
  <c r="O45" i="9" s="1"/>
  <c r="N39" i="9"/>
  <c r="M39" i="9"/>
  <c r="L39" i="9"/>
  <c r="I39" i="9"/>
  <c r="I45" i="9" s="1"/>
  <c r="H39" i="9"/>
  <c r="I19" i="8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Q44" i="6"/>
  <c r="P44" i="6"/>
  <c r="O44" i="6"/>
  <c r="N44" i="6"/>
  <c r="M44" i="6"/>
  <c r="L44" i="6"/>
  <c r="K44" i="6"/>
  <c r="J44" i="6"/>
  <c r="G44" i="6"/>
  <c r="F44" i="6"/>
  <c r="Q39" i="6"/>
  <c r="Q45" i="6" s="1"/>
  <c r="P39" i="6"/>
  <c r="O39" i="6"/>
  <c r="N39" i="6"/>
  <c r="M39" i="6"/>
  <c r="L39" i="6"/>
  <c r="K39" i="6"/>
  <c r="J39" i="6"/>
  <c r="J45" i="6" s="1"/>
  <c r="G39" i="6"/>
  <c r="F39" i="6"/>
  <c r="I39" i="2"/>
  <c r="I38" i="2"/>
  <c r="I37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1" i="2"/>
  <c r="I20" i="2"/>
  <c r="I17" i="2"/>
  <c r="I15" i="2"/>
  <c r="I14" i="2"/>
  <c r="I13" i="2"/>
  <c r="I10" i="2"/>
  <c r="I9" i="2"/>
  <c r="I11" i="2"/>
  <c r="I12" i="2"/>
  <c r="I18" i="2"/>
  <c r="I19" i="2"/>
  <c r="M45" i="9" l="1"/>
  <c r="N45" i="6"/>
  <c r="G31" i="2"/>
  <c r="G34" i="2"/>
  <c r="Q45" i="9"/>
  <c r="I23" i="8"/>
  <c r="I21" i="8"/>
  <c r="G40" i="2"/>
  <c r="G21" i="2"/>
  <c r="F45" i="6"/>
  <c r="P45" i="6"/>
  <c r="I40" i="7"/>
  <c r="K37" i="10"/>
  <c r="K42" i="10" s="1"/>
  <c r="G13" i="2"/>
  <c r="K45" i="6"/>
  <c r="L45" i="9"/>
  <c r="M45" i="6"/>
  <c r="G31" i="7"/>
  <c r="G39" i="7"/>
  <c r="P45" i="9"/>
  <c r="G20" i="7"/>
  <c r="G10" i="7"/>
  <c r="G24" i="7"/>
  <c r="G28" i="7"/>
  <c r="G32" i="7"/>
  <c r="G36" i="7"/>
  <c r="H45" i="9"/>
  <c r="G21" i="7"/>
  <c r="G25" i="7"/>
  <c r="G29" i="7"/>
  <c r="G33" i="7"/>
  <c r="G37" i="7"/>
  <c r="G26" i="2"/>
  <c r="G26" i="7"/>
  <c r="G30" i="7"/>
  <c r="G34" i="7"/>
  <c r="G38" i="7"/>
  <c r="G17" i="7"/>
  <c r="E41" i="10"/>
  <c r="E44" i="10" s="1"/>
  <c r="G19" i="7"/>
  <c r="G23" i="7"/>
  <c r="G14" i="7"/>
  <c r="G12" i="7"/>
  <c r="G27" i="7"/>
  <c r="G35" i="7"/>
  <c r="I37" i="10"/>
  <c r="I42" i="10" s="1"/>
  <c r="I41" i="10"/>
  <c r="I44" i="10" s="1"/>
  <c r="L37" i="10"/>
  <c r="L42" i="10" s="1"/>
  <c r="G9" i="2"/>
  <c r="I22" i="2"/>
  <c r="G22" i="2"/>
  <c r="G10" i="2"/>
  <c r="N45" i="9"/>
  <c r="G16" i="2"/>
  <c r="G14" i="2"/>
  <c r="G45" i="6"/>
  <c r="L45" i="6"/>
  <c r="O45" i="6"/>
  <c r="G19" i="2"/>
  <c r="G37" i="10"/>
  <c r="G42" i="10" s="1"/>
  <c r="G41" i="10"/>
  <c r="G44" i="10" s="1"/>
  <c r="M37" i="10"/>
  <c r="M42" i="10" s="1"/>
  <c r="M41" i="10"/>
  <c r="M44" i="10" s="1"/>
  <c r="G29" i="2"/>
  <c r="G30" i="2"/>
  <c r="I40" i="2"/>
  <c r="G17" i="2"/>
  <c r="G24" i="2"/>
  <c r="G35" i="2"/>
  <c r="G37" i="2"/>
  <c r="G39" i="2"/>
  <c r="G11" i="7"/>
  <c r="G28" i="2"/>
  <c r="G16" i="7"/>
  <c r="G18" i="7"/>
  <c r="I22" i="7"/>
  <c r="G15" i="2"/>
  <c r="G32" i="2"/>
  <c r="G27" i="2"/>
  <c r="G12" i="2"/>
  <c r="G13" i="7"/>
  <c r="G18" i="2"/>
  <c r="G15" i="7"/>
  <c r="G22" i="7"/>
  <c r="G11" i="2"/>
  <c r="G33" i="2"/>
  <c r="G23" i="2"/>
  <c r="G25" i="2"/>
  <c r="G36" i="2"/>
</calcChain>
</file>

<file path=xl/sharedStrings.xml><?xml version="1.0" encoding="utf-8"?>
<sst xmlns="http://schemas.openxmlformats.org/spreadsheetml/2006/main" count="437" uniqueCount="263">
  <si>
    <t>団体名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</si>
  <si>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</si>
  <si>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</si>
  <si>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</si>
  <si>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</si>
  <si>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</si>
  <si>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</si>
  <si>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</si>
  <si>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</si>
  <si>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</si>
  <si>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</si>
  <si>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</si>
  <si>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</si>
  <si>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</si>
  <si>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</si>
  <si>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</si>
  <si>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</si>
  <si>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</si>
  <si>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</si>
  <si>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</si>
  <si>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</si>
  <si>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</si>
  <si>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</si>
  <si>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</si>
  <si>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</si>
  <si>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</si>
  <si>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</si>
  <si>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</si>
  <si>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</si>
  <si>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</si>
  <si>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</si>
  <si>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</si>
  <si>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</si>
  <si>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</si>
  <si>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</si>
  <si>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</si>
  <si>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</si>
  <si>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</si>
  <si>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</si>
  <si>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</si>
  <si>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</si>
  <si>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</si>
  <si>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</si>
  <si>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</si>
  <si>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</si>
  <si>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</si>
  <si>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</si>
  <si>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</si>
  <si>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</si>
  <si>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</si>
  <si>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</si>
  <si>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</si>
  <si>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</si>
  <si>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</si>
  <si>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</si>
  <si>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</si>
  <si>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</si>
  <si>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</si>
  <si>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</si>
  <si>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</si>
  <si>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</si>
  <si>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</si>
  <si>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</si>
  <si>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</si>
  <si>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</si>
  <si>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</si>
  <si>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</si>
  <si>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</si>
  <si>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</si>
  <si>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</si>
  <si>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</si>
  <si>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</si>
  <si>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</si>
  <si>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</si>
  <si>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</si>
  <si>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</si>
  <si>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</si>
  <si>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</si>
  <si>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</si>
  <si>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</si>
  <si>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</si>
  <si>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</si>
  <si>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</si>
  <si>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</si>
  <si>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</si>
  <si>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</si>
  <si>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</si>
  <si>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</si>
  <si>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</si>
  <si>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</si>
  <si>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</si>
  <si>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</si>
  <si>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</si>
  <si>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</si>
  <si>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</si>
  <si>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</si>
  <si>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</si>
  <si>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</si>
  <si>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</si>
  <si>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</si>
  <si>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</si>
  <si>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</si>
  <si>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</si>
  <si>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</si>
  <si>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（単位：百万円、％）</t>
    <phoneticPr fontId="7"/>
  </si>
  <si>
    <t>３.普通会計の状況</t>
    <phoneticPr fontId="7"/>
  </si>
  <si>
    <t>（単位：百万円、％）</t>
    <phoneticPr fontId="7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</si>
  <si>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</si>
  <si>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</si>
  <si>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</si>
  <si>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</si>
  <si>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</si>
  <si>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</si>
  <si>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</si>
  <si>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</si>
  <si>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</si>
  <si>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</si>
  <si>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</si>
  <si>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</si>
  <si>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</si>
  <si>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</si>
  <si>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</si>
  <si>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</si>
  <si>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</si>
  <si>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</si>
  <si>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</si>
  <si>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</si>
  <si>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</si>
  <si>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</si>
  <si>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</si>
  <si>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</si>
  <si>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</si>
  <si>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</si>
  <si>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</si>
  <si>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</si>
  <si>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</si>
  <si>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</si>
  <si>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</si>
  <si>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</si>
  <si>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</si>
  <si>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</si>
  <si>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</si>
  <si>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</si>
  <si>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</si>
  <si>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</si>
  <si>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</si>
  <si>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</si>
  <si>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</si>
  <si>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</si>
  <si>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</si>
  <si>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</si>
  <si>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</si>
  <si>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</si>
  <si>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</si>
  <si>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</si>
  <si>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</si>
  <si>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</si>
  <si>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</si>
  <si>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</si>
  <si>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</si>
  <si>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</si>
  <si>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</si>
  <si>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</si>
  <si>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</si>
  <si>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</si>
  <si>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</si>
  <si>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</si>
  <si>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</si>
  <si>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</si>
  <si>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</si>
  <si>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</si>
  <si>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</si>
  <si>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</si>
  <si>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</si>
  <si>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</si>
  <si>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</si>
  <si>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</si>
  <si>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</si>
  <si>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</si>
  <si>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</si>
  <si>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</si>
  <si>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</si>
  <si>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</si>
  <si>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</si>
  <si>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</si>
  <si>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</si>
  <si>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</si>
  <si>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</si>
  <si>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</si>
  <si>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</si>
  <si>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</si>
  <si>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</si>
  <si>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</si>
  <si>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</si>
  <si>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</si>
  <si>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</si>
  <si>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</si>
  <si>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</si>
  <si>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</si>
  <si>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</si>
  <si>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</si>
  <si>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</si>
  <si>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</si>
  <si>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</si>
  <si>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</si>
  <si>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</si>
  <si>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</si>
  <si>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</si>
  <si>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</si>
  <si>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</si>
  <si>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</si>
  <si>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</si>
  <si>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</si>
  <si>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</si>
  <si>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</si>
  <si>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</si>
  <si>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</si>
  <si>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</si>
  <si>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</si>
  <si>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</si>
  <si>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</si>
  <si>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</si>
  <si>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</si>
  <si>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</si>
  <si>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</si>
  <si>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</si>
  <si>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</si>
  <si>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</si>
  <si>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</si>
  <si>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２年度</t>
    <rPh sb="1" eb="3">
      <t>ネンド</t>
    </rPh>
    <phoneticPr fontId="7"/>
  </si>
  <si>
    <t>予算額</t>
    <phoneticPr fontId="7"/>
  </si>
  <si>
    <t>決算額</t>
    <phoneticPr fontId="15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</si>
  <si>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7"/>
  </si>
  <si>
    <t>令和５年度</t>
    <rPh sb="3" eb="5">
      <t>ネンド</t>
    </rPh>
    <phoneticPr fontId="7"/>
  </si>
  <si>
    <t>(令和５年度予算ﾍﾞｰｽ）</t>
    <rPh sb="6" eb="8">
      <t>ヨサン</t>
    </rPh>
    <phoneticPr fontId="7"/>
  </si>
  <si>
    <t>令和５年度</t>
    <phoneticPr fontId="7"/>
  </si>
  <si>
    <t>（1）令和３年度普通会計決算の状況</t>
    <phoneticPr fontId="7"/>
  </si>
  <si>
    <t>令和３年度</t>
    <rPh sb="3" eb="5">
      <t>ネンド</t>
    </rPh>
    <phoneticPr fontId="15"/>
  </si>
  <si>
    <t>(令和３年度決算ﾍﾞｰｽ）</t>
    <rPh sb="4" eb="6">
      <t>ネンド</t>
    </rPh>
    <phoneticPr fontId="15"/>
  </si>
  <si>
    <t>(令和３年度決算額）</t>
    <rPh sb="4" eb="6">
      <t>ネンド</t>
    </rPh>
    <phoneticPr fontId="15"/>
  </si>
  <si>
    <t>令和２年度</t>
    <phoneticPr fontId="15"/>
  </si>
  <si>
    <t>３年度</t>
    <rPh sb="1" eb="3">
      <t>ネンド</t>
    </rPh>
    <phoneticPr fontId="7"/>
  </si>
  <si>
    <r>
      <t>（注1）平成29年度～令和元年度は平成27年度国勢調査、令和</t>
    </r>
    <r>
      <rPr>
        <sz val="11"/>
        <rFont val="Meiryo UI"/>
        <family val="1"/>
        <charset val="128"/>
      </rPr>
      <t>2年度～令和3年度は令和2年度国勢調査</t>
    </r>
    <r>
      <rPr>
        <sz val="11"/>
        <rFont val="明朝"/>
        <family val="1"/>
        <charset val="128"/>
      </rPr>
      <t>を基に計上している。</t>
    </r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30">
      <t>レイワ</t>
    </rPh>
    <rPh sb="31" eb="33">
      <t>ネンド</t>
    </rPh>
    <rPh sb="34" eb="36">
      <t>レイワ</t>
    </rPh>
    <rPh sb="37" eb="39">
      <t>ネンド</t>
    </rPh>
    <rPh sb="40" eb="42">
      <t>レイワ</t>
    </rPh>
    <rPh sb="43" eb="45">
      <t>ネンド</t>
    </rPh>
    <rPh sb="45" eb="49">
      <t>コクセイチョウサ</t>
    </rPh>
    <rPh sb="50" eb="51">
      <t>モト</t>
    </rPh>
    <rPh sb="52" eb="54">
      <t>ケイジョウ</t>
    </rPh>
    <phoneticPr fontId="9"/>
  </si>
  <si>
    <t>令和４年度</t>
    <rPh sb="3" eb="5">
      <t>ネンド</t>
    </rPh>
    <phoneticPr fontId="7"/>
  </si>
  <si>
    <t>札幌市</t>
    <rPh sb="0" eb="3">
      <t>サッポロシ</t>
    </rPh>
    <phoneticPr fontId="7"/>
  </si>
  <si>
    <t>札幌市</t>
    <rPh sb="0" eb="3">
      <t>サッポロシ</t>
    </rPh>
    <phoneticPr fontId="15"/>
  </si>
  <si>
    <t>株式会社札幌花き地方卸売市場</t>
  </si>
  <si>
    <t>株式会社札幌振興公社</t>
  </si>
  <si>
    <t>株式会社札幌ドーム</t>
    <rPh sb="0" eb="4">
      <t>カブシキガイシャ</t>
    </rPh>
    <rPh sb="4" eb="6">
      <t>サッポロ</t>
    </rPh>
    <phoneticPr fontId="7"/>
  </si>
  <si>
    <t>病院事業会計</t>
    <rPh sb="0" eb="2">
      <t>ビョウイン</t>
    </rPh>
    <rPh sb="2" eb="4">
      <t>ジギョウ</t>
    </rPh>
    <rPh sb="4" eb="6">
      <t>カイケイ</t>
    </rPh>
    <phoneticPr fontId="8"/>
  </si>
  <si>
    <t>病院事業会計</t>
    <rPh sb="0" eb="2">
      <t>ビョウイン</t>
    </rPh>
    <rPh sb="2" eb="4">
      <t>ジギョウ</t>
    </rPh>
    <rPh sb="4" eb="6">
      <t>カイケイ</t>
    </rPh>
    <phoneticPr fontId="18"/>
  </si>
  <si>
    <t>令和３年度</t>
    <rPh sb="3" eb="5">
      <t>ネンド</t>
    </rPh>
    <phoneticPr fontId="7"/>
  </si>
  <si>
    <t>令和２年度</t>
    <phoneticPr fontId="7"/>
  </si>
  <si>
    <t>水道事業会計</t>
    <rPh sb="0" eb="2">
      <t>スイドウ</t>
    </rPh>
    <rPh sb="2" eb="4">
      <t>ジギョウ</t>
    </rPh>
    <rPh sb="4" eb="6">
      <t>カイケイ</t>
    </rPh>
    <phoneticPr fontId="8"/>
  </si>
  <si>
    <t>水道事業会計</t>
    <rPh sb="0" eb="2">
      <t>スイドウ</t>
    </rPh>
    <rPh sb="2" eb="4">
      <t>ジギョウ</t>
    </rPh>
    <rPh sb="4" eb="6">
      <t>カイケイ</t>
    </rPh>
    <phoneticPr fontId="18"/>
  </si>
  <si>
    <t>下水道事業会計</t>
    <rPh sb="0" eb="3">
      <t>ゲスイドウ</t>
    </rPh>
    <rPh sb="3" eb="5">
      <t>ジギョウ</t>
    </rPh>
    <rPh sb="5" eb="7">
      <t>カイケイ</t>
    </rPh>
    <phoneticPr fontId="8"/>
  </si>
  <si>
    <t>下水道事業会計</t>
    <rPh sb="0" eb="3">
      <t>ゲスイドウ</t>
    </rPh>
    <rPh sb="3" eb="5">
      <t>ジギョウ</t>
    </rPh>
    <rPh sb="5" eb="7">
      <t>カイケイ</t>
    </rPh>
    <phoneticPr fontId="18"/>
  </si>
  <si>
    <t>中央卸売市場事業会計</t>
    <rPh sb="0" eb="2">
      <t>チュウオウ</t>
    </rPh>
    <rPh sb="2" eb="4">
      <t>オロシウ</t>
    </rPh>
    <rPh sb="4" eb="6">
      <t>シジョウ</t>
    </rPh>
    <rPh sb="6" eb="8">
      <t>ジギョウ</t>
    </rPh>
    <rPh sb="8" eb="10">
      <t>カイケイ</t>
    </rPh>
    <phoneticPr fontId="8"/>
  </si>
  <si>
    <t>中央卸売市場事業会計</t>
    <rPh sb="0" eb="2">
      <t>チュウオウ</t>
    </rPh>
    <rPh sb="2" eb="4">
      <t>オロシウ</t>
    </rPh>
    <rPh sb="4" eb="6">
      <t>シジョウ</t>
    </rPh>
    <rPh sb="6" eb="8">
      <t>ジギョウ</t>
    </rPh>
    <rPh sb="8" eb="10">
      <t>カイケイ</t>
    </rPh>
    <phoneticPr fontId="18"/>
  </si>
  <si>
    <t>軌道整備事業会計</t>
    <rPh sb="0" eb="2">
      <t>キドウ</t>
    </rPh>
    <rPh sb="2" eb="4">
      <t>セイビ</t>
    </rPh>
    <rPh sb="4" eb="6">
      <t>ジギョウ</t>
    </rPh>
    <rPh sb="6" eb="8">
      <t>カイケイ</t>
    </rPh>
    <phoneticPr fontId="8"/>
  </si>
  <si>
    <t>高速電車事業会計</t>
    <rPh sb="0" eb="2">
      <t>コウソク</t>
    </rPh>
    <rPh sb="2" eb="4">
      <t>デンシャ</t>
    </rPh>
    <rPh sb="4" eb="6">
      <t>ジギョウ</t>
    </rPh>
    <rPh sb="6" eb="8">
      <t>カイケイ</t>
    </rPh>
    <phoneticPr fontId="8"/>
  </si>
  <si>
    <t>軌道事業会計</t>
    <rPh sb="0" eb="2">
      <t>キドウ</t>
    </rPh>
    <rPh sb="2" eb="4">
      <t>ジギョウ</t>
    </rPh>
    <rPh sb="4" eb="6">
      <t>カイケイ</t>
    </rPh>
    <phoneticPr fontId="18"/>
  </si>
  <si>
    <t>高速電車事業会計</t>
    <rPh sb="0" eb="2">
      <t>コウソク</t>
    </rPh>
    <rPh sb="2" eb="4">
      <t>デンシャ</t>
    </rPh>
    <rPh sb="4" eb="6">
      <t>ジギョウ</t>
    </rPh>
    <rPh sb="6" eb="8">
      <t>カイケイ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</si>
</sst>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;[Red]&quot;△&quot;#,##0"/>
    <numFmt numFmtId="180" formatCode="_ * #,##0.00_ ;_ * &quot;▲ &quot;#,##0.00_ ;_ * &quot;－&quot;_ ;_ @_ "/>
    <numFmt numFmtId="181" formatCode="_ * #,##0.000_ ;_ * &quot;▲ &quot;#,##0.000_ ;_ * &quot;－&quot;_ ;_ @_ "/>
  </numFmts>
  <fonts count="22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11"/>
      <name val="ＭＳ Ｐゴシック"/>
      <family val="1"/>
      <charset val="128"/>
    </font>
    <font>
      <sz val="11"/>
      <name val="Meiryo UI"/>
      <family val="1"/>
      <charset val="128"/>
    </font>
    <font>
      <b/>
      <sz val="11"/>
      <name val="ＭＳ Ｐゴシック"/>
      <family val="1"/>
      <charset val="128"/>
    </font>
    <font>
      <b/>
      <sz val="12"/>
      <name val="ＭＳ Ｐゴシック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133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4" xfId="0" applyNumberForma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3" fillId="0" borderId="4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0" fontId="3" fillId="0" borderId="4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177" fontId="2" fillId="0" borderId="0" xfId="1" applyNumberForma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8" xfId="0" applyNumberFormat="1" applyBorder="1" applyAlignment="1">
      <alignment vertical="center"/>
    </xf>
    <xf numFmtId="0" fontId="0" fillId="0" borderId="0" xfId="0" applyAlignment="1">
      <alignment vertical="center"/>
    </xf>
    <xf numFmtId="4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 wrapText="1"/>
    </xf>
    <xf numFmtId="178" fontId="0" fillId="0" borderId="0" xfId="1" applyNumberFormat="1" applyFont="1" applyBorder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3" fillId="0" borderId="0" xfId="0" applyFont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7" fontId="0" fillId="0" borderId="8" xfId="1" applyNumberFormat="1" applyFont="1" applyBorder="1" applyAlignment="1">
      <alignment vertical="center"/>
    </xf>
    <xf numFmtId="178" fontId="0" fillId="0" borderId="8" xfId="1" applyNumberFormat="1" applyFont="1" applyBorder="1" applyAlignment="1">
      <alignment vertical="center"/>
    </xf>
    <xf numFmtId="41" fontId="14" fillId="0" borderId="8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41" fontId="0" fillId="0" borderId="9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8" xfId="0" applyNumberFormat="1" applyBorder="1" applyAlignment="1">
      <alignment horizontal="right" vertical="center"/>
    </xf>
    <xf numFmtId="177" fontId="2" fillId="0" borderId="8" xfId="1" applyNumberFormat="1" applyBorder="1" applyAlignment="1">
      <alignment vertical="center"/>
    </xf>
    <xf numFmtId="177" fontId="0" fillId="0" borderId="8" xfId="0" quotePrefix="1" applyNumberFormat="1" applyBorder="1" applyAlignment="1">
      <alignment horizontal="right" vertical="center"/>
    </xf>
    <xf numFmtId="177" fontId="2" fillId="0" borderId="8" xfId="1" quotePrefix="1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Continuous" vertical="center"/>
    </xf>
    <xf numFmtId="177" fontId="0" fillId="0" borderId="8" xfId="0" applyNumberFormat="1" applyBorder="1" applyAlignment="1">
      <alignment vertical="center"/>
    </xf>
    <xf numFmtId="177" fontId="2" fillId="0" borderId="8" xfId="1" applyNumberFormat="1" applyFill="1" applyBorder="1" applyAlignment="1">
      <alignment horizontal="right" vertical="center"/>
    </xf>
    <xf numFmtId="177" fontId="2" fillId="0" borderId="8" xfId="1" applyNumberFormat="1" applyBorder="1" applyAlignment="1">
      <alignment horizontal="right" vertical="center"/>
    </xf>
    <xf numFmtId="180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181" fontId="0" fillId="0" borderId="8" xfId="0" applyNumberFormat="1" applyBorder="1" applyAlignment="1">
      <alignment vertical="center"/>
    </xf>
    <xf numFmtId="181" fontId="2" fillId="0" borderId="8" xfId="1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2" fillId="0" borderId="8" xfId="1" applyNumberFormat="1" applyBorder="1" applyAlignment="1">
      <alignment vertical="center"/>
    </xf>
    <xf numFmtId="178" fontId="2" fillId="0" borderId="8" xfId="1" applyNumberFormat="1" applyFill="1" applyBorder="1" applyAlignment="1">
      <alignment vertical="center"/>
    </xf>
    <xf numFmtId="41" fontId="0" fillId="0" borderId="9" xfId="0" applyNumberForma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41" fontId="18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7" fontId="2" fillId="0" borderId="8" xfId="1" applyNumberFormat="1" applyBorder="1" applyAlignment="1">
      <alignment horizontal="center" vertical="center"/>
    </xf>
    <xf numFmtId="177" fontId="2" fillId="0" borderId="8" xfId="1" applyNumberFormat="1" applyFill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177" fontId="2" fillId="0" borderId="8" xfId="1" applyNumberFormat="1" applyBorder="1" applyAlignment="1">
      <alignment vertical="center"/>
    </xf>
    <xf numFmtId="0" fontId="20" fillId="0" borderId="4" xfId="0" applyFont="1" applyBorder="1" applyAlignment="1">
      <alignment horizontal="distributed" vertical="center" justifyLastLine="1"/>
    </xf>
    <xf numFmtId="0" fontId="21" fillId="0" borderId="4" xfId="0" applyFont="1" applyBorder="1" applyAlignment="1">
      <alignment horizontal="distributed" vertical="center" justifyLastLine="1"/>
    </xf>
    <xf numFmtId="41" fontId="21" fillId="0" borderId="4" xfId="0" applyNumberFormat="1" applyFont="1" applyBorder="1" applyAlignment="1">
      <alignment horizontal="distributed" vertical="center" justifyLastLine="1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177" fontId="2" fillId="0" borderId="8" xfId="1" applyNumberFormat="1" applyFill="1" applyBorder="1" applyAlignment="1">
      <alignment horizontal="center" vertical="center"/>
    </xf>
    <xf numFmtId="177" fontId="17" fillId="0" borderId="8" xfId="1" applyNumberFormat="1" applyFont="1" applyBorder="1" applyAlignment="1">
      <alignment vertical="center"/>
    </xf>
    <xf numFmtId="177" fontId="2" fillId="0" borderId="8" xfId="1" applyNumberForma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41" fontId="0" fillId="0" borderId="8" xfId="0" applyNumberForma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9" fontId="9" fillId="0" borderId="8" xfId="1" applyNumberFormat="1" applyFont="1" applyBorder="1" applyAlignment="1">
      <alignment vertical="center" textRotation="255"/>
    </xf>
    <xf numFmtId="0" fontId="12" fillId="0" borderId="8" xfId="3" applyBorder="1" applyAlignment="1">
      <alignment vertical="center"/>
    </xf>
    <xf numFmtId="0" fontId="10" fillId="0" borderId="8" xfId="0" applyFont="1" applyBorder="1" applyAlignment="1">
      <alignment horizontal="distributed" vertical="center" justifyLastLine="1"/>
    </xf>
    <xf numFmtId="0" fontId="10" fillId="0" borderId="8" xfId="2" applyFont="1" applyBorder="1" applyAlignment="1">
      <alignment horizontal="distributed" vertical="center" justifyLastLine="1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2" fillId="0" borderId="8" xfId="3" applyBorder="1" applyAlignment="1">
      <alignment vertical="center" textRotation="255"/>
    </xf>
    <xf numFmtId="0" fontId="2" fillId="0" borderId="8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2" fillId="0" borderId="9" xfId="1" applyNumberFormat="1" applyBorder="1" applyAlignment="1">
      <alignment vertical="center"/>
    </xf>
    <xf numFmtId="41" fontId="0" fillId="0" borderId="8" xfId="0" applyNumberFormat="1" applyBorder="1" applyAlignment="1">
      <alignment horizontal="center" vertical="center" shrinkToFit="1"/>
    </xf>
    <xf numFmtId="41" fontId="0" fillId="0" borderId="8" xfId="0" applyNumberFormat="1" applyBorder="1" applyAlignment="1">
      <alignment horizontal="center" vertical="center"/>
    </xf>
    <xf numFmtId="41" fontId="0" fillId="0" borderId="8" xfId="0" applyNumberFormat="1" applyFill="1" applyBorder="1" applyAlignment="1">
      <alignment horizontal="center" vertical="center"/>
    </xf>
    <xf numFmtId="41" fontId="16" fillId="0" borderId="8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2" fillId="0" borderId="12" xfId="1" applyNumberFormat="1" applyBorder="1" applyAlignment="1">
      <alignment vertical="center"/>
    </xf>
    <xf numFmtId="177" fontId="2" fillId="0" borderId="12" xfId="1" quotePrefix="1" applyNumberFormat="1" applyFont="1" applyBorder="1" applyAlignment="1">
      <alignment horizontal="right" vertical="center"/>
    </xf>
    <xf numFmtId="177" fontId="2" fillId="0" borderId="12" xfId="1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2" xfId="0" quotePrefix="1" applyNumberForma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view="pageBreakPreview" zoomScaleNormal="100" zoomScaleSheetLayoutView="100" workbookViewId="0">
      <pane xSplit="5" ySplit="8" topLeftCell="F9" activePane="bottomRight" state="frozen"/>
      <selection activeCell="Q31" sqref="Q31"/>
      <selection pane="topRight" activeCell="Q31" sqref="Q31"/>
      <selection pane="bottomLeft" activeCell="Q31" sqref="Q31"/>
      <selection pane="bottomRight" activeCell="Q31" sqref="Q3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16384" width="9" style="1"/>
  </cols>
  <sheetData>
    <row r="1" spans="1:9" ht="33.950000000000003" customHeight="1">
      <c r="A1" s="105" t="s">
        <v>0</v>
      </c>
      <c r="B1" s="105"/>
      <c r="C1" s="105"/>
      <c r="D1" s="105"/>
      <c r="E1" s="20" t="s">
        <v>244</v>
      </c>
      <c r="F1" s="2"/>
    </row>
    <row r="3" spans="1:9" ht="14.25">
      <c r="A3" s="10" t="s">
        <v>103</v>
      </c>
    </row>
    <row r="5" spans="1:9">
      <c r="A5" s="9" t="s">
        <v>232</v>
      </c>
    </row>
    <row r="6" spans="1:9" ht="14.25">
      <c r="A6" s="3"/>
      <c r="G6" s="107" t="s">
        <v>104</v>
      </c>
      <c r="H6" s="108"/>
      <c r="I6" s="108"/>
    </row>
    <row r="7" spans="1:9" ht="27" customHeight="1">
      <c r="A7" s="8"/>
      <c r="B7" s="4"/>
      <c r="C7" s="4"/>
      <c r="D7" s="4"/>
      <c r="E7" s="58"/>
      <c r="F7" s="50" t="s">
        <v>233</v>
      </c>
      <c r="G7" s="50"/>
      <c r="H7" s="50" t="s">
        <v>243</v>
      </c>
      <c r="I7" s="51" t="s">
        <v>20</v>
      </c>
    </row>
    <row r="8" spans="1:9" ht="17.100000000000001" customHeight="1">
      <c r="A8" s="5"/>
      <c r="B8" s="6"/>
      <c r="C8" s="6"/>
      <c r="D8" s="6"/>
      <c r="E8" s="59"/>
      <c r="F8" s="52" t="s">
        <v>101</v>
      </c>
      <c r="G8" s="52" t="s">
        <v>1</v>
      </c>
      <c r="H8" s="52" t="s">
        <v>230</v>
      </c>
      <c r="I8" s="53"/>
    </row>
    <row r="9" spans="1:9" ht="18" customHeight="1">
      <c r="A9" s="106" t="s">
        <v>79</v>
      </c>
      <c r="B9" s="106" t="s">
        <v>80</v>
      </c>
      <c r="C9" s="60" t="s">
        <v>2</v>
      </c>
      <c r="D9" s="54"/>
      <c r="E9" s="54"/>
      <c r="F9" s="55">
        <v>350100</v>
      </c>
      <c r="G9" s="56">
        <f t="shared" ref="G9:G22" si="0">F9/$F$22*100</f>
        <v>29.394341679903246</v>
      </c>
      <c r="H9" s="55">
        <v>339900</v>
      </c>
      <c r="I9" s="56">
        <f t="shared" ref="I9:I21" si="1">(F9/H9-1)*100</f>
        <v>3.0008826125331067</v>
      </c>
    </row>
    <row r="10" spans="1:9" ht="18" customHeight="1">
      <c r="A10" s="106"/>
      <c r="B10" s="106"/>
      <c r="C10" s="62"/>
      <c r="D10" s="60" t="s">
        <v>21</v>
      </c>
      <c r="E10" s="54"/>
      <c r="F10" s="55">
        <v>170932</v>
      </c>
      <c r="G10" s="56">
        <f t="shared" si="0"/>
        <v>14.35142419888381</v>
      </c>
      <c r="H10" s="55">
        <v>166838</v>
      </c>
      <c r="I10" s="56">
        <f t="shared" si="1"/>
        <v>2.4538774140183905</v>
      </c>
    </row>
    <row r="11" spans="1:9" ht="18" customHeight="1">
      <c r="A11" s="106"/>
      <c r="B11" s="106"/>
      <c r="C11" s="49"/>
      <c r="D11" s="49"/>
      <c r="E11" s="30" t="s">
        <v>22</v>
      </c>
      <c r="F11" s="55">
        <v>142409</v>
      </c>
      <c r="G11" s="56">
        <f t="shared" si="0"/>
        <v>11.956637544396862</v>
      </c>
      <c r="H11" s="55">
        <v>139185</v>
      </c>
      <c r="I11" s="56">
        <f t="shared" si="1"/>
        <v>2.3163415597945214</v>
      </c>
    </row>
    <row r="12" spans="1:9" ht="18" customHeight="1">
      <c r="A12" s="106"/>
      <c r="B12" s="106"/>
      <c r="C12" s="49"/>
      <c r="D12" s="29"/>
      <c r="E12" s="30" t="s">
        <v>23</v>
      </c>
      <c r="F12" s="55">
        <v>17931</v>
      </c>
      <c r="G12" s="56">
        <f>F12/$F$22*100</f>
        <v>1.5054839778987295</v>
      </c>
      <c r="H12" s="55">
        <v>17232</v>
      </c>
      <c r="I12" s="56">
        <f t="shared" si="1"/>
        <v>4.0564066852367686</v>
      </c>
    </row>
    <row r="13" spans="1:9" ht="18" customHeight="1">
      <c r="A13" s="106"/>
      <c r="B13" s="106"/>
      <c r="C13" s="61"/>
      <c r="D13" s="54" t="s">
        <v>24</v>
      </c>
      <c r="E13" s="54"/>
      <c r="F13" s="55">
        <v>124810</v>
      </c>
      <c r="G13" s="56">
        <f t="shared" si="0"/>
        <v>10.479028234986359</v>
      </c>
      <c r="H13" s="55">
        <v>120503</v>
      </c>
      <c r="I13" s="56">
        <f t="shared" si="1"/>
        <v>3.574184875065356</v>
      </c>
    </row>
    <row r="14" spans="1:9" ht="18" customHeight="1">
      <c r="A14" s="106"/>
      <c r="B14" s="106"/>
      <c r="C14" s="54" t="s">
        <v>3</v>
      </c>
      <c r="D14" s="54"/>
      <c r="E14" s="54"/>
      <c r="F14" s="55">
        <v>5488.482</v>
      </c>
      <c r="G14" s="56">
        <f t="shared" si="0"/>
        <v>0.4608120971493822</v>
      </c>
      <c r="H14" s="55">
        <v>5581.3509999999997</v>
      </c>
      <c r="I14" s="56">
        <f t="shared" si="1"/>
        <v>-1.663916137866972</v>
      </c>
    </row>
    <row r="15" spans="1:9" ht="18" customHeight="1">
      <c r="A15" s="106"/>
      <c r="B15" s="106"/>
      <c r="C15" s="54" t="s">
        <v>4</v>
      </c>
      <c r="D15" s="54"/>
      <c r="E15" s="54"/>
      <c r="F15" s="55">
        <v>123400</v>
      </c>
      <c r="G15" s="56">
        <f t="shared" si="0"/>
        <v>10.360644853756243</v>
      </c>
      <c r="H15" s="55">
        <v>116200</v>
      </c>
      <c r="I15" s="56">
        <f t="shared" si="1"/>
        <v>6.1962134251290824</v>
      </c>
    </row>
    <row r="16" spans="1:9" ht="18" customHeight="1">
      <c r="A16" s="106"/>
      <c r="B16" s="106"/>
      <c r="C16" s="54" t="s">
        <v>25</v>
      </c>
      <c r="D16" s="54"/>
      <c r="E16" s="54"/>
      <c r="F16" s="55">
        <v>20513.196</v>
      </c>
      <c r="G16" s="56">
        <f t="shared" si="0"/>
        <v>1.7222847534156656</v>
      </c>
      <c r="H16" s="55">
        <v>20605.177</v>
      </c>
      <c r="I16" s="56">
        <f>(F16/H16-1)*100</f>
        <v>-0.446397524272657</v>
      </c>
    </row>
    <row r="17" spans="1:9" ht="18" customHeight="1">
      <c r="A17" s="106"/>
      <c r="B17" s="106"/>
      <c r="C17" s="54" t="s">
        <v>5</v>
      </c>
      <c r="D17" s="54"/>
      <c r="E17" s="54"/>
      <c r="F17" s="55">
        <v>290273.23</v>
      </c>
      <c r="G17" s="56">
        <f t="shared" si="0"/>
        <v>24.371295353182351</v>
      </c>
      <c r="H17" s="55">
        <v>281512.49300000002</v>
      </c>
      <c r="I17" s="56">
        <f t="shared" si="1"/>
        <v>3.1120242326154735</v>
      </c>
    </row>
    <row r="18" spans="1:9" ht="18" customHeight="1">
      <c r="A18" s="106"/>
      <c r="B18" s="106"/>
      <c r="C18" s="54" t="s">
        <v>26</v>
      </c>
      <c r="D18" s="54"/>
      <c r="E18" s="54"/>
      <c r="F18" s="55">
        <v>79719.457999999999</v>
      </c>
      <c r="G18" s="56">
        <f t="shared" si="0"/>
        <v>6.6932333247320663</v>
      </c>
      <c r="H18" s="55">
        <v>70492.233999999997</v>
      </c>
      <c r="I18" s="56">
        <f t="shared" si="1"/>
        <v>13.089702902592082</v>
      </c>
    </row>
    <row r="19" spans="1:9" ht="18" customHeight="1">
      <c r="A19" s="106"/>
      <c r="B19" s="106"/>
      <c r="C19" s="54" t="s">
        <v>27</v>
      </c>
      <c r="D19" s="54"/>
      <c r="E19" s="54"/>
      <c r="F19" s="55">
        <v>11885.973</v>
      </c>
      <c r="G19" s="56">
        <f t="shared" si="0"/>
        <v>0.99794444890061307</v>
      </c>
      <c r="H19" s="55">
        <v>16447.401000000002</v>
      </c>
      <c r="I19" s="56">
        <f t="shared" si="1"/>
        <v>-27.733427305627202</v>
      </c>
    </row>
    <row r="20" spans="1:9" ht="18" customHeight="1">
      <c r="A20" s="106"/>
      <c r="B20" s="106"/>
      <c r="C20" s="54" t="s">
        <v>6</v>
      </c>
      <c r="D20" s="54"/>
      <c r="E20" s="54"/>
      <c r="F20" s="55">
        <v>91922</v>
      </c>
      <c r="G20" s="56">
        <f t="shared" si="0"/>
        <v>7.7177568577551163</v>
      </c>
      <c r="H20" s="55">
        <v>95904</v>
      </c>
      <c r="I20" s="56">
        <f t="shared" si="1"/>
        <v>-4.1520687354020698</v>
      </c>
    </row>
    <row r="21" spans="1:9" ht="18" customHeight="1">
      <c r="A21" s="106"/>
      <c r="B21" s="106"/>
      <c r="C21" s="54" t="s">
        <v>7</v>
      </c>
      <c r="D21" s="54"/>
      <c r="E21" s="54"/>
      <c r="F21" s="55">
        <f>1191045.555-(SUM(F9:F20)-SUM(F10:F13))</f>
        <v>217743.21600000001</v>
      </c>
      <c r="G21" s="56">
        <f t="shared" si="0"/>
        <v>18.2816866312053</v>
      </c>
      <c r="H21" s="55">
        <f>1158586.676-(SUM(H9:H20)-SUM(H10:H13))</f>
        <v>211944.01999999979</v>
      </c>
      <c r="I21" s="56">
        <f t="shared" si="1"/>
        <v>2.7361923209724193</v>
      </c>
    </row>
    <row r="22" spans="1:9" ht="18" customHeight="1">
      <c r="A22" s="106"/>
      <c r="B22" s="106"/>
      <c r="C22" s="54" t="s">
        <v>8</v>
      </c>
      <c r="D22" s="54"/>
      <c r="E22" s="54"/>
      <c r="F22" s="55">
        <f>SUM(F9,F14:F21)</f>
        <v>1191045.5550000002</v>
      </c>
      <c r="G22" s="56">
        <f t="shared" si="0"/>
        <v>100</v>
      </c>
      <c r="H22" s="55">
        <f>SUM(H9,H14:H21)</f>
        <v>1158586.676</v>
      </c>
      <c r="I22" s="56">
        <f t="shared" ref="I22:I40" si="2">(F22/H22-1)*100</f>
        <v>2.8015926363027077</v>
      </c>
    </row>
    <row r="23" spans="1:9" ht="18" customHeight="1">
      <c r="A23" s="106"/>
      <c r="B23" s="106" t="s">
        <v>81</v>
      </c>
      <c r="C23" s="63" t="s">
        <v>9</v>
      </c>
      <c r="D23" s="30"/>
      <c r="E23" s="30"/>
      <c r="F23" s="55">
        <v>612971.22900000005</v>
      </c>
      <c r="G23" s="56">
        <f t="shared" ref="G23:G37" si="3">F23/$F$40*100</f>
        <v>51.464969280708992</v>
      </c>
      <c r="H23" s="55">
        <v>609849.89599999995</v>
      </c>
      <c r="I23" s="56">
        <f t="shared" si="2"/>
        <v>0.51181987903463622</v>
      </c>
    </row>
    <row r="24" spans="1:9" ht="18" customHeight="1">
      <c r="A24" s="106"/>
      <c r="B24" s="106"/>
      <c r="C24" s="62"/>
      <c r="D24" s="30" t="s">
        <v>10</v>
      </c>
      <c r="E24" s="30"/>
      <c r="F24" s="55">
        <v>163801.435</v>
      </c>
      <c r="G24" s="56">
        <f t="shared" si="3"/>
        <v>13.75274306783337</v>
      </c>
      <c r="H24" s="55">
        <v>169065.02499999999</v>
      </c>
      <c r="I24" s="56">
        <f t="shared" si="2"/>
        <v>-3.1133523920751749</v>
      </c>
    </row>
    <row r="25" spans="1:9" ht="18" customHeight="1">
      <c r="A25" s="106"/>
      <c r="B25" s="106"/>
      <c r="C25" s="62"/>
      <c r="D25" s="30" t="s">
        <v>28</v>
      </c>
      <c r="E25" s="30"/>
      <c r="F25" s="55">
        <v>357902.69300000003</v>
      </c>
      <c r="G25" s="56">
        <f t="shared" si="3"/>
        <v>30.049454573549035</v>
      </c>
      <c r="H25" s="55">
        <v>352098.61099999998</v>
      </c>
      <c r="I25" s="56">
        <f t="shared" si="2"/>
        <v>1.6484251339463629</v>
      </c>
    </row>
    <row r="26" spans="1:9" ht="18" customHeight="1">
      <c r="A26" s="106"/>
      <c r="B26" s="106"/>
      <c r="C26" s="61"/>
      <c r="D26" s="30" t="s">
        <v>11</v>
      </c>
      <c r="E26" s="30"/>
      <c r="F26" s="55">
        <v>91267.100999999995</v>
      </c>
      <c r="G26" s="56">
        <f t="shared" si="3"/>
        <v>7.6627716393265901</v>
      </c>
      <c r="H26" s="55">
        <v>88686.26</v>
      </c>
      <c r="I26" s="56">
        <f t="shared" si="2"/>
        <v>2.9100798703203923</v>
      </c>
    </row>
    <row r="27" spans="1:9" ht="18" customHeight="1">
      <c r="A27" s="106"/>
      <c r="B27" s="106"/>
      <c r="C27" s="63" t="s">
        <v>12</v>
      </c>
      <c r="D27" s="30"/>
      <c r="E27" s="30"/>
      <c r="F27" s="55">
        <v>443938.14199999999</v>
      </c>
      <c r="G27" s="56">
        <f t="shared" si="3"/>
        <v>37.272977522677536</v>
      </c>
      <c r="H27" s="55">
        <v>443878.57</v>
      </c>
      <c r="I27" s="56">
        <f t="shared" si="2"/>
        <v>1.3420787581619464E-2</v>
      </c>
    </row>
    <row r="28" spans="1:9" ht="18" customHeight="1">
      <c r="A28" s="106"/>
      <c r="B28" s="106"/>
      <c r="C28" s="62"/>
      <c r="D28" s="30" t="s">
        <v>13</v>
      </c>
      <c r="E28" s="30"/>
      <c r="F28" s="55">
        <v>151223.56299999999</v>
      </c>
      <c r="G28" s="56">
        <f t="shared" si="3"/>
        <v>12.696706886244998</v>
      </c>
      <c r="H28" s="55">
        <v>136242.27600000001</v>
      </c>
      <c r="I28" s="56">
        <f t="shared" si="2"/>
        <v>10.996063365823371</v>
      </c>
    </row>
    <row r="29" spans="1:9" ht="18" customHeight="1">
      <c r="A29" s="106"/>
      <c r="B29" s="106"/>
      <c r="C29" s="62"/>
      <c r="D29" s="30" t="s">
        <v>29</v>
      </c>
      <c r="E29" s="30"/>
      <c r="F29" s="55">
        <v>36852.54</v>
      </c>
      <c r="G29" s="56">
        <f t="shared" si="3"/>
        <v>3.0941335405092878</v>
      </c>
      <c r="H29" s="55">
        <v>31058.291000000001</v>
      </c>
      <c r="I29" s="56">
        <f t="shared" si="2"/>
        <v>18.656045820421994</v>
      </c>
    </row>
    <row r="30" spans="1:9" ht="18" customHeight="1">
      <c r="A30" s="106"/>
      <c r="B30" s="106"/>
      <c r="C30" s="62"/>
      <c r="D30" s="30" t="s">
        <v>30</v>
      </c>
      <c r="E30" s="30"/>
      <c r="F30" s="55">
        <v>68607.058999999994</v>
      </c>
      <c r="G30" s="56">
        <f t="shared" si="3"/>
        <v>5.7602380288468469</v>
      </c>
      <c r="H30" s="55">
        <v>75715.539999999994</v>
      </c>
      <c r="I30" s="56">
        <f t="shared" si="2"/>
        <v>-9.3884042826611331</v>
      </c>
    </row>
    <row r="31" spans="1:9" ht="18" customHeight="1">
      <c r="A31" s="106"/>
      <c r="B31" s="106"/>
      <c r="C31" s="62"/>
      <c r="D31" s="30" t="s">
        <v>31</v>
      </c>
      <c r="E31" s="30"/>
      <c r="F31" s="55">
        <v>81158.247000000003</v>
      </c>
      <c r="G31" s="56">
        <f t="shared" si="3"/>
        <v>6.8140338259353976</v>
      </c>
      <c r="H31" s="55">
        <v>79781.986999999994</v>
      </c>
      <c r="I31" s="56">
        <f t="shared" si="2"/>
        <v>1.7250259761016018</v>
      </c>
    </row>
    <row r="32" spans="1:9" ht="18" customHeight="1">
      <c r="A32" s="106"/>
      <c r="B32" s="106"/>
      <c r="C32" s="62"/>
      <c r="D32" s="30" t="s">
        <v>14</v>
      </c>
      <c r="E32" s="30"/>
      <c r="F32" s="55">
        <v>5574.1210000000001</v>
      </c>
      <c r="G32" s="56">
        <f t="shared" si="3"/>
        <v>0.46800233430198218</v>
      </c>
      <c r="H32" s="55">
        <v>10945.288</v>
      </c>
      <c r="I32" s="56">
        <f t="shared" si="2"/>
        <v>-49.072870444340978</v>
      </c>
    </row>
    <row r="33" spans="1:9" ht="18" customHeight="1">
      <c r="A33" s="106"/>
      <c r="B33" s="106"/>
      <c r="C33" s="61"/>
      <c r="D33" s="30" t="s">
        <v>32</v>
      </c>
      <c r="E33" s="30"/>
      <c r="F33" s="55">
        <v>100022.61199999999</v>
      </c>
      <c r="G33" s="56">
        <f t="shared" si="3"/>
        <v>8.3978829844169969</v>
      </c>
      <c r="H33" s="55">
        <v>109635.18800000001</v>
      </c>
      <c r="I33" s="56">
        <f t="shared" si="2"/>
        <v>-8.7677835696327815</v>
      </c>
    </row>
    <row r="34" spans="1:9" ht="18" customHeight="1">
      <c r="A34" s="106"/>
      <c r="B34" s="106"/>
      <c r="C34" s="63" t="s">
        <v>15</v>
      </c>
      <c r="D34" s="30"/>
      <c r="E34" s="30"/>
      <c r="F34" s="55">
        <f>+F35+F38</f>
        <v>134136.18400000001</v>
      </c>
      <c r="G34" s="56">
        <f t="shared" si="3"/>
        <v>11.262053196613458</v>
      </c>
      <c r="H34" s="55">
        <f>+H35+H38</f>
        <v>104858.21</v>
      </c>
      <c r="I34" s="56">
        <f t="shared" si="2"/>
        <v>27.921489409365275</v>
      </c>
    </row>
    <row r="35" spans="1:9" ht="18" customHeight="1">
      <c r="A35" s="106"/>
      <c r="B35" s="106"/>
      <c r="C35" s="62"/>
      <c r="D35" s="63" t="s">
        <v>16</v>
      </c>
      <c r="E35" s="30"/>
      <c r="F35" s="55">
        <v>133846.18400000001</v>
      </c>
      <c r="G35" s="56">
        <f t="shared" si="3"/>
        <v>11.23770484160868</v>
      </c>
      <c r="H35" s="55">
        <v>104633.21</v>
      </c>
      <c r="I35" s="56">
        <f t="shared" si="2"/>
        <v>27.919409143617013</v>
      </c>
    </row>
    <row r="36" spans="1:9" ht="18" customHeight="1">
      <c r="A36" s="106"/>
      <c r="B36" s="106"/>
      <c r="C36" s="62"/>
      <c r="D36" s="62"/>
      <c r="E36" s="57" t="s">
        <v>102</v>
      </c>
      <c r="F36" s="55">
        <v>52059.243999999999</v>
      </c>
      <c r="G36" s="56">
        <f t="shared" si="3"/>
        <v>4.3708860489387398</v>
      </c>
      <c r="H36" s="55">
        <v>37902.561999999998</v>
      </c>
      <c r="I36" s="56">
        <f>(F36/H36-1)*100</f>
        <v>37.350198121171864</v>
      </c>
    </row>
    <row r="37" spans="1:9" ht="18" customHeight="1">
      <c r="A37" s="106"/>
      <c r="B37" s="106"/>
      <c r="C37" s="62"/>
      <c r="D37" s="61"/>
      <c r="E37" s="30" t="s">
        <v>33</v>
      </c>
      <c r="F37" s="55">
        <v>80316.94</v>
      </c>
      <c r="G37" s="56">
        <f t="shared" si="3"/>
        <v>6.7433978207491805</v>
      </c>
      <c r="H37" s="55">
        <v>65560.648000000001</v>
      </c>
      <c r="I37" s="56">
        <f t="shared" si="2"/>
        <v>22.507849525831404</v>
      </c>
    </row>
    <row r="38" spans="1:9" ht="18" customHeight="1">
      <c r="A38" s="106"/>
      <c r="B38" s="106"/>
      <c r="C38" s="62"/>
      <c r="D38" s="54" t="s">
        <v>34</v>
      </c>
      <c r="E38" s="54"/>
      <c r="F38" s="55">
        <v>290</v>
      </c>
      <c r="G38" s="56">
        <f>F38/$F$40*100</f>
        <v>2.4348355004775613E-2</v>
      </c>
      <c r="H38" s="55">
        <v>225</v>
      </c>
      <c r="I38" s="56">
        <f t="shared" si="2"/>
        <v>28.888888888888896</v>
      </c>
    </row>
    <row r="39" spans="1:9" ht="18" customHeight="1">
      <c r="A39" s="106"/>
      <c r="B39" s="106"/>
      <c r="C39" s="61"/>
      <c r="D39" s="54" t="s">
        <v>35</v>
      </c>
      <c r="E39" s="54"/>
      <c r="F39" s="55">
        <v>0</v>
      </c>
      <c r="G39" s="56">
        <f>F39/$F$40*100</f>
        <v>0</v>
      </c>
      <c r="H39" s="55">
        <v>0</v>
      </c>
      <c r="I39" s="56" t="e">
        <f t="shared" si="2"/>
        <v>#DIV/0!</v>
      </c>
    </row>
    <row r="40" spans="1:9" ht="18" customHeight="1">
      <c r="A40" s="106"/>
      <c r="B40" s="106"/>
      <c r="C40" s="30" t="s">
        <v>17</v>
      </c>
      <c r="D40" s="30"/>
      <c r="E40" s="30"/>
      <c r="F40" s="55">
        <f>SUM(F23,F27,F34)</f>
        <v>1191045.5550000002</v>
      </c>
      <c r="G40" s="56">
        <f>F40/$F$40*100</f>
        <v>100</v>
      </c>
      <c r="H40" s="55">
        <f>SUM(H23,H27,H34)</f>
        <v>1158586.676</v>
      </c>
      <c r="I40" s="56">
        <f t="shared" si="2"/>
        <v>2.8015926363027077</v>
      </c>
    </row>
    <row r="41" spans="1:9" ht="18" customHeight="1">
      <c r="A41" s="26" t="s">
        <v>18</v>
      </c>
      <c r="B41" s="26"/>
    </row>
    <row r="42" spans="1:9" ht="18" customHeight="1">
      <c r="A42" s="27" t="s">
        <v>19</v>
      </c>
      <c r="B42" s="26"/>
    </row>
  </sheetData>
  <mergeCells count="5">
    <mergeCell ref="A1:D1"/>
    <mergeCell ref="A9:A40"/>
    <mergeCell ref="B9:B22"/>
    <mergeCell ref="B23:B40"/>
    <mergeCell ref="G6:I6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50"/>
  <sheetViews>
    <sheetView tabSelected="1" view="pageBreakPreview" zoomScale="94" zoomScaleNormal="100" zoomScaleSheetLayoutView="94" workbookViewId="0">
      <pane xSplit="5" ySplit="7" topLeftCell="F17" activePane="bottomRight" state="frozen"/>
      <selection activeCell="Q31" sqref="Q31"/>
      <selection pane="topRight" activeCell="Q31" sqref="Q31"/>
      <selection pane="bottomLeft" activeCell="Q31" sqref="Q31"/>
      <selection pane="bottomRight" activeCell="Q31" sqref="Q31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3" width="13.625" style="1" customWidth="1"/>
    <col min="24" max="27" width="12" style="1" customWidth="1"/>
    <col min="28" max="16384" width="9" style="1"/>
  </cols>
  <sheetData>
    <row r="1" spans="1:27" ht="33.950000000000003" customHeight="1">
      <c r="A1" s="17" t="s">
        <v>0</v>
      </c>
      <c r="B1" s="13"/>
      <c r="C1" s="13"/>
      <c r="D1" s="92" t="s">
        <v>244</v>
      </c>
      <c r="E1" s="14"/>
      <c r="F1" s="14"/>
      <c r="G1" s="14"/>
    </row>
    <row r="2" spans="1:27" ht="15" customHeight="1"/>
    <row r="3" spans="1:27" ht="15" customHeight="1">
      <c r="A3" s="15" t="s">
        <v>42</v>
      </c>
      <c r="B3" s="15"/>
      <c r="C3" s="15"/>
      <c r="D3" s="15"/>
    </row>
    <row r="4" spans="1:27" ht="15" customHeight="1">
      <c r="A4" s="15"/>
      <c r="B4" s="15"/>
      <c r="C4" s="15"/>
      <c r="D4" s="15"/>
    </row>
    <row r="5" spans="1:27" ht="15.95" customHeight="1">
      <c r="A5" s="12" t="s">
        <v>234</v>
      </c>
      <c r="B5" s="12"/>
      <c r="C5" s="12"/>
      <c r="D5" s="12"/>
      <c r="M5" s="16"/>
      <c r="Q5" s="16" t="s">
        <v>43</v>
      </c>
    </row>
    <row r="6" spans="1:27" ht="15.95" customHeight="1">
      <c r="A6" s="114" t="s">
        <v>44</v>
      </c>
      <c r="B6" s="113"/>
      <c r="C6" s="113"/>
      <c r="D6" s="113"/>
      <c r="E6" s="113"/>
      <c r="F6" s="118" t="s">
        <v>249</v>
      </c>
      <c r="G6" s="126"/>
      <c r="H6" s="118" t="s">
        <v>257</v>
      </c>
      <c r="I6" s="118"/>
      <c r="J6" s="118" t="s">
        <v>259</v>
      </c>
      <c r="K6" s="118"/>
      <c r="L6" s="118" t="s">
        <v>260</v>
      </c>
      <c r="M6" s="118"/>
      <c r="N6" s="118" t="s">
        <v>253</v>
      </c>
      <c r="O6" s="118"/>
      <c r="P6" s="118" t="s">
        <v>255</v>
      </c>
      <c r="Q6" s="118"/>
    </row>
    <row r="7" spans="1:27" ht="15.95" customHeight="1">
      <c r="A7" s="113"/>
      <c r="B7" s="113"/>
      <c r="C7" s="113"/>
      <c r="D7" s="113"/>
      <c r="E7" s="113"/>
      <c r="F7" s="52" t="s">
        <v>235</v>
      </c>
      <c r="G7" s="127" t="s">
        <v>243</v>
      </c>
      <c r="H7" s="52" t="s">
        <v>235</v>
      </c>
      <c r="I7" s="52" t="s">
        <v>243</v>
      </c>
      <c r="J7" s="52" t="s">
        <v>235</v>
      </c>
      <c r="K7" s="52" t="s">
        <v>243</v>
      </c>
      <c r="L7" s="52" t="s">
        <v>235</v>
      </c>
      <c r="M7" s="52" t="s">
        <v>243</v>
      </c>
      <c r="N7" s="52" t="s">
        <v>235</v>
      </c>
      <c r="O7" s="52" t="s">
        <v>243</v>
      </c>
      <c r="P7" s="52" t="s">
        <v>235</v>
      </c>
      <c r="Q7" s="52" t="s">
        <v>243</v>
      </c>
    </row>
    <row r="8" spans="1:27" ht="15.95" customHeight="1">
      <c r="A8" s="111" t="s">
        <v>83</v>
      </c>
      <c r="B8" s="60" t="s">
        <v>45</v>
      </c>
      <c r="C8" s="54"/>
      <c r="D8" s="54"/>
      <c r="E8" s="64" t="s">
        <v>36</v>
      </c>
      <c r="F8" s="100">
        <f>22252+3672</f>
        <v>25924</v>
      </c>
      <c r="G8" s="128">
        <v>27315</v>
      </c>
      <c r="H8" s="104">
        <v>2043</v>
      </c>
      <c r="I8" s="104">
        <v>1998</v>
      </c>
      <c r="J8" s="104">
        <v>1308</v>
      </c>
      <c r="K8" s="104">
        <v>1210</v>
      </c>
      <c r="L8" s="104">
        <v>45461</v>
      </c>
      <c r="M8" s="104">
        <v>37232</v>
      </c>
      <c r="N8" s="100">
        <v>42144</v>
      </c>
      <c r="O8" s="100">
        <v>41800</v>
      </c>
      <c r="P8" s="100">
        <v>48422</v>
      </c>
      <c r="Q8" s="100">
        <v>48498</v>
      </c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ht="15.95" customHeight="1">
      <c r="A9" s="111"/>
      <c r="B9" s="62"/>
      <c r="C9" s="54" t="s">
        <v>46</v>
      </c>
      <c r="D9" s="54"/>
      <c r="E9" s="64" t="s">
        <v>37</v>
      </c>
      <c r="F9" s="100">
        <v>25924</v>
      </c>
      <c r="G9" s="128">
        <v>27315</v>
      </c>
      <c r="H9" s="104">
        <v>2043</v>
      </c>
      <c r="I9" s="104">
        <v>1998</v>
      </c>
      <c r="J9" s="104">
        <v>1308</v>
      </c>
      <c r="K9" s="104">
        <v>1210</v>
      </c>
      <c r="L9" s="104">
        <v>45461</v>
      </c>
      <c r="M9" s="104">
        <v>37232</v>
      </c>
      <c r="N9" s="100">
        <v>42120</v>
      </c>
      <c r="O9" s="100">
        <v>41482</v>
      </c>
      <c r="P9" s="100">
        <v>48421</v>
      </c>
      <c r="Q9" s="100">
        <v>48497</v>
      </c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15.95" customHeight="1">
      <c r="A10" s="111"/>
      <c r="B10" s="61"/>
      <c r="C10" s="54" t="s">
        <v>47</v>
      </c>
      <c r="D10" s="54"/>
      <c r="E10" s="64" t="s">
        <v>38</v>
      </c>
      <c r="F10" s="100">
        <v>0</v>
      </c>
      <c r="G10" s="128">
        <v>0</v>
      </c>
      <c r="H10" s="104">
        <v>0</v>
      </c>
      <c r="I10" s="104">
        <v>0</v>
      </c>
      <c r="J10" s="66">
        <v>0</v>
      </c>
      <c r="K10" s="66">
        <v>0</v>
      </c>
      <c r="L10" s="104">
        <v>0</v>
      </c>
      <c r="M10" s="104">
        <v>0</v>
      </c>
      <c r="N10" s="100">
        <v>24</v>
      </c>
      <c r="O10" s="100">
        <v>318</v>
      </c>
      <c r="P10" s="100">
        <v>1</v>
      </c>
      <c r="Q10" s="100">
        <v>1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15.95" customHeight="1">
      <c r="A11" s="111"/>
      <c r="B11" s="60" t="s">
        <v>48</v>
      </c>
      <c r="C11" s="54"/>
      <c r="D11" s="54"/>
      <c r="E11" s="64" t="s">
        <v>39</v>
      </c>
      <c r="F11" s="100">
        <v>25840</v>
      </c>
      <c r="G11" s="128">
        <v>25848</v>
      </c>
      <c r="H11" s="104">
        <v>2020</v>
      </c>
      <c r="I11" s="104">
        <v>1966</v>
      </c>
      <c r="J11" s="104">
        <v>1616</v>
      </c>
      <c r="K11" s="104">
        <v>1627</v>
      </c>
      <c r="L11" s="104">
        <v>40043</v>
      </c>
      <c r="M11" s="104">
        <v>38882</v>
      </c>
      <c r="N11" s="100">
        <v>35281</v>
      </c>
      <c r="O11" s="100">
        <v>35306</v>
      </c>
      <c r="P11" s="100">
        <v>49678</v>
      </c>
      <c r="Q11" s="100">
        <v>47971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ht="15.95" customHeight="1">
      <c r="A12" s="111"/>
      <c r="B12" s="62"/>
      <c r="C12" s="54" t="s">
        <v>49</v>
      </c>
      <c r="D12" s="54"/>
      <c r="E12" s="64" t="s">
        <v>40</v>
      </c>
      <c r="F12" s="100">
        <v>25840</v>
      </c>
      <c r="G12" s="128">
        <v>25848</v>
      </c>
      <c r="H12" s="104">
        <v>2020</v>
      </c>
      <c r="I12" s="104">
        <v>1966</v>
      </c>
      <c r="J12" s="104">
        <v>1616</v>
      </c>
      <c r="K12" s="104">
        <v>1627</v>
      </c>
      <c r="L12" s="104">
        <v>40043</v>
      </c>
      <c r="M12" s="104">
        <v>38689</v>
      </c>
      <c r="N12" s="100">
        <v>35211</v>
      </c>
      <c r="O12" s="100">
        <v>35244</v>
      </c>
      <c r="P12" s="100">
        <v>49564</v>
      </c>
      <c r="Q12" s="100">
        <v>47858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ht="15.95" customHeight="1">
      <c r="A13" s="111"/>
      <c r="B13" s="61"/>
      <c r="C13" s="54" t="s">
        <v>50</v>
      </c>
      <c r="D13" s="54"/>
      <c r="E13" s="64" t="s">
        <v>41</v>
      </c>
      <c r="F13" s="100">
        <v>0</v>
      </c>
      <c r="G13" s="128">
        <v>0</v>
      </c>
      <c r="H13" s="66">
        <v>0</v>
      </c>
      <c r="I13" s="66">
        <v>0</v>
      </c>
      <c r="J13" s="66">
        <v>0</v>
      </c>
      <c r="K13" s="66">
        <v>0</v>
      </c>
      <c r="L13" s="104">
        <v>279</v>
      </c>
      <c r="M13" s="104">
        <v>193</v>
      </c>
      <c r="N13" s="100">
        <v>70</v>
      </c>
      <c r="O13" s="100">
        <v>62</v>
      </c>
      <c r="P13" s="100">
        <v>84</v>
      </c>
      <c r="Q13" s="100">
        <v>83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ht="15.95" customHeight="1">
      <c r="A14" s="111"/>
      <c r="B14" s="54" t="s">
        <v>51</v>
      </c>
      <c r="C14" s="54"/>
      <c r="D14" s="54"/>
      <c r="E14" s="64" t="s">
        <v>87</v>
      </c>
      <c r="F14" s="100">
        <f t="shared" ref="F14:M15" si="0">F9-F12</f>
        <v>84</v>
      </c>
      <c r="G14" s="128">
        <f t="shared" si="0"/>
        <v>1467</v>
      </c>
      <c r="H14" s="104">
        <f t="shared" si="0"/>
        <v>23</v>
      </c>
      <c r="I14" s="104">
        <f t="shared" si="0"/>
        <v>32</v>
      </c>
      <c r="J14" s="104">
        <f t="shared" si="0"/>
        <v>-308</v>
      </c>
      <c r="K14" s="104">
        <f t="shared" si="0"/>
        <v>-417</v>
      </c>
      <c r="L14" s="104">
        <f t="shared" si="0"/>
        <v>5418</v>
      </c>
      <c r="M14" s="104">
        <f t="shared" si="0"/>
        <v>-1457</v>
      </c>
      <c r="N14" s="100">
        <f t="shared" ref="J14:Q15" si="1">N9-N12</f>
        <v>6909</v>
      </c>
      <c r="O14" s="100">
        <f t="shared" si="1"/>
        <v>6238</v>
      </c>
      <c r="P14" s="100">
        <f t="shared" si="1"/>
        <v>-1143</v>
      </c>
      <c r="Q14" s="100">
        <f t="shared" si="1"/>
        <v>639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ht="15.95" customHeight="1">
      <c r="A15" s="111"/>
      <c r="B15" s="54" t="s">
        <v>52</v>
      </c>
      <c r="C15" s="54"/>
      <c r="D15" s="54"/>
      <c r="E15" s="64" t="s">
        <v>88</v>
      </c>
      <c r="F15" s="100">
        <f t="shared" si="0"/>
        <v>0</v>
      </c>
      <c r="G15" s="128">
        <f t="shared" si="0"/>
        <v>0</v>
      </c>
      <c r="H15" s="104">
        <f t="shared" si="0"/>
        <v>0</v>
      </c>
      <c r="I15" s="104">
        <f t="shared" si="0"/>
        <v>0</v>
      </c>
      <c r="J15" s="104">
        <f t="shared" si="0"/>
        <v>0</v>
      </c>
      <c r="K15" s="104">
        <f t="shared" si="0"/>
        <v>0</v>
      </c>
      <c r="L15" s="104">
        <f t="shared" si="0"/>
        <v>-279</v>
      </c>
      <c r="M15" s="104">
        <f t="shared" si="0"/>
        <v>-193</v>
      </c>
      <c r="N15" s="100">
        <f t="shared" si="1"/>
        <v>-46</v>
      </c>
      <c r="O15" s="100">
        <f t="shared" si="1"/>
        <v>256</v>
      </c>
      <c r="P15" s="100">
        <f t="shared" si="1"/>
        <v>-83</v>
      </c>
      <c r="Q15" s="100">
        <f t="shared" si="1"/>
        <v>-82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ht="15.95" customHeight="1">
      <c r="A16" s="111"/>
      <c r="B16" s="54" t="s">
        <v>53</v>
      </c>
      <c r="C16" s="54"/>
      <c r="D16" s="54"/>
      <c r="E16" s="64" t="s">
        <v>89</v>
      </c>
      <c r="F16" s="100">
        <f t="shared" ref="F16:M16" si="2">F8-F11</f>
        <v>84</v>
      </c>
      <c r="G16" s="128">
        <f t="shared" si="2"/>
        <v>1467</v>
      </c>
      <c r="H16" s="104">
        <f t="shared" si="2"/>
        <v>23</v>
      </c>
      <c r="I16" s="104">
        <f t="shared" si="2"/>
        <v>32</v>
      </c>
      <c r="J16" s="104">
        <f t="shared" si="2"/>
        <v>-308</v>
      </c>
      <c r="K16" s="104">
        <f t="shared" si="2"/>
        <v>-417</v>
      </c>
      <c r="L16" s="104">
        <f t="shared" si="2"/>
        <v>5418</v>
      </c>
      <c r="M16" s="104">
        <f t="shared" si="2"/>
        <v>-1650</v>
      </c>
      <c r="N16" s="100">
        <f t="shared" ref="J16:Q16" si="3">N8-N11</f>
        <v>6863</v>
      </c>
      <c r="O16" s="100">
        <f t="shared" si="3"/>
        <v>6494</v>
      </c>
      <c r="P16" s="100">
        <f t="shared" si="3"/>
        <v>-1256</v>
      </c>
      <c r="Q16" s="100">
        <f t="shared" si="3"/>
        <v>527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ht="15.95" customHeight="1">
      <c r="A17" s="111"/>
      <c r="B17" s="54" t="s">
        <v>54</v>
      </c>
      <c r="C17" s="54"/>
      <c r="D17" s="54"/>
      <c r="E17" s="52"/>
      <c r="F17" s="100">
        <v>3842</v>
      </c>
      <c r="G17" s="128">
        <v>4241</v>
      </c>
      <c r="H17" s="66">
        <v>4618</v>
      </c>
      <c r="I17" s="66">
        <v>4630</v>
      </c>
      <c r="J17" s="104">
        <v>1373</v>
      </c>
      <c r="K17" s="104">
        <v>1504</v>
      </c>
      <c r="L17" s="104">
        <v>200594</v>
      </c>
      <c r="M17" s="104">
        <v>213275</v>
      </c>
      <c r="N17" s="66">
        <v>0</v>
      </c>
      <c r="O17" s="100">
        <v>0</v>
      </c>
      <c r="P17" s="66"/>
      <c r="Q17" s="66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ht="15.95" customHeight="1">
      <c r="A18" s="111"/>
      <c r="B18" s="54" t="s">
        <v>55</v>
      </c>
      <c r="C18" s="54"/>
      <c r="D18" s="54"/>
      <c r="E18" s="52"/>
      <c r="F18" s="67">
        <v>0</v>
      </c>
      <c r="G18" s="129">
        <v>0</v>
      </c>
      <c r="H18" s="67"/>
      <c r="I18" s="67"/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/>
      <c r="Q18" s="67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ht="15.95" customHeight="1">
      <c r="A19" s="111" t="s">
        <v>84</v>
      </c>
      <c r="B19" s="60" t="s">
        <v>56</v>
      </c>
      <c r="C19" s="54"/>
      <c r="D19" s="54"/>
      <c r="E19" s="64"/>
      <c r="F19" s="100">
        <v>3016</v>
      </c>
      <c r="G19" s="128">
        <v>4439</v>
      </c>
      <c r="H19" s="104">
        <v>1897</v>
      </c>
      <c r="I19" s="104">
        <v>1431</v>
      </c>
      <c r="J19" s="104">
        <v>1518</v>
      </c>
      <c r="K19" s="104">
        <v>1619</v>
      </c>
      <c r="L19" s="104">
        <v>12737</v>
      </c>
      <c r="M19" s="104">
        <v>23384</v>
      </c>
      <c r="N19" s="100">
        <v>9572</v>
      </c>
      <c r="O19" s="55">
        <v>7356</v>
      </c>
      <c r="P19" s="100">
        <v>21817</v>
      </c>
      <c r="Q19" s="100">
        <v>21327</v>
      </c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ht="15.95" customHeight="1">
      <c r="A20" s="111"/>
      <c r="B20" s="61"/>
      <c r="C20" s="54" t="s">
        <v>57</v>
      </c>
      <c r="D20" s="54"/>
      <c r="E20" s="64"/>
      <c r="F20" s="100">
        <v>942</v>
      </c>
      <c r="G20" s="128">
        <v>2291</v>
      </c>
      <c r="H20" s="104">
        <v>1370</v>
      </c>
      <c r="I20" s="104">
        <v>840</v>
      </c>
      <c r="J20" s="104">
        <v>652</v>
      </c>
      <c r="K20" s="104">
        <v>1048</v>
      </c>
      <c r="L20" s="104">
        <v>10680</v>
      </c>
      <c r="M20" s="104">
        <v>21070</v>
      </c>
      <c r="N20" s="100">
        <v>7000</v>
      </c>
      <c r="O20" s="100">
        <v>5000</v>
      </c>
      <c r="P20" s="100">
        <v>17051</v>
      </c>
      <c r="Q20" s="100">
        <v>16723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t="15.95" customHeight="1">
      <c r="A21" s="111"/>
      <c r="B21" s="54" t="s">
        <v>58</v>
      </c>
      <c r="C21" s="54"/>
      <c r="D21" s="54"/>
      <c r="E21" s="64" t="s">
        <v>90</v>
      </c>
      <c r="F21" s="100">
        <v>3016</v>
      </c>
      <c r="G21" s="128">
        <v>4439</v>
      </c>
      <c r="H21" s="104">
        <v>1897</v>
      </c>
      <c r="I21" s="104">
        <v>1431</v>
      </c>
      <c r="J21" s="104">
        <v>1518</v>
      </c>
      <c r="K21" s="104">
        <v>1619</v>
      </c>
      <c r="L21" s="104">
        <v>12737</v>
      </c>
      <c r="M21" s="104">
        <v>23384</v>
      </c>
      <c r="N21" s="100">
        <v>9572</v>
      </c>
      <c r="O21" s="100">
        <v>7356</v>
      </c>
      <c r="P21" s="100">
        <v>21817</v>
      </c>
      <c r="Q21" s="100">
        <v>21327</v>
      </c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ht="15.95" customHeight="1">
      <c r="A22" s="111"/>
      <c r="B22" s="60" t="s">
        <v>59</v>
      </c>
      <c r="C22" s="54"/>
      <c r="D22" s="54"/>
      <c r="E22" s="64" t="s">
        <v>91</v>
      </c>
      <c r="F22" s="100">
        <v>6529</v>
      </c>
      <c r="G22" s="128">
        <v>5538</v>
      </c>
      <c r="H22" s="104">
        <v>2433</v>
      </c>
      <c r="I22" s="104">
        <v>2088</v>
      </c>
      <c r="J22" s="104">
        <v>1746</v>
      </c>
      <c r="K22" s="104">
        <v>1873</v>
      </c>
      <c r="L22" s="104">
        <v>30898</v>
      </c>
      <c r="M22" s="104">
        <v>35000</v>
      </c>
      <c r="N22" s="100">
        <v>32656</v>
      </c>
      <c r="O22" s="100">
        <v>29557</v>
      </c>
      <c r="P22" s="100">
        <v>38952</v>
      </c>
      <c r="Q22" s="100">
        <v>38744</v>
      </c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ht="15.95" customHeight="1">
      <c r="A23" s="111"/>
      <c r="B23" s="61" t="s">
        <v>60</v>
      </c>
      <c r="C23" s="54" t="s">
        <v>61</v>
      </c>
      <c r="D23" s="54"/>
      <c r="E23" s="64"/>
      <c r="F23" s="100">
        <v>3028</v>
      </c>
      <c r="G23" s="128">
        <v>2891</v>
      </c>
      <c r="H23" s="104">
        <v>1053</v>
      </c>
      <c r="I23" s="104">
        <v>1181</v>
      </c>
      <c r="J23" s="104">
        <v>215</v>
      </c>
      <c r="K23" s="104">
        <v>218</v>
      </c>
      <c r="L23" s="104">
        <v>18626</v>
      </c>
      <c r="M23" s="104">
        <v>18817</v>
      </c>
      <c r="N23" s="100">
        <v>5913</v>
      </c>
      <c r="O23" s="100">
        <v>6330</v>
      </c>
      <c r="P23" s="100">
        <v>16390</v>
      </c>
      <c r="Q23" s="100">
        <v>16593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ht="15.95" customHeight="1">
      <c r="A24" s="111"/>
      <c r="B24" s="54" t="s">
        <v>92</v>
      </c>
      <c r="C24" s="54"/>
      <c r="D24" s="54"/>
      <c r="E24" s="64" t="s">
        <v>93</v>
      </c>
      <c r="F24" s="100">
        <f t="shared" ref="F24:M24" si="4">F21-F22</f>
        <v>-3513</v>
      </c>
      <c r="G24" s="128">
        <f t="shared" si="4"/>
        <v>-1099</v>
      </c>
      <c r="H24" s="104">
        <f t="shared" si="4"/>
        <v>-536</v>
      </c>
      <c r="I24" s="104">
        <f t="shared" si="4"/>
        <v>-657</v>
      </c>
      <c r="J24" s="104">
        <f t="shared" si="4"/>
        <v>-228</v>
      </c>
      <c r="K24" s="104">
        <f t="shared" si="4"/>
        <v>-254</v>
      </c>
      <c r="L24" s="104">
        <f t="shared" si="4"/>
        <v>-18161</v>
      </c>
      <c r="M24" s="104">
        <f t="shared" si="4"/>
        <v>-11616</v>
      </c>
      <c r="N24" s="100">
        <f>N21-N22</f>
        <v>-23084</v>
      </c>
      <c r="O24" s="100">
        <f>O21-O22</f>
        <v>-22201</v>
      </c>
      <c r="P24" s="100">
        <f t="shared" ref="P24:Q24" si="5">P21-P22</f>
        <v>-17135</v>
      </c>
      <c r="Q24" s="100">
        <f t="shared" si="5"/>
        <v>-17417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ht="15.95" customHeight="1">
      <c r="A25" s="111"/>
      <c r="B25" s="60" t="s">
        <v>62</v>
      </c>
      <c r="C25" s="60"/>
      <c r="D25" s="60"/>
      <c r="E25" s="115" t="s">
        <v>94</v>
      </c>
      <c r="F25" s="109">
        <v>4</v>
      </c>
      <c r="G25" s="130">
        <v>4</v>
      </c>
      <c r="H25" s="109">
        <v>536</v>
      </c>
      <c r="I25" s="109">
        <v>657</v>
      </c>
      <c r="J25" s="109">
        <v>228</v>
      </c>
      <c r="K25" s="109">
        <v>254</v>
      </c>
      <c r="L25" s="109">
        <f>12325+1033</f>
        <v>13358</v>
      </c>
      <c r="M25" s="109">
        <v>11616</v>
      </c>
      <c r="N25" s="109">
        <v>23084</v>
      </c>
      <c r="O25" s="120">
        <v>22201</v>
      </c>
      <c r="P25" s="109">
        <v>17135</v>
      </c>
      <c r="Q25" s="109">
        <v>17417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ht="15.95" customHeight="1">
      <c r="A26" s="111"/>
      <c r="B26" s="81" t="s">
        <v>63</v>
      </c>
      <c r="C26" s="81"/>
      <c r="D26" s="81"/>
      <c r="E26" s="116"/>
      <c r="F26" s="110"/>
      <c r="G26" s="131"/>
      <c r="H26" s="110"/>
      <c r="I26" s="110"/>
      <c r="J26" s="110"/>
      <c r="K26" s="110"/>
      <c r="L26" s="110"/>
      <c r="M26" s="110"/>
      <c r="N26" s="110"/>
      <c r="O26" s="121"/>
      <c r="P26" s="110"/>
      <c r="Q26" s="110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ht="15.95" customHeight="1">
      <c r="A27" s="111"/>
      <c r="B27" s="54" t="s">
        <v>95</v>
      </c>
      <c r="C27" s="54"/>
      <c r="D27" s="54"/>
      <c r="E27" s="64" t="s">
        <v>96</v>
      </c>
      <c r="F27" s="100">
        <f t="shared" ref="F27:M27" si="6">F24+F25</f>
        <v>-3509</v>
      </c>
      <c r="G27" s="128">
        <f t="shared" si="6"/>
        <v>-1095</v>
      </c>
      <c r="H27" s="104">
        <f t="shared" si="6"/>
        <v>0</v>
      </c>
      <c r="I27" s="104">
        <f t="shared" si="6"/>
        <v>0</v>
      </c>
      <c r="J27" s="104">
        <f t="shared" si="6"/>
        <v>0</v>
      </c>
      <c r="K27" s="104">
        <f t="shared" si="6"/>
        <v>0</v>
      </c>
      <c r="L27" s="104">
        <f t="shared" si="6"/>
        <v>-4803</v>
      </c>
      <c r="M27" s="104">
        <f t="shared" si="6"/>
        <v>0</v>
      </c>
      <c r="N27" s="100">
        <f t="shared" ref="J27:Q27" si="7">N24+N25</f>
        <v>0</v>
      </c>
      <c r="O27" s="100">
        <f t="shared" si="7"/>
        <v>0</v>
      </c>
      <c r="P27" s="100">
        <f t="shared" si="7"/>
        <v>0</v>
      </c>
      <c r="Q27" s="100">
        <f t="shared" si="7"/>
        <v>0</v>
      </c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ht="15.95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ht="15.95" customHeight="1">
      <c r="A29" s="12"/>
      <c r="F29" s="18"/>
      <c r="G29" s="18"/>
      <c r="H29" s="18"/>
      <c r="I29" s="18"/>
      <c r="J29" s="18"/>
      <c r="K29" s="18"/>
      <c r="L29" s="19"/>
      <c r="M29" s="19"/>
      <c r="N29" s="18"/>
      <c r="O29" s="18"/>
      <c r="P29" s="18"/>
      <c r="Q29" s="19" t="s">
        <v>100</v>
      </c>
      <c r="R29" s="18"/>
      <c r="S29" s="18"/>
      <c r="T29" s="18"/>
      <c r="U29" s="18"/>
      <c r="V29" s="18"/>
      <c r="W29" s="18"/>
      <c r="X29" s="18"/>
      <c r="Y29" s="18"/>
      <c r="Z29" s="18"/>
      <c r="AA29" s="19"/>
    </row>
    <row r="30" spans="1:27" ht="15.95" customHeight="1">
      <c r="A30" s="113" t="s">
        <v>64</v>
      </c>
      <c r="B30" s="113"/>
      <c r="C30" s="113"/>
      <c r="D30" s="113"/>
      <c r="E30" s="113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25"/>
      <c r="S30" s="18"/>
      <c r="T30" s="25"/>
      <c r="U30" s="18"/>
      <c r="V30" s="25"/>
      <c r="W30" s="18"/>
      <c r="X30" s="25"/>
      <c r="Y30" s="18"/>
      <c r="Z30" s="25"/>
      <c r="AA30" s="18"/>
    </row>
    <row r="31" spans="1:27" ht="15.95" customHeight="1">
      <c r="A31" s="113"/>
      <c r="B31" s="113"/>
      <c r="C31" s="113"/>
      <c r="D31" s="113"/>
      <c r="E31" s="113"/>
      <c r="F31" s="52" t="s">
        <v>235</v>
      </c>
      <c r="G31" s="52" t="s">
        <v>243</v>
      </c>
      <c r="H31" s="52" t="s">
        <v>235</v>
      </c>
      <c r="I31" s="52" t="s">
        <v>243</v>
      </c>
      <c r="J31" s="52" t="s">
        <v>235</v>
      </c>
      <c r="K31" s="52" t="s">
        <v>243</v>
      </c>
      <c r="L31" s="52" t="s">
        <v>235</v>
      </c>
      <c r="M31" s="52" t="s">
        <v>243</v>
      </c>
      <c r="N31" s="52" t="s">
        <v>235</v>
      </c>
      <c r="O31" s="52" t="s">
        <v>243</v>
      </c>
      <c r="P31" s="52" t="s">
        <v>235</v>
      </c>
      <c r="Q31" s="52" t="s">
        <v>243</v>
      </c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ht="15.95" customHeight="1">
      <c r="A32" s="111" t="s">
        <v>85</v>
      </c>
      <c r="B32" s="60" t="s">
        <v>45</v>
      </c>
      <c r="C32" s="54"/>
      <c r="D32" s="54"/>
      <c r="E32" s="64" t="s">
        <v>36</v>
      </c>
      <c r="F32" s="65"/>
      <c r="G32" s="65"/>
      <c r="H32" s="100"/>
      <c r="I32" s="100"/>
      <c r="J32" s="65"/>
      <c r="K32" s="65"/>
      <c r="L32" s="65"/>
      <c r="M32" s="65"/>
      <c r="N32" s="65"/>
      <c r="O32" s="65"/>
      <c r="P32" s="65"/>
      <c r="Q32" s="65"/>
      <c r="R32" s="22"/>
      <c r="S32" s="22"/>
      <c r="T32" s="22"/>
      <c r="U32" s="22"/>
      <c r="V32" s="24"/>
      <c r="W32" s="24"/>
      <c r="X32" s="22"/>
      <c r="Y32" s="22"/>
      <c r="Z32" s="24"/>
      <c r="AA32" s="24"/>
    </row>
    <row r="33" spans="1:27" ht="15.95" customHeight="1">
      <c r="A33" s="117"/>
      <c r="B33" s="62"/>
      <c r="C33" s="60" t="s">
        <v>65</v>
      </c>
      <c r="D33" s="54"/>
      <c r="E33" s="64"/>
      <c r="F33" s="65"/>
      <c r="G33" s="65"/>
      <c r="H33" s="100"/>
      <c r="I33" s="100"/>
      <c r="J33" s="65"/>
      <c r="K33" s="65"/>
      <c r="L33" s="65"/>
      <c r="M33" s="65"/>
      <c r="N33" s="65"/>
      <c r="O33" s="65"/>
      <c r="P33" s="65"/>
      <c r="Q33" s="65"/>
      <c r="R33" s="22"/>
      <c r="S33" s="22"/>
      <c r="T33" s="22"/>
      <c r="U33" s="22"/>
      <c r="V33" s="24"/>
      <c r="W33" s="24"/>
      <c r="X33" s="22"/>
      <c r="Y33" s="22"/>
      <c r="Z33" s="24"/>
      <c r="AA33" s="24"/>
    </row>
    <row r="34" spans="1:27" ht="15.95" customHeight="1">
      <c r="A34" s="117"/>
      <c r="B34" s="62"/>
      <c r="C34" s="61"/>
      <c r="D34" s="54" t="s">
        <v>66</v>
      </c>
      <c r="E34" s="64"/>
      <c r="F34" s="65"/>
      <c r="G34" s="65"/>
      <c r="H34" s="100"/>
      <c r="I34" s="100"/>
      <c r="J34" s="65"/>
      <c r="K34" s="65"/>
      <c r="L34" s="65"/>
      <c r="M34" s="65"/>
      <c r="N34" s="65"/>
      <c r="O34" s="65"/>
      <c r="P34" s="65"/>
      <c r="Q34" s="65"/>
      <c r="R34" s="22"/>
      <c r="S34" s="22"/>
      <c r="T34" s="22"/>
      <c r="U34" s="22"/>
      <c r="V34" s="24"/>
      <c r="W34" s="24"/>
      <c r="X34" s="22"/>
      <c r="Y34" s="22"/>
      <c r="Z34" s="24"/>
      <c r="AA34" s="24"/>
    </row>
    <row r="35" spans="1:27" ht="15.95" customHeight="1">
      <c r="A35" s="117"/>
      <c r="B35" s="61"/>
      <c r="C35" s="54" t="s">
        <v>67</v>
      </c>
      <c r="D35" s="54"/>
      <c r="E35" s="64"/>
      <c r="F35" s="65"/>
      <c r="G35" s="65"/>
      <c r="H35" s="100"/>
      <c r="I35" s="100"/>
      <c r="J35" s="65"/>
      <c r="K35" s="65"/>
      <c r="L35" s="67"/>
      <c r="M35" s="67"/>
      <c r="N35" s="65"/>
      <c r="O35" s="65"/>
      <c r="P35" s="65"/>
      <c r="Q35" s="65"/>
      <c r="R35" s="22"/>
      <c r="S35" s="22"/>
      <c r="T35" s="22"/>
      <c r="U35" s="22"/>
      <c r="V35" s="24"/>
      <c r="W35" s="24"/>
      <c r="X35" s="22"/>
      <c r="Y35" s="22"/>
      <c r="Z35" s="24"/>
      <c r="AA35" s="24"/>
    </row>
    <row r="36" spans="1:27" ht="15.95" customHeight="1">
      <c r="A36" s="117"/>
      <c r="B36" s="60" t="s">
        <v>48</v>
      </c>
      <c r="C36" s="54"/>
      <c r="D36" s="54"/>
      <c r="E36" s="64" t="s">
        <v>37</v>
      </c>
      <c r="F36" s="65"/>
      <c r="G36" s="65"/>
      <c r="H36" s="100"/>
      <c r="I36" s="100"/>
      <c r="J36" s="65"/>
      <c r="K36" s="65"/>
      <c r="L36" s="65"/>
      <c r="M36" s="65"/>
      <c r="N36" s="65"/>
      <c r="O36" s="65"/>
      <c r="P36" s="65"/>
      <c r="Q36" s="65"/>
      <c r="R36" s="22"/>
      <c r="S36" s="22"/>
      <c r="T36" s="22"/>
      <c r="U36" s="22"/>
      <c r="V36" s="22"/>
      <c r="W36" s="22"/>
      <c r="X36" s="22"/>
      <c r="Y36" s="22"/>
      <c r="Z36" s="24"/>
      <c r="AA36" s="24"/>
    </row>
    <row r="37" spans="1:27" ht="15.95" customHeight="1">
      <c r="A37" s="117"/>
      <c r="B37" s="62"/>
      <c r="C37" s="54" t="s">
        <v>68</v>
      </c>
      <c r="D37" s="54"/>
      <c r="E37" s="64"/>
      <c r="F37" s="65"/>
      <c r="G37" s="65"/>
      <c r="H37" s="100"/>
      <c r="I37" s="100"/>
      <c r="J37" s="65"/>
      <c r="K37" s="65"/>
      <c r="L37" s="65"/>
      <c r="M37" s="65"/>
      <c r="N37" s="65"/>
      <c r="O37" s="65"/>
      <c r="P37" s="65"/>
      <c r="Q37" s="65"/>
      <c r="R37" s="22"/>
      <c r="S37" s="22"/>
      <c r="T37" s="22"/>
      <c r="U37" s="22"/>
      <c r="V37" s="22"/>
      <c r="W37" s="22"/>
      <c r="X37" s="22"/>
      <c r="Y37" s="22"/>
      <c r="Z37" s="24"/>
      <c r="AA37" s="24"/>
    </row>
    <row r="38" spans="1:27" ht="15.95" customHeight="1">
      <c r="A38" s="117"/>
      <c r="B38" s="61"/>
      <c r="C38" s="54" t="s">
        <v>69</v>
      </c>
      <c r="D38" s="54"/>
      <c r="E38" s="64"/>
      <c r="F38" s="65"/>
      <c r="G38" s="65"/>
      <c r="H38" s="100"/>
      <c r="I38" s="100"/>
      <c r="J38" s="65"/>
      <c r="K38" s="65"/>
      <c r="L38" s="65"/>
      <c r="M38" s="67"/>
      <c r="N38" s="65"/>
      <c r="O38" s="65"/>
      <c r="P38" s="65"/>
      <c r="Q38" s="65"/>
      <c r="R38" s="22"/>
      <c r="S38" s="22"/>
      <c r="T38" s="24"/>
      <c r="U38" s="24"/>
      <c r="V38" s="22"/>
      <c r="W38" s="22"/>
      <c r="X38" s="22"/>
      <c r="Y38" s="22"/>
      <c r="Z38" s="24"/>
      <c r="AA38" s="24"/>
    </row>
    <row r="39" spans="1:27" ht="15.95" customHeight="1">
      <c r="A39" s="117"/>
      <c r="B39" s="30" t="s">
        <v>70</v>
      </c>
      <c r="C39" s="30"/>
      <c r="D39" s="30"/>
      <c r="E39" s="64" t="s">
        <v>97</v>
      </c>
      <c r="F39" s="65">
        <f t="shared" ref="F39:Q39" si="8">F32-F36</f>
        <v>0</v>
      </c>
      <c r="G39" s="65">
        <f t="shared" si="8"/>
        <v>0</v>
      </c>
      <c r="H39" s="100">
        <f t="shared" ref="H39:I39" si="9">H32-H36</f>
        <v>0</v>
      </c>
      <c r="I39" s="100">
        <f t="shared" si="9"/>
        <v>0</v>
      </c>
      <c r="J39" s="65">
        <f t="shared" si="8"/>
        <v>0</v>
      </c>
      <c r="K39" s="65">
        <f t="shared" si="8"/>
        <v>0</v>
      </c>
      <c r="L39" s="65">
        <f t="shared" si="8"/>
        <v>0</v>
      </c>
      <c r="M39" s="65">
        <f t="shared" si="8"/>
        <v>0</v>
      </c>
      <c r="N39" s="65">
        <f t="shared" si="8"/>
        <v>0</v>
      </c>
      <c r="O39" s="65">
        <f t="shared" si="8"/>
        <v>0</v>
      </c>
      <c r="P39" s="65">
        <f t="shared" si="8"/>
        <v>0</v>
      </c>
      <c r="Q39" s="65">
        <f t="shared" si="8"/>
        <v>0</v>
      </c>
      <c r="R39" s="22"/>
      <c r="S39" s="22"/>
      <c r="T39" s="22"/>
      <c r="U39" s="22"/>
      <c r="V39" s="22"/>
      <c r="W39" s="22"/>
      <c r="X39" s="22"/>
      <c r="Y39" s="22"/>
      <c r="Z39" s="24"/>
      <c r="AA39" s="24"/>
    </row>
    <row r="40" spans="1:27" ht="15.95" customHeight="1">
      <c r="A40" s="111" t="s">
        <v>86</v>
      </c>
      <c r="B40" s="60" t="s">
        <v>71</v>
      </c>
      <c r="C40" s="54"/>
      <c r="D40" s="54"/>
      <c r="E40" s="64" t="s">
        <v>39</v>
      </c>
      <c r="F40" s="65"/>
      <c r="G40" s="65"/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22"/>
      <c r="S40" s="22"/>
      <c r="T40" s="22"/>
      <c r="U40" s="22"/>
      <c r="V40" s="24"/>
      <c r="W40" s="24"/>
      <c r="X40" s="24"/>
      <c r="Y40" s="24"/>
      <c r="Z40" s="22"/>
      <c r="AA40" s="22"/>
    </row>
    <row r="41" spans="1:27" ht="15.95" customHeight="1">
      <c r="A41" s="112"/>
      <c r="B41" s="61"/>
      <c r="C41" s="54" t="s">
        <v>72</v>
      </c>
      <c r="D41" s="54"/>
      <c r="E41" s="64"/>
      <c r="F41" s="67"/>
      <c r="G41" s="67"/>
      <c r="H41" s="67"/>
      <c r="I41" s="67"/>
      <c r="J41" s="67"/>
      <c r="K41" s="67"/>
      <c r="L41" s="65"/>
      <c r="M41" s="65"/>
      <c r="N41" s="65"/>
      <c r="O41" s="65"/>
      <c r="P41" s="65"/>
      <c r="Q41" s="65"/>
      <c r="R41" s="24"/>
      <c r="S41" s="24"/>
      <c r="T41" s="24"/>
      <c r="U41" s="24"/>
      <c r="V41" s="24"/>
      <c r="W41" s="24"/>
      <c r="X41" s="24"/>
      <c r="Y41" s="24"/>
      <c r="Z41" s="22"/>
      <c r="AA41" s="22"/>
    </row>
    <row r="42" spans="1:27" ht="15.95" customHeight="1">
      <c r="A42" s="112"/>
      <c r="B42" s="60" t="s">
        <v>59</v>
      </c>
      <c r="C42" s="54"/>
      <c r="D42" s="54"/>
      <c r="E42" s="64" t="s">
        <v>40</v>
      </c>
      <c r="F42" s="65"/>
      <c r="G42" s="65"/>
      <c r="H42" s="100"/>
      <c r="I42" s="100"/>
      <c r="J42" s="65"/>
      <c r="K42" s="65"/>
      <c r="L42" s="65"/>
      <c r="M42" s="65"/>
      <c r="N42" s="65"/>
      <c r="O42" s="65"/>
      <c r="P42" s="65"/>
      <c r="Q42" s="65"/>
      <c r="R42" s="22"/>
      <c r="S42" s="22"/>
      <c r="T42" s="22"/>
      <c r="U42" s="22"/>
      <c r="V42" s="24"/>
      <c r="W42" s="24"/>
      <c r="X42" s="22"/>
      <c r="Y42" s="22"/>
      <c r="Z42" s="22"/>
      <c r="AA42" s="22"/>
    </row>
    <row r="43" spans="1:27" ht="15.95" customHeight="1">
      <c r="A43" s="112"/>
      <c r="B43" s="61"/>
      <c r="C43" s="54" t="s">
        <v>73</v>
      </c>
      <c r="D43" s="54"/>
      <c r="E43" s="64"/>
      <c r="F43" s="65"/>
      <c r="G43" s="65"/>
      <c r="H43" s="100"/>
      <c r="I43" s="100"/>
      <c r="J43" s="65"/>
      <c r="K43" s="65"/>
      <c r="L43" s="67"/>
      <c r="M43" s="67"/>
      <c r="N43" s="65"/>
      <c r="O43" s="65"/>
      <c r="P43" s="65"/>
      <c r="Q43" s="65"/>
      <c r="R43" s="22"/>
      <c r="S43" s="22"/>
      <c r="T43" s="24"/>
      <c r="U43" s="22"/>
      <c r="V43" s="24"/>
      <c r="W43" s="24"/>
      <c r="X43" s="22"/>
      <c r="Y43" s="22"/>
      <c r="Z43" s="24"/>
      <c r="AA43" s="24"/>
    </row>
    <row r="44" spans="1:27" ht="15.95" customHeight="1">
      <c r="A44" s="112"/>
      <c r="B44" s="54" t="s">
        <v>70</v>
      </c>
      <c r="C44" s="54"/>
      <c r="D44" s="54"/>
      <c r="E44" s="64" t="s">
        <v>98</v>
      </c>
      <c r="F44" s="67">
        <f t="shared" ref="F44:Q44" si="10">F40-F42</f>
        <v>0</v>
      </c>
      <c r="G44" s="67">
        <f t="shared" si="10"/>
        <v>0</v>
      </c>
      <c r="H44" s="67">
        <f t="shared" ref="H44:I44" si="11">H40-H42</f>
        <v>0</v>
      </c>
      <c r="I44" s="67">
        <f t="shared" si="11"/>
        <v>0</v>
      </c>
      <c r="J44" s="67">
        <f t="shared" si="10"/>
        <v>0</v>
      </c>
      <c r="K44" s="67">
        <f t="shared" si="10"/>
        <v>0</v>
      </c>
      <c r="L44" s="67">
        <f t="shared" si="10"/>
        <v>0</v>
      </c>
      <c r="M44" s="67">
        <f t="shared" si="10"/>
        <v>0</v>
      </c>
      <c r="N44" s="67">
        <f t="shared" si="10"/>
        <v>0</v>
      </c>
      <c r="O44" s="67">
        <f t="shared" si="10"/>
        <v>0</v>
      </c>
      <c r="P44" s="67">
        <f t="shared" si="10"/>
        <v>0</v>
      </c>
      <c r="Q44" s="67">
        <f t="shared" si="10"/>
        <v>0</v>
      </c>
      <c r="R44" s="24"/>
      <c r="S44" s="24"/>
      <c r="T44" s="22"/>
      <c r="U44" s="22"/>
      <c r="V44" s="24"/>
      <c r="W44" s="24"/>
      <c r="X44" s="22"/>
      <c r="Y44" s="22"/>
      <c r="Z44" s="22"/>
      <c r="AA44" s="22"/>
    </row>
    <row r="45" spans="1:27" ht="15.95" customHeight="1">
      <c r="A45" s="111" t="s">
        <v>78</v>
      </c>
      <c r="B45" s="30" t="s">
        <v>74</v>
      </c>
      <c r="C45" s="30"/>
      <c r="D45" s="30"/>
      <c r="E45" s="64" t="s">
        <v>99</v>
      </c>
      <c r="F45" s="65">
        <f t="shared" ref="F45:Q45" si="12">F39+F44</f>
        <v>0</v>
      </c>
      <c r="G45" s="65">
        <f t="shared" si="12"/>
        <v>0</v>
      </c>
      <c r="H45" s="100">
        <f t="shared" ref="H45:I45" si="13">H39+H44</f>
        <v>0</v>
      </c>
      <c r="I45" s="100">
        <f t="shared" si="13"/>
        <v>0</v>
      </c>
      <c r="J45" s="65">
        <f t="shared" si="12"/>
        <v>0</v>
      </c>
      <c r="K45" s="65">
        <f t="shared" si="12"/>
        <v>0</v>
      </c>
      <c r="L45" s="65">
        <f t="shared" si="12"/>
        <v>0</v>
      </c>
      <c r="M45" s="65">
        <f t="shared" si="12"/>
        <v>0</v>
      </c>
      <c r="N45" s="65">
        <f t="shared" si="12"/>
        <v>0</v>
      </c>
      <c r="O45" s="65">
        <f t="shared" si="12"/>
        <v>0</v>
      </c>
      <c r="P45" s="65">
        <f t="shared" si="12"/>
        <v>0</v>
      </c>
      <c r="Q45" s="65">
        <f t="shared" si="12"/>
        <v>0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5.95" customHeight="1">
      <c r="A46" s="112"/>
      <c r="B46" s="54" t="s">
        <v>75</v>
      </c>
      <c r="C46" s="54"/>
      <c r="D46" s="54"/>
      <c r="E46" s="54"/>
      <c r="F46" s="67"/>
      <c r="G46" s="67"/>
      <c r="H46" s="67"/>
      <c r="I46" s="67"/>
      <c r="J46" s="67"/>
      <c r="K46" s="67"/>
      <c r="L46" s="67"/>
      <c r="M46" s="67"/>
      <c r="N46" s="65"/>
      <c r="O46" s="65"/>
      <c r="P46" s="67"/>
      <c r="Q46" s="67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15.95" customHeight="1">
      <c r="A47" s="112"/>
      <c r="B47" s="54" t="s">
        <v>76</v>
      </c>
      <c r="C47" s="54"/>
      <c r="D47" s="54"/>
      <c r="E47" s="54"/>
      <c r="F47" s="65"/>
      <c r="G47" s="65"/>
      <c r="H47" s="100"/>
      <c r="I47" s="100"/>
      <c r="J47" s="65"/>
      <c r="K47" s="65"/>
      <c r="L47" s="65"/>
      <c r="M47" s="65"/>
      <c r="N47" s="65"/>
      <c r="O47" s="65"/>
      <c r="P47" s="65"/>
      <c r="Q47" s="65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15.95" customHeight="1">
      <c r="A48" s="112"/>
      <c r="B48" s="54" t="s">
        <v>77</v>
      </c>
      <c r="C48" s="54"/>
      <c r="D48" s="54"/>
      <c r="E48" s="54"/>
      <c r="F48" s="65"/>
      <c r="G48" s="65"/>
      <c r="H48" s="100"/>
      <c r="I48" s="100"/>
      <c r="J48" s="65"/>
      <c r="K48" s="65"/>
      <c r="L48" s="65"/>
      <c r="M48" s="65"/>
      <c r="N48" s="65"/>
      <c r="O48" s="65"/>
      <c r="P48" s="65"/>
      <c r="Q48" s="65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1" ht="15.95" customHeight="1">
      <c r="A49" s="11" t="s">
        <v>82</v>
      </c>
    </row>
    <row r="50" spans="1:1" ht="15.95" customHeight="1">
      <c r="A50" s="11"/>
    </row>
  </sheetData>
  <mergeCells count="32">
    <mergeCell ref="P6:Q6"/>
    <mergeCell ref="F30:G30"/>
    <mergeCell ref="J30:K30"/>
    <mergeCell ref="L30:M30"/>
    <mergeCell ref="N30:O30"/>
    <mergeCell ref="P30:Q30"/>
    <mergeCell ref="F6:G6"/>
    <mergeCell ref="J6:K6"/>
    <mergeCell ref="L6:M6"/>
    <mergeCell ref="N6:O6"/>
    <mergeCell ref="P25:P26"/>
    <mergeCell ref="Q25:Q26"/>
    <mergeCell ref="L25:L26"/>
    <mergeCell ref="M25:M26"/>
    <mergeCell ref="N25:N26"/>
    <mergeCell ref="O25:O26"/>
    <mergeCell ref="K25:K26"/>
    <mergeCell ref="A45:A48"/>
    <mergeCell ref="A30:E31"/>
    <mergeCell ref="A6:E7"/>
    <mergeCell ref="A8:A18"/>
    <mergeCell ref="A19:A27"/>
    <mergeCell ref="E25:E26"/>
    <mergeCell ref="F25:F26"/>
    <mergeCell ref="A32:A39"/>
    <mergeCell ref="G25:G26"/>
    <mergeCell ref="J25:J26"/>
    <mergeCell ref="A40:A44"/>
    <mergeCell ref="H6:I6"/>
    <mergeCell ref="H25:H26"/>
    <mergeCell ref="I25:I26"/>
    <mergeCell ref="H30:I30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68" orientation="landscape" useFirstPageNumber="1" r:id="rId1"/>
  <headerFooter alignWithMargins="0">
    <oddHeader>&amp;R&amp;"明朝,斜体"&amp;9指定都市－1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42"/>
  <sheetViews>
    <sheetView tabSelected="1" view="pageBreakPreview" zoomScaleNormal="100" zoomScaleSheetLayoutView="100" workbookViewId="0">
      <pane xSplit="5" ySplit="8" topLeftCell="F9" activePane="bottomRight" state="frozen"/>
      <selection activeCell="Q31" sqref="Q31"/>
      <selection pane="topRight" activeCell="Q31" sqref="Q31"/>
      <selection pane="bottomLeft" activeCell="Q31" sqref="Q31"/>
      <selection pane="bottomRight" activeCell="Q31" sqref="Q3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4" width="10.625" style="1" customWidth="1"/>
    <col min="25" max="16384" width="9" style="1"/>
  </cols>
  <sheetData>
    <row r="1" spans="1:24" ht="33.950000000000003" customHeight="1">
      <c r="A1" s="105" t="s">
        <v>0</v>
      </c>
      <c r="B1" s="105"/>
      <c r="C1" s="105"/>
      <c r="D1" s="105"/>
      <c r="E1" s="93" t="s">
        <v>245</v>
      </c>
      <c r="F1" s="2"/>
    </row>
    <row r="3" spans="1:24" ht="14.25">
      <c r="A3" s="10" t="s">
        <v>105</v>
      </c>
    </row>
    <row r="5" spans="1:24" ht="14.25">
      <c r="A5" s="9" t="s">
        <v>236</v>
      </c>
      <c r="E5" s="3"/>
    </row>
    <row r="6" spans="1:24" ht="14.25">
      <c r="A6" s="3"/>
      <c r="G6" s="107" t="s">
        <v>106</v>
      </c>
      <c r="H6" s="108"/>
      <c r="I6" s="108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27" customHeight="1">
      <c r="A7" s="8"/>
      <c r="B7" s="4"/>
      <c r="C7" s="4"/>
      <c r="D7" s="4"/>
      <c r="E7" s="58"/>
      <c r="F7" s="50" t="s">
        <v>237</v>
      </c>
      <c r="G7" s="50"/>
      <c r="H7" s="50" t="s">
        <v>240</v>
      </c>
      <c r="I7" s="68" t="s">
        <v>20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</row>
    <row r="8" spans="1:24" ht="17.100000000000001" customHeight="1">
      <c r="A8" s="5"/>
      <c r="B8" s="6"/>
      <c r="C8" s="6"/>
      <c r="D8" s="6"/>
      <c r="E8" s="59"/>
      <c r="F8" s="52" t="s">
        <v>231</v>
      </c>
      <c r="G8" s="52" t="s">
        <v>1</v>
      </c>
      <c r="H8" s="52" t="s">
        <v>231</v>
      </c>
      <c r="I8" s="53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8" customHeight="1">
      <c r="A9" s="106" t="s">
        <v>79</v>
      </c>
      <c r="B9" s="106" t="s">
        <v>80</v>
      </c>
      <c r="C9" s="60" t="s">
        <v>2</v>
      </c>
      <c r="D9" s="54"/>
      <c r="E9" s="54"/>
      <c r="F9" s="55">
        <v>334595.89500000002</v>
      </c>
      <c r="G9" s="56">
        <f t="shared" ref="G9:G22" si="0">F9/$F$22*100</f>
        <v>25.823599815373971</v>
      </c>
      <c r="H9" s="55">
        <v>335437.31699999998</v>
      </c>
      <c r="I9" s="56">
        <f t="shared" ref="I9:I40" si="1">(F9/H9-1)*100</f>
        <v>-0.25084328944831036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</row>
    <row r="10" spans="1:24" ht="18" customHeight="1">
      <c r="A10" s="106"/>
      <c r="B10" s="106"/>
      <c r="C10" s="62"/>
      <c r="D10" s="60" t="s">
        <v>21</v>
      </c>
      <c r="E10" s="54"/>
      <c r="F10" s="55">
        <v>166985.986</v>
      </c>
      <c r="G10" s="56">
        <f t="shared" si="0"/>
        <v>12.887723195885711</v>
      </c>
      <c r="H10" s="55">
        <v>168979.38500000001</v>
      </c>
      <c r="I10" s="56">
        <f t="shared" si="1"/>
        <v>-1.1796699342940586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ht="18" customHeight="1">
      <c r="A11" s="106"/>
      <c r="B11" s="106"/>
      <c r="C11" s="49"/>
      <c r="D11" s="49"/>
      <c r="E11" s="30" t="s">
        <v>22</v>
      </c>
      <c r="F11" s="55">
        <v>138428.62899999999</v>
      </c>
      <c r="G11" s="56">
        <f t="shared" si="0"/>
        <v>10.683710026648328</v>
      </c>
      <c r="H11" s="55">
        <v>139276.31599999999</v>
      </c>
      <c r="I11" s="56">
        <f t="shared" si="1"/>
        <v>-0.60863686256606986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1:24" ht="18" customHeight="1">
      <c r="A12" s="106"/>
      <c r="B12" s="106"/>
      <c r="C12" s="49"/>
      <c r="D12" s="29"/>
      <c r="E12" s="30" t="s">
        <v>23</v>
      </c>
      <c r="F12" s="55">
        <v>18043.151999999998</v>
      </c>
      <c r="G12" s="56">
        <f t="shared" si="0"/>
        <v>1.3925428961283712</v>
      </c>
      <c r="H12" s="55">
        <v>19302.014999999999</v>
      </c>
      <c r="I12" s="56">
        <f t="shared" si="1"/>
        <v>-6.5219253015812111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ht="18" customHeight="1">
      <c r="A13" s="106"/>
      <c r="B13" s="106"/>
      <c r="C13" s="61"/>
      <c r="D13" s="54" t="s">
        <v>24</v>
      </c>
      <c r="E13" s="54"/>
      <c r="F13" s="55">
        <v>115970.052</v>
      </c>
      <c r="G13" s="56">
        <f t="shared" si="0"/>
        <v>8.9503913770852144</v>
      </c>
      <c r="H13" s="55">
        <v>116189.14</v>
      </c>
      <c r="I13" s="56">
        <f t="shared" si="1"/>
        <v>-0.18856151271969823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8" customHeight="1">
      <c r="A14" s="106"/>
      <c r="B14" s="106"/>
      <c r="C14" s="54" t="s">
        <v>3</v>
      </c>
      <c r="D14" s="54"/>
      <c r="E14" s="54"/>
      <c r="F14" s="55">
        <v>5463.1469999999999</v>
      </c>
      <c r="G14" s="56">
        <f t="shared" si="0"/>
        <v>0.42163733616803883</v>
      </c>
      <c r="H14" s="55">
        <v>5364.835</v>
      </c>
      <c r="I14" s="56">
        <f t="shared" si="1"/>
        <v>1.8325260702332757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8" customHeight="1">
      <c r="A15" s="106"/>
      <c r="B15" s="106"/>
      <c r="C15" s="54" t="s">
        <v>4</v>
      </c>
      <c r="D15" s="54"/>
      <c r="E15" s="54"/>
      <c r="F15" s="55">
        <v>131607.39300000001</v>
      </c>
      <c r="G15" s="56">
        <f t="shared" si="0"/>
        <v>10.15725745701886</v>
      </c>
      <c r="H15" s="55">
        <v>106689.29300000001</v>
      </c>
      <c r="I15" s="56">
        <f t="shared" si="1"/>
        <v>23.35576448144614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ht="18" customHeight="1">
      <c r="A16" s="106"/>
      <c r="B16" s="106"/>
      <c r="C16" s="54" t="s">
        <v>25</v>
      </c>
      <c r="D16" s="54"/>
      <c r="E16" s="54"/>
      <c r="F16" s="55">
        <v>19510.708999999999</v>
      </c>
      <c r="G16" s="56">
        <f t="shared" si="0"/>
        <v>1.505806702530571</v>
      </c>
      <c r="H16" s="55">
        <v>20067.133000000002</v>
      </c>
      <c r="I16" s="56">
        <f t="shared" si="1"/>
        <v>-2.7728126384571339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4" ht="18" customHeight="1">
      <c r="A17" s="106"/>
      <c r="B17" s="106"/>
      <c r="C17" s="54" t="s">
        <v>5</v>
      </c>
      <c r="D17" s="54"/>
      <c r="E17" s="54"/>
      <c r="F17" s="55">
        <v>420192.26500000001</v>
      </c>
      <c r="G17" s="56">
        <f t="shared" si="0"/>
        <v>32.429796835599461</v>
      </c>
      <c r="H17" s="55">
        <v>477457.217</v>
      </c>
      <c r="I17" s="56">
        <f t="shared" si="1"/>
        <v>-11.993734718225024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4" ht="18" customHeight="1">
      <c r="A18" s="106"/>
      <c r="B18" s="106"/>
      <c r="C18" s="54" t="s">
        <v>26</v>
      </c>
      <c r="D18" s="54"/>
      <c r="E18" s="54"/>
      <c r="F18" s="55">
        <v>63518.275999999998</v>
      </c>
      <c r="G18" s="56">
        <f t="shared" si="0"/>
        <v>4.9022434671126875</v>
      </c>
      <c r="H18" s="55">
        <v>61158.057000000001</v>
      </c>
      <c r="I18" s="56">
        <f t="shared" si="1"/>
        <v>3.85921187783973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4" ht="18" customHeight="1">
      <c r="A19" s="106"/>
      <c r="B19" s="106"/>
      <c r="C19" s="54" t="s">
        <v>27</v>
      </c>
      <c r="D19" s="54"/>
      <c r="E19" s="54"/>
      <c r="F19" s="55">
        <v>6636.84</v>
      </c>
      <c r="G19" s="56">
        <f t="shared" si="0"/>
        <v>0.51222116816067509</v>
      </c>
      <c r="H19" s="55">
        <v>9158.3449999999993</v>
      </c>
      <c r="I19" s="56">
        <f t="shared" si="1"/>
        <v>-27.532321614876921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</row>
    <row r="20" spans="1:24" ht="18" customHeight="1">
      <c r="A20" s="106"/>
      <c r="B20" s="106"/>
      <c r="C20" s="54" t="s">
        <v>6</v>
      </c>
      <c r="D20" s="54"/>
      <c r="E20" s="54"/>
      <c r="F20" s="55">
        <v>99774</v>
      </c>
      <c r="G20" s="56">
        <f t="shared" si="0"/>
        <v>7.7004048360459487</v>
      </c>
      <c r="H20" s="55">
        <v>94959</v>
      </c>
      <c r="I20" s="56">
        <f t="shared" si="1"/>
        <v>5.0706094209079788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18" customHeight="1">
      <c r="A21" s="106"/>
      <c r="B21" s="106"/>
      <c r="C21" s="54" t="s">
        <v>7</v>
      </c>
      <c r="D21" s="54"/>
      <c r="E21" s="54"/>
      <c r="F21" s="55">
        <f>1295698.111-SUM(F9,F14:F20)</f>
        <v>214399.58600000013</v>
      </c>
      <c r="G21" s="56">
        <f t="shared" si="0"/>
        <v>16.547032381989798</v>
      </c>
      <c r="H21" s="55">
        <v>178542.30900000001</v>
      </c>
      <c r="I21" s="56">
        <f t="shared" si="1"/>
        <v>20.08335010386817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18" customHeight="1">
      <c r="A22" s="106"/>
      <c r="B22" s="106"/>
      <c r="C22" s="54" t="s">
        <v>8</v>
      </c>
      <c r="D22" s="54"/>
      <c r="E22" s="54"/>
      <c r="F22" s="55">
        <f>SUM(F9,F14:F21)</f>
        <v>1295698.111</v>
      </c>
      <c r="G22" s="56">
        <f t="shared" si="0"/>
        <v>100</v>
      </c>
      <c r="H22" s="55">
        <f>SUM(H9,H14:H21)</f>
        <v>1288833.5060000001</v>
      </c>
      <c r="I22" s="56">
        <f t="shared" si="1"/>
        <v>0.53262155026563285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ht="18" customHeight="1">
      <c r="A23" s="106"/>
      <c r="B23" s="106" t="s">
        <v>81</v>
      </c>
      <c r="C23" s="63" t="s">
        <v>9</v>
      </c>
      <c r="D23" s="30"/>
      <c r="E23" s="30"/>
      <c r="F23" s="55">
        <f>SUM(F24:F26)</f>
        <v>662533.78899999999</v>
      </c>
      <c r="G23" s="56">
        <f t="shared" ref="G23:G39" si="2">F23/$F$40*100</f>
        <v>51.709603626898485</v>
      </c>
      <c r="H23" s="55">
        <v>582093.72</v>
      </c>
      <c r="I23" s="56">
        <f t="shared" si="1"/>
        <v>13.819092396324084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ht="18" customHeight="1">
      <c r="A24" s="106"/>
      <c r="B24" s="106"/>
      <c r="C24" s="62"/>
      <c r="D24" s="30" t="s">
        <v>10</v>
      </c>
      <c r="E24" s="30"/>
      <c r="F24" s="55">
        <v>165043.66899999999</v>
      </c>
      <c r="G24" s="56">
        <f t="shared" si="2"/>
        <v>12.881369745685578</v>
      </c>
      <c r="H24" s="55">
        <v>166657.30799999999</v>
      </c>
      <c r="I24" s="56">
        <f t="shared" si="1"/>
        <v>-0.96823776848717902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ht="18" customHeight="1">
      <c r="A25" s="106"/>
      <c r="B25" s="106"/>
      <c r="C25" s="62"/>
      <c r="D25" s="30" t="s">
        <v>28</v>
      </c>
      <c r="E25" s="30"/>
      <c r="F25" s="55">
        <v>390994.42599999998</v>
      </c>
      <c r="G25" s="56">
        <f t="shared" si="2"/>
        <v>30.516431198630823</v>
      </c>
      <c r="H25" s="55">
        <v>326133.07</v>
      </c>
      <c r="I25" s="56">
        <f t="shared" si="1"/>
        <v>19.888003384630682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4" ht="18" customHeight="1">
      <c r="A26" s="106"/>
      <c r="B26" s="106"/>
      <c r="C26" s="61"/>
      <c r="D26" s="30" t="s">
        <v>11</v>
      </c>
      <c r="E26" s="30"/>
      <c r="F26" s="55">
        <v>106495.694</v>
      </c>
      <c r="G26" s="56">
        <f t="shared" si="2"/>
        <v>8.3118026825820834</v>
      </c>
      <c r="H26" s="55">
        <v>89303.342000000004</v>
      </c>
      <c r="I26" s="56">
        <f t="shared" si="1"/>
        <v>19.251633382320676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1:24" ht="18" customHeight="1">
      <c r="A27" s="106"/>
      <c r="B27" s="106"/>
      <c r="C27" s="63" t="s">
        <v>12</v>
      </c>
      <c r="D27" s="30"/>
      <c r="E27" s="30"/>
      <c r="F27" s="55">
        <f>SUM(F28:F33)</f>
        <v>513580.70400000003</v>
      </c>
      <c r="G27" s="56">
        <f t="shared" si="2"/>
        <v>40.084075824038429</v>
      </c>
      <c r="H27" s="55">
        <v>586540.09100000001</v>
      </c>
      <c r="I27" s="56">
        <f t="shared" si="1"/>
        <v>-12.438942899130822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</row>
    <row r="28" spans="1:24" ht="18" customHeight="1">
      <c r="A28" s="106"/>
      <c r="B28" s="106"/>
      <c r="C28" s="62"/>
      <c r="D28" s="30" t="s">
        <v>13</v>
      </c>
      <c r="E28" s="30"/>
      <c r="F28" s="55">
        <v>146695.47099999999</v>
      </c>
      <c r="G28" s="56">
        <f t="shared" si="2"/>
        <v>11.449324978157726</v>
      </c>
      <c r="H28" s="55">
        <v>105318.466</v>
      </c>
      <c r="I28" s="56">
        <f t="shared" si="1"/>
        <v>39.28751203041638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1:24" ht="18" customHeight="1">
      <c r="A29" s="106"/>
      <c r="B29" s="106"/>
      <c r="C29" s="62"/>
      <c r="D29" s="30" t="s">
        <v>29</v>
      </c>
      <c r="E29" s="30"/>
      <c r="F29" s="55">
        <v>37471.847999999998</v>
      </c>
      <c r="G29" s="56">
        <f t="shared" si="2"/>
        <v>2.9246122075856702</v>
      </c>
      <c r="H29" s="55">
        <v>30787.387999999999</v>
      </c>
      <c r="I29" s="56">
        <f t="shared" si="1"/>
        <v>21.711682718910751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1:24" ht="18" customHeight="1">
      <c r="A30" s="106"/>
      <c r="B30" s="106"/>
      <c r="C30" s="62"/>
      <c r="D30" s="30" t="s">
        <v>30</v>
      </c>
      <c r="E30" s="30"/>
      <c r="F30" s="55">
        <v>145624.99600000001</v>
      </c>
      <c r="G30" s="56">
        <f t="shared" si="2"/>
        <v>11.365776276398604</v>
      </c>
      <c r="H30" s="55">
        <v>280643.065</v>
      </c>
      <c r="I30" s="56">
        <f t="shared" si="1"/>
        <v>-48.110246016590494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1:24" ht="18" customHeight="1">
      <c r="A31" s="106"/>
      <c r="B31" s="106"/>
      <c r="C31" s="62"/>
      <c r="D31" s="30" t="s">
        <v>31</v>
      </c>
      <c r="E31" s="30"/>
      <c r="F31" s="55">
        <v>73893.357999999993</v>
      </c>
      <c r="G31" s="56">
        <f t="shared" si="2"/>
        <v>5.767247371047679</v>
      </c>
      <c r="H31" s="55">
        <v>74073.372000000003</v>
      </c>
      <c r="I31" s="56">
        <f t="shared" si="1"/>
        <v>-0.24302120335497612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1:24" ht="18" customHeight="1">
      <c r="A32" s="106"/>
      <c r="B32" s="106"/>
      <c r="C32" s="62"/>
      <c r="D32" s="30" t="s">
        <v>14</v>
      </c>
      <c r="E32" s="30"/>
      <c r="F32" s="55">
        <v>17053.352999999999</v>
      </c>
      <c r="G32" s="56">
        <f t="shared" si="2"/>
        <v>1.3309843796352856</v>
      </c>
      <c r="H32" s="55">
        <v>2783.9070000000002</v>
      </c>
      <c r="I32" s="56">
        <f t="shared" si="1"/>
        <v>512.56906211306625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</row>
    <row r="33" spans="1:24" ht="18" customHeight="1">
      <c r="A33" s="106"/>
      <c r="B33" s="106"/>
      <c r="C33" s="61"/>
      <c r="D33" s="30" t="s">
        <v>32</v>
      </c>
      <c r="E33" s="30"/>
      <c r="F33" s="55">
        <v>92841.678</v>
      </c>
      <c r="G33" s="56">
        <f t="shared" si="2"/>
        <v>7.246130611213462</v>
      </c>
      <c r="H33" s="55">
        <v>92933.892999999996</v>
      </c>
      <c r="I33" s="56">
        <f t="shared" si="1"/>
        <v>-9.9226446911027111E-2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1:24" ht="18" customHeight="1">
      <c r="A34" s="106"/>
      <c r="B34" s="106"/>
      <c r="C34" s="63" t="s">
        <v>15</v>
      </c>
      <c r="D34" s="30"/>
      <c r="E34" s="30"/>
      <c r="F34" s="55">
        <v>105144.19500000001</v>
      </c>
      <c r="G34" s="56">
        <f t="shared" si="2"/>
        <v>8.2063205490630793</v>
      </c>
      <c r="H34" s="55">
        <v>104073.43700000001</v>
      </c>
      <c r="I34" s="56">
        <f t="shared" si="1"/>
        <v>1.0288485043498774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</row>
    <row r="35" spans="1:24" ht="18" customHeight="1">
      <c r="A35" s="106"/>
      <c r="B35" s="106"/>
      <c r="C35" s="62"/>
      <c r="D35" s="63" t="s">
        <v>16</v>
      </c>
      <c r="E35" s="30"/>
      <c r="F35" s="55">
        <v>102730.22900000001</v>
      </c>
      <c r="G35" s="56">
        <f t="shared" si="2"/>
        <v>8.0179147241809776</v>
      </c>
      <c r="H35" s="55">
        <v>99964.827999999994</v>
      </c>
      <c r="I35" s="56">
        <f t="shared" si="1"/>
        <v>2.7663739890594341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</row>
    <row r="36" spans="1:24" ht="18" customHeight="1">
      <c r="A36" s="106"/>
      <c r="B36" s="106"/>
      <c r="C36" s="62"/>
      <c r="D36" s="62"/>
      <c r="E36" s="57" t="s">
        <v>102</v>
      </c>
      <c r="F36" s="55">
        <v>45119039</v>
      </c>
      <c r="G36" s="56">
        <f t="shared" si="2"/>
        <v>3521.4620921267069</v>
      </c>
      <c r="H36" s="55">
        <v>39875.974999999991</v>
      </c>
      <c r="I36" s="56">
        <f t="shared" si="1"/>
        <v>113048.42834563921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1:24" ht="18" customHeight="1">
      <c r="A37" s="106"/>
      <c r="B37" s="106"/>
      <c r="C37" s="62"/>
      <c r="D37" s="61"/>
      <c r="E37" s="30" t="s">
        <v>33</v>
      </c>
      <c r="F37" s="55">
        <v>57611.19</v>
      </c>
      <c r="G37" s="56">
        <f t="shared" si="2"/>
        <v>4.496452632054269</v>
      </c>
      <c r="H37" s="55">
        <v>60088.853000000003</v>
      </c>
      <c r="I37" s="56">
        <f t="shared" si="1"/>
        <v>-4.123332159460591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:24" ht="18" customHeight="1">
      <c r="A38" s="106"/>
      <c r="B38" s="106"/>
      <c r="C38" s="62"/>
      <c r="D38" s="54" t="s">
        <v>34</v>
      </c>
      <c r="E38" s="54"/>
      <c r="F38" s="55">
        <v>2413.9659999999999</v>
      </c>
      <c r="G38" s="56">
        <f t="shared" si="2"/>
        <v>0.18840582488210217</v>
      </c>
      <c r="H38" s="55">
        <v>4108.6090000000004</v>
      </c>
      <c r="I38" s="56">
        <f t="shared" si="1"/>
        <v>-41.246149244184593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</row>
    <row r="39" spans="1:24" ht="18" customHeight="1">
      <c r="A39" s="106"/>
      <c r="B39" s="106"/>
      <c r="C39" s="61"/>
      <c r="D39" s="54" t="s">
        <v>35</v>
      </c>
      <c r="E39" s="54"/>
      <c r="F39" s="55">
        <v>0</v>
      </c>
      <c r="G39" s="56">
        <f t="shared" si="2"/>
        <v>0</v>
      </c>
      <c r="H39" s="55">
        <v>0</v>
      </c>
      <c r="I39" s="56" t="e">
        <f t="shared" si="1"/>
        <v>#DIV/0!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</row>
    <row r="40" spans="1:24" ht="18" customHeight="1">
      <c r="A40" s="106"/>
      <c r="B40" s="106"/>
      <c r="C40" s="30" t="s">
        <v>17</v>
      </c>
      <c r="D40" s="30"/>
      <c r="E40" s="30"/>
      <c r="F40" s="55">
        <f>SUM(F23,F27,F34)</f>
        <v>1281258.6880000001</v>
      </c>
      <c r="G40" s="56">
        <f>F40/$F$40*100</f>
        <v>100</v>
      </c>
      <c r="H40" s="55">
        <f>SUM(H23,H27,H34)</f>
        <v>1272707.2479999999</v>
      </c>
      <c r="I40" s="56">
        <f t="shared" si="1"/>
        <v>0.67190942877384252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4" ht="18" customHeight="1">
      <c r="A41" s="26" t="s">
        <v>18</v>
      </c>
    </row>
    <row r="42" spans="1:24" ht="18" customHeight="1">
      <c r="A42" s="27" t="s">
        <v>19</v>
      </c>
    </row>
  </sheetData>
  <mergeCells count="5">
    <mergeCell ref="B23:B40"/>
    <mergeCell ref="A9:A40"/>
    <mergeCell ref="B9:B22"/>
    <mergeCell ref="G6:I6"/>
    <mergeCell ref="A1:D1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r:id="rId1"/>
  <headerFooter alignWithMargins="0">
    <oddHeader>&amp;R&amp;"明朝,斜体"&amp;9指定都市－1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6"/>
  <sheetViews>
    <sheetView tabSelected="1" view="pageBreakPreview" zoomScale="85" zoomScaleNormal="100" zoomScaleSheetLayoutView="85" workbookViewId="0">
      <pane xSplit="4" ySplit="6" topLeftCell="E7" activePane="bottomRight" state="frozen"/>
      <selection activeCell="Q31" sqref="Q31"/>
      <selection pane="topRight" activeCell="Q31" sqref="Q31"/>
      <selection pane="bottomLeft" activeCell="Q31" sqref="Q31"/>
      <selection pane="bottomRight" activeCell="Q31" sqref="Q31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16384" width="9" style="1"/>
  </cols>
  <sheetData>
    <row r="1" spans="1:9" ht="33.950000000000003" customHeight="1">
      <c r="A1" s="36" t="s">
        <v>0</v>
      </c>
      <c r="B1" s="36"/>
      <c r="C1" s="93" t="s">
        <v>245</v>
      </c>
      <c r="D1" s="37"/>
      <c r="E1" s="37"/>
    </row>
    <row r="4" spans="1:9">
      <c r="A4" s="9" t="s">
        <v>107</v>
      </c>
    </row>
    <row r="5" spans="1:9">
      <c r="I5" s="38" t="s">
        <v>108</v>
      </c>
    </row>
    <row r="6" spans="1:9" s="32" customFormat="1" ht="29.25" customHeight="1">
      <c r="A6" s="69" t="s">
        <v>109</v>
      </c>
      <c r="B6" s="50"/>
      <c r="C6" s="50"/>
      <c r="D6" s="50"/>
      <c r="E6" s="28" t="s">
        <v>226</v>
      </c>
      <c r="F6" s="28" t="s">
        <v>227</v>
      </c>
      <c r="G6" s="28" t="s">
        <v>228</v>
      </c>
      <c r="H6" s="28" t="s">
        <v>229</v>
      </c>
      <c r="I6" s="28" t="s">
        <v>241</v>
      </c>
    </row>
    <row r="7" spans="1:9" ht="27" customHeight="1">
      <c r="A7" s="106" t="s">
        <v>110</v>
      </c>
      <c r="B7" s="60" t="s">
        <v>111</v>
      </c>
      <c r="C7" s="54"/>
      <c r="D7" s="64" t="s">
        <v>112</v>
      </c>
      <c r="E7" s="97">
        <v>980748</v>
      </c>
      <c r="F7" s="97">
        <v>986962.11699999997</v>
      </c>
      <c r="G7" s="97">
        <v>1002443.912</v>
      </c>
      <c r="H7" s="97">
        <v>1288833.5060000001</v>
      </c>
      <c r="I7" s="28">
        <v>1295698.111</v>
      </c>
    </row>
    <row r="8" spans="1:9" ht="27" customHeight="1">
      <c r="A8" s="106"/>
      <c r="B8" s="81"/>
      <c r="C8" s="54" t="s">
        <v>113</v>
      </c>
      <c r="D8" s="64" t="s">
        <v>37</v>
      </c>
      <c r="E8" s="96">
        <v>457545</v>
      </c>
      <c r="F8" s="96">
        <v>459216.516</v>
      </c>
      <c r="G8" s="96">
        <v>474796.50799999997</v>
      </c>
      <c r="H8" s="71">
        <v>476184.16700000002</v>
      </c>
      <c r="I8" s="71">
        <v>508696.408</v>
      </c>
    </row>
    <row r="9" spans="1:9" ht="27" customHeight="1">
      <c r="A9" s="106"/>
      <c r="B9" s="54" t="s">
        <v>114</v>
      </c>
      <c r="C9" s="54"/>
      <c r="D9" s="64"/>
      <c r="E9" s="96">
        <v>966533</v>
      </c>
      <c r="F9" s="96">
        <v>978964.29</v>
      </c>
      <c r="G9" s="96">
        <v>991167.20200000005</v>
      </c>
      <c r="H9" s="72">
        <v>1272707.2479999999</v>
      </c>
      <c r="I9" s="72">
        <v>1281258.7379999999</v>
      </c>
    </row>
    <row r="10" spans="1:9" ht="27" customHeight="1">
      <c r="A10" s="106"/>
      <c r="B10" s="54" t="s">
        <v>115</v>
      </c>
      <c r="C10" s="54"/>
      <c r="D10" s="64"/>
      <c r="E10" s="96">
        <v>14215</v>
      </c>
      <c r="F10" s="96">
        <v>7997.8270000000002</v>
      </c>
      <c r="G10" s="96">
        <v>11276.709999999963</v>
      </c>
      <c r="H10" s="72">
        <v>16126.258</v>
      </c>
      <c r="I10" s="72">
        <v>14439.373</v>
      </c>
    </row>
    <row r="11" spans="1:9" ht="27" customHeight="1">
      <c r="A11" s="106"/>
      <c r="B11" s="54" t="s">
        <v>116</v>
      </c>
      <c r="C11" s="54"/>
      <c r="D11" s="64"/>
      <c r="E11" s="96">
        <v>6635</v>
      </c>
      <c r="F11" s="96">
        <v>3043.835</v>
      </c>
      <c r="G11" s="96">
        <v>3743.26</v>
      </c>
      <c r="H11" s="72">
        <v>3897.0320000000002</v>
      </c>
      <c r="I11" s="72">
        <v>4477.7049999999999</v>
      </c>
    </row>
    <row r="12" spans="1:9" ht="27" customHeight="1">
      <c r="A12" s="106"/>
      <c r="B12" s="54" t="s">
        <v>117</v>
      </c>
      <c r="C12" s="54"/>
      <c r="D12" s="64"/>
      <c r="E12" s="96">
        <v>7580</v>
      </c>
      <c r="F12" s="96">
        <v>4953.9920000000002</v>
      </c>
      <c r="G12" s="96">
        <v>7533.45</v>
      </c>
      <c r="H12" s="72">
        <v>12229.226000000001</v>
      </c>
      <c r="I12" s="72">
        <v>9961.6679999999997</v>
      </c>
    </row>
    <row r="13" spans="1:9" ht="27" customHeight="1">
      <c r="A13" s="106"/>
      <c r="B13" s="54" t="s">
        <v>118</v>
      </c>
      <c r="C13" s="54"/>
      <c r="D13" s="64"/>
      <c r="E13" s="96">
        <v>1492</v>
      </c>
      <c r="F13" s="96">
        <v>-2626.0920000000001</v>
      </c>
      <c r="G13" s="96">
        <v>2579.4580000000001</v>
      </c>
      <c r="H13" s="72">
        <v>4695.7759999999998</v>
      </c>
      <c r="I13" s="72">
        <v>-2267.558</v>
      </c>
    </row>
    <row r="14" spans="1:9" ht="27" customHeight="1">
      <c r="A14" s="106"/>
      <c r="B14" s="54" t="s">
        <v>119</v>
      </c>
      <c r="C14" s="54"/>
      <c r="D14" s="64"/>
      <c r="E14" s="96">
        <v>0</v>
      </c>
      <c r="F14" s="96">
        <v>0</v>
      </c>
      <c r="G14" s="96">
        <v>0</v>
      </c>
      <c r="H14" s="72">
        <v>0</v>
      </c>
      <c r="I14" s="72">
        <v>0</v>
      </c>
    </row>
    <row r="15" spans="1:9" ht="27" customHeight="1">
      <c r="A15" s="106"/>
      <c r="B15" s="54" t="s">
        <v>120</v>
      </c>
      <c r="C15" s="54"/>
      <c r="D15" s="64"/>
      <c r="E15" s="96">
        <v>1492</v>
      </c>
      <c r="F15" s="96">
        <v>-2625.3009999999999</v>
      </c>
      <c r="G15" s="96">
        <v>2580.3530000000001</v>
      </c>
      <c r="H15" s="72">
        <v>4696.665</v>
      </c>
      <c r="I15" s="72">
        <v>-7966.9129999999996</v>
      </c>
    </row>
    <row r="16" spans="1:9" ht="27" customHeight="1">
      <c r="A16" s="106"/>
      <c r="B16" s="54" t="s">
        <v>121</v>
      </c>
      <c r="C16" s="54"/>
      <c r="D16" s="64" t="s">
        <v>38</v>
      </c>
      <c r="E16" s="96">
        <v>59694</v>
      </c>
      <c r="F16" s="96">
        <v>61538.601999999999</v>
      </c>
      <c r="G16" s="96">
        <v>65180.165000000001</v>
      </c>
      <c r="H16" s="72">
        <v>68799.634000000005</v>
      </c>
      <c r="I16" s="72">
        <v>82265.967000000004</v>
      </c>
    </row>
    <row r="17" spans="1:9" ht="27" customHeight="1">
      <c r="A17" s="106"/>
      <c r="B17" s="54" t="s">
        <v>122</v>
      </c>
      <c r="C17" s="54"/>
      <c r="D17" s="64" t="s">
        <v>39</v>
      </c>
      <c r="E17" s="96">
        <v>177695</v>
      </c>
      <c r="F17" s="96">
        <v>155901.85500000001</v>
      </c>
      <c r="G17" s="96">
        <v>224866.43900000001</v>
      </c>
      <c r="H17" s="72">
        <v>223733.48800000001</v>
      </c>
      <c r="I17" s="72">
        <v>195977.25700000001</v>
      </c>
    </row>
    <row r="18" spans="1:9" ht="27" customHeight="1">
      <c r="A18" s="106"/>
      <c r="B18" s="54" t="s">
        <v>123</v>
      </c>
      <c r="C18" s="54"/>
      <c r="D18" s="64" t="s">
        <v>40</v>
      </c>
      <c r="E18" s="96">
        <v>1049617</v>
      </c>
      <c r="F18" s="96">
        <v>1071066.0689999999</v>
      </c>
      <c r="G18" s="96">
        <v>1083759.763</v>
      </c>
      <c r="H18" s="72">
        <v>1098668.483</v>
      </c>
      <c r="I18" s="72">
        <v>1100637.848</v>
      </c>
    </row>
    <row r="19" spans="1:9" ht="27" customHeight="1">
      <c r="A19" s="106"/>
      <c r="B19" s="54" t="s">
        <v>124</v>
      </c>
      <c r="C19" s="54"/>
      <c r="D19" s="64" t="s">
        <v>125</v>
      </c>
      <c r="E19" s="96">
        <f>E17+E18-E16</f>
        <v>1167618</v>
      </c>
      <c r="F19" s="96">
        <f>F17+F18-F16</f>
        <v>1165429.3219999999</v>
      </c>
      <c r="G19" s="96">
        <f>G17+G18-G16</f>
        <v>1243446.037</v>
      </c>
      <c r="H19" s="96">
        <f>H17+H18-H16</f>
        <v>1253602.3369999998</v>
      </c>
      <c r="I19" s="70">
        <f>I17+I18-I16</f>
        <v>1214349.138</v>
      </c>
    </row>
    <row r="20" spans="1:9" ht="27" customHeight="1">
      <c r="A20" s="106"/>
      <c r="B20" s="54" t="s">
        <v>126</v>
      </c>
      <c r="C20" s="54"/>
      <c r="D20" s="64" t="s">
        <v>127</v>
      </c>
      <c r="E20" s="73">
        <f>E18/E8</f>
        <v>2.2940191675135777</v>
      </c>
      <c r="F20" s="73">
        <f>F18/F8</f>
        <v>2.3323770632848926</v>
      </c>
      <c r="G20" s="73">
        <f>G18/G8</f>
        <v>2.2825773668074243</v>
      </c>
      <c r="H20" s="73">
        <f>H18/H8</f>
        <v>2.3072343835405178</v>
      </c>
      <c r="I20" s="73">
        <f>I18/I8</f>
        <v>2.1636438368560289</v>
      </c>
    </row>
    <row r="21" spans="1:9" ht="27" customHeight="1">
      <c r="A21" s="106"/>
      <c r="B21" s="54" t="s">
        <v>128</v>
      </c>
      <c r="C21" s="54"/>
      <c r="D21" s="64" t="s">
        <v>129</v>
      </c>
      <c r="E21" s="73">
        <f>E19/E8</f>
        <v>2.5519194833295087</v>
      </c>
      <c r="F21" s="73">
        <f>F19/F8</f>
        <v>2.5378645614740911</v>
      </c>
      <c r="G21" s="73">
        <f>G19/G8</f>
        <v>2.6189030796325907</v>
      </c>
      <c r="H21" s="73">
        <f>H19/H8</f>
        <v>2.6325997878043683</v>
      </c>
      <c r="I21" s="73">
        <f>I19/I8</f>
        <v>2.3871785192554378</v>
      </c>
    </row>
    <row r="22" spans="1:9" ht="27" customHeight="1">
      <c r="A22" s="106"/>
      <c r="B22" s="54" t="s">
        <v>130</v>
      </c>
      <c r="C22" s="54"/>
      <c r="D22" s="64" t="s">
        <v>131</v>
      </c>
      <c r="E22" s="96">
        <f>E18/E24*1000000</f>
        <v>537615.57830641535</v>
      </c>
      <c r="F22" s="96">
        <f>F18/F24*1000000</f>
        <v>548601.82722823089</v>
      </c>
      <c r="G22" s="96">
        <f>G18/G24*1000000</f>
        <v>555103.5584698692</v>
      </c>
      <c r="H22" s="96">
        <f>H18/H24*1000000</f>
        <v>556740.27906222525</v>
      </c>
      <c r="I22" s="70">
        <f>I18/I24*1000000</f>
        <v>557738.23689631314</v>
      </c>
    </row>
    <row r="23" spans="1:9" ht="27" customHeight="1">
      <c r="A23" s="106"/>
      <c r="B23" s="54" t="s">
        <v>132</v>
      </c>
      <c r="C23" s="54"/>
      <c r="D23" s="64" t="s">
        <v>133</v>
      </c>
      <c r="E23" s="96">
        <f>E19/E24*1000000</f>
        <v>598055.88734841382</v>
      </c>
      <c r="F23" s="96">
        <f>F19/F24*1000000</f>
        <v>596934.84282579611</v>
      </c>
      <c r="G23" s="96">
        <f>G19/G24*1000000</f>
        <v>636895.13439147372</v>
      </c>
      <c r="H23" s="96">
        <f>H19/H24*1000000</f>
        <v>635251.60294821858</v>
      </c>
      <c r="I23" s="70">
        <f>I19/I24*1000000</f>
        <v>615360.40073072037</v>
      </c>
    </row>
    <row r="24" spans="1:9" ht="27" customHeight="1">
      <c r="A24" s="106"/>
      <c r="B24" s="74" t="s">
        <v>134</v>
      </c>
      <c r="C24" s="75"/>
      <c r="D24" s="64" t="s">
        <v>135</v>
      </c>
      <c r="E24" s="96">
        <v>1952356</v>
      </c>
      <c r="F24" s="96">
        <f>E24</f>
        <v>1952356</v>
      </c>
      <c r="G24" s="96">
        <f>F24</f>
        <v>1952356</v>
      </c>
      <c r="H24" s="72">
        <v>1973395</v>
      </c>
      <c r="I24" s="72">
        <f>H24</f>
        <v>1973395</v>
      </c>
    </row>
    <row r="25" spans="1:9" ht="27" customHeight="1">
      <c r="A25" s="106"/>
      <c r="B25" s="30" t="s">
        <v>136</v>
      </c>
      <c r="C25" s="30"/>
      <c r="D25" s="30"/>
      <c r="E25" s="96">
        <v>509473</v>
      </c>
      <c r="F25" s="96">
        <v>513570.46600000001</v>
      </c>
      <c r="G25" s="96">
        <v>516149.47700000001</v>
      </c>
      <c r="H25" s="95">
        <v>526342.15700000001</v>
      </c>
      <c r="I25" s="65">
        <v>556234.73199999996</v>
      </c>
    </row>
    <row r="26" spans="1:9" ht="27" customHeight="1">
      <c r="A26" s="106"/>
      <c r="B26" s="30" t="s">
        <v>137</v>
      </c>
      <c r="C26" s="30"/>
      <c r="D26" s="30"/>
      <c r="E26" s="76">
        <v>0.73199999999999998</v>
      </c>
      <c r="F26" s="76">
        <v>0.73499999999999999</v>
      </c>
      <c r="G26" s="76">
        <v>0.73299999999999998</v>
      </c>
      <c r="H26" s="77">
        <v>0.73799999999999999</v>
      </c>
      <c r="I26" s="77">
        <v>0.72399999999999998</v>
      </c>
    </row>
    <row r="27" spans="1:9" ht="27" customHeight="1">
      <c r="A27" s="106"/>
      <c r="B27" s="30" t="s">
        <v>138</v>
      </c>
      <c r="C27" s="30"/>
      <c r="D27" s="30"/>
      <c r="E27" s="78">
        <v>1.5</v>
      </c>
      <c r="F27" s="78">
        <v>1</v>
      </c>
      <c r="G27" s="78">
        <v>1.5</v>
      </c>
      <c r="H27" s="79">
        <v>2.2999999999999998</v>
      </c>
      <c r="I27" s="79">
        <v>2.7</v>
      </c>
    </row>
    <row r="28" spans="1:9" ht="27" customHeight="1">
      <c r="A28" s="106"/>
      <c r="B28" s="30" t="s">
        <v>139</v>
      </c>
      <c r="C28" s="30"/>
      <c r="D28" s="30"/>
      <c r="E28" s="78">
        <v>93.6</v>
      </c>
      <c r="F28" s="78">
        <v>95.6</v>
      </c>
      <c r="G28" s="78">
        <v>95.3</v>
      </c>
      <c r="H28" s="79">
        <v>97.1</v>
      </c>
      <c r="I28" s="79">
        <v>93</v>
      </c>
    </row>
    <row r="29" spans="1:9" ht="27" customHeight="1">
      <c r="A29" s="106"/>
      <c r="B29" s="30" t="s">
        <v>140</v>
      </c>
      <c r="C29" s="30"/>
      <c r="D29" s="30"/>
      <c r="E29" s="78">
        <v>42.3</v>
      </c>
      <c r="F29" s="78">
        <v>46.3</v>
      </c>
      <c r="G29" s="78">
        <v>45.6</v>
      </c>
      <c r="H29" s="79">
        <v>37.4</v>
      </c>
      <c r="I29" s="79">
        <v>38.799999999999997</v>
      </c>
    </row>
    <row r="30" spans="1:9" ht="27" customHeight="1">
      <c r="A30" s="106"/>
      <c r="B30" s="106" t="s">
        <v>141</v>
      </c>
      <c r="C30" s="30" t="s">
        <v>142</v>
      </c>
      <c r="D30" s="30"/>
      <c r="E30" s="78">
        <v>0</v>
      </c>
      <c r="F30" s="78">
        <v>0</v>
      </c>
      <c r="G30" s="78">
        <v>0</v>
      </c>
      <c r="H30" s="79">
        <v>0</v>
      </c>
      <c r="I30" s="79">
        <v>0</v>
      </c>
    </row>
    <row r="31" spans="1:9" ht="27" customHeight="1">
      <c r="A31" s="106"/>
      <c r="B31" s="106"/>
      <c r="C31" s="30" t="s">
        <v>143</v>
      </c>
      <c r="D31" s="30"/>
      <c r="E31" s="78">
        <v>0</v>
      </c>
      <c r="F31" s="78">
        <v>0</v>
      </c>
      <c r="G31" s="78">
        <v>0</v>
      </c>
      <c r="H31" s="79">
        <v>0</v>
      </c>
      <c r="I31" s="79">
        <v>0</v>
      </c>
    </row>
    <row r="32" spans="1:9" ht="27" customHeight="1">
      <c r="A32" s="106"/>
      <c r="B32" s="106"/>
      <c r="C32" s="30" t="s">
        <v>144</v>
      </c>
      <c r="D32" s="30"/>
      <c r="E32" s="78">
        <v>2.8</v>
      </c>
      <c r="F32" s="78">
        <v>2.2000000000000002</v>
      </c>
      <c r="G32" s="78">
        <v>2.1</v>
      </c>
      <c r="H32" s="79">
        <v>2.6</v>
      </c>
      <c r="I32" s="79">
        <v>2.7</v>
      </c>
    </row>
    <row r="33" spans="1:9" ht="27" customHeight="1">
      <c r="A33" s="106"/>
      <c r="B33" s="106"/>
      <c r="C33" s="30" t="s">
        <v>145</v>
      </c>
      <c r="D33" s="30"/>
      <c r="E33" s="78">
        <v>63.8</v>
      </c>
      <c r="F33" s="78">
        <v>57.3</v>
      </c>
      <c r="G33" s="78">
        <v>49.7</v>
      </c>
      <c r="H33" s="80">
        <v>43</v>
      </c>
      <c r="I33" s="80">
        <v>29.3</v>
      </c>
    </row>
    <row r="34" spans="1:9" ht="27" customHeight="1">
      <c r="A34" s="1" t="s">
        <v>242</v>
      </c>
      <c r="E34" s="39"/>
      <c r="F34" s="39"/>
      <c r="G34" s="39"/>
      <c r="H34" s="39"/>
      <c r="I34" s="40"/>
    </row>
    <row r="35" spans="1:9" ht="27" customHeight="1">
      <c r="A35" s="11" t="s">
        <v>146</v>
      </c>
    </row>
    <row r="36" spans="1:9">
      <c r="A36" s="41"/>
    </row>
  </sheetData>
  <mergeCells count="2">
    <mergeCell ref="A7:A33"/>
    <mergeCell ref="B30:B33"/>
  </mergeCells>
  <phoneticPr fontId="15"/>
  <printOptions horizontalCentered="1" verticalCentered="1"/>
  <pageMargins left="0" right="0" top="0.43307086614173229" bottom="0.19685039370078741" header="0.19685039370078741" footer="0.31496062992125984"/>
  <pageSetup paperSize="9" scale="89" orientation="portrait" useFirstPageNumber="1" r:id="rId1"/>
  <headerFooter alignWithMargins="0">
    <oddHeader>&amp;R&amp;"明朝,斜体"&amp;9指定都市－1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50"/>
  <sheetViews>
    <sheetView tabSelected="1" view="pageBreakPreview" zoomScaleNormal="100" zoomScaleSheetLayoutView="100" workbookViewId="0">
      <pane xSplit="5" ySplit="7" topLeftCell="F8" activePane="bottomRight" state="frozen"/>
      <selection activeCell="Q31" sqref="Q31"/>
      <selection pane="topRight" activeCell="Q31" sqref="Q31"/>
      <selection pane="bottomLeft" activeCell="Q31" sqref="Q31"/>
      <selection pane="bottomRight" activeCell="Q31" sqref="Q31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3" width="13.625" style="1" customWidth="1"/>
    <col min="24" max="27" width="12" style="1" customWidth="1"/>
    <col min="28" max="16384" width="9" style="1"/>
  </cols>
  <sheetData>
    <row r="1" spans="1:27" ht="33.950000000000003" customHeight="1">
      <c r="A1" s="17" t="s">
        <v>0</v>
      </c>
      <c r="B1" s="13"/>
      <c r="C1" s="13"/>
      <c r="D1" s="21" t="s">
        <v>245</v>
      </c>
      <c r="E1" s="14"/>
      <c r="F1" s="14"/>
      <c r="G1" s="14"/>
    </row>
    <row r="2" spans="1:27" ht="15" customHeight="1"/>
    <row r="3" spans="1:27" ht="15" customHeight="1">
      <c r="A3" s="15" t="s">
        <v>147</v>
      </c>
      <c r="B3" s="15"/>
      <c r="C3" s="15"/>
      <c r="D3" s="15"/>
    </row>
    <row r="4" spans="1:27" ht="15" customHeight="1">
      <c r="A4" s="15"/>
      <c r="B4" s="15"/>
      <c r="C4" s="15"/>
      <c r="D4" s="15"/>
    </row>
    <row r="5" spans="1:27" ht="15.95" customHeight="1">
      <c r="A5" s="12" t="s">
        <v>238</v>
      </c>
      <c r="B5" s="12"/>
      <c r="C5" s="12"/>
      <c r="D5" s="12"/>
      <c r="K5" s="16"/>
      <c r="M5" s="16"/>
      <c r="Q5" s="16" t="s">
        <v>43</v>
      </c>
    </row>
    <row r="6" spans="1:27" ht="15.95" customHeight="1">
      <c r="A6" s="114" t="s">
        <v>44</v>
      </c>
      <c r="B6" s="113"/>
      <c r="C6" s="113"/>
      <c r="D6" s="113"/>
      <c r="E6" s="113"/>
      <c r="F6" s="118" t="s">
        <v>250</v>
      </c>
      <c r="G6" s="126"/>
      <c r="H6" s="118" t="s">
        <v>258</v>
      </c>
      <c r="I6" s="118"/>
      <c r="J6" s="118" t="s">
        <v>261</v>
      </c>
      <c r="K6" s="118"/>
      <c r="L6" s="118" t="s">
        <v>262</v>
      </c>
      <c r="M6" s="118"/>
      <c r="N6" s="118" t="s">
        <v>254</v>
      </c>
      <c r="O6" s="118"/>
      <c r="P6" s="118" t="s">
        <v>256</v>
      </c>
      <c r="Q6" s="118"/>
    </row>
    <row r="7" spans="1:27" ht="15.95" customHeight="1">
      <c r="A7" s="113"/>
      <c r="B7" s="113"/>
      <c r="C7" s="113"/>
      <c r="D7" s="113"/>
      <c r="E7" s="113"/>
      <c r="F7" s="52" t="s">
        <v>251</v>
      </c>
      <c r="G7" s="127" t="s">
        <v>252</v>
      </c>
      <c r="H7" s="52" t="s">
        <v>251</v>
      </c>
      <c r="I7" s="103" t="s">
        <v>252</v>
      </c>
      <c r="J7" s="52" t="s">
        <v>251</v>
      </c>
      <c r="K7" s="103" t="s">
        <v>252</v>
      </c>
      <c r="L7" s="52" t="s">
        <v>251</v>
      </c>
      <c r="M7" s="103" t="s">
        <v>252</v>
      </c>
      <c r="N7" s="52" t="s">
        <v>251</v>
      </c>
      <c r="O7" s="101" t="s">
        <v>252</v>
      </c>
      <c r="P7" s="52" t="s">
        <v>251</v>
      </c>
      <c r="Q7" s="101" t="s">
        <v>252</v>
      </c>
    </row>
    <row r="8" spans="1:27" ht="15.95" customHeight="1">
      <c r="A8" s="111" t="s">
        <v>83</v>
      </c>
      <c r="B8" s="60" t="s">
        <v>45</v>
      </c>
      <c r="C8" s="54"/>
      <c r="D8" s="54"/>
      <c r="E8" s="64" t="s">
        <v>36</v>
      </c>
      <c r="F8" s="100">
        <v>25900</v>
      </c>
      <c r="G8" s="128">
        <v>27225</v>
      </c>
      <c r="H8" s="104">
        <v>2003</v>
      </c>
      <c r="I8" s="104">
        <v>1981</v>
      </c>
      <c r="J8" s="104">
        <v>1061</v>
      </c>
      <c r="K8" s="104">
        <v>1357</v>
      </c>
      <c r="L8" s="104">
        <v>38514</v>
      </c>
      <c r="M8" s="104">
        <v>36840</v>
      </c>
      <c r="N8" s="100">
        <v>42338</v>
      </c>
      <c r="O8" s="100">
        <v>42099</v>
      </c>
      <c r="P8" s="100">
        <v>47670</v>
      </c>
      <c r="Q8" s="100">
        <v>47832</v>
      </c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ht="15.95" customHeight="1">
      <c r="A9" s="111"/>
      <c r="B9" s="62"/>
      <c r="C9" s="54" t="s">
        <v>46</v>
      </c>
      <c r="D9" s="54"/>
      <c r="E9" s="64" t="s">
        <v>37</v>
      </c>
      <c r="F9" s="100">
        <v>25900</v>
      </c>
      <c r="G9" s="128">
        <v>26534</v>
      </c>
      <c r="H9" s="104">
        <v>2003</v>
      </c>
      <c r="I9" s="104">
        <v>1981</v>
      </c>
      <c r="J9" s="104">
        <v>1050</v>
      </c>
      <c r="K9" s="104">
        <v>1303</v>
      </c>
      <c r="L9" s="104">
        <v>38508</v>
      </c>
      <c r="M9" s="104">
        <v>36215</v>
      </c>
      <c r="N9" s="100">
        <v>41963</v>
      </c>
      <c r="O9" s="100">
        <v>41803</v>
      </c>
      <c r="P9" s="100">
        <v>47495</v>
      </c>
      <c r="Q9" s="100">
        <v>47762</v>
      </c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15.95" customHeight="1">
      <c r="A10" s="111"/>
      <c r="B10" s="61"/>
      <c r="C10" s="54" t="s">
        <v>47</v>
      </c>
      <c r="D10" s="54"/>
      <c r="E10" s="64" t="s">
        <v>38</v>
      </c>
      <c r="F10" s="100">
        <v>0</v>
      </c>
      <c r="G10" s="128">
        <v>691</v>
      </c>
      <c r="H10" s="104">
        <v>0</v>
      </c>
      <c r="I10" s="104">
        <v>0</v>
      </c>
      <c r="J10" s="66">
        <v>11</v>
      </c>
      <c r="K10" s="66">
        <v>54</v>
      </c>
      <c r="L10" s="104">
        <v>6</v>
      </c>
      <c r="M10" s="104">
        <v>625</v>
      </c>
      <c r="N10" s="100">
        <v>375</v>
      </c>
      <c r="O10" s="100">
        <v>296</v>
      </c>
      <c r="P10" s="100">
        <v>175</v>
      </c>
      <c r="Q10" s="100">
        <v>70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15.95" customHeight="1">
      <c r="A11" s="111"/>
      <c r="B11" s="60" t="s">
        <v>48</v>
      </c>
      <c r="C11" s="54"/>
      <c r="D11" s="54"/>
      <c r="E11" s="64" t="s">
        <v>39</v>
      </c>
      <c r="F11" s="100">
        <v>23839</v>
      </c>
      <c r="G11" s="128">
        <v>24250</v>
      </c>
      <c r="H11" s="104">
        <v>2081</v>
      </c>
      <c r="I11" s="104">
        <v>2073</v>
      </c>
      <c r="J11" s="104">
        <v>1346</v>
      </c>
      <c r="K11" s="104">
        <v>1441</v>
      </c>
      <c r="L11" s="104">
        <v>36268</v>
      </c>
      <c r="M11" s="104">
        <v>37262</v>
      </c>
      <c r="N11" s="100">
        <v>32826</v>
      </c>
      <c r="O11" s="100">
        <v>32661</v>
      </c>
      <c r="P11" s="100">
        <v>45566</v>
      </c>
      <c r="Q11" s="100">
        <v>47098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ht="15.95" customHeight="1">
      <c r="A12" s="111"/>
      <c r="B12" s="62"/>
      <c r="C12" s="54" t="s">
        <v>49</v>
      </c>
      <c r="D12" s="54"/>
      <c r="E12" s="64" t="s">
        <v>40</v>
      </c>
      <c r="F12" s="100">
        <v>23839</v>
      </c>
      <c r="G12" s="128">
        <v>23559</v>
      </c>
      <c r="H12" s="104">
        <v>2081</v>
      </c>
      <c r="I12" s="104">
        <v>2073</v>
      </c>
      <c r="J12" s="104">
        <v>1346</v>
      </c>
      <c r="K12" s="104">
        <v>1441</v>
      </c>
      <c r="L12" s="104">
        <v>36268</v>
      </c>
      <c r="M12" s="104">
        <v>37197</v>
      </c>
      <c r="N12" s="100">
        <v>32798</v>
      </c>
      <c r="O12" s="100">
        <v>32559</v>
      </c>
      <c r="P12" s="100">
        <v>45395</v>
      </c>
      <c r="Q12" s="100">
        <v>47082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ht="15.95" customHeight="1">
      <c r="A13" s="111"/>
      <c r="B13" s="61"/>
      <c r="C13" s="54" t="s">
        <v>50</v>
      </c>
      <c r="D13" s="54"/>
      <c r="E13" s="64" t="s">
        <v>41</v>
      </c>
      <c r="F13" s="100">
        <v>0</v>
      </c>
      <c r="G13" s="128">
        <v>691</v>
      </c>
      <c r="H13" s="66">
        <v>0</v>
      </c>
      <c r="I13" s="66">
        <v>0</v>
      </c>
      <c r="J13" s="66">
        <v>0</v>
      </c>
      <c r="K13" s="66">
        <v>0</v>
      </c>
      <c r="L13" s="104">
        <v>0</v>
      </c>
      <c r="M13" s="104">
        <v>65</v>
      </c>
      <c r="N13" s="100">
        <v>28</v>
      </c>
      <c r="O13" s="100">
        <v>102</v>
      </c>
      <c r="P13" s="100">
        <v>171</v>
      </c>
      <c r="Q13" s="100">
        <v>16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ht="15.95" customHeight="1">
      <c r="A14" s="111"/>
      <c r="B14" s="54" t="s">
        <v>51</v>
      </c>
      <c r="C14" s="54"/>
      <c r="D14" s="54"/>
      <c r="E14" s="64" t="s">
        <v>148</v>
      </c>
      <c r="F14" s="100">
        <f>F9-F12</f>
        <v>2061</v>
      </c>
      <c r="G14" s="128">
        <f>G9-G12</f>
        <v>2975</v>
      </c>
      <c r="H14" s="104">
        <f t="shared" ref="H14:K15" si="0">H9-H12</f>
        <v>-78</v>
      </c>
      <c r="I14" s="104">
        <f t="shared" si="0"/>
        <v>-92</v>
      </c>
      <c r="J14" s="104">
        <v>-297</v>
      </c>
      <c r="K14" s="104">
        <f t="shared" ref="J14:M15" si="1">K9-K12</f>
        <v>-138</v>
      </c>
      <c r="L14" s="104">
        <f t="shared" si="1"/>
        <v>2240</v>
      </c>
      <c r="M14" s="104">
        <f t="shared" si="1"/>
        <v>-982</v>
      </c>
      <c r="N14" s="100">
        <f t="shared" ref="H14:Q15" si="2">N9-N12</f>
        <v>9165</v>
      </c>
      <c r="O14" s="100">
        <f t="shared" si="2"/>
        <v>9244</v>
      </c>
      <c r="P14" s="100">
        <f t="shared" si="2"/>
        <v>2100</v>
      </c>
      <c r="Q14" s="100">
        <f t="shared" si="2"/>
        <v>680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ht="15.95" customHeight="1">
      <c r="A15" s="111"/>
      <c r="B15" s="54" t="s">
        <v>52</v>
      </c>
      <c r="C15" s="54"/>
      <c r="D15" s="54"/>
      <c r="E15" s="64" t="s">
        <v>149</v>
      </c>
      <c r="F15" s="100">
        <f t="shared" ref="F15:G15" si="3">F10-F13</f>
        <v>0</v>
      </c>
      <c r="G15" s="128">
        <f t="shared" si="3"/>
        <v>0</v>
      </c>
      <c r="H15" s="104">
        <f t="shared" si="0"/>
        <v>0</v>
      </c>
      <c r="I15" s="104">
        <f t="shared" si="0"/>
        <v>0</v>
      </c>
      <c r="J15" s="104">
        <f t="shared" si="1"/>
        <v>11</v>
      </c>
      <c r="K15" s="104">
        <f t="shared" si="1"/>
        <v>54</v>
      </c>
      <c r="L15" s="104">
        <f t="shared" si="1"/>
        <v>6</v>
      </c>
      <c r="M15" s="104">
        <f t="shared" si="1"/>
        <v>560</v>
      </c>
      <c r="N15" s="100">
        <f t="shared" si="2"/>
        <v>347</v>
      </c>
      <c r="O15" s="100">
        <f t="shared" si="2"/>
        <v>194</v>
      </c>
      <c r="P15" s="100">
        <f t="shared" si="2"/>
        <v>4</v>
      </c>
      <c r="Q15" s="100">
        <f t="shared" si="2"/>
        <v>54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ht="15.95" customHeight="1">
      <c r="A16" s="111"/>
      <c r="B16" s="54" t="s">
        <v>53</v>
      </c>
      <c r="C16" s="54"/>
      <c r="D16" s="54"/>
      <c r="E16" s="64" t="s">
        <v>150</v>
      </c>
      <c r="F16" s="100">
        <f t="shared" ref="F16:L16" si="4">F8-F11</f>
        <v>2061</v>
      </c>
      <c r="G16" s="128">
        <f t="shared" si="4"/>
        <v>2975</v>
      </c>
      <c r="H16" s="104">
        <f t="shared" si="4"/>
        <v>-78</v>
      </c>
      <c r="I16" s="104">
        <f t="shared" si="4"/>
        <v>-92</v>
      </c>
      <c r="J16" s="104">
        <f t="shared" si="4"/>
        <v>-285</v>
      </c>
      <c r="K16" s="104">
        <f>K8-K11</f>
        <v>-84</v>
      </c>
      <c r="L16" s="104">
        <f t="shared" si="4"/>
        <v>2246</v>
      </c>
      <c r="M16" s="104">
        <f>M8-M11</f>
        <v>-422</v>
      </c>
      <c r="N16" s="100">
        <f t="shared" ref="H16:Q16" si="5">N8-N11</f>
        <v>9512</v>
      </c>
      <c r="O16" s="100">
        <f t="shared" si="5"/>
        <v>9438</v>
      </c>
      <c r="P16" s="100">
        <f t="shared" si="5"/>
        <v>2104</v>
      </c>
      <c r="Q16" s="100">
        <f t="shared" si="5"/>
        <v>734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ht="15.95" customHeight="1">
      <c r="A17" s="111"/>
      <c r="B17" s="54" t="s">
        <v>54</v>
      </c>
      <c r="C17" s="54"/>
      <c r="D17" s="54"/>
      <c r="E17" s="52"/>
      <c r="F17" s="66">
        <v>3746</v>
      </c>
      <c r="G17" s="132">
        <v>5808</v>
      </c>
      <c r="H17" s="66">
        <v>4632</v>
      </c>
      <c r="I17" s="66">
        <v>4554</v>
      </c>
      <c r="J17" s="104">
        <v>854</v>
      </c>
      <c r="K17" s="104">
        <v>568</v>
      </c>
      <c r="L17" s="104">
        <v>208358</v>
      </c>
      <c r="M17" s="104">
        <v>210604</v>
      </c>
      <c r="N17" s="66">
        <v>0</v>
      </c>
      <c r="O17" s="100">
        <v>0</v>
      </c>
      <c r="P17" s="66"/>
      <c r="Q17" s="66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ht="15.95" customHeight="1">
      <c r="A18" s="111"/>
      <c r="B18" s="54" t="s">
        <v>55</v>
      </c>
      <c r="C18" s="54"/>
      <c r="D18" s="54"/>
      <c r="E18" s="52"/>
      <c r="F18" s="67">
        <v>0</v>
      </c>
      <c r="G18" s="129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/>
      <c r="Q18" s="67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ht="15.95" customHeight="1">
      <c r="A19" s="111" t="s">
        <v>84</v>
      </c>
      <c r="B19" s="60" t="s">
        <v>56</v>
      </c>
      <c r="C19" s="54"/>
      <c r="D19" s="54"/>
      <c r="E19" s="64"/>
      <c r="F19" s="100">
        <v>2920</v>
      </c>
      <c r="G19" s="128">
        <v>3304</v>
      </c>
      <c r="H19" s="104">
        <v>1088</v>
      </c>
      <c r="I19" s="104">
        <v>1079</v>
      </c>
      <c r="J19" s="104">
        <v>1498</v>
      </c>
      <c r="K19" s="104">
        <v>1533</v>
      </c>
      <c r="L19" s="104">
        <v>18822</v>
      </c>
      <c r="M19" s="104">
        <v>23983</v>
      </c>
      <c r="N19" s="100">
        <v>3871</v>
      </c>
      <c r="O19" s="100">
        <v>3696</v>
      </c>
      <c r="P19" s="100">
        <v>22169</v>
      </c>
      <c r="Q19" s="100">
        <v>22410</v>
      </c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ht="15.95" customHeight="1">
      <c r="A20" s="111"/>
      <c r="B20" s="61"/>
      <c r="C20" s="54" t="s">
        <v>57</v>
      </c>
      <c r="D20" s="54"/>
      <c r="E20" s="64"/>
      <c r="F20" s="100">
        <v>833</v>
      </c>
      <c r="G20" s="128">
        <v>939</v>
      </c>
      <c r="H20" s="104">
        <v>495</v>
      </c>
      <c r="I20" s="104">
        <v>417</v>
      </c>
      <c r="J20" s="104">
        <v>481</v>
      </c>
      <c r="K20" s="104">
        <v>132</v>
      </c>
      <c r="L20" s="104">
        <v>17117</v>
      </c>
      <c r="M20" s="104">
        <v>18353</v>
      </c>
      <c r="N20" s="100">
        <v>2000</v>
      </c>
      <c r="O20" s="100">
        <v>2000</v>
      </c>
      <c r="P20" s="100">
        <v>15800</v>
      </c>
      <c r="Q20" s="100">
        <v>15912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t="15.95" customHeight="1">
      <c r="A21" s="111"/>
      <c r="B21" s="54" t="s">
        <v>58</v>
      </c>
      <c r="C21" s="54"/>
      <c r="D21" s="54"/>
      <c r="E21" s="64" t="s">
        <v>151</v>
      </c>
      <c r="F21" s="100">
        <v>2920</v>
      </c>
      <c r="G21" s="128">
        <v>3304</v>
      </c>
      <c r="H21" s="104">
        <v>1088</v>
      </c>
      <c r="I21" s="104">
        <v>1079</v>
      </c>
      <c r="J21" s="104">
        <v>1498</v>
      </c>
      <c r="K21" s="104">
        <v>1533</v>
      </c>
      <c r="L21" s="104">
        <v>18822</v>
      </c>
      <c r="M21" s="104">
        <v>23983</v>
      </c>
      <c r="N21" s="100">
        <v>3871</v>
      </c>
      <c r="O21" s="100">
        <v>3696</v>
      </c>
      <c r="P21" s="100">
        <v>22169</v>
      </c>
      <c r="Q21" s="100">
        <v>22410</v>
      </c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ht="15.95" customHeight="1">
      <c r="A22" s="111"/>
      <c r="B22" s="60" t="s">
        <v>59</v>
      </c>
      <c r="C22" s="54"/>
      <c r="D22" s="54"/>
      <c r="E22" s="64" t="s">
        <v>152</v>
      </c>
      <c r="F22" s="100">
        <v>4002</v>
      </c>
      <c r="G22" s="128">
        <v>4178</v>
      </c>
      <c r="H22" s="104">
        <v>1709</v>
      </c>
      <c r="I22" s="104">
        <v>1744</v>
      </c>
      <c r="J22" s="104">
        <v>1684</v>
      </c>
      <c r="K22" s="104">
        <v>1636</v>
      </c>
      <c r="L22" s="104">
        <v>32869</v>
      </c>
      <c r="M22" s="104">
        <v>36183</v>
      </c>
      <c r="N22" s="100">
        <v>25505</v>
      </c>
      <c r="O22" s="100">
        <v>23698</v>
      </c>
      <c r="P22" s="100">
        <v>39480</v>
      </c>
      <c r="Q22" s="100">
        <v>39392</v>
      </c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ht="15.95" customHeight="1">
      <c r="A23" s="111"/>
      <c r="B23" s="61" t="s">
        <v>60</v>
      </c>
      <c r="C23" s="54" t="s">
        <v>61</v>
      </c>
      <c r="D23" s="54"/>
      <c r="E23" s="64"/>
      <c r="F23" s="100">
        <v>2711</v>
      </c>
      <c r="G23" s="128">
        <v>2598</v>
      </c>
      <c r="H23" s="104">
        <v>1199</v>
      </c>
      <c r="I23" s="104">
        <v>1222</v>
      </c>
      <c r="J23" s="104">
        <v>184</v>
      </c>
      <c r="K23" s="104">
        <v>166</v>
      </c>
      <c r="L23" s="104">
        <v>21752</v>
      </c>
      <c r="M23" s="104">
        <v>24951</v>
      </c>
      <c r="N23" s="100">
        <v>6435</v>
      </c>
      <c r="O23" s="100">
        <v>6549</v>
      </c>
      <c r="P23" s="100">
        <v>17551</v>
      </c>
      <c r="Q23" s="100">
        <v>16741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ht="15.95" customHeight="1">
      <c r="A24" s="111"/>
      <c r="B24" s="54" t="s">
        <v>153</v>
      </c>
      <c r="C24" s="54"/>
      <c r="D24" s="54"/>
      <c r="E24" s="64" t="s">
        <v>154</v>
      </c>
      <c r="F24" s="100">
        <f>F21-F22</f>
        <v>-1082</v>
      </c>
      <c r="G24" s="128">
        <f>G21-G22</f>
        <v>-874</v>
      </c>
      <c r="H24" s="104">
        <f t="shared" ref="H24:I24" si="6">H21-H22</f>
        <v>-621</v>
      </c>
      <c r="I24" s="104">
        <f>I21-I22</f>
        <v>-665</v>
      </c>
      <c r="J24" s="104">
        <f t="shared" ref="J24:M24" si="7">J21-J22</f>
        <v>-186</v>
      </c>
      <c r="K24" s="104">
        <f t="shared" si="7"/>
        <v>-103</v>
      </c>
      <c r="L24" s="104">
        <f t="shared" si="7"/>
        <v>-14047</v>
      </c>
      <c r="M24" s="104">
        <f>M21-M22</f>
        <v>-12200</v>
      </c>
      <c r="N24" s="100">
        <f>N21-N22</f>
        <v>-21634</v>
      </c>
      <c r="O24" s="100">
        <f t="shared" ref="O24:Q24" si="8">O21-O22</f>
        <v>-20002</v>
      </c>
      <c r="P24" s="100">
        <f t="shared" si="8"/>
        <v>-17311</v>
      </c>
      <c r="Q24" s="100">
        <f t="shared" si="8"/>
        <v>-16982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ht="15.95" customHeight="1">
      <c r="A25" s="111"/>
      <c r="B25" s="60" t="s">
        <v>62</v>
      </c>
      <c r="C25" s="60"/>
      <c r="D25" s="60"/>
      <c r="E25" s="115" t="s">
        <v>155</v>
      </c>
      <c r="F25" s="109">
        <v>2</v>
      </c>
      <c r="G25" s="130">
        <v>2</v>
      </c>
      <c r="H25" s="109">
        <v>621</v>
      </c>
      <c r="I25" s="109">
        <v>665</v>
      </c>
      <c r="J25" s="109">
        <v>186</v>
      </c>
      <c r="K25" s="109">
        <v>103</v>
      </c>
      <c r="L25" s="109">
        <v>14047</v>
      </c>
      <c r="M25" s="109">
        <v>12200</v>
      </c>
      <c r="N25" s="109">
        <v>21634</v>
      </c>
      <c r="O25" s="109">
        <v>20002</v>
      </c>
      <c r="P25" s="109">
        <v>17311</v>
      </c>
      <c r="Q25" s="109">
        <v>16982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ht="15.95" customHeight="1">
      <c r="A26" s="111"/>
      <c r="B26" s="81" t="s">
        <v>63</v>
      </c>
      <c r="C26" s="81"/>
      <c r="D26" s="81"/>
      <c r="E26" s="116"/>
      <c r="F26" s="110"/>
      <c r="G26" s="131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ht="15.95" customHeight="1">
      <c r="A27" s="111"/>
      <c r="B27" s="54" t="s">
        <v>156</v>
      </c>
      <c r="C27" s="54"/>
      <c r="D27" s="54"/>
      <c r="E27" s="64" t="s">
        <v>157</v>
      </c>
      <c r="F27" s="100">
        <f t="shared" ref="F27:M27" si="9">F24+F25</f>
        <v>-1080</v>
      </c>
      <c r="G27" s="128">
        <f t="shared" si="9"/>
        <v>-872</v>
      </c>
      <c r="H27" s="104">
        <f t="shared" si="9"/>
        <v>0</v>
      </c>
      <c r="I27" s="104">
        <f t="shared" si="9"/>
        <v>0</v>
      </c>
      <c r="J27" s="104">
        <f t="shared" si="9"/>
        <v>0</v>
      </c>
      <c r="K27" s="104">
        <f t="shared" si="9"/>
        <v>0</v>
      </c>
      <c r="L27" s="104">
        <f t="shared" si="9"/>
        <v>0</v>
      </c>
      <c r="M27" s="104">
        <f t="shared" si="9"/>
        <v>0</v>
      </c>
      <c r="N27" s="100">
        <f t="shared" ref="H27:Q27" si="10">N24+N25</f>
        <v>0</v>
      </c>
      <c r="O27" s="100">
        <f t="shared" si="10"/>
        <v>0</v>
      </c>
      <c r="P27" s="100">
        <f t="shared" si="10"/>
        <v>0</v>
      </c>
      <c r="Q27" s="100">
        <f t="shared" si="10"/>
        <v>0</v>
      </c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ht="15.95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ht="15.95" customHeight="1">
      <c r="A29" s="12"/>
      <c r="F29" s="18"/>
      <c r="G29" s="18"/>
      <c r="H29" s="18"/>
      <c r="I29" s="18"/>
      <c r="J29" s="19"/>
      <c r="K29" s="19"/>
      <c r="L29" s="19"/>
      <c r="M29" s="19"/>
      <c r="N29" s="18"/>
      <c r="O29" s="18"/>
      <c r="P29" s="18"/>
      <c r="Q29" s="19" t="s">
        <v>158</v>
      </c>
      <c r="R29" s="18"/>
      <c r="S29" s="18"/>
      <c r="T29" s="18"/>
      <c r="U29" s="18"/>
      <c r="V29" s="18"/>
      <c r="W29" s="18"/>
      <c r="X29" s="18"/>
      <c r="Y29" s="18"/>
      <c r="Z29" s="18"/>
      <c r="AA29" s="19"/>
    </row>
    <row r="30" spans="1:27" ht="15.95" customHeight="1">
      <c r="A30" s="113" t="s">
        <v>64</v>
      </c>
      <c r="B30" s="113"/>
      <c r="C30" s="113"/>
      <c r="D30" s="113"/>
      <c r="E30" s="113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25"/>
      <c r="S30" s="18"/>
      <c r="T30" s="25"/>
      <c r="U30" s="18"/>
      <c r="V30" s="25"/>
      <c r="W30" s="18"/>
      <c r="X30" s="25"/>
      <c r="Y30" s="18"/>
      <c r="Z30" s="25"/>
      <c r="AA30" s="18"/>
    </row>
    <row r="31" spans="1:27" ht="15.95" customHeight="1">
      <c r="A31" s="113"/>
      <c r="B31" s="113"/>
      <c r="C31" s="113"/>
      <c r="D31" s="113"/>
      <c r="E31" s="113"/>
      <c r="F31" s="52" t="s">
        <v>251</v>
      </c>
      <c r="G31" s="101" t="s">
        <v>252</v>
      </c>
      <c r="H31" s="52" t="s">
        <v>237</v>
      </c>
      <c r="I31" s="82" t="s">
        <v>240</v>
      </c>
      <c r="J31" s="52" t="s">
        <v>237</v>
      </c>
      <c r="K31" s="103" t="s">
        <v>240</v>
      </c>
      <c r="L31" s="52" t="s">
        <v>237</v>
      </c>
      <c r="M31" s="82" t="s">
        <v>240</v>
      </c>
      <c r="N31" s="52" t="s">
        <v>237</v>
      </c>
      <c r="O31" s="82" t="s">
        <v>240</v>
      </c>
      <c r="P31" s="52" t="s">
        <v>237</v>
      </c>
      <c r="Q31" s="82" t="s">
        <v>240</v>
      </c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ht="15.95" customHeight="1">
      <c r="A32" s="111" t="s">
        <v>85</v>
      </c>
      <c r="B32" s="60" t="s">
        <v>45</v>
      </c>
      <c r="C32" s="54"/>
      <c r="D32" s="54"/>
      <c r="E32" s="64" t="s">
        <v>36</v>
      </c>
      <c r="F32" s="100"/>
      <c r="G32" s="100"/>
      <c r="H32" s="65"/>
      <c r="I32" s="65"/>
      <c r="J32" s="104"/>
      <c r="K32" s="104"/>
      <c r="L32" s="65"/>
      <c r="M32" s="65"/>
      <c r="N32" s="65"/>
      <c r="O32" s="65"/>
      <c r="P32" s="65"/>
      <c r="Q32" s="65"/>
      <c r="R32" s="22"/>
      <c r="S32" s="22"/>
      <c r="T32" s="22"/>
      <c r="U32" s="22"/>
      <c r="V32" s="24"/>
      <c r="W32" s="24"/>
      <c r="X32" s="22"/>
      <c r="Y32" s="22"/>
      <c r="Z32" s="24"/>
      <c r="AA32" s="24"/>
    </row>
    <row r="33" spans="1:27" ht="15.95" customHeight="1">
      <c r="A33" s="117"/>
      <c r="B33" s="62"/>
      <c r="C33" s="60" t="s">
        <v>65</v>
      </c>
      <c r="D33" s="54"/>
      <c r="E33" s="64"/>
      <c r="F33" s="100"/>
      <c r="G33" s="100"/>
      <c r="H33" s="65"/>
      <c r="I33" s="65"/>
      <c r="J33" s="104"/>
      <c r="K33" s="104"/>
      <c r="L33" s="65"/>
      <c r="M33" s="65"/>
      <c r="N33" s="65"/>
      <c r="O33" s="65"/>
      <c r="P33" s="65"/>
      <c r="Q33" s="65"/>
      <c r="R33" s="22"/>
      <c r="S33" s="22"/>
      <c r="T33" s="22"/>
      <c r="U33" s="22"/>
      <c r="V33" s="24"/>
      <c r="W33" s="24"/>
      <c r="X33" s="22"/>
      <c r="Y33" s="22"/>
      <c r="Z33" s="24"/>
      <c r="AA33" s="24"/>
    </row>
    <row r="34" spans="1:27" ht="15.95" customHeight="1">
      <c r="A34" s="117"/>
      <c r="B34" s="62"/>
      <c r="C34" s="61"/>
      <c r="D34" s="54" t="s">
        <v>66</v>
      </c>
      <c r="E34" s="64"/>
      <c r="F34" s="100"/>
      <c r="G34" s="100"/>
      <c r="H34" s="65"/>
      <c r="I34" s="65"/>
      <c r="J34" s="104"/>
      <c r="K34" s="104"/>
      <c r="L34" s="65"/>
      <c r="M34" s="65"/>
      <c r="N34" s="65"/>
      <c r="O34" s="65"/>
      <c r="P34" s="65"/>
      <c r="Q34" s="65"/>
      <c r="R34" s="22"/>
      <c r="S34" s="22"/>
      <c r="T34" s="22"/>
      <c r="U34" s="22"/>
      <c r="V34" s="24"/>
      <c r="W34" s="24"/>
      <c r="X34" s="22"/>
      <c r="Y34" s="22"/>
      <c r="Z34" s="24"/>
      <c r="AA34" s="24"/>
    </row>
    <row r="35" spans="1:27" ht="15.95" customHeight="1">
      <c r="A35" s="117"/>
      <c r="B35" s="61"/>
      <c r="C35" s="54" t="s">
        <v>67</v>
      </c>
      <c r="D35" s="54"/>
      <c r="E35" s="64"/>
      <c r="F35" s="100"/>
      <c r="G35" s="100"/>
      <c r="H35" s="65"/>
      <c r="I35" s="65"/>
      <c r="J35" s="67"/>
      <c r="K35" s="67"/>
      <c r="L35" s="67"/>
      <c r="M35" s="67"/>
      <c r="N35" s="65"/>
      <c r="O35" s="65"/>
      <c r="P35" s="65"/>
      <c r="Q35" s="65"/>
      <c r="R35" s="22"/>
      <c r="S35" s="22"/>
      <c r="T35" s="22"/>
      <c r="U35" s="22"/>
      <c r="V35" s="24"/>
      <c r="W35" s="24"/>
      <c r="X35" s="22"/>
      <c r="Y35" s="22"/>
      <c r="Z35" s="24"/>
      <c r="AA35" s="24"/>
    </row>
    <row r="36" spans="1:27" ht="15.95" customHeight="1">
      <c r="A36" s="117"/>
      <c r="B36" s="60" t="s">
        <v>48</v>
      </c>
      <c r="C36" s="54"/>
      <c r="D36" s="54"/>
      <c r="E36" s="64" t="s">
        <v>37</v>
      </c>
      <c r="F36" s="100"/>
      <c r="G36" s="100"/>
      <c r="H36" s="65"/>
      <c r="I36" s="65"/>
      <c r="J36" s="104"/>
      <c r="K36" s="104"/>
      <c r="L36" s="65"/>
      <c r="M36" s="65"/>
      <c r="N36" s="65"/>
      <c r="O36" s="65"/>
      <c r="P36" s="65"/>
      <c r="Q36" s="65"/>
      <c r="R36" s="22"/>
      <c r="S36" s="22"/>
      <c r="T36" s="22"/>
      <c r="U36" s="22"/>
      <c r="V36" s="22"/>
      <c r="W36" s="22"/>
      <c r="X36" s="22"/>
      <c r="Y36" s="22"/>
      <c r="Z36" s="24"/>
      <c r="AA36" s="24"/>
    </row>
    <row r="37" spans="1:27" ht="15.95" customHeight="1">
      <c r="A37" s="117"/>
      <c r="B37" s="62"/>
      <c r="C37" s="54" t="s">
        <v>68</v>
      </c>
      <c r="D37" s="54"/>
      <c r="E37" s="64"/>
      <c r="F37" s="100"/>
      <c r="G37" s="100"/>
      <c r="H37" s="65"/>
      <c r="I37" s="65"/>
      <c r="J37" s="104"/>
      <c r="K37" s="104"/>
      <c r="L37" s="65"/>
      <c r="M37" s="65"/>
      <c r="N37" s="65"/>
      <c r="O37" s="65"/>
      <c r="P37" s="65"/>
      <c r="Q37" s="65"/>
      <c r="R37" s="22"/>
      <c r="S37" s="22"/>
      <c r="T37" s="22"/>
      <c r="U37" s="22"/>
      <c r="V37" s="22"/>
      <c r="W37" s="22"/>
      <c r="X37" s="22"/>
      <c r="Y37" s="22"/>
      <c r="Z37" s="24"/>
      <c r="AA37" s="24"/>
    </row>
    <row r="38" spans="1:27" ht="15.95" customHeight="1">
      <c r="A38" s="117"/>
      <c r="B38" s="61"/>
      <c r="C38" s="54" t="s">
        <v>69</v>
      </c>
      <c r="D38" s="54"/>
      <c r="E38" s="64"/>
      <c r="F38" s="100"/>
      <c r="G38" s="100"/>
      <c r="H38" s="65"/>
      <c r="I38" s="65"/>
      <c r="J38" s="104"/>
      <c r="K38" s="67"/>
      <c r="L38" s="65"/>
      <c r="M38" s="67"/>
      <c r="N38" s="65"/>
      <c r="O38" s="65"/>
      <c r="P38" s="65"/>
      <c r="Q38" s="65"/>
      <c r="R38" s="22"/>
      <c r="S38" s="22"/>
      <c r="T38" s="24"/>
      <c r="U38" s="24"/>
      <c r="V38" s="22"/>
      <c r="W38" s="22"/>
      <c r="X38" s="22"/>
      <c r="Y38" s="22"/>
      <c r="Z38" s="24"/>
      <c r="AA38" s="24"/>
    </row>
    <row r="39" spans="1:27" ht="15.95" customHeight="1">
      <c r="A39" s="117"/>
      <c r="B39" s="30" t="s">
        <v>70</v>
      </c>
      <c r="C39" s="30"/>
      <c r="D39" s="30"/>
      <c r="E39" s="64" t="s">
        <v>159</v>
      </c>
      <c r="F39" s="100">
        <f t="shared" ref="F39:G39" si="11">F32-F36</f>
        <v>0</v>
      </c>
      <c r="G39" s="100">
        <f t="shared" si="11"/>
        <v>0</v>
      </c>
      <c r="H39" s="65">
        <f t="shared" ref="H39:Q39" si="12">H32-H36</f>
        <v>0</v>
      </c>
      <c r="I39" s="65">
        <f t="shared" si="12"/>
        <v>0</v>
      </c>
      <c r="J39" s="104">
        <f t="shared" ref="J39:K39" si="13">J32-J36</f>
        <v>0</v>
      </c>
      <c r="K39" s="104">
        <f t="shared" si="13"/>
        <v>0</v>
      </c>
      <c r="L39" s="65">
        <f t="shared" si="12"/>
        <v>0</v>
      </c>
      <c r="M39" s="65">
        <f t="shared" si="12"/>
        <v>0</v>
      </c>
      <c r="N39" s="65">
        <f t="shared" si="12"/>
        <v>0</v>
      </c>
      <c r="O39" s="65">
        <f t="shared" si="12"/>
        <v>0</v>
      </c>
      <c r="P39" s="65">
        <f t="shared" si="12"/>
        <v>0</v>
      </c>
      <c r="Q39" s="65">
        <f t="shared" si="12"/>
        <v>0</v>
      </c>
      <c r="R39" s="22"/>
      <c r="S39" s="22"/>
      <c r="T39" s="22"/>
      <c r="U39" s="22"/>
      <c r="V39" s="22"/>
      <c r="W39" s="22"/>
      <c r="X39" s="22"/>
      <c r="Y39" s="22"/>
      <c r="Z39" s="24"/>
      <c r="AA39" s="24"/>
    </row>
    <row r="40" spans="1:27" ht="15.95" customHeight="1">
      <c r="A40" s="111" t="s">
        <v>86</v>
      </c>
      <c r="B40" s="60" t="s">
        <v>71</v>
      </c>
      <c r="C40" s="54"/>
      <c r="D40" s="54"/>
      <c r="E40" s="64" t="s">
        <v>39</v>
      </c>
      <c r="F40" s="100"/>
      <c r="G40" s="100"/>
      <c r="H40" s="65"/>
      <c r="I40" s="65"/>
      <c r="J40" s="104"/>
      <c r="K40" s="104"/>
      <c r="L40" s="65"/>
      <c r="M40" s="65"/>
      <c r="N40" s="65"/>
      <c r="O40" s="65"/>
      <c r="P40" s="65"/>
      <c r="Q40" s="65"/>
      <c r="R40" s="22"/>
      <c r="S40" s="22"/>
      <c r="T40" s="22"/>
      <c r="U40" s="22"/>
      <c r="V40" s="24"/>
      <c r="W40" s="24"/>
      <c r="X40" s="24"/>
      <c r="Y40" s="24"/>
      <c r="Z40" s="22"/>
      <c r="AA40" s="22"/>
    </row>
    <row r="41" spans="1:27" ht="15.95" customHeight="1">
      <c r="A41" s="112"/>
      <c r="B41" s="61"/>
      <c r="C41" s="54" t="s">
        <v>72</v>
      </c>
      <c r="D41" s="54"/>
      <c r="E41" s="64"/>
      <c r="F41" s="67"/>
      <c r="G41" s="67"/>
      <c r="H41" s="67"/>
      <c r="I41" s="67"/>
      <c r="J41" s="104"/>
      <c r="K41" s="104"/>
      <c r="L41" s="65"/>
      <c r="M41" s="65"/>
      <c r="N41" s="65"/>
      <c r="O41" s="65"/>
      <c r="P41" s="65"/>
      <c r="Q41" s="65"/>
      <c r="R41" s="24"/>
      <c r="S41" s="24"/>
      <c r="T41" s="24"/>
      <c r="U41" s="24"/>
      <c r="V41" s="24"/>
      <c r="W41" s="24"/>
      <c r="X41" s="24"/>
      <c r="Y41" s="24"/>
      <c r="Z41" s="22"/>
      <c r="AA41" s="22"/>
    </row>
    <row r="42" spans="1:27" ht="15.95" customHeight="1">
      <c r="A42" s="112"/>
      <c r="B42" s="60" t="s">
        <v>59</v>
      </c>
      <c r="C42" s="54"/>
      <c r="D42" s="54"/>
      <c r="E42" s="64" t="s">
        <v>40</v>
      </c>
      <c r="F42" s="100"/>
      <c r="G42" s="100"/>
      <c r="H42" s="65"/>
      <c r="I42" s="65"/>
      <c r="J42" s="104"/>
      <c r="K42" s="104"/>
      <c r="L42" s="65"/>
      <c r="M42" s="65"/>
      <c r="N42" s="65"/>
      <c r="O42" s="65"/>
      <c r="P42" s="65"/>
      <c r="Q42" s="65"/>
      <c r="R42" s="22"/>
      <c r="S42" s="22"/>
      <c r="T42" s="22"/>
      <c r="U42" s="22"/>
      <c r="V42" s="24"/>
      <c r="W42" s="24"/>
      <c r="X42" s="22"/>
      <c r="Y42" s="22"/>
      <c r="Z42" s="22"/>
      <c r="AA42" s="22"/>
    </row>
    <row r="43" spans="1:27" ht="15.95" customHeight="1">
      <c r="A43" s="112"/>
      <c r="B43" s="61"/>
      <c r="C43" s="54" t="s">
        <v>73</v>
      </c>
      <c r="D43" s="54"/>
      <c r="E43" s="64"/>
      <c r="F43" s="100"/>
      <c r="G43" s="100"/>
      <c r="H43" s="65"/>
      <c r="I43" s="65"/>
      <c r="J43" s="67"/>
      <c r="K43" s="67"/>
      <c r="L43" s="67"/>
      <c r="M43" s="67"/>
      <c r="N43" s="65"/>
      <c r="O43" s="65"/>
      <c r="P43" s="65"/>
      <c r="Q43" s="65"/>
      <c r="R43" s="22"/>
      <c r="S43" s="22"/>
      <c r="T43" s="24"/>
      <c r="U43" s="22"/>
      <c r="V43" s="24"/>
      <c r="W43" s="24"/>
      <c r="X43" s="22"/>
      <c r="Y43" s="22"/>
      <c r="Z43" s="24"/>
      <c r="AA43" s="24"/>
    </row>
    <row r="44" spans="1:27" ht="15.95" customHeight="1">
      <c r="A44" s="112"/>
      <c r="B44" s="54" t="s">
        <v>70</v>
      </c>
      <c r="C44" s="54"/>
      <c r="D44" s="54"/>
      <c r="E44" s="64" t="s">
        <v>160</v>
      </c>
      <c r="F44" s="67">
        <f t="shared" ref="F44:G44" si="14">F40-F42</f>
        <v>0</v>
      </c>
      <c r="G44" s="67">
        <f t="shared" si="14"/>
        <v>0</v>
      </c>
      <c r="H44" s="67">
        <f t="shared" ref="H44:Q44" si="15">H40-H42</f>
        <v>0</v>
      </c>
      <c r="I44" s="67">
        <f t="shared" si="15"/>
        <v>0</v>
      </c>
      <c r="J44" s="67">
        <f t="shared" ref="J44:K44" si="16">J40-J42</f>
        <v>0</v>
      </c>
      <c r="K44" s="67">
        <f t="shared" si="16"/>
        <v>0</v>
      </c>
      <c r="L44" s="67">
        <f t="shared" si="15"/>
        <v>0</v>
      </c>
      <c r="M44" s="67">
        <f t="shared" si="15"/>
        <v>0</v>
      </c>
      <c r="N44" s="67">
        <f t="shared" si="15"/>
        <v>0</v>
      </c>
      <c r="O44" s="67">
        <f t="shared" si="15"/>
        <v>0</v>
      </c>
      <c r="P44" s="67">
        <f t="shared" si="15"/>
        <v>0</v>
      </c>
      <c r="Q44" s="67">
        <f t="shared" si="15"/>
        <v>0</v>
      </c>
      <c r="R44" s="24"/>
      <c r="S44" s="24"/>
      <c r="T44" s="22"/>
      <c r="U44" s="22"/>
      <c r="V44" s="24"/>
      <c r="W44" s="24"/>
      <c r="X44" s="22"/>
      <c r="Y44" s="22"/>
      <c r="Z44" s="22"/>
      <c r="AA44" s="22"/>
    </row>
    <row r="45" spans="1:27" ht="15.95" customHeight="1">
      <c r="A45" s="111" t="s">
        <v>78</v>
      </c>
      <c r="B45" s="30" t="s">
        <v>74</v>
      </c>
      <c r="C45" s="30"/>
      <c r="D45" s="30"/>
      <c r="E45" s="64" t="s">
        <v>161</v>
      </c>
      <c r="F45" s="100">
        <f t="shared" ref="F45:G45" si="17">F39+F44</f>
        <v>0</v>
      </c>
      <c r="G45" s="100">
        <f t="shared" si="17"/>
        <v>0</v>
      </c>
      <c r="H45" s="65">
        <f t="shared" ref="H45:Q45" si="18">H39+H44</f>
        <v>0</v>
      </c>
      <c r="I45" s="65">
        <f t="shared" si="18"/>
        <v>0</v>
      </c>
      <c r="J45" s="104">
        <f t="shared" ref="J45:K45" si="19">J39+J44</f>
        <v>0</v>
      </c>
      <c r="K45" s="104">
        <f t="shared" si="19"/>
        <v>0</v>
      </c>
      <c r="L45" s="65">
        <f t="shared" si="18"/>
        <v>0</v>
      </c>
      <c r="M45" s="65">
        <f t="shared" si="18"/>
        <v>0</v>
      </c>
      <c r="N45" s="65">
        <f t="shared" si="18"/>
        <v>0</v>
      </c>
      <c r="O45" s="65">
        <f t="shared" si="18"/>
        <v>0</v>
      </c>
      <c r="P45" s="65">
        <f t="shared" si="18"/>
        <v>0</v>
      </c>
      <c r="Q45" s="65">
        <f t="shared" si="18"/>
        <v>0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5.95" customHeight="1">
      <c r="A46" s="112"/>
      <c r="B46" s="54" t="s">
        <v>75</v>
      </c>
      <c r="C46" s="54"/>
      <c r="D46" s="54"/>
      <c r="E46" s="54"/>
      <c r="F46" s="67"/>
      <c r="G46" s="67"/>
      <c r="H46" s="67"/>
      <c r="I46" s="67"/>
      <c r="J46" s="67"/>
      <c r="K46" s="67"/>
      <c r="L46" s="67"/>
      <c r="M46" s="67"/>
      <c r="N46" s="65"/>
      <c r="O46" s="65"/>
      <c r="P46" s="67"/>
      <c r="Q46" s="67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15.95" customHeight="1">
      <c r="A47" s="112"/>
      <c r="B47" s="54" t="s">
        <v>76</v>
      </c>
      <c r="C47" s="54"/>
      <c r="D47" s="54"/>
      <c r="E47" s="54"/>
      <c r="F47" s="100"/>
      <c r="G47" s="100"/>
      <c r="H47" s="65"/>
      <c r="I47" s="65"/>
      <c r="J47" s="104"/>
      <c r="K47" s="104"/>
      <c r="L47" s="65"/>
      <c r="M47" s="65"/>
      <c r="N47" s="65"/>
      <c r="O47" s="65"/>
      <c r="P47" s="65"/>
      <c r="Q47" s="65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15.95" customHeight="1">
      <c r="A48" s="112"/>
      <c r="B48" s="54" t="s">
        <v>77</v>
      </c>
      <c r="C48" s="54"/>
      <c r="D48" s="54"/>
      <c r="E48" s="54"/>
      <c r="F48" s="100"/>
      <c r="G48" s="100"/>
      <c r="H48" s="65"/>
      <c r="I48" s="65"/>
      <c r="J48" s="104"/>
      <c r="K48" s="104"/>
      <c r="L48" s="65"/>
      <c r="M48" s="65"/>
      <c r="N48" s="65"/>
      <c r="O48" s="65"/>
      <c r="P48" s="65"/>
      <c r="Q48" s="65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17" ht="15.95" customHeight="1">
      <c r="A49" s="11" t="s">
        <v>162</v>
      </c>
      <c r="Q49" s="4"/>
    </row>
    <row r="50" spans="1:17" ht="15.95" customHeight="1">
      <c r="A50" s="11"/>
    </row>
  </sheetData>
  <mergeCells count="32">
    <mergeCell ref="L6:M6"/>
    <mergeCell ref="A32:A39"/>
    <mergeCell ref="A40:A44"/>
    <mergeCell ref="A45:A48"/>
    <mergeCell ref="Q25:Q26"/>
    <mergeCell ref="A30:E31"/>
    <mergeCell ref="F30:G30"/>
    <mergeCell ref="H30:I30"/>
    <mergeCell ref="L30:M30"/>
    <mergeCell ref="N30:O30"/>
    <mergeCell ref="P30:Q30"/>
    <mergeCell ref="A19:A27"/>
    <mergeCell ref="E25:E26"/>
    <mergeCell ref="J25:J26"/>
    <mergeCell ref="K25:K26"/>
    <mergeCell ref="J30:K30"/>
    <mergeCell ref="M25:M26"/>
    <mergeCell ref="N25:N26"/>
    <mergeCell ref="O25:O26"/>
    <mergeCell ref="P25:P26"/>
    <mergeCell ref="A6:E7"/>
    <mergeCell ref="F6:G6"/>
    <mergeCell ref="F25:F26"/>
    <mergeCell ref="G25:G26"/>
    <mergeCell ref="H25:H26"/>
    <mergeCell ref="I25:I26"/>
    <mergeCell ref="L25:L26"/>
    <mergeCell ref="H6:I6"/>
    <mergeCell ref="N6:O6"/>
    <mergeCell ref="P6:Q6"/>
    <mergeCell ref="A8:A18"/>
    <mergeCell ref="J6:K6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scale="69" orientation="landscape" useFirstPageNumber="1" r:id="rId1"/>
  <headerFooter alignWithMargins="0">
    <oddHeader>&amp;R&amp;"明朝,斜体"&amp;9指定都市－1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tabSelected="1" view="pageBreakPreview" zoomScale="85" zoomScaleNormal="100" zoomScaleSheetLayoutView="85" workbookViewId="0">
      <pane xSplit="4" ySplit="7" topLeftCell="E8" activePane="bottomRight" state="frozen"/>
      <selection activeCell="Q31" sqref="Q31"/>
      <selection pane="topRight" activeCell="Q31" sqref="Q31"/>
      <selection pane="bottomLeft" activeCell="Q31" sqref="Q31"/>
      <selection pane="bottomRight" activeCell="Q31" sqref="Q31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6384" width="9" style="1"/>
  </cols>
  <sheetData>
    <row r="1" spans="1:14" ht="33.950000000000003" customHeight="1">
      <c r="A1" s="36" t="s">
        <v>0</v>
      </c>
      <c r="B1" s="36"/>
      <c r="C1" s="94" t="s">
        <v>245</v>
      </c>
      <c r="D1" s="42"/>
    </row>
    <row r="3" spans="1:14" ht="15" customHeight="1">
      <c r="A3" s="15" t="s">
        <v>163</v>
      </c>
      <c r="B3" s="15"/>
      <c r="C3" s="15"/>
      <c r="D3" s="15"/>
      <c r="E3" s="15"/>
      <c r="F3" s="15"/>
      <c r="I3" s="15"/>
      <c r="J3" s="15"/>
    </row>
    <row r="4" spans="1:14" ht="15" customHeight="1">
      <c r="A4" s="15"/>
      <c r="B4" s="15"/>
      <c r="C4" s="15"/>
      <c r="D4" s="15"/>
      <c r="E4" s="15"/>
      <c r="F4" s="15"/>
      <c r="I4" s="15"/>
      <c r="J4" s="15"/>
    </row>
    <row r="5" spans="1:14" ht="15" customHeight="1">
      <c r="A5" s="43"/>
      <c r="B5" s="43" t="s">
        <v>239</v>
      </c>
      <c r="C5" s="43"/>
      <c r="D5" s="43"/>
      <c r="H5" s="16"/>
      <c r="J5" s="16" t="s">
        <v>164</v>
      </c>
      <c r="L5" s="16"/>
      <c r="N5" s="16" t="s">
        <v>164</v>
      </c>
    </row>
    <row r="6" spans="1:14" ht="15" customHeight="1">
      <c r="A6" s="44"/>
      <c r="B6" s="45"/>
      <c r="C6" s="45"/>
      <c r="D6" s="89"/>
      <c r="E6" s="122" t="s">
        <v>246</v>
      </c>
      <c r="F6" s="122"/>
      <c r="G6" s="123" t="s">
        <v>247</v>
      </c>
      <c r="H6" s="123"/>
      <c r="I6" s="124" t="s">
        <v>248</v>
      </c>
      <c r="J6" s="124"/>
      <c r="K6" s="123"/>
      <c r="L6" s="123"/>
      <c r="M6" s="123"/>
      <c r="N6" s="123"/>
    </row>
    <row r="7" spans="1:14" ht="15" customHeight="1">
      <c r="A7" s="46"/>
      <c r="B7" s="47"/>
      <c r="C7" s="47"/>
      <c r="D7" s="90"/>
      <c r="E7" s="28" t="s">
        <v>237</v>
      </c>
      <c r="F7" s="83" t="s">
        <v>240</v>
      </c>
      <c r="G7" s="28" t="s">
        <v>237</v>
      </c>
      <c r="H7" s="28" t="s">
        <v>240</v>
      </c>
      <c r="I7" s="102" t="s">
        <v>237</v>
      </c>
      <c r="J7" s="102" t="s">
        <v>240</v>
      </c>
      <c r="K7" s="28" t="s">
        <v>237</v>
      </c>
      <c r="L7" s="28" t="s">
        <v>240</v>
      </c>
      <c r="M7" s="28" t="s">
        <v>237</v>
      </c>
      <c r="N7" s="28" t="s">
        <v>240</v>
      </c>
    </row>
    <row r="8" spans="1:14" ht="18" customHeight="1">
      <c r="A8" s="106" t="s">
        <v>165</v>
      </c>
      <c r="B8" s="84" t="s">
        <v>166</v>
      </c>
      <c r="C8" s="85"/>
      <c r="D8" s="85"/>
      <c r="E8" s="86">
        <v>5</v>
      </c>
      <c r="F8" s="86">
        <v>5</v>
      </c>
      <c r="G8" s="86">
        <v>6</v>
      </c>
      <c r="H8" s="86">
        <v>6</v>
      </c>
      <c r="I8" s="98">
        <v>27</v>
      </c>
      <c r="J8" s="98">
        <v>27</v>
      </c>
      <c r="K8" s="86"/>
      <c r="L8" s="86"/>
      <c r="M8" s="86"/>
      <c r="N8" s="98"/>
    </row>
    <row r="9" spans="1:14" ht="18" customHeight="1">
      <c r="A9" s="106"/>
      <c r="B9" s="106" t="s">
        <v>167</v>
      </c>
      <c r="C9" s="54" t="s">
        <v>168</v>
      </c>
      <c r="D9" s="54"/>
      <c r="E9" s="86">
        <v>470</v>
      </c>
      <c r="F9" s="86">
        <v>470</v>
      </c>
      <c r="G9" s="86">
        <v>562.6</v>
      </c>
      <c r="H9" s="86">
        <v>476.75200000000001</v>
      </c>
      <c r="I9" s="98">
        <v>1000</v>
      </c>
      <c r="J9" s="98">
        <v>1000</v>
      </c>
      <c r="K9" s="86"/>
      <c r="L9" s="86"/>
      <c r="M9" s="86"/>
      <c r="N9" s="98"/>
    </row>
    <row r="10" spans="1:14" ht="18" customHeight="1">
      <c r="A10" s="106"/>
      <c r="B10" s="106"/>
      <c r="C10" s="54" t="s">
        <v>169</v>
      </c>
      <c r="D10" s="54"/>
      <c r="E10" s="86">
        <v>236</v>
      </c>
      <c r="F10" s="86">
        <v>236</v>
      </c>
      <c r="G10" s="86">
        <v>477.6</v>
      </c>
      <c r="H10" s="86">
        <v>391.75200000000001</v>
      </c>
      <c r="I10" s="98">
        <v>550</v>
      </c>
      <c r="J10" s="98">
        <v>550</v>
      </c>
      <c r="K10" s="86"/>
      <c r="L10" s="86"/>
      <c r="M10" s="86"/>
      <c r="N10" s="98"/>
    </row>
    <row r="11" spans="1:14" ht="18" customHeight="1">
      <c r="A11" s="106"/>
      <c r="B11" s="106"/>
      <c r="C11" s="54" t="s">
        <v>170</v>
      </c>
      <c r="D11" s="54"/>
      <c r="E11" s="86">
        <v>0</v>
      </c>
      <c r="F11" s="86">
        <v>0</v>
      </c>
      <c r="G11" s="86">
        <v>0</v>
      </c>
      <c r="H11" s="86">
        <v>0</v>
      </c>
      <c r="I11" s="98">
        <v>0</v>
      </c>
      <c r="J11" s="98">
        <v>0</v>
      </c>
      <c r="K11" s="86"/>
      <c r="L11" s="86"/>
      <c r="M11" s="86"/>
      <c r="N11" s="98"/>
    </row>
    <row r="12" spans="1:14" ht="18" customHeight="1">
      <c r="A12" s="106"/>
      <c r="B12" s="106"/>
      <c r="C12" s="54" t="s">
        <v>171</v>
      </c>
      <c r="D12" s="54"/>
      <c r="E12" s="86">
        <v>234</v>
      </c>
      <c r="F12" s="86">
        <v>234</v>
      </c>
      <c r="G12" s="86">
        <v>63.846240000000002</v>
      </c>
      <c r="H12" s="86">
        <f>+H9-H10-H14</f>
        <v>66.883424000000005</v>
      </c>
      <c r="I12" s="98">
        <v>400</v>
      </c>
      <c r="J12" s="98">
        <v>400</v>
      </c>
      <c r="K12" s="86"/>
      <c r="L12" s="86"/>
      <c r="M12" s="86"/>
      <c r="N12" s="98"/>
    </row>
    <row r="13" spans="1:14" ht="18" customHeight="1">
      <c r="A13" s="106"/>
      <c r="B13" s="106"/>
      <c r="C13" s="54" t="s">
        <v>172</v>
      </c>
      <c r="D13" s="54"/>
      <c r="E13" s="86">
        <v>0</v>
      </c>
      <c r="F13" s="86">
        <v>0</v>
      </c>
      <c r="G13" s="86">
        <v>0</v>
      </c>
      <c r="H13" s="86">
        <v>0</v>
      </c>
      <c r="I13" s="98"/>
      <c r="J13" s="98">
        <v>0</v>
      </c>
      <c r="K13" s="86"/>
      <c r="L13" s="86"/>
      <c r="M13" s="86"/>
      <c r="N13" s="98"/>
    </row>
    <row r="14" spans="1:14" ht="18" customHeight="1">
      <c r="A14" s="106"/>
      <c r="B14" s="106"/>
      <c r="C14" s="54" t="s">
        <v>78</v>
      </c>
      <c r="D14" s="54"/>
      <c r="E14" s="86">
        <v>0</v>
      </c>
      <c r="F14" s="86">
        <v>0</v>
      </c>
      <c r="G14" s="86">
        <v>21.153759999999998</v>
      </c>
      <c r="H14" s="86">
        <f>476.752*0.038</f>
        <v>18.116575999999998</v>
      </c>
      <c r="I14" s="98">
        <v>50</v>
      </c>
      <c r="J14" s="98">
        <v>50</v>
      </c>
      <c r="K14" s="86"/>
      <c r="L14" s="86"/>
      <c r="M14" s="86"/>
      <c r="N14" s="98"/>
    </row>
    <row r="15" spans="1:14" ht="18" customHeight="1">
      <c r="A15" s="106" t="s">
        <v>173</v>
      </c>
      <c r="B15" s="106" t="s">
        <v>174</v>
      </c>
      <c r="C15" s="54" t="s">
        <v>175</v>
      </c>
      <c r="D15" s="54"/>
      <c r="E15" s="65">
        <v>283.44773900000001</v>
      </c>
      <c r="F15" s="91">
        <v>252.096698</v>
      </c>
      <c r="G15" s="65">
        <v>1047.5678339999999</v>
      </c>
      <c r="H15" s="91">
        <v>750.646028</v>
      </c>
      <c r="I15" s="87">
        <v>3841.3378010000001</v>
      </c>
      <c r="J15" s="87">
        <v>3651.2697760000001</v>
      </c>
      <c r="K15" s="65"/>
      <c r="L15" s="65"/>
      <c r="M15" s="65"/>
      <c r="N15" s="91"/>
    </row>
    <row r="16" spans="1:14" ht="18" customHeight="1">
      <c r="A16" s="106"/>
      <c r="B16" s="106"/>
      <c r="C16" s="54" t="s">
        <v>176</v>
      </c>
      <c r="D16" s="54"/>
      <c r="E16" s="65">
        <v>492.68443100000002</v>
      </c>
      <c r="F16" s="91">
        <v>476.794625</v>
      </c>
      <c r="G16" s="65">
        <v>11750.90754</v>
      </c>
      <c r="H16" s="91">
        <v>12260.840163000001</v>
      </c>
      <c r="I16" s="65">
        <v>348.18017099999997</v>
      </c>
      <c r="J16" s="91">
        <v>438.82796200000001</v>
      </c>
      <c r="K16" s="65"/>
      <c r="L16" s="65"/>
      <c r="M16" s="65"/>
      <c r="N16" s="91"/>
    </row>
    <row r="17" spans="1:15" ht="18" customHeight="1">
      <c r="A17" s="106"/>
      <c r="B17" s="106"/>
      <c r="C17" s="54" t="s">
        <v>177</v>
      </c>
      <c r="D17" s="54"/>
      <c r="E17" s="65">
        <v>0</v>
      </c>
      <c r="F17" s="91">
        <v>0</v>
      </c>
      <c r="G17" s="65">
        <v>0</v>
      </c>
      <c r="H17" s="91">
        <v>0</v>
      </c>
      <c r="I17" s="65">
        <v>0</v>
      </c>
      <c r="J17" s="91">
        <v>0</v>
      </c>
      <c r="K17" s="65"/>
      <c r="L17" s="65"/>
      <c r="M17" s="65"/>
      <c r="N17" s="91"/>
    </row>
    <row r="18" spans="1:15" ht="18" customHeight="1">
      <c r="A18" s="106"/>
      <c r="B18" s="106"/>
      <c r="C18" s="54" t="s">
        <v>178</v>
      </c>
      <c r="D18" s="54"/>
      <c r="E18" s="65">
        <v>776.13216999999997</v>
      </c>
      <c r="F18" s="91">
        <f t="shared" ref="F18" si="0">+F15+F16</f>
        <v>728.89132300000006</v>
      </c>
      <c r="G18" s="65">
        <v>12798.475374</v>
      </c>
      <c r="H18" s="91">
        <f t="shared" ref="H18" si="1">+H15+H16</f>
        <v>13011.486191</v>
      </c>
      <c r="I18" s="65">
        <v>4189.5179719999996</v>
      </c>
      <c r="J18" s="91">
        <f t="shared" ref="J18" si="2">+J15+J16</f>
        <v>4090.0977379999999</v>
      </c>
      <c r="K18" s="65"/>
      <c r="L18" s="65"/>
      <c r="M18" s="65"/>
      <c r="N18" s="91"/>
    </row>
    <row r="19" spans="1:15" ht="18" customHeight="1">
      <c r="A19" s="106"/>
      <c r="B19" s="106" t="s">
        <v>179</v>
      </c>
      <c r="C19" s="54" t="s">
        <v>180</v>
      </c>
      <c r="D19" s="54"/>
      <c r="E19" s="65">
        <v>105.429757</v>
      </c>
      <c r="F19" s="91">
        <v>73.294207</v>
      </c>
      <c r="G19" s="65">
        <v>1746.4260059999999</v>
      </c>
      <c r="H19" s="91">
        <v>1005.4193299999999</v>
      </c>
      <c r="I19" s="99">
        <v>994.08712000000003</v>
      </c>
      <c r="J19" s="91">
        <v>1125.597229</v>
      </c>
      <c r="K19" s="65"/>
      <c r="L19" s="65"/>
      <c r="M19" s="65"/>
      <c r="N19" s="91"/>
    </row>
    <row r="20" spans="1:15" ht="18" customHeight="1">
      <c r="A20" s="106"/>
      <c r="B20" s="106"/>
      <c r="C20" s="54" t="s">
        <v>181</v>
      </c>
      <c r="D20" s="54"/>
      <c r="E20" s="65">
        <v>86.317998000000003</v>
      </c>
      <c r="F20" s="91">
        <v>64.645094</v>
      </c>
      <c r="G20" s="65">
        <v>8763.3132079999996</v>
      </c>
      <c r="H20" s="91">
        <v>9428.6747689999993</v>
      </c>
      <c r="I20" s="65">
        <v>77.291765999999996</v>
      </c>
      <c r="J20" s="91">
        <v>70.896766</v>
      </c>
      <c r="K20" s="65"/>
      <c r="L20" s="65"/>
      <c r="M20" s="65"/>
      <c r="N20" s="91"/>
    </row>
    <row r="21" spans="1:15" ht="18" customHeight="1">
      <c r="A21" s="106"/>
      <c r="B21" s="106"/>
      <c r="C21" s="54" t="s">
        <v>182</v>
      </c>
      <c r="D21" s="54"/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/>
      <c r="L21" s="87"/>
      <c r="M21" s="87"/>
      <c r="N21" s="87"/>
    </row>
    <row r="22" spans="1:15" ht="18" customHeight="1">
      <c r="A22" s="106"/>
      <c r="B22" s="106"/>
      <c r="C22" s="30" t="s">
        <v>183</v>
      </c>
      <c r="D22" s="30"/>
      <c r="E22" s="65">
        <v>191.74775500000001</v>
      </c>
      <c r="F22" s="91">
        <f t="shared" ref="F22" si="3">+F19+F20</f>
        <v>137.939301</v>
      </c>
      <c r="G22" s="65">
        <v>10509.739213999999</v>
      </c>
      <c r="H22" s="91">
        <f t="shared" ref="H22" si="4">+H19+H20</f>
        <v>10434.094099</v>
      </c>
      <c r="I22" s="65">
        <v>1071.378886</v>
      </c>
      <c r="J22" s="91">
        <f t="shared" ref="J22" si="5">+J19+J20</f>
        <v>1196.493995</v>
      </c>
      <c r="K22" s="65"/>
      <c r="L22" s="65"/>
      <c r="M22" s="65"/>
      <c r="N22" s="91"/>
    </row>
    <row r="23" spans="1:15" ht="18" customHeight="1">
      <c r="A23" s="106"/>
      <c r="B23" s="106" t="s">
        <v>184</v>
      </c>
      <c r="C23" s="54" t="s">
        <v>185</v>
      </c>
      <c r="D23" s="54"/>
      <c r="E23" s="65">
        <v>470</v>
      </c>
      <c r="F23" s="91">
        <v>470</v>
      </c>
      <c r="G23" s="65">
        <v>100</v>
      </c>
      <c r="H23" s="91">
        <v>100</v>
      </c>
      <c r="I23" s="65">
        <v>1000</v>
      </c>
      <c r="J23" s="91">
        <v>1000</v>
      </c>
      <c r="K23" s="65"/>
      <c r="L23" s="65"/>
      <c r="M23" s="65"/>
      <c r="N23" s="91"/>
    </row>
    <row r="24" spans="1:15" ht="18" customHeight="1">
      <c r="A24" s="106"/>
      <c r="B24" s="106"/>
      <c r="C24" s="54" t="s">
        <v>186</v>
      </c>
      <c r="D24" s="54"/>
      <c r="E24" s="65">
        <v>114.384415</v>
      </c>
      <c r="F24" s="91">
        <v>120.952022</v>
      </c>
      <c r="G24" s="65">
        <v>1638.8061600000001</v>
      </c>
      <c r="H24" s="91">
        <v>1972.462092</v>
      </c>
      <c r="I24" s="65">
        <v>2086.1390860000001</v>
      </c>
      <c r="J24" s="91">
        <v>1861.6037429999999</v>
      </c>
      <c r="K24" s="65"/>
      <c r="L24" s="65"/>
      <c r="M24" s="65"/>
      <c r="N24" s="91"/>
    </row>
    <row r="25" spans="1:15" ht="18" customHeight="1">
      <c r="A25" s="106"/>
      <c r="B25" s="106"/>
      <c r="C25" s="54" t="s">
        <v>187</v>
      </c>
      <c r="D25" s="54"/>
      <c r="E25" s="65">
        <v>0</v>
      </c>
      <c r="F25" s="91">
        <v>0</v>
      </c>
      <c r="G25" s="65">
        <v>504.93</v>
      </c>
      <c r="H25" s="91">
        <v>504.93</v>
      </c>
      <c r="I25" s="65">
        <v>21</v>
      </c>
      <c r="J25" s="91">
        <v>32</v>
      </c>
      <c r="K25" s="65"/>
      <c r="L25" s="65"/>
      <c r="M25" s="65"/>
      <c r="N25" s="91"/>
    </row>
    <row r="26" spans="1:15" ht="18" customHeight="1">
      <c r="A26" s="106"/>
      <c r="B26" s="106"/>
      <c r="C26" s="54" t="s">
        <v>188</v>
      </c>
      <c r="D26" s="54"/>
      <c r="E26" s="65">
        <v>584.38441499999999</v>
      </c>
      <c r="F26" s="91">
        <f>+F23+F24</f>
        <v>590.95202199999994</v>
      </c>
      <c r="G26" s="65">
        <v>2288.7361599999999</v>
      </c>
      <c r="H26" s="91">
        <f>+H23+H24+H25</f>
        <v>2577.3920919999996</v>
      </c>
      <c r="I26" s="65">
        <v>3118.1390860000001</v>
      </c>
      <c r="J26" s="91">
        <f>+J23+J24+J25</f>
        <v>2893.6037429999997</v>
      </c>
      <c r="K26" s="65"/>
      <c r="L26" s="65"/>
      <c r="M26" s="65"/>
      <c r="N26" s="91"/>
    </row>
    <row r="27" spans="1:15" ht="18" customHeight="1">
      <c r="A27" s="106"/>
      <c r="B27" s="54" t="s">
        <v>189</v>
      </c>
      <c r="C27" s="54"/>
      <c r="D27" s="54"/>
      <c r="E27" s="65">
        <v>776.13216999999997</v>
      </c>
      <c r="F27" s="91">
        <f>+F22+F26</f>
        <v>728.89132299999994</v>
      </c>
      <c r="G27" s="65">
        <v>12798.475374</v>
      </c>
      <c r="H27" s="91">
        <f>+H22+H26</f>
        <v>13011.486191</v>
      </c>
      <c r="I27" s="65">
        <v>4189.5179719999996</v>
      </c>
      <c r="J27" s="91">
        <f>+J22+J26</f>
        <v>4090.0977379999995</v>
      </c>
      <c r="K27" s="65"/>
      <c r="L27" s="65"/>
      <c r="M27" s="65"/>
      <c r="N27" s="91"/>
    </row>
    <row r="28" spans="1:15" ht="18" customHeight="1">
      <c r="A28" s="106" t="s">
        <v>190</v>
      </c>
      <c r="B28" s="106" t="s">
        <v>191</v>
      </c>
      <c r="C28" s="54" t="s">
        <v>192</v>
      </c>
      <c r="D28" s="88" t="s">
        <v>36</v>
      </c>
      <c r="E28" s="65">
        <v>122.54919700000001</v>
      </c>
      <c r="F28" s="91">
        <v>119.733142</v>
      </c>
      <c r="G28" s="65">
        <v>2125.6589279999998</v>
      </c>
      <c r="H28" s="91">
        <v>2097.1361040000002</v>
      </c>
      <c r="I28" s="65">
        <v>3185.7908080000002</v>
      </c>
      <c r="J28" s="91">
        <v>1868.772669</v>
      </c>
      <c r="K28" s="65"/>
      <c r="L28" s="65"/>
      <c r="M28" s="65"/>
      <c r="N28" s="91"/>
    </row>
    <row r="29" spans="1:15" ht="18" customHeight="1">
      <c r="A29" s="106"/>
      <c r="B29" s="106"/>
      <c r="C29" s="54" t="s">
        <v>193</v>
      </c>
      <c r="D29" s="88" t="s">
        <v>37</v>
      </c>
      <c r="E29" s="65">
        <v>0</v>
      </c>
      <c r="F29" s="91">
        <v>0</v>
      </c>
      <c r="G29" s="65">
        <v>56.812598000000001</v>
      </c>
      <c r="H29" s="91">
        <v>54.917735999999998</v>
      </c>
      <c r="I29" s="65">
        <v>2191.5383550000001</v>
      </c>
      <c r="J29" s="91">
        <v>1887.0683959999999</v>
      </c>
      <c r="K29" s="65"/>
      <c r="L29" s="65"/>
      <c r="M29" s="65"/>
      <c r="N29" s="91"/>
    </row>
    <row r="30" spans="1:15" ht="18" customHeight="1">
      <c r="A30" s="106"/>
      <c r="B30" s="106"/>
      <c r="C30" s="54" t="s">
        <v>194</v>
      </c>
      <c r="D30" s="88" t="s">
        <v>195</v>
      </c>
      <c r="E30" s="65">
        <v>130.749031</v>
      </c>
      <c r="F30" s="91">
        <v>132.832437</v>
      </c>
      <c r="G30" s="65">
        <v>2430.395708</v>
      </c>
      <c r="H30" s="91">
        <v>2590.2914970000002</v>
      </c>
      <c r="I30" s="65">
        <v>716.70069100000001</v>
      </c>
      <c r="J30" s="91">
        <v>483.59920499999998</v>
      </c>
      <c r="K30" s="65"/>
      <c r="L30" s="65"/>
      <c r="M30" s="65"/>
      <c r="N30" s="91"/>
    </row>
    <row r="31" spans="1:15" ht="18" customHeight="1">
      <c r="A31" s="106"/>
      <c r="B31" s="106"/>
      <c r="C31" s="30" t="s">
        <v>196</v>
      </c>
      <c r="D31" s="88" t="s">
        <v>197</v>
      </c>
      <c r="E31" s="65">
        <f t="shared" ref="E31:M31" si="6">E28-E29-E30</f>
        <v>-8.1998339999999956</v>
      </c>
      <c r="F31" s="91">
        <f t="shared" si="6"/>
        <v>-13.099294999999998</v>
      </c>
      <c r="G31" s="65">
        <f t="shared" si="6"/>
        <v>-361.54937800000016</v>
      </c>
      <c r="H31" s="91">
        <f t="shared" si="6"/>
        <v>-548.07312900000011</v>
      </c>
      <c r="I31" s="65">
        <f t="shared" si="6"/>
        <v>277.55176200000005</v>
      </c>
      <c r="J31" s="91">
        <f t="shared" si="6"/>
        <v>-501.89493199999993</v>
      </c>
      <c r="K31" s="65">
        <f t="shared" si="6"/>
        <v>0</v>
      </c>
      <c r="L31" s="65">
        <f t="shared" si="6"/>
        <v>0</v>
      </c>
      <c r="M31" s="65">
        <f t="shared" si="6"/>
        <v>0</v>
      </c>
      <c r="N31" s="91"/>
      <c r="O31" s="7"/>
    </row>
    <row r="32" spans="1:15" ht="18" customHeight="1">
      <c r="A32" s="106"/>
      <c r="B32" s="106"/>
      <c r="C32" s="54" t="s">
        <v>198</v>
      </c>
      <c r="D32" s="88" t="s">
        <v>199</v>
      </c>
      <c r="E32" s="65">
        <v>2.129686</v>
      </c>
      <c r="F32" s="91">
        <v>7.4620740000000003</v>
      </c>
      <c r="G32" s="65">
        <v>143.933278</v>
      </c>
      <c r="H32" s="91">
        <v>72.183344000000005</v>
      </c>
      <c r="I32" s="65">
        <v>138.66632200000001</v>
      </c>
      <c r="J32" s="91">
        <v>428.21542399999998</v>
      </c>
      <c r="K32" s="65"/>
      <c r="L32" s="65"/>
      <c r="M32" s="65"/>
      <c r="N32" s="91"/>
    </row>
    <row r="33" spans="1:14" ht="18" customHeight="1">
      <c r="A33" s="106"/>
      <c r="B33" s="106"/>
      <c r="C33" s="54" t="s">
        <v>200</v>
      </c>
      <c r="D33" s="88" t="s">
        <v>201</v>
      </c>
      <c r="E33" s="65">
        <v>0</v>
      </c>
      <c r="F33" s="91">
        <v>0</v>
      </c>
      <c r="G33" s="65">
        <v>69.862465999999998</v>
      </c>
      <c r="H33" s="91">
        <v>77.052094999999994</v>
      </c>
      <c r="I33" s="65">
        <v>25.952537</v>
      </c>
      <c r="J33" s="91">
        <v>3.4674589999999998</v>
      </c>
      <c r="K33" s="65"/>
      <c r="L33" s="65"/>
      <c r="M33" s="65"/>
      <c r="N33" s="91"/>
    </row>
    <row r="34" spans="1:14" ht="18" customHeight="1">
      <c r="A34" s="106"/>
      <c r="B34" s="106"/>
      <c r="C34" s="30" t="s">
        <v>202</v>
      </c>
      <c r="D34" s="88" t="s">
        <v>203</v>
      </c>
      <c r="E34" s="65">
        <f t="shared" ref="E34:M34" si="7">E31+E32-E33</f>
        <v>-6.0701479999999961</v>
      </c>
      <c r="F34" s="91">
        <f t="shared" si="7"/>
        <v>-5.6372209999999976</v>
      </c>
      <c r="G34" s="65">
        <f t="shared" si="7"/>
        <v>-287.47856600000017</v>
      </c>
      <c r="H34" s="91">
        <f t="shared" si="7"/>
        <v>-552.94188000000008</v>
      </c>
      <c r="I34" s="65">
        <f t="shared" si="7"/>
        <v>390.26554700000008</v>
      </c>
      <c r="J34" s="91">
        <f t="shared" si="7"/>
        <v>-77.146966999999947</v>
      </c>
      <c r="K34" s="65">
        <f t="shared" si="7"/>
        <v>0</v>
      </c>
      <c r="L34" s="65">
        <f t="shared" si="7"/>
        <v>0</v>
      </c>
      <c r="M34" s="65">
        <f t="shared" si="7"/>
        <v>0</v>
      </c>
      <c r="N34" s="91"/>
    </row>
    <row r="35" spans="1:14" ht="18" customHeight="1">
      <c r="A35" s="106"/>
      <c r="B35" s="106" t="s">
        <v>204</v>
      </c>
      <c r="C35" s="54" t="s">
        <v>205</v>
      </c>
      <c r="D35" s="88" t="s">
        <v>206</v>
      </c>
      <c r="E35" s="65">
        <v>0</v>
      </c>
      <c r="F35" s="91">
        <v>0</v>
      </c>
      <c r="G35" s="65">
        <v>0</v>
      </c>
      <c r="H35" s="91">
        <v>28.014059</v>
      </c>
      <c r="I35" s="65">
        <v>0</v>
      </c>
      <c r="J35" s="91">
        <v>0</v>
      </c>
      <c r="K35" s="65"/>
      <c r="L35" s="65"/>
      <c r="M35" s="65"/>
      <c r="N35" s="91"/>
    </row>
    <row r="36" spans="1:14" ht="18" customHeight="1">
      <c r="A36" s="106"/>
      <c r="B36" s="106"/>
      <c r="C36" s="54" t="s">
        <v>207</v>
      </c>
      <c r="D36" s="88" t="s">
        <v>208</v>
      </c>
      <c r="E36" s="65">
        <v>0</v>
      </c>
      <c r="F36" s="91">
        <v>0</v>
      </c>
      <c r="G36" s="65">
        <v>7.3660000000000002E-3</v>
      </c>
      <c r="H36" s="91">
        <v>55.306896999999999</v>
      </c>
      <c r="I36" s="65">
        <v>25.952537</v>
      </c>
      <c r="J36" s="91">
        <v>2.58365</v>
      </c>
      <c r="K36" s="65"/>
      <c r="L36" s="65"/>
      <c r="M36" s="65"/>
      <c r="N36" s="91"/>
    </row>
    <row r="37" spans="1:14" ht="18" customHeight="1">
      <c r="A37" s="106"/>
      <c r="B37" s="106"/>
      <c r="C37" s="54" t="s">
        <v>209</v>
      </c>
      <c r="D37" s="88" t="s">
        <v>210</v>
      </c>
      <c r="E37" s="65">
        <f t="shared" ref="E37:M37" si="8">E34+E35-E36</f>
        <v>-6.0701479999999961</v>
      </c>
      <c r="F37" s="91">
        <f t="shared" si="8"/>
        <v>-5.6372209999999976</v>
      </c>
      <c r="G37" s="65">
        <f t="shared" si="8"/>
        <v>-287.48593200000016</v>
      </c>
      <c r="H37" s="91">
        <f t="shared" si="8"/>
        <v>-580.23471800000016</v>
      </c>
      <c r="I37" s="65">
        <f t="shared" si="8"/>
        <v>364.31301000000008</v>
      </c>
      <c r="J37" s="91">
        <f t="shared" si="8"/>
        <v>-79.730616999999953</v>
      </c>
      <c r="K37" s="65">
        <f t="shared" si="8"/>
        <v>0</v>
      </c>
      <c r="L37" s="65">
        <f t="shared" si="8"/>
        <v>0</v>
      </c>
      <c r="M37" s="65">
        <f t="shared" si="8"/>
        <v>0</v>
      </c>
      <c r="N37" s="91"/>
    </row>
    <row r="38" spans="1:14" ht="18" customHeight="1">
      <c r="A38" s="106"/>
      <c r="B38" s="106"/>
      <c r="C38" s="54" t="s">
        <v>211</v>
      </c>
      <c r="D38" s="88" t="s">
        <v>212</v>
      </c>
      <c r="E38" s="65">
        <v>0</v>
      </c>
      <c r="F38" s="91">
        <v>0</v>
      </c>
      <c r="G38" s="65">
        <v>0</v>
      </c>
      <c r="H38" s="91">
        <v>0</v>
      </c>
      <c r="I38" s="65">
        <v>0</v>
      </c>
      <c r="J38" s="91">
        <v>0</v>
      </c>
      <c r="K38" s="65"/>
      <c r="L38" s="65"/>
      <c r="M38" s="65"/>
      <c r="N38" s="91"/>
    </row>
    <row r="39" spans="1:14" ht="18" customHeight="1">
      <c r="A39" s="106"/>
      <c r="B39" s="106"/>
      <c r="C39" s="54" t="s">
        <v>213</v>
      </c>
      <c r="D39" s="88" t="s">
        <v>214</v>
      </c>
      <c r="E39" s="65">
        <v>0</v>
      </c>
      <c r="F39" s="91">
        <v>0</v>
      </c>
      <c r="G39" s="65">
        <v>0</v>
      </c>
      <c r="H39" s="91">
        <v>0</v>
      </c>
      <c r="I39" s="65">
        <v>0</v>
      </c>
      <c r="J39" s="91">
        <v>0</v>
      </c>
      <c r="K39" s="65"/>
      <c r="L39" s="65"/>
      <c r="M39" s="65"/>
      <c r="N39" s="91"/>
    </row>
    <row r="40" spans="1:14" ht="18" customHeight="1">
      <c r="A40" s="106"/>
      <c r="B40" s="106"/>
      <c r="C40" s="54" t="s">
        <v>215</v>
      </c>
      <c r="D40" s="88" t="s">
        <v>216</v>
      </c>
      <c r="E40" s="65">
        <v>0.40086300000000002</v>
      </c>
      <c r="F40" s="91">
        <v>0.40086300000000002</v>
      </c>
      <c r="G40" s="65">
        <v>1.17</v>
      </c>
      <c r="H40" s="91">
        <v>1.2633000000000001</v>
      </c>
      <c r="I40" s="65">
        <v>165.72422399999999</v>
      </c>
      <c r="J40" s="91">
        <v>2.2291300000000001</v>
      </c>
      <c r="K40" s="65"/>
      <c r="L40" s="65"/>
      <c r="M40" s="65"/>
      <c r="N40" s="91"/>
    </row>
    <row r="41" spans="1:14" ht="18" customHeight="1">
      <c r="A41" s="106"/>
      <c r="B41" s="106"/>
      <c r="C41" s="30" t="s">
        <v>217</v>
      </c>
      <c r="D41" s="88" t="s">
        <v>218</v>
      </c>
      <c r="E41" s="65">
        <f t="shared" ref="E41:M41" si="9">E34+E35-E36-E40</f>
        <v>-6.4710109999999963</v>
      </c>
      <c r="F41" s="91">
        <f t="shared" si="9"/>
        <v>-6.0380839999999978</v>
      </c>
      <c r="G41" s="65">
        <f t="shared" si="9"/>
        <v>-288.65593200000018</v>
      </c>
      <c r="H41" s="91">
        <f t="shared" si="9"/>
        <v>-581.49801800000012</v>
      </c>
      <c r="I41" s="65">
        <f t="shared" si="9"/>
        <v>198.58878600000008</v>
      </c>
      <c r="J41" s="91">
        <f t="shared" si="9"/>
        <v>-81.95974699999995</v>
      </c>
      <c r="K41" s="65">
        <f t="shared" si="9"/>
        <v>0</v>
      </c>
      <c r="L41" s="65">
        <f t="shared" si="9"/>
        <v>0</v>
      </c>
      <c r="M41" s="65">
        <f t="shared" si="9"/>
        <v>0</v>
      </c>
      <c r="N41" s="91"/>
    </row>
    <row r="42" spans="1:14" ht="18" customHeight="1">
      <c r="A42" s="106"/>
      <c r="B42" s="106"/>
      <c r="C42" s="125" t="s">
        <v>219</v>
      </c>
      <c r="D42" s="125"/>
      <c r="E42" s="65">
        <f t="shared" ref="E42:M42" si="10">E37+E38-E39-E40</f>
        <v>-6.4710109999999963</v>
      </c>
      <c r="F42" s="91">
        <f t="shared" si="10"/>
        <v>-6.0380839999999978</v>
      </c>
      <c r="G42" s="65">
        <f t="shared" si="10"/>
        <v>-288.65593200000018</v>
      </c>
      <c r="H42" s="91">
        <f t="shared" si="10"/>
        <v>-581.49801800000012</v>
      </c>
      <c r="I42" s="65">
        <f t="shared" si="10"/>
        <v>198.58878600000008</v>
      </c>
      <c r="J42" s="91">
        <f t="shared" si="10"/>
        <v>-81.95974699999995</v>
      </c>
      <c r="K42" s="65">
        <f t="shared" si="10"/>
        <v>0</v>
      </c>
      <c r="L42" s="65">
        <f t="shared" si="10"/>
        <v>0</v>
      </c>
      <c r="M42" s="65">
        <f t="shared" si="10"/>
        <v>0</v>
      </c>
      <c r="N42" s="91"/>
    </row>
    <row r="43" spans="1:14" ht="18" customHeight="1">
      <c r="A43" s="106"/>
      <c r="B43" s="106"/>
      <c r="C43" s="54" t="s">
        <v>220</v>
      </c>
      <c r="D43" s="88" t="s">
        <v>221</v>
      </c>
      <c r="E43" s="65">
        <v>0</v>
      </c>
      <c r="F43" s="91">
        <v>0</v>
      </c>
      <c r="G43" s="65">
        <v>0</v>
      </c>
      <c r="H43" s="91">
        <v>0</v>
      </c>
      <c r="I43" s="65">
        <v>0</v>
      </c>
      <c r="J43" s="91">
        <v>0</v>
      </c>
      <c r="K43" s="65"/>
      <c r="L43" s="65"/>
      <c r="M43" s="65"/>
      <c r="N43" s="91"/>
    </row>
    <row r="44" spans="1:14" ht="18" customHeight="1">
      <c r="A44" s="106"/>
      <c r="B44" s="106"/>
      <c r="C44" s="30" t="s">
        <v>222</v>
      </c>
      <c r="D44" s="64" t="s">
        <v>223</v>
      </c>
      <c r="E44" s="65">
        <f t="shared" ref="E44:M44" si="11">E41+E43</f>
        <v>-6.4710109999999963</v>
      </c>
      <c r="F44" s="91">
        <f t="shared" si="11"/>
        <v>-6.0380839999999978</v>
      </c>
      <c r="G44" s="65">
        <f t="shared" si="11"/>
        <v>-288.65593200000018</v>
      </c>
      <c r="H44" s="91">
        <f t="shared" si="11"/>
        <v>-581.49801800000012</v>
      </c>
      <c r="I44" s="65">
        <f t="shared" si="11"/>
        <v>198.58878600000008</v>
      </c>
      <c r="J44" s="91">
        <f t="shared" si="11"/>
        <v>-81.95974699999995</v>
      </c>
      <c r="K44" s="65">
        <f t="shared" si="11"/>
        <v>0</v>
      </c>
      <c r="L44" s="65">
        <f t="shared" si="11"/>
        <v>0</v>
      </c>
      <c r="M44" s="65">
        <f t="shared" si="11"/>
        <v>0</v>
      </c>
      <c r="N44" s="91"/>
    </row>
    <row r="45" spans="1:14" ht="14.1" customHeight="1">
      <c r="A45" s="11" t="s">
        <v>224</v>
      </c>
    </row>
    <row r="46" spans="1:14" ht="14.1" customHeight="1">
      <c r="A46" s="11" t="s">
        <v>225</v>
      </c>
    </row>
    <row r="47" spans="1:14">
      <c r="A47" s="48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scale="83" orientation="portrait" useFirstPageNumber="1" r:id="rId1"/>
  <headerFooter alignWithMargins="0">
    <oddHeader>&amp;R&amp;"明朝,斜体"&amp;9指定都市－1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1.普通会計予算（R4-5年度）</vt:lpstr>
      <vt:lpstr>2.公営企業会計予算（R4-5年度）</vt:lpstr>
      <vt:lpstr>3.(1)普通会計決算（R2-3年度）</vt:lpstr>
      <vt:lpstr>3.(2)財政指標等（H29‐R3年度）</vt:lpstr>
      <vt:lpstr>4.公営企業会計決算（R2-3年度）</vt:lpstr>
      <vt:lpstr>5.三セク決算（R2-3年度）</vt:lpstr>
      <vt:lpstr>'1.普通会計予算（R4-5年度）'!Print_Area</vt:lpstr>
      <vt:lpstr>'2.公営企業会計予算（R4-5年度）'!Print_Area</vt:lpstr>
      <vt:lpstr>'3.(1)普通会計決算（R2-3年度）'!Print_Area</vt:lpstr>
      <vt:lpstr>'3.(2)財政指標等（H29‐R3年度）'!Print_Area</vt:lpstr>
      <vt:lpstr>'4.公営企業会計決算（R2-3年度）'!Print_Area</vt:lpstr>
      <vt:lpstr>'5.三セク決算（R2-3年度）'!Print_Area</vt:lpstr>
      <vt:lpstr>'2.公営企業会計予算（R4-5年度）'!Print_Titles</vt:lpstr>
      <vt:lpstr>'4.公営企業会計決算（R2-3年度）'!Print_Titles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 </cp:lastModifiedBy>
  <cp:lastPrinted>2023-07-31T10:14:59Z</cp:lastPrinted>
  <dcterms:created xsi:type="dcterms:W3CDTF">1999-07-06T05:17:05Z</dcterms:created>
  <dcterms:modified xsi:type="dcterms:W3CDTF">2023-07-31T10:15:02Z</dcterms:modified>
</cp:coreProperties>
</file>