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0151741\TMP\Content.Outlook\88YKW1AN\"/>
    </mc:Choice>
  </mc:AlternateContent>
  <xr:revisionPtr revIDLastSave="0" documentId="13_ncr:101_{74FB05BB-65C7-432D-9F00-6A5E0B0377F0}" xr6:coauthVersionLast="47" xr6:coauthVersionMax="47" xr10:uidLastSave="{00000000-0000-0000-0000-000000000000}"/>
  <bookViews>
    <workbookView xWindow="-120" yWindow="-120" windowWidth="29040" windowHeight="15840" tabRatio="795" activeTab="1" xr2:uid="{00000000-000D-0000-FFFF-FFFF00000000}"/>
  </bookViews>
  <sheets>
    <sheet name="1.普通会計予算(R4-5年度)" sheetId="2" r:id="rId1"/>
    <sheet name="2.公営企業会計予算(R4-5年度)" sheetId="9" r:id="rId2"/>
    <sheet name="3.(1)普通会計決算（R2-3年度)" sheetId="5" r:id="rId3"/>
    <sheet name="3.(2)財政指標等（H29‐R3年度）" sheetId="6" r:id="rId4"/>
    <sheet name="4.公営企業会計決算（R2-3年度）" sheetId="10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0" l="1"/>
  <c r="O44" i="10"/>
  <c r="N44" i="10"/>
  <c r="M44" i="10"/>
  <c r="L44" i="10"/>
  <c r="K44" i="10"/>
  <c r="J44" i="10"/>
  <c r="I44" i="10"/>
  <c r="H44" i="10"/>
  <c r="G44" i="10"/>
  <c r="F44" i="10"/>
  <c r="O39" i="10"/>
  <c r="O45" i="10" s="1"/>
  <c r="N39" i="10"/>
  <c r="N45" i="10" s="1"/>
  <c r="M39" i="10"/>
  <c r="M45" i="10" s="1"/>
  <c r="L39" i="10"/>
  <c r="L45" i="10" s="1"/>
  <c r="K39" i="10"/>
  <c r="K45" i="10" s="1"/>
  <c r="J39" i="10"/>
  <c r="I39" i="10"/>
  <c r="I45" i="10" s="1"/>
  <c r="H39" i="10"/>
  <c r="H45" i="10" s="1"/>
  <c r="G39" i="10"/>
  <c r="G45" i="10" s="1"/>
  <c r="F39" i="10"/>
  <c r="F45" i="10" s="1"/>
  <c r="H27" i="10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G24" i="10"/>
  <c r="G27" i="10" s="1"/>
  <c r="F24" i="10"/>
  <c r="F27" i="10" s="1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I45" i="9"/>
  <c r="H45" i="9"/>
  <c r="O44" i="9"/>
  <c r="N44" i="9"/>
  <c r="M44" i="9"/>
  <c r="L44" i="9"/>
  <c r="K44" i="9"/>
  <c r="J44" i="9"/>
  <c r="I44" i="9"/>
  <c r="H44" i="9"/>
  <c r="G44" i="9"/>
  <c r="F44" i="9"/>
  <c r="O39" i="9"/>
  <c r="O45" i="9" s="1"/>
  <c r="N39" i="9"/>
  <c r="N45" i="9" s="1"/>
  <c r="M39" i="9"/>
  <c r="M45" i="9" s="1"/>
  <c r="L39" i="9"/>
  <c r="L45" i="9" s="1"/>
  <c r="K39" i="9"/>
  <c r="K45" i="9" s="1"/>
  <c r="J39" i="9"/>
  <c r="J45" i="9" s="1"/>
  <c r="I39" i="9"/>
  <c r="H39" i="9"/>
  <c r="G39" i="9"/>
  <c r="G45" i="9" s="1"/>
  <c r="F39" i="9"/>
  <c r="F45" i="9" s="1"/>
  <c r="O27" i="9"/>
  <c r="N27" i="9"/>
  <c r="G27" i="9"/>
  <c r="F27" i="9"/>
  <c r="O24" i="9"/>
  <c r="N24" i="9"/>
  <c r="M24" i="9"/>
  <c r="M27" i="9" s="1"/>
  <c r="L24" i="9"/>
  <c r="L27" i="9" s="1"/>
  <c r="K24" i="9"/>
  <c r="K27" i="9" s="1"/>
  <c r="J24" i="9"/>
  <c r="J27" i="9" s="1"/>
  <c r="I24" i="9"/>
  <c r="I27" i="9" s="1"/>
  <c r="H24" i="9"/>
  <c r="H27" i="9" s="1"/>
  <c r="G24" i="9"/>
  <c r="F24" i="9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I14" i="9"/>
  <c r="H14" i="9"/>
  <c r="G14" i="9"/>
  <c r="F14" i="9"/>
  <c r="H45" i="2" l="1"/>
  <c r="F39" i="2"/>
  <c r="F28" i="2"/>
  <c r="F45" i="2" s="1"/>
  <c r="F27" i="2"/>
  <c r="H31" i="8"/>
  <c r="H34" i="8" s="1"/>
  <c r="G31" i="8"/>
  <c r="G34" i="8" s="1"/>
  <c r="F31" i="8"/>
  <c r="F34" i="8" s="1"/>
  <c r="E31" i="8"/>
  <c r="E34" i="8" s="1"/>
  <c r="I24" i="6"/>
  <c r="F40" i="5"/>
  <c r="F39" i="5" s="1"/>
  <c r="F32" i="5"/>
  <c r="I32" i="5" s="1"/>
  <c r="F28" i="5"/>
  <c r="I28" i="5" s="1"/>
  <c r="F26" i="5"/>
  <c r="F27" i="5" s="1"/>
  <c r="G19" i="5" s="1"/>
  <c r="H40" i="5"/>
  <c r="H39" i="5"/>
  <c r="H32" i="5"/>
  <c r="H28" i="5"/>
  <c r="H26" i="5"/>
  <c r="I9" i="2"/>
  <c r="G27" i="2"/>
  <c r="F24" i="6"/>
  <c r="F22" i="6" s="1"/>
  <c r="E22" i="6"/>
  <c r="E19" i="6"/>
  <c r="E23" i="6" s="1"/>
  <c r="H27" i="5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I20" i="6"/>
  <c r="H20" i="6"/>
  <c r="G20" i="6"/>
  <c r="F20" i="6"/>
  <c r="E20" i="6"/>
  <c r="I21" i="6"/>
  <c r="H19" i="6"/>
  <c r="H21" i="6" s="1"/>
  <c r="G19" i="6"/>
  <c r="F19" i="6"/>
  <c r="F21" i="6" s="1"/>
  <c r="I44" i="5"/>
  <c r="I43" i="5"/>
  <c r="I42" i="5"/>
  <c r="I41" i="5"/>
  <c r="I40" i="5"/>
  <c r="I38" i="5"/>
  <c r="I37" i="5"/>
  <c r="I36" i="5"/>
  <c r="I35" i="5"/>
  <c r="I34" i="5"/>
  <c r="I33" i="5"/>
  <c r="I31" i="5"/>
  <c r="I30" i="5"/>
  <c r="I29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G14" i="2"/>
  <c r="G45" i="2" l="1"/>
  <c r="G41" i="2"/>
  <c r="G29" i="2"/>
  <c r="H41" i="8"/>
  <c r="H44" i="8" s="1"/>
  <c r="H37" i="8"/>
  <c r="H42" i="8" s="1"/>
  <c r="F41" i="8"/>
  <c r="F44" i="8" s="1"/>
  <c r="F37" i="8"/>
  <c r="F42" i="8" s="1"/>
  <c r="E41" i="8"/>
  <c r="E44" i="8" s="1"/>
  <c r="E37" i="8"/>
  <c r="E42" i="8" s="1"/>
  <c r="G41" i="8"/>
  <c r="G44" i="8" s="1"/>
  <c r="G37" i="8"/>
  <c r="G42" i="8" s="1"/>
  <c r="G24" i="6"/>
  <c r="H23" i="6" s="1"/>
  <c r="E21" i="6"/>
  <c r="G39" i="5"/>
  <c r="I39" i="5"/>
  <c r="I26" i="5"/>
  <c r="G28" i="2"/>
  <c r="J37" i="8"/>
  <c r="J42" i="8" s="1"/>
  <c r="G21" i="2"/>
  <c r="G16" i="2"/>
  <c r="G18" i="2"/>
  <c r="G9" i="2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I23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H22" i="6" l="1"/>
  <c r="G22" i="6"/>
  <c r="G23" i="6"/>
  <c r="G36" i="5"/>
  <c r="G43" i="5"/>
  <c r="G32" i="5"/>
  <c r="G29" i="5"/>
  <c r="G45" i="5"/>
  <c r="I45" i="5"/>
  <c r="G31" i="5"/>
  <c r="G44" i="5"/>
  <c r="G30" i="5"/>
  <c r="G28" i="5"/>
  <c r="G34" i="5"/>
  <c r="G35" i="5"/>
  <c r="G41" i="5"/>
  <c r="G38" i="5"/>
  <c r="G33" i="5"/>
  <c r="G40" i="5"/>
  <c r="G37" i="5"/>
  <c r="G42" i="5"/>
  <c r="I2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陣内　光宏（財政課）</author>
  </authors>
  <commentList>
    <comment ref="F36" authorId="0" shapeId="0" xr:uid="{553B82D6-AB7B-4135-BA32-17DBE19C75EE}">
      <text>
        <r>
          <rPr>
            <sz val="9"/>
            <color indexed="81"/>
            <rFont val="MS P ゴシック"/>
            <family val="3"/>
            <charset val="128"/>
          </rPr>
          <t>端数調整▲1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太田　聡（財政課）</author>
  </authors>
  <commentList>
    <comment ref="H24" authorId="0" shapeId="0" xr:uid="{982CF3A3-2C1C-421D-AC2F-D06263AC269D}">
      <text>
        <r>
          <rPr>
            <sz val="9"/>
            <color indexed="81"/>
            <rFont val="MS P ゴシック"/>
            <family val="3"/>
            <charset val="128"/>
          </rPr>
          <t>数式修正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16" authorId="0" shapeId="0" xr:uid="{896C895B-1214-459F-9777-225FC7CA9D6E}">
      <text>
        <r>
          <rPr>
            <b/>
            <sz val="9"/>
            <color indexed="81"/>
            <rFont val="MS P ゴシック"/>
            <family val="3"/>
            <charset val="128"/>
          </rPr>
          <t>121千円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5" authorId="0" shapeId="0" xr:uid="{15B054AB-9B90-4B58-83E4-F16279AB781C}">
      <text>
        <r>
          <rPr>
            <b/>
            <sz val="9"/>
            <color indexed="81"/>
            <rFont val="MS P ゴシック"/>
            <family val="3"/>
            <charset val="128"/>
          </rPr>
          <t>6千円</t>
        </r>
      </text>
    </comment>
    <comment ref="F37" authorId="0" shapeId="0" xr:uid="{DFA143BF-8C62-44D5-AEC9-27BD6D2E59C6}">
      <text>
        <r>
          <rPr>
            <b/>
            <sz val="9"/>
            <color indexed="81"/>
            <rFont val="MS P ゴシック"/>
            <family val="3"/>
            <charset val="128"/>
          </rPr>
          <t>447千円</t>
        </r>
      </text>
    </comment>
    <comment ref="I42" authorId="0" shapeId="0" xr:uid="{61CFAE0B-94AF-48E4-878D-93F80E44B84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端数調整</t>
        </r>
      </text>
    </comment>
    <comment ref="F45" authorId="0" shapeId="0" xr:uid="{84FF5792-8D90-4BD3-B4AD-E95C0EC38C44}">
      <text>
        <r>
          <rPr>
            <b/>
            <sz val="9"/>
            <color indexed="81"/>
            <rFont val="MS P ゴシック"/>
            <family val="3"/>
            <charset val="128"/>
          </rPr>
          <t>▲154千円</t>
        </r>
      </text>
    </comment>
    <comment ref="G45" authorId="0" shapeId="0" xr:uid="{33A4E43B-2505-482E-B286-C0D87608C3DD}">
      <text>
        <r>
          <rPr>
            <b/>
            <sz val="9"/>
            <color indexed="81"/>
            <rFont val="MS P ゴシック"/>
            <family val="3"/>
            <charset val="128"/>
          </rPr>
          <t>▲160千円</t>
        </r>
      </text>
    </comment>
    <comment ref="F48" authorId="0" shapeId="0" xr:uid="{A3769CD5-964F-454A-8C6C-2D4819EB43A2}">
      <text>
        <r>
          <rPr>
            <b/>
            <sz val="9"/>
            <color indexed="81"/>
            <rFont val="MS P ゴシック"/>
            <family val="3"/>
            <charset val="128"/>
          </rPr>
          <t>192千円</t>
        </r>
      </text>
    </comment>
    <comment ref="G48" authorId="0" shapeId="0" xr:uid="{1EF3C4CE-B53F-4949-80D6-43E2AA14EBEE}">
      <text>
        <r>
          <rPr>
            <b/>
            <sz val="9"/>
            <color indexed="81"/>
            <rFont val="MS P ゴシック"/>
            <family val="3"/>
            <charset val="128"/>
          </rPr>
          <t>847千円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<sst xmlns="http://schemas.openxmlformats.org/spreadsheetml/2006/main" count="437" uniqueCount="249">
  <si>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</si>
  <si>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</si>
  <si>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</si>
  <si>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</si>
  <si>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</si>
  <si>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</si>
  <si>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</si>
  <si>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</si>
  <si>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</si>
  <si>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</si>
  <si>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</si>
  <si>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</si>
  <si>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</si>
  <si>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</si>
  <si>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</si>
  <si>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</si>
  <si>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</si>
  <si>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</si>
  <si>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</si>
  <si>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</si>
  <si>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</si>
  <si>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</si>
  <si>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</si>
  <si>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</si>
  <si>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</si>
  <si>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</si>
  <si>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</si>
  <si>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</si>
  <si>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</si>
  <si>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</si>
  <si>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</si>
  <si>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</si>
  <si>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</si>
  <si>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</si>
  <si>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</si>
  <si>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</si>
  <si>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</si>
  <si>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</si>
  <si>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</si>
  <si>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</si>
  <si>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</si>
  <si>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</si>
  <si>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</si>
  <si>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</si>
  <si>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</si>
  <si>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</si>
  <si>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</si>
  <si>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</si>
  <si>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</si>
  <si>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</si>
  <si>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</si>
  <si>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</si>
  <si>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</si>
  <si>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</si>
  <si>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</si>
  <si>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</si>
  <si>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</si>
  <si>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</si>
  <si>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</si>
  <si>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</si>
  <si>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</si>
  <si>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</si>
  <si>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</si>
  <si>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</si>
  <si>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</si>
  <si>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</si>
  <si>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</si>
  <si>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</si>
  <si>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</si>
  <si>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</si>
  <si>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</si>
  <si>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</si>
  <si>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</si>
  <si>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</si>
  <si>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</si>
  <si>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</si>
  <si>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</si>
  <si>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</si>
  <si>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</si>
  <si>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</si>
  <si>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</si>
  <si>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</si>
  <si>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</si>
  <si>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</si>
  <si>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</si>
  <si>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</si>
  <si>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</si>
  <si>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</si>
  <si>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</si>
  <si>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</si>
  <si>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</si>
  <si>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</si>
  <si>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</si>
  <si>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</si>
  <si>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</si>
  <si>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</si>
  <si>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</si>
  <si>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</si>
  <si>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</si>
  <si>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</si>
  <si>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</si>
  <si>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</si>
  <si>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</si>
  <si>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</si>
  <si>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</si>
  <si>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</si>
  <si>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</si>
  <si>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</si>
  <si>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</si>
  <si>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</si>
  <si>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</si>
  <si>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</si>
  <si>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</si>
  <si>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</si>
  <si>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</si>
  <si>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</si>
  <si>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</si>
  <si>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</si>
  <si>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</si>
  <si>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</si>
  <si>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</si>
  <si>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</si>
  <si>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</si>
  <si>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</si>
  <si>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</si>
  <si>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</si>
  <si>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</si>
  <si>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</si>
  <si>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</si>
  <si>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</si>
  <si>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</si>
  <si>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</si>
  <si>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</si>
  <si>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</si>
  <si>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</si>
  <si>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</si>
  <si>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</si>
  <si>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</si>
  <si>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</si>
  <si>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</si>
  <si>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</si>
  <si>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</si>
  <si>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</si>
  <si>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</si>
  <si>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</si>
  <si>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</si>
  <si>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</si>
  <si>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</si>
  <si>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</si>
  <si>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</si>
  <si>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</si>
  <si>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</si>
  <si>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</si>
  <si>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</si>
  <si>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</si>
  <si>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</si>
  <si>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</si>
  <si>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</si>
  <si>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</si>
  <si>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</si>
  <si>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</si>
  <si>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</si>
  <si>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</si>
  <si>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</si>
  <si>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</si>
  <si>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</si>
  <si>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</si>
  <si>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</si>
  <si>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</si>
  <si>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</si>
  <si>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</si>
  <si>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</si>
  <si>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</si>
  <si>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</si>
  <si>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</si>
  <si>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</si>
  <si>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</si>
  <si>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</si>
  <si>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</si>
  <si>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</si>
  <si>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</si>
  <si>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</si>
  <si>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</si>
  <si>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</si>
  <si>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</si>
  <si>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</si>
  <si>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</si>
  <si>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</si>
  <si>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</si>
  <si>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</si>
  <si>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</si>
  <si>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</si>
  <si>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</si>
  <si>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</si>
  <si>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</si>
  <si>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</si>
  <si>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</si>
  <si>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</si>
  <si>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</si>
  <si>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</si>
  <si>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</si>
  <si>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</si>
  <si>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</si>
  <si>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</si>
  <si>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</si>
  <si>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</si>
  <si>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</si>
  <si>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</si>
  <si>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</si>
  <si>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</si>
  <si>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</si>
  <si>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</si>
  <si>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</si>
  <si>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</si>
  <si>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</si>
  <si>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</si>
  <si>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</si>
  <si>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</si>
  <si>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</si>
  <si>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</si>
  <si>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</si>
  <si>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</si>
  <si>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</si>
  <si>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</si>
  <si>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</si>
  <si>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</si>
  <si>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</si>
  <si>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</si>
  <si>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</si>
  <si>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</si>
  <si>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</si>
  <si>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</si>
  <si>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</si>
  <si>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佐賀県</t>
    <rPh sb="0" eb="3">
      <t>サガケン</t>
    </rPh>
    <phoneticPr fontId="9"/>
  </si>
  <si>
    <r>
      <t>（注1）平成29年度～令和元年度は平成27年度国勢調査、令和2</t>
    </r>
    <r>
      <rPr>
        <sz val="11"/>
        <color rgb="FFFF0000"/>
        <rFont val="MS UI Gothic"/>
        <family val="1"/>
        <charset val="128"/>
      </rPr>
      <t>～令和</t>
    </r>
    <r>
      <rPr>
        <sz val="11"/>
        <color rgb="FFFF0000"/>
        <rFont val="Calibri"/>
        <family val="1"/>
      </rPr>
      <t>3</t>
    </r>
    <r>
      <rPr>
        <sz val="11"/>
        <color rgb="FFFF0000"/>
        <rFont val="明朝"/>
        <family val="1"/>
        <charset val="128"/>
      </rPr>
      <t>年度は令和2年度国勢調査を基に計上している。</t>
    </r>
    <rPh sb="32" eb="34">
      <t>レイワ</t>
    </rPh>
    <phoneticPr fontId="9"/>
  </si>
  <si>
    <t>佐賀県土地開発公社</t>
    <rPh sb="0" eb="3">
      <t>サガケン</t>
    </rPh>
    <rPh sb="3" eb="5">
      <t>トチ</t>
    </rPh>
    <rPh sb="5" eb="7">
      <t>カイハツ</t>
    </rPh>
    <rPh sb="7" eb="9">
      <t>コウシャ</t>
    </rPh>
    <phoneticPr fontId="10"/>
  </si>
  <si>
    <t>佐賀県道路公社</t>
    <rPh sb="0" eb="3">
      <t>サガケン</t>
    </rPh>
    <rPh sb="3" eb="5">
      <t>ドウロ</t>
    </rPh>
    <rPh sb="5" eb="7">
      <t>コウシャ</t>
    </rPh>
    <phoneticPr fontId="10"/>
  </si>
  <si>
    <t>-</t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</si>
  <si>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9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</si>
  <si>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9"/>
  </si>
  <si>
    <t>（独法）佐賀県医療センター好生館</t>
    <rPh sb="1" eb="3">
      <t>ドッポウ</t>
    </rPh>
    <rPh sb="4" eb="7">
      <t>サガケン</t>
    </rPh>
    <rPh sb="7" eb="9">
      <t>イリョウ</t>
    </rPh>
    <rPh sb="13" eb="16">
      <t>コウセイカン</t>
    </rPh>
    <phoneticPr fontId="9"/>
  </si>
  <si>
    <t>令和４年度</t>
    <rPh sb="0" eb="1">
      <t>レイ</t>
    </rPh>
    <rPh sb="1" eb="2">
      <t>ワ</t>
    </rPh>
    <phoneticPr fontId="18"/>
  </si>
  <si>
    <t>産業用地造成事業</t>
    <rPh sb="0" eb="2">
      <t>サンギョウ</t>
    </rPh>
    <rPh sb="2" eb="4">
      <t>ヨウチ</t>
    </rPh>
    <rPh sb="4" eb="6">
      <t>ゾウセイ</t>
    </rPh>
    <rPh sb="6" eb="8">
      <t>ジギョウ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</si>
  <si>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</si>
  <si>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佐賀県</t>
    <rPh sb="0" eb="3">
      <t>サガケン</t>
    </rPh>
    <phoneticPr fontId="14"/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</si>
  <si>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14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</si>
  <si>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14"/>
  </si>
  <si>
    <t>（独法）佐賀県医療センター好生館</t>
    <rPh sb="1" eb="3">
      <t>ドクホウ</t>
    </rPh>
    <rPh sb="4" eb="7">
      <t>サガケン</t>
    </rPh>
    <rPh sb="7" eb="9">
      <t>イリョウ</t>
    </rPh>
    <rPh sb="13" eb="16">
      <t>コウセイカン</t>
    </rPh>
    <phoneticPr fontId="14"/>
  </si>
  <si>
    <t>令和２年度</t>
    <rPh sb="0" eb="2">
      <t>レイワ</t>
    </rPh>
    <rPh sb="3" eb="5">
      <t>ネンド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</si>
</sst>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color rgb="FFFF0000"/>
      <name val="MS UI Gothic"/>
      <family val="1"/>
      <charset val="128"/>
    </font>
    <font>
      <sz val="11"/>
      <color rgb="FFFF0000"/>
      <name val="Calibri"/>
      <family val="1"/>
    </font>
    <font>
      <sz val="11"/>
      <color rgb="FFFF0000"/>
      <name val="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1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41" fontId="22" fillId="0" borderId="0" xfId="0" applyNumberFormat="1" applyFont="1" applyAlignment="1">
      <alignment vertical="center"/>
    </xf>
    <xf numFmtId="177" fontId="22" fillId="0" borderId="10" xfId="1" applyNumberFormat="1" applyFont="1" applyFill="1" applyBorder="1" applyAlignment="1">
      <alignment horizontal="right" vertical="center"/>
    </xf>
    <xf numFmtId="177" fontId="24" fillId="0" borderId="10" xfId="1" applyNumberFormat="1" applyFont="1" applyBorder="1" applyAlignment="1">
      <alignment vertical="center"/>
    </xf>
    <xf numFmtId="177" fontId="1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shrinkToFit="1"/>
    </xf>
    <xf numFmtId="180" fontId="15" fillId="0" borderId="10" xfId="1" applyNumberFormat="1" applyFont="1" applyBorder="1" applyAlignment="1">
      <alignment vertical="center" textRotation="255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13" fillId="0" borderId="10" xfId="3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9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21" t="s">
        <v>233</v>
      </c>
      <c r="F1" s="1"/>
    </row>
    <row r="3" spans="1:11" ht="14.25">
      <c r="A3" s="10" t="s">
        <v>92</v>
      </c>
    </row>
    <row r="5" spans="1:11">
      <c r="A5" s="17" t="s">
        <v>222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223</v>
      </c>
      <c r="G7" s="48"/>
      <c r="H7" s="48" t="s">
        <v>231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220</v>
      </c>
      <c r="I8" s="52"/>
    </row>
    <row r="9" spans="1:11" ht="18" customHeight="1">
      <c r="A9" s="97" t="s">
        <v>87</v>
      </c>
      <c r="B9" s="97" t="s">
        <v>89</v>
      </c>
      <c r="C9" s="61" t="s">
        <v>3</v>
      </c>
      <c r="D9" s="53"/>
      <c r="E9" s="53"/>
      <c r="F9" s="88">
        <v>117206</v>
      </c>
      <c r="G9" s="55">
        <f>F9/$F$27*100</f>
        <v>22.359620440072799</v>
      </c>
      <c r="H9" s="88">
        <v>113995</v>
      </c>
      <c r="I9" s="55">
        <f>(F9/H9-1)*100</f>
        <v>2.8167902100969311</v>
      </c>
      <c r="K9" s="25"/>
    </row>
    <row r="10" spans="1:11" ht="18" customHeight="1">
      <c r="A10" s="97"/>
      <c r="B10" s="97"/>
      <c r="C10" s="63"/>
      <c r="D10" s="65" t="s">
        <v>22</v>
      </c>
      <c r="E10" s="53"/>
      <c r="F10" s="88">
        <v>27676</v>
      </c>
      <c r="G10" s="55">
        <f t="shared" ref="G10:G26" si="0">F10/$F$27*100</f>
        <v>5.2798052599649745</v>
      </c>
      <c r="H10" s="88">
        <v>27360</v>
      </c>
      <c r="I10" s="55">
        <f t="shared" ref="I10:I27" si="1">(F10/H10-1)*100</f>
        <v>1.1549707602339199</v>
      </c>
    </row>
    <row r="11" spans="1:11" ht="18" customHeight="1">
      <c r="A11" s="97"/>
      <c r="B11" s="97"/>
      <c r="C11" s="63"/>
      <c r="D11" s="63"/>
      <c r="E11" s="47" t="s">
        <v>23</v>
      </c>
      <c r="F11" s="88">
        <v>23262</v>
      </c>
      <c r="G11" s="55">
        <f t="shared" si="0"/>
        <v>4.4377377495774404</v>
      </c>
      <c r="H11" s="88">
        <v>22770</v>
      </c>
      <c r="I11" s="55">
        <f t="shared" si="1"/>
        <v>2.1607378129117283</v>
      </c>
    </row>
    <row r="12" spans="1:11" ht="18" customHeight="1">
      <c r="A12" s="97"/>
      <c r="B12" s="97"/>
      <c r="C12" s="63"/>
      <c r="D12" s="63"/>
      <c r="E12" s="47" t="s">
        <v>24</v>
      </c>
      <c r="F12" s="88">
        <v>1118</v>
      </c>
      <c r="G12" s="55">
        <f t="shared" si="0"/>
        <v>0.21328307127622637</v>
      </c>
      <c r="H12" s="88">
        <v>1332</v>
      </c>
      <c r="I12" s="55">
        <f t="shared" si="1"/>
        <v>-16.066066066066064</v>
      </c>
    </row>
    <row r="13" spans="1:11" ht="18" customHeight="1">
      <c r="A13" s="97"/>
      <c r="B13" s="97"/>
      <c r="C13" s="63"/>
      <c r="D13" s="64"/>
      <c r="E13" s="47" t="s">
        <v>25</v>
      </c>
      <c r="F13" s="88">
        <v>63</v>
      </c>
      <c r="G13" s="55">
        <f t="shared" si="0"/>
        <v>1.2018634606799876E-2</v>
      </c>
      <c r="H13" s="88">
        <v>131</v>
      </c>
      <c r="I13" s="55">
        <f t="shared" si="1"/>
        <v>-51.908396946564885</v>
      </c>
    </row>
    <row r="14" spans="1:11" ht="18" customHeight="1">
      <c r="A14" s="97"/>
      <c r="B14" s="97"/>
      <c r="C14" s="63"/>
      <c r="D14" s="61" t="s">
        <v>26</v>
      </c>
      <c r="E14" s="53"/>
      <c r="F14" s="88">
        <v>22146</v>
      </c>
      <c r="G14" s="55">
        <f t="shared" si="0"/>
        <v>4.2248362222569851</v>
      </c>
      <c r="H14" s="88">
        <v>21849</v>
      </c>
      <c r="I14" s="55">
        <f t="shared" si="1"/>
        <v>1.3593299464506492</v>
      </c>
    </row>
    <row r="15" spans="1:11" ht="18" customHeight="1">
      <c r="A15" s="97"/>
      <c r="B15" s="97"/>
      <c r="C15" s="63"/>
      <c r="D15" s="63"/>
      <c r="E15" s="47" t="s">
        <v>27</v>
      </c>
      <c r="F15" s="88">
        <v>1055</v>
      </c>
      <c r="G15" s="55">
        <f t="shared" si="0"/>
        <v>0.20126443666942648</v>
      </c>
      <c r="H15" s="88">
        <v>1040</v>
      </c>
      <c r="I15" s="55">
        <f t="shared" si="1"/>
        <v>1.4423076923076872</v>
      </c>
    </row>
    <row r="16" spans="1:11" ht="18" customHeight="1">
      <c r="A16" s="97"/>
      <c r="B16" s="97"/>
      <c r="C16" s="63"/>
      <c r="D16" s="64"/>
      <c r="E16" s="47" t="s">
        <v>28</v>
      </c>
      <c r="F16" s="88">
        <v>21091</v>
      </c>
      <c r="G16" s="55">
        <f t="shared" si="0"/>
        <v>4.0235717855875581</v>
      </c>
      <c r="H16" s="88">
        <v>20809</v>
      </c>
      <c r="I16" s="55">
        <f t="shared" si="1"/>
        <v>1.3551828535729671</v>
      </c>
      <c r="K16" s="26"/>
    </row>
    <row r="17" spans="1:26" ht="18" customHeight="1">
      <c r="A17" s="97"/>
      <c r="B17" s="97"/>
      <c r="C17" s="63"/>
      <c r="D17" s="98" t="s">
        <v>29</v>
      </c>
      <c r="E17" s="99"/>
      <c r="F17" s="88">
        <v>41773</v>
      </c>
      <c r="G17" s="55">
        <f t="shared" si="0"/>
        <v>7.9691178322198599</v>
      </c>
      <c r="H17" s="88">
        <v>37522</v>
      </c>
      <c r="I17" s="55">
        <f t="shared" si="1"/>
        <v>11.329353445978363</v>
      </c>
    </row>
    <row r="18" spans="1:26" ht="18" customHeight="1">
      <c r="A18" s="97"/>
      <c r="B18" s="97"/>
      <c r="C18" s="63"/>
      <c r="D18" s="98" t="s">
        <v>93</v>
      </c>
      <c r="E18" s="100"/>
      <c r="F18" s="88">
        <v>1955</v>
      </c>
      <c r="G18" s="55">
        <f t="shared" si="0"/>
        <v>0.37295921676656757</v>
      </c>
      <c r="H18" s="88">
        <v>1940</v>
      </c>
      <c r="I18" s="55">
        <f t="shared" si="1"/>
        <v>0.77319587628865705</v>
      </c>
    </row>
    <row r="19" spans="1:26" ht="18" customHeight="1">
      <c r="A19" s="97"/>
      <c r="B19" s="97"/>
      <c r="C19" s="62"/>
      <c r="D19" s="98" t="s">
        <v>94</v>
      </c>
      <c r="E19" s="100"/>
      <c r="F19" s="56">
        <v>0</v>
      </c>
      <c r="G19" s="55">
        <f t="shared" si="0"/>
        <v>0</v>
      </c>
      <c r="H19" s="88">
        <v>0</v>
      </c>
      <c r="I19" s="55" t="e">
        <f t="shared" si="1"/>
        <v>#DIV/0!</v>
      </c>
      <c r="Z19" s="2" t="s">
        <v>95</v>
      </c>
    </row>
    <row r="20" spans="1:26" ht="18" customHeight="1">
      <c r="A20" s="97"/>
      <c r="B20" s="97"/>
      <c r="C20" s="53" t="s">
        <v>4</v>
      </c>
      <c r="D20" s="53"/>
      <c r="E20" s="53"/>
      <c r="F20" s="88">
        <v>16252</v>
      </c>
      <c r="G20" s="55">
        <f t="shared" si="0"/>
        <v>3.1004261845985965</v>
      </c>
      <c r="H20" s="88">
        <v>16313</v>
      </c>
      <c r="I20" s="55">
        <f t="shared" si="1"/>
        <v>-0.37393489854716799</v>
      </c>
    </row>
    <row r="21" spans="1:26" ht="18" customHeight="1">
      <c r="A21" s="97"/>
      <c r="B21" s="97"/>
      <c r="C21" s="53" t="s">
        <v>5</v>
      </c>
      <c r="D21" s="53"/>
      <c r="E21" s="53"/>
      <c r="F21" s="88">
        <v>154786</v>
      </c>
      <c r="G21" s="55">
        <f t="shared" si="0"/>
        <v>29.528831369017865</v>
      </c>
      <c r="H21" s="88">
        <v>151254</v>
      </c>
      <c r="I21" s="55">
        <f t="shared" si="1"/>
        <v>2.3351448556732324</v>
      </c>
    </row>
    <row r="22" spans="1:26" ht="18" customHeight="1">
      <c r="A22" s="97"/>
      <c r="B22" s="97"/>
      <c r="C22" s="53" t="s">
        <v>30</v>
      </c>
      <c r="D22" s="53"/>
      <c r="E22" s="53"/>
      <c r="F22" s="88">
        <v>5689</v>
      </c>
      <c r="G22" s="55">
        <f t="shared" si="0"/>
        <v>1.0853017821918174</v>
      </c>
      <c r="H22" s="88">
        <v>5666</v>
      </c>
      <c r="I22" s="55">
        <f t="shared" si="1"/>
        <v>0.40593010942464591</v>
      </c>
    </row>
    <row r="23" spans="1:26" ht="18" customHeight="1">
      <c r="A23" s="97"/>
      <c r="B23" s="97"/>
      <c r="C23" s="53" t="s">
        <v>6</v>
      </c>
      <c r="D23" s="53"/>
      <c r="E23" s="53"/>
      <c r="F23" s="88">
        <v>78048</v>
      </c>
      <c r="G23" s="55">
        <f t="shared" si="0"/>
        <v>14.889371330024076</v>
      </c>
      <c r="H23" s="88">
        <v>89840</v>
      </c>
      <c r="I23" s="55">
        <f t="shared" si="1"/>
        <v>-13.125556544968831</v>
      </c>
    </row>
    <row r="24" spans="1:26" ht="18" customHeight="1">
      <c r="A24" s="97"/>
      <c r="B24" s="97"/>
      <c r="C24" s="53" t="s">
        <v>31</v>
      </c>
      <c r="D24" s="53"/>
      <c r="E24" s="53"/>
      <c r="F24" s="88">
        <v>986</v>
      </c>
      <c r="G24" s="55">
        <f t="shared" si="0"/>
        <v>0.18810117019531236</v>
      </c>
      <c r="H24" s="88">
        <v>1092</v>
      </c>
      <c r="I24" s="55">
        <f t="shared" si="1"/>
        <v>-9.7069597069597062</v>
      </c>
    </row>
    <row r="25" spans="1:26" ht="18" customHeight="1">
      <c r="A25" s="97"/>
      <c r="B25" s="97"/>
      <c r="C25" s="53" t="s">
        <v>7</v>
      </c>
      <c r="D25" s="53"/>
      <c r="E25" s="53"/>
      <c r="F25" s="88">
        <v>43393</v>
      </c>
      <c r="G25" s="55">
        <f t="shared" si="0"/>
        <v>8.278168436394715</v>
      </c>
      <c r="H25" s="88">
        <v>64951</v>
      </c>
      <c r="I25" s="55">
        <f t="shared" si="1"/>
        <v>-33.191174885683047</v>
      </c>
    </row>
    <row r="26" spans="1:26" ht="18" customHeight="1">
      <c r="A26" s="97"/>
      <c r="B26" s="97"/>
      <c r="C26" s="53" t="s">
        <v>8</v>
      </c>
      <c r="D26" s="53"/>
      <c r="E26" s="53"/>
      <c r="F26" s="88">
        <v>107826</v>
      </c>
      <c r="G26" s="55">
        <f t="shared" si="0"/>
        <v>20.570179287504818</v>
      </c>
      <c r="H26" s="88">
        <v>115106</v>
      </c>
      <c r="I26" s="55">
        <f t="shared" si="1"/>
        <v>-6.3246051465605575</v>
      </c>
    </row>
    <row r="27" spans="1:26" ht="18" customHeight="1">
      <c r="A27" s="97"/>
      <c r="B27" s="97"/>
      <c r="C27" s="53" t="s">
        <v>9</v>
      </c>
      <c r="D27" s="53"/>
      <c r="E27" s="53"/>
      <c r="F27" s="88">
        <f>SUM(F9,F20:F26)</f>
        <v>524186</v>
      </c>
      <c r="G27" s="55">
        <f>F27/$F$27*100</f>
        <v>100</v>
      </c>
      <c r="H27" s="88">
        <v>558217</v>
      </c>
      <c r="I27" s="55">
        <f t="shared" si="1"/>
        <v>-6.0963747073270795</v>
      </c>
    </row>
    <row r="28" spans="1:26" ht="18" customHeight="1">
      <c r="A28" s="97"/>
      <c r="B28" s="97" t="s">
        <v>88</v>
      </c>
      <c r="C28" s="61" t="s">
        <v>10</v>
      </c>
      <c r="D28" s="53"/>
      <c r="E28" s="53"/>
      <c r="F28" s="88">
        <f>F29+F30+F31</f>
        <v>201632</v>
      </c>
      <c r="G28" s="55">
        <f>F28/$F$45*100</f>
        <v>38.465735445051948</v>
      </c>
      <c r="H28" s="88">
        <v>202944</v>
      </c>
      <c r="I28" s="55">
        <f>(F28/H28-1)*100</f>
        <v>-0.64648375906654065</v>
      </c>
    </row>
    <row r="29" spans="1:26" ht="18" customHeight="1">
      <c r="A29" s="97"/>
      <c r="B29" s="97"/>
      <c r="C29" s="63"/>
      <c r="D29" s="53" t="s">
        <v>11</v>
      </c>
      <c r="E29" s="53"/>
      <c r="F29" s="88">
        <v>120814</v>
      </c>
      <c r="G29" s="55">
        <f t="shared" ref="G29:G44" si="2">F29/$F$45*100</f>
        <v>23.047925736284451</v>
      </c>
      <c r="H29" s="88">
        <v>126326</v>
      </c>
      <c r="I29" s="55">
        <f t="shared" ref="I29:I45" si="3">(F29/H29-1)*100</f>
        <v>-4.3633139654544628</v>
      </c>
    </row>
    <row r="30" spans="1:26" ht="18" customHeight="1">
      <c r="A30" s="97"/>
      <c r="B30" s="97"/>
      <c r="C30" s="63"/>
      <c r="D30" s="53" t="s">
        <v>32</v>
      </c>
      <c r="E30" s="53"/>
      <c r="F30" s="88">
        <v>15981</v>
      </c>
      <c r="G30" s="55">
        <f t="shared" si="2"/>
        <v>3.0487269785915689</v>
      </c>
      <c r="H30" s="88">
        <v>14310</v>
      </c>
      <c r="I30" s="55">
        <f t="shared" si="3"/>
        <v>11.677148846960161</v>
      </c>
    </row>
    <row r="31" spans="1:26" ht="18" customHeight="1">
      <c r="A31" s="97"/>
      <c r="B31" s="97"/>
      <c r="C31" s="62"/>
      <c r="D31" s="53" t="s">
        <v>12</v>
      </c>
      <c r="E31" s="53"/>
      <c r="F31" s="88">
        <v>64837</v>
      </c>
      <c r="G31" s="55">
        <f t="shared" si="2"/>
        <v>12.369082730175931</v>
      </c>
      <c r="H31" s="88">
        <v>62308</v>
      </c>
      <c r="I31" s="55">
        <f t="shared" si="3"/>
        <v>4.0588688450921229</v>
      </c>
    </row>
    <row r="32" spans="1:26" ht="18" customHeight="1">
      <c r="A32" s="97"/>
      <c r="B32" s="97"/>
      <c r="C32" s="61" t="s">
        <v>13</v>
      </c>
      <c r="D32" s="53"/>
      <c r="E32" s="53"/>
      <c r="F32" s="88">
        <v>240575</v>
      </c>
      <c r="G32" s="55">
        <f t="shared" si="2"/>
        <v>45.894968579855245</v>
      </c>
      <c r="H32" s="88">
        <v>247177</v>
      </c>
      <c r="I32" s="55">
        <f t="shared" si="3"/>
        <v>-2.6709604858057179</v>
      </c>
    </row>
    <row r="33" spans="1:9" ht="18" customHeight="1">
      <c r="A33" s="97"/>
      <c r="B33" s="97"/>
      <c r="C33" s="63"/>
      <c r="D33" s="53" t="s">
        <v>14</v>
      </c>
      <c r="E33" s="53"/>
      <c r="F33" s="88">
        <v>31222</v>
      </c>
      <c r="G33" s="55">
        <f t="shared" si="2"/>
        <v>5.9562826935477107</v>
      </c>
      <c r="H33" s="88">
        <v>27444</v>
      </c>
      <c r="I33" s="55">
        <f t="shared" si="3"/>
        <v>13.766214837487256</v>
      </c>
    </row>
    <row r="34" spans="1:9" ht="18" customHeight="1">
      <c r="A34" s="97"/>
      <c r="B34" s="97"/>
      <c r="C34" s="63"/>
      <c r="D34" s="53" t="s">
        <v>33</v>
      </c>
      <c r="E34" s="53"/>
      <c r="F34" s="88">
        <v>2518</v>
      </c>
      <c r="G34" s="55">
        <f t="shared" si="2"/>
        <v>0.48036384031622359</v>
      </c>
      <c r="H34" s="88">
        <v>2462</v>
      </c>
      <c r="I34" s="55">
        <f t="shared" si="3"/>
        <v>2.2745735174654724</v>
      </c>
    </row>
    <row r="35" spans="1:9" ht="18" customHeight="1">
      <c r="A35" s="97"/>
      <c r="B35" s="97"/>
      <c r="C35" s="63"/>
      <c r="D35" s="53" t="s">
        <v>34</v>
      </c>
      <c r="E35" s="53"/>
      <c r="F35" s="88">
        <v>120569</v>
      </c>
      <c r="G35" s="55">
        <f t="shared" si="2"/>
        <v>23.00118660170245</v>
      </c>
      <c r="H35" s="88">
        <v>122379</v>
      </c>
      <c r="I35" s="55">
        <f t="shared" si="3"/>
        <v>-1.4790119219800779</v>
      </c>
    </row>
    <row r="36" spans="1:9" ht="18" customHeight="1">
      <c r="A36" s="97"/>
      <c r="B36" s="97"/>
      <c r="C36" s="63"/>
      <c r="D36" s="53" t="s">
        <v>35</v>
      </c>
      <c r="E36" s="53"/>
      <c r="F36" s="88">
        <v>5715</v>
      </c>
      <c r="G36" s="55">
        <f t="shared" si="2"/>
        <v>1.090261853616846</v>
      </c>
      <c r="H36" s="88">
        <v>5309</v>
      </c>
      <c r="I36" s="55">
        <f t="shared" si="3"/>
        <v>7.6473912224524376</v>
      </c>
    </row>
    <row r="37" spans="1:9" ht="18" customHeight="1">
      <c r="A37" s="97"/>
      <c r="B37" s="97"/>
      <c r="C37" s="63"/>
      <c r="D37" s="53" t="s">
        <v>15</v>
      </c>
      <c r="E37" s="53"/>
      <c r="F37" s="88">
        <v>5072</v>
      </c>
      <c r="G37" s="55">
        <f t="shared" si="2"/>
        <v>0.96759547183633299</v>
      </c>
      <c r="H37" s="88">
        <v>3769</v>
      </c>
      <c r="I37" s="55">
        <f t="shared" si="3"/>
        <v>34.571504377819039</v>
      </c>
    </row>
    <row r="38" spans="1:9" ht="18" customHeight="1">
      <c r="A38" s="97"/>
      <c r="B38" s="97"/>
      <c r="C38" s="62"/>
      <c r="D38" s="53" t="s">
        <v>36</v>
      </c>
      <c r="E38" s="53"/>
      <c r="F38" s="88">
        <v>73917</v>
      </c>
      <c r="G38" s="55">
        <f t="shared" si="2"/>
        <v>14.101292289378197</v>
      </c>
      <c r="H38" s="88">
        <v>84280</v>
      </c>
      <c r="I38" s="55">
        <f t="shared" si="3"/>
        <v>-12.295918367346935</v>
      </c>
    </row>
    <row r="39" spans="1:9" ht="18" customHeight="1">
      <c r="A39" s="97"/>
      <c r="B39" s="97"/>
      <c r="C39" s="61" t="s">
        <v>16</v>
      </c>
      <c r="D39" s="53"/>
      <c r="E39" s="53"/>
      <c r="F39" s="88">
        <f>F40+F43</f>
        <v>81979</v>
      </c>
      <c r="G39" s="55">
        <f t="shared" si="2"/>
        <v>15.639295975092809</v>
      </c>
      <c r="H39" s="88">
        <v>108096</v>
      </c>
      <c r="I39" s="55">
        <f t="shared" si="3"/>
        <v>-24.160931024274724</v>
      </c>
    </row>
    <row r="40" spans="1:9" ht="18" customHeight="1">
      <c r="A40" s="97"/>
      <c r="B40" s="97"/>
      <c r="C40" s="63"/>
      <c r="D40" s="61" t="s">
        <v>17</v>
      </c>
      <c r="E40" s="53"/>
      <c r="F40" s="88">
        <v>79617</v>
      </c>
      <c r="G40" s="55">
        <f t="shared" si="2"/>
        <v>15.188692563326759</v>
      </c>
      <c r="H40" s="88">
        <v>102842</v>
      </c>
      <c r="I40" s="55">
        <f t="shared" si="3"/>
        <v>-22.583185857917975</v>
      </c>
    </row>
    <row r="41" spans="1:9" ht="18" customHeight="1">
      <c r="A41" s="97"/>
      <c r="B41" s="97"/>
      <c r="C41" s="63"/>
      <c r="D41" s="63"/>
      <c r="E41" s="57" t="s">
        <v>91</v>
      </c>
      <c r="F41" s="88">
        <v>39866</v>
      </c>
      <c r="G41" s="55">
        <f t="shared" si="2"/>
        <v>7.605315670391807</v>
      </c>
      <c r="H41" s="88">
        <v>47393</v>
      </c>
      <c r="I41" s="58">
        <f t="shared" si="3"/>
        <v>-15.88209229211065</v>
      </c>
    </row>
    <row r="42" spans="1:9" ht="18" customHeight="1">
      <c r="A42" s="97"/>
      <c r="B42" s="97"/>
      <c r="C42" s="63"/>
      <c r="D42" s="62"/>
      <c r="E42" s="47" t="s">
        <v>37</v>
      </c>
      <c r="F42" s="88">
        <v>39751</v>
      </c>
      <c r="G42" s="55">
        <f t="shared" si="2"/>
        <v>7.5833768929349512</v>
      </c>
      <c r="H42" s="88">
        <v>55449</v>
      </c>
      <c r="I42" s="58">
        <f t="shared" si="3"/>
        <v>-28.310699922451267</v>
      </c>
    </row>
    <row r="43" spans="1:9" ht="18" customHeight="1">
      <c r="A43" s="97"/>
      <c r="B43" s="97"/>
      <c r="C43" s="63"/>
      <c r="D43" s="53" t="s">
        <v>38</v>
      </c>
      <c r="E43" s="53"/>
      <c r="F43" s="88">
        <v>2362</v>
      </c>
      <c r="G43" s="55">
        <f t="shared" si="2"/>
        <v>0.45060341176605251</v>
      </c>
      <c r="H43" s="88">
        <v>5254</v>
      </c>
      <c r="I43" s="58">
        <f t="shared" si="3"/>
        <v>-55.043776170536731</v>
      </c>
    </row>
    <row r="44" spans="1:9" ht="18" customHeight="1">
      <c r="A44" s="97"/>
      <c r="B44" s="97"/>
      <c r="C44" s="62"/>
      <c r="D44" s="53" t="s">
        <v>39</v>
      </c>
      <c r="E44" s="53"/>
      <c r="F44" s="88"/>
      <c r="G44" s="55">
        <f t="shared" si="2"/>
        <v>0</v>
      </c>
      <c r="H44" s="88">
        <v>0</v>
      </c>
      <c r="I44" s="55" t="e">
        <f t="shared" si="3"/>
        <v>#DIV/0!</v>
      </c>
    </row>
    <row r="45" spans="1:9" ht="18" customHeight="1">
      <c r="A45" s="97"/>
      <c r="B45" s="97"/>
      <c r="C45" s="47" t="s">
        <v>18</v>
      </c>
      <c r="D45" s="47"/>
      <c r="E45" s="47"/>
      <c r="F45" s="88">
        <f>SUM(F28,F32,F39)</f>
        <v>524186</v>
      </c>
      <c r="G45" s="55">
        <f>F45/$F$45*100</f>
        <v>100</v>
      </c>
      <c r="H45" s="88">
        <f>SUM(H28,H32,H39)</f>
        <v>558217</v>
      </c>
      <c r="I45" s="55">
        <f t="shared" si="3"/>
        <v>-6.0963747073270795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50ECA-EDDD-4384-8433-81B684AE53E4}">
  <dimension ref="A1:Y50"/>
  <sheetViews>
    <sheetView tabSelected="1" view="pageBreakPreview" zoomScale="85" zoomScaleNormal="100" zoomScaleSheetLayoutView="85" workbookViewId="0">
      <pane xSplit="5" ySplit="7" topLeftCell="F29" activePane="bottomRight" state="frozen"/>
      <selection activeCell="H31" sqref="H31"/>
      <selection pane="topRight" activeCell="H31" sqref="H31"/>
      <selection pane="bottomLeft" activeCell="H31" sqref="H31"/>
      <selection pane="bottomRight" activeCell="H37" sqref="H37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233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224</v>
      </c>
      <c r="B5" s="12"/>
      <c r="C5" s="12"/>
      <c r="D5" s="12"/>
      <c r="K5" s="15"/>
      <c r="O5" s="15" t="s">
        <v>47</v>
      </c>
    </row>
    <row r="6" spans="1:25" ht="15.95" customHeight="1">
      <c r="A6" s="104" t="s">
        <v>48</v>
      </c>
      <c r="B6" s="105"/>
      <c r="C6" s="105"/>
      <c r="D6" s="105"/>
      <c r="E6" s="105"/>
      <c r="F6" s="106" t="s">
        <v>238</v>
      </c>
      <c r="G6" s="106"/>
      <c r="H6" s="106" t="s">
        <v>239</v>
      </c>
      <c r="I6" s="106"/>
      <c r="J6" s="106" t="s">
        <v>240</v>
      </c>
      <c r="K6" s="106"/>
      <c r="L6" s="101"/>
      <c r="M6" s="101"/>
      <c r="N6" s="101"/>
      <c r="O6" s="101"/>
    </row>
    <row r="7" spans="1:25" ht="15.95" customHeight="1">
      <c r="A7" s="105"/>
      <c r="B7" s="105"/>
      <c r="C7" s="105"/>
      <c r="D7" s="105"/>
      <c r="E7" s="105"/>
      <c r="F7" s="51" t="s">
        <v>225</v>
      </c>
      <c r="G7" s="51" t="s">
        <v>241</v>
      </c>
      <c r="H7" s="51" t="s">
        <v>225</v>
      </c>
      <c r="I7" s="51" t="s">
        <v>241</v>
      </c>
      <c r="J7" s="51" t="s">
        <v>225</v>
      </c>
      <c r="K7" s="51" t="s">
        <v>241</v>
      </c>
      <c r="L7" s="51" t="s">
        <v>225</v>
      </c>
      <c r="M7" s="51" t="s">
        <v>231</v>
      </c>
      <c r="N7" s="51" t="s">
        <v>225</v>
      </c>
      <c r="O7" s="51" t="s">
        <v>231</v>
      </c>
    </row>
    <row r="8" spans="1:25" ht="15.95" customHeight="1">
      <c r="A8" s="107" t="s">
        <v>82</v>
      </c>
      <c r="B8" s="61" t="s">
        <v>49</v>
      </c>
      <c r="C8" s="87"/>
      <c r="D8" s="87"/>
      <c r="E8" s="90" t="s">
        <v>40</v>
      </c>
      <c r="F8" s="88">
        <v>10</v>
      </c>
      <c r="G8" s="88">
        <v>11</v>
      </c>
      <c r="H8" s="88">
        <v>422</v>
      </c>
      <c r="I8" s="88">
        <v>412</v>
      </c>
      <c r="J8" s="88">
        <v>19140</v>
      </c>
      <c r="K8" s="88">
        <v>18099</v>
      </c>
      <c r="L8" s="88"/>
      <c r="M8" s="88"/>
      <c r="N8" s="88"/>
      <c r="O8" s="88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7"/>
      <c r="B9" s="63"/>
      <c r="C9" s="87" t="s">
        <v>50</v>
      </c>
      <c r="D9" s="87"/>
      <c r="E9" s="90" t="s">
        <v>41</v>
      </c>
      <c r="F9" s="88">
        <v>10</v>
      </c>
      <c r="G9" s="88">
        <v>11</v>
      </c>
      <c r="H9" s="88">
        <v>422</v>
      </c>
      <c r="I9" s="88">
        <v>412</v>
      </c>
      <c r="J9" s="88">
        <v>19140</v>
      </c>
      <c r="K9" s="88">
        <v>18099</v>
      </c>
      <c r="L9" s="88"/>
      <c r="M9" s="88"/>
      <c r="N9" s="88"/>
      <c r="O9" s="88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7"/>
      <c r="B10" s="62"/>
      <c r="C10" s="87" t="s">
        <v>51</v>
      </c>
      <c r="D10" s="87"/>
      <c r="E10" s="90" t="s">
        <v>42</v>
      </c>
      <c r="F10" s="88">
        <v>0</v>
      </c>
      <c r="G10" s="88">
        <v>0</v>
      </c>
      <c r="H10" s="88"/>
      <c r="I10" s="88">
        <v>0</v>
      </c>
      <c r="J10" s="67">
        <v>0</v>
      </c>
      <c r="K10" s="67">
        <v>0</v>
      </c>
      <c r="L10" s="88"/>
      <c r="M10" s="88"/>
      <c r="N10" s="88"/>
      <c r="O10" s="88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7"/>
      <c r="B11" s="61" t="s">
        <v>52</v>
      </c>
      <c r="C11" s="87"/>
      <c r="D11" s="87"/>
      <c r="E11" s="90" t="s">
        <v>43</v>
      </c>
      <c r="F11" s="88">
        <v>10</v>
      </c>
      <c r="G11" s="88">
        <v>11</v>
      </c>
      <c r="H11" s="88">
        <v>528</v>
      </c>
      <c r="I11" s="88">
        <v>586</v>
      </c>
      <c r="J11" s="88">
        <v>18093</v>
      </c>
      <c r="K11" s="88">
        <v>17184</v>
      </c>
      <c r="L11" s="88"/>
      <c r="M11" s="88"/>
      <c r="N11" s="88"/>
      <c r="O11" s="88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7"/>
      <c r="B12" s="63"/>
      <c r="C12" s="87" t="s">
        <v>53</v>
      </c>
      <c r="D12" s="87"/>
      <c r="E12" s="90" t="s">
        <v>44</v>
      </c>
      <c r="F12" s="88">
        <v>10</v>
      </c>
      <c r="G12" s="88">
        <v>11</v>
      </c>
      <c r="H12" s="88">
        <v>528</v>
      </c>
      <c r="I12" s="88">
        <v>586</v>
      </c>
      <c r="J12" s="88">
        <v>18093</v>
      </c>
      <c r="K12" s="88">
        <v>17184</v>
      </c>
      <c r="L12" s="88"/>
      <c r="M12" s="88"/>
      <c r="N12" s="88"/>
      <c r="O12" s="88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7"/>
      <c r="B13" s="62"/>
      <c r="C13" s="87" t="s">
        <v>54</v>
      </c>
      <c r="D13" s="87"/>
      <c r="E13" s="90" t="s">
        <v>45</v>
      </c>
      <c r="F13" s="88">
        <v>0</v>
      </c>
      <c r="G13" s="88">
        <v>0</v>
      </c>
      <c r="H13" s="88">
        <v>0</v>
      </c>
      <c r="I13" s="67">
        <v>0</v>
      </c>
      <c r="J13" s="67">
        <v>0</v>
      </c>
      <c r="K13" s="67">
        <v>0</v>
      </c>
      <c r="L13" s="88"/>
      <c r="M13" s="88"/>
      <c r="N13" s="88"/>
      <c r="O13" s="88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7"/>
      <c r="B14" s="87" t="s">
        <v>55</v>
      </c>
      <c r="C14" s="87"/>
      <c r="D14" s="87"/>
      <c r="E14" s="90" t="s">
        <v>96</v>
      </c>
      <c r="F14" s="88">
        <f t="shared" ref="F14:O15" si="0">F9-F12</f>
        <v>0</v>
      </c>
      <c r="G14" s="88">
        <f t="shared" si="0"/>
        <v>0</v>
      </c>
      <c r="H14" s="88">
        <f t="shared" si="0"/>
        <v>-106</v>
      </c>
      <c r="I14" s="88">
        <f>I9-I12</f>
        <v>-174</v>
      </c>
      <c r="J14" s="88">
        <f t="shared" si="0"/>
        <v>1047</v>
      </c>
      <c r="K14" s="88">
        <f>K9-K12</f>
        <v>915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7"/>
      <c r="B15" s="87" t="s">
        <v>56</v>
      </c>
      <c r="C15" s="87"/>
      <c r="D15" s="87"/>
      <c r="E15" s="90" t="s">
        <v>97</v>
      </c>
      <c r="F15" s="88">
        <f t="shared" si="0"/>
        <v>0</v>
      </c>
      <c r="G15" s="88">
        <f t="shared" si="0"/>
        <v>0</v>
      </c>
      <c r="H15" s="88">
        <f t="shared" si="0"/>
        <v>0</v>
      </c>
      <c r="I15" s="88">
        <f t="shared" si="0"/>
        <v>0</v>
      </c>
      <c r="J15" s="88">
        <f t="shared" si="0"/>
        <v>0</v>
      </c>
      <c r="K15" s="88">
        <f t="shared" si="0"/>
        <v>0</v>
      </c>
      <c r="L15" s="88">
        <f t="shared" si="0"/>
        <v>0</v>
      </c>
      <c r="M15" s="88">
        <f t="shared" si="0"/>
        <v>0</v>
      </c>
      <c r="N15" s="88">
        <f t="shared" si="0"/>
        <v>0</v>
      </c>
      <c r="O15" s="88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7"/>
      <c r="B16" s="87" t="s">
        <v>57</v>
      </c>
      <c r="C16" s="87"/>
      <c r="D16" s="87"/>
      <c r="E16" s="90" t="s">
        <v>98</v>
      </c>
      <c r="F16" s="88">
        <f t="shared" ref="F16:O16" si="1">F8-F11</f>
        <v>0</v>
      </c>
      <c r="G16" s="88">
        <f t="shared" si="1"/>
        <v>0</v>
      </c>
      <c r="H16" s="88">
        <f t="shared" si="1"/>
        <v>-106</v>
      </c>
      <c r="I16" s="88">
        <f t="shared" si="1"/>
        <v>-174</v>
      </c>
      <c r="J16" s="88">
        <f t="shared" si="1"/>
        <v>1047</v>
      </c>
      <c r="K16" s="88">
        <f t="shared" si="1"/>
        <v>915</v>
      </c>
      <c r="L16" s="88">
        <f t="shared" si="1"/>
        <v>0</v>
      </c>
      <c r="M16" s="88">
        <f t="shared" si="1"/>
        <v>0</v>
      </c>
      <c r="N16" s="88">
        <f t="shared" si="1"/>
        <v>0</v>
      </c>
      <c r="O16" s="88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7"/>
      <c r="B17" s="87" t="s">
        <v>58</v>
      </c>
      <c r="C17" s="87"/>
      <c r="D17" s="87"/>
      <c r="E17" s="51"/>
      <c r="F17" s="88">
        <v>0</v>
      </c>
      <c r="G17" s="88">
        <v>0</v>
      </c>
      <c r="H17" s="67">
        <v>0</v>
      </c>
      <c r="I17" s="67">
        <v>0</v>
      </c>
      <c r="J17" s="67">
        <v>0</v>
      </c>
      <c r="K17" s="88">
        <v>0</v>
      </c>
      <c r="L17" s="88"/>
      <c r="M17" s="88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7"/>
      <c r="B18" s="87" t="s">
        <v>59</v>
      </c>
      <c r="C18" s="87"/>
      <c r="D18" s="87"/>
      <c r="E18" s="51"/>
      <c r="F18" s="8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7" t="s">
        <v>83</v>
      </c>
      <c r="B19" s="61" t="s">
        <v>60</v>
      </c>
      <c r="C19" s="87"/>
      <c r="D19" s="87"/>
      <c r="E19" s="90"/>
      <c r="F19" s="88">
        <v>29</v>
      </c>
      <c r="G19" s="88">
        <v>29</v>
      </c>
      <c r="H19" s="88">
        <v>0</v>
      </c>
      <c r="I19" s="88">
        <v>0</v>
      </c>
      <c r="J19" s="88">
        <v>2257</v>
      </c>
      <c r="K19" s="88">
        <v>1619</v>
      </c>
      <c r="L19" s="88"/>
      <c r="M19" s="88"/>
      <c r="N19" s="88"/>
      <c r="O19" s="88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7"/>
      <c r="B20" s="62"/>
      <c r="C20" s="87" t="s">
        <v>61</v>
      </c>
      <c r="D20" s="87"/>
      <c r="E20" s="90"/>
      <c r="F20" s="88">
        <v>0</v>
      </c>
      <c r="G20" s="88">
        <v>0</v>
      </c>
      <c r="H20" s="88">
        <v>0</v>
      </c>
      <c r="I20" s="88">
        <v>0</v>
      </c>
      <c r="J20" s="88">
        <v>1590</v>
      </c>
      <c r="K20" s="88">
        <v>924</v>
      </c>
      <c r="L20" s="88"/>
      <c r="M20" s="88"/>
      <c r="N20" s="88"/>
      <c r="O20" s="88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7"/>
      <c r="B21" s="87" t="s">
        <v>62</v>
      </c>
      <c r="C21" s="87"/>
      <c r="D21" s="87"/>
      <c r="E21" s="90" t="s">
        <v>99</v>
      </c>
      <c r="F21" s="88">
        <v>29</v>
      </c>
      <c r="G21" s="88">
        <v>29</v>
      </c>
      <c r="H21" s="88">
        <v>0</v>
      </c>
      <c r="I21" s="88">
        <v>0</v>
      </c>
      <c r="J21" s="88">
        <v>2257</v>
      </c>
      <c r="K21" s="88">
        <v>1619</v>
      </c>
      <c r="L21" s="88"/>
      <c r="M21" s="88"/>
      <c r="N21" s="88"/>
      <c r="O21" s="88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7"/>
      <c r="B22" s="61" t="s">
        <v>63</v>
      </c>
      <c r="C22" s="87"/>
      <c r="D22" s="87"/>
      <c r="E22" s="90" t="s">
        <v>100</v>
      </c>
      <c r="F22" s="88">
        <v>29</v>
      </c>
      <c r="G22" s="88">
        <v>29</v>
      </c>
      <c r="H22" s="88">
        <v>126</v>
      </c>
      <c r="I22" s="88">
        <v>43</v>
      </c>
      <c r="J22" s="88">
        <v>3594</v>
      </c>
      <c r="K22" s="88">
        <v>2514</v>
      </c>
      <c r="L22" s="88"/>
      <c r="M22" s="88"/>
      <c r="N22" s="88"/>
      <c r="O22" s="88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7"/>
      <c r="B23" s="62" t="s">
        <v>64</v>
      </c>
      <c r="C23" s="87" t="s">
        <v>65</v>
      </c>
      <c r="D23" s="87"/>
      <c r="E23" s="90"/>
      <c r="F23" s="88">
        <v>29</v>
      </c>
      <c r="G23" s="88">
        <v>29</v>
      </c>
      <c r="H23" s="88">
        <v>0</v>
      </c>
      <c r="I23" s="88">
        <v>0</v>
      </c>
      <c r="J23" s="88">
        <v>1313</v>
      </c>
      <c r="K23" s="88">
        <v>1357</v>
      </c>
      <c r="L23" s="88"/>
      <c r="M23" s="88"/>
      <c r="N23" s="88"/>
      <c r="O23" s="88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7"/>
      <c r="B24" s="87" t="s">
        <v>101</v>
      </c>
      <c r="C24" s="87"/>
      <c r="D24" s="87"/>
      <c r="E24" s="90" t="s">
        <v>102</v>
      </c>
      <c r="F24" s="88">
        <f t="shared" ref="F24:O24" si="2">F21-F22</f>
        <v>0</v>
      </c>
      <c r="G24" s="88">
        <f t="shared" si="2"/>
        <v>0</v>
      </c>
      <c r="H24" s="88">
        <f t="shared" si="2"/>
        <v>-126</v>
      </c>
      <c r="I24" s="88">
        <f t="shared" si="2"/>
        <v>-43</v>
      </c>
      <c r="J24" s="88">
        <f>J21-J22</f>
        <v>-1337</v>
      </c>
      <c r="K24" s="88">
        <f t="shared" si="2"/>
        <v>-895</v>
      </c>
      <c r="L24" s="88">
        <f t="shared" si="2"/>
        <v>0</v>
      </c>
      <c r="M24" s="88">
        <f t="shared" si="2"/>
        <v>0</v>
      </c>
      <c r="N24" s="88">
        <f t="shared" si="2"/>
        <v>0</v>
      </c>
      <c r="O24" s="88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7"/>
      <c r="B25" s="61" t="s">
        <v>66</v>
      </c>
      <c r="C25" s="61"/>
      <c r="D25" s="61"/>
      <c r="E25" s="108" t="s">
        <v>103</v>
      </c>
      <c r="F25" s="102">
        <v>0</v>
      </c>
      <c r="G25" s="102">
        <v>0</v>
      </c>
      <c r="H25" s="102">
        <v>126</v>
      </c>
      <c r="I25" s="102">
        <v>43</v>
      </c>
      <c r="J25" s="102">
        <v>1337</v>
      </c>
      <c r="K25" s="102">
        <v>895</v>
      </c>
      <c r="L25" s="102"/>
      <c r="M25" s="102"/>
      <c r="N25" s="102"/>
      <c r="O25" s="102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7"/>
      <c r="B26" s="80" t="s">
        <v>67</v>
      </c>
      <c r="C26" s="80"/>
      <c r="D26" s="80"/>
      <c r="E26" s="109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7"/>
      <c r="B27" s="87" t="s">
        <v>104</v>
      </c>
      <c r="C27" s="87"/>
      <c r="D27" s="87"/>
      <c r="E27" s="90" t="s">
        <v>105</v>
      </c>
      <c r="F27" s="88">
        <f>F24+F25</f>
        <v>0</v>
      </c>
      <c r="G27" s="88">
        <f>G24+G25</f>
        <v>0</v>
      </c>
      <c r="H27" s="88">
        <f t="shared" ref="H27:O27" si="3">H24+H25</f>
        <v>0</v>
      </c>
      <c r="I27" s="88">
        <f t="shared" si="3"/>
        <v>0</v>
      </c>
      <c r="J27" s="88">
        <f t="shared" si="3"/>
        <v>0</v>
      </c>
      <c r="K27" s="88">
        <f t="shared" si="3"/>
        <v>0</v>
      </c>
      <c r="L27" s="88">
        <f t="shared" si="3"/>
        <v>0</v>
      </c>
      <c r="M27" s="88">
        <f t="shared" si="3"/>
        <v>0</v>
      </c>
      <c r="N27" s="88">
        <f t="shared" si="3"/>
        <v>0</v>
      </c>
      <c r="O27" s="88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5" t="s">
        <v>68</v>
      </c>
      <c r="B30" s="105"/>
      <c r="C30" s="105"/>
      <c r="D30" s="105"/>
      <c r="E30" s="105"/>
      <c r="F30" s="112" t="s">
        <v>242</v>
      </c>
      <c r="G30" s="113"/>
      <c r="H30" s="112" t="s">
        <v>243</v>
      </c>
      <c r="I30" s="113"/>
      <c r="J30" s="114"/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5"/>
      <c r="B31" s="105"/>
      <c r="C31" s="105"/>
      <c r="D31" s="105"/>
      <c r="E31" s="105"/>
      <c r="F31" s="51" t="s">
        <v>225</v>
      </c>
      <c r="G31" s="51" t="s">
        <v>241</v>
      </c>
      <c r="H31" s="51" t="s">
        <v>225</v>
      </c>
      <c r="I31" s="51" t="s">
        <v>241</v>
      </c>
      <c r="J31" s="51" t="s">
        <v>225</v>
      </c>
      <c r="K31" s="51" t="s">
        <v>231</v>
      </c>
      <c r="L31" s="51" t="s">
        <v>225</v>
      </c>
      <c r="M31" s="51" t="s">
        <v>231</v>
      </c>
      <c r="N31" s="51" t="s">
        <v>225</v>
      </c>
      <c r="O31" s="51" t="s">
        <v>231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7" t="s">
        <v>84</v>
      </c>
      <c r="B32" s="61" t="s">
        <v>49</v>
      </c>
      <c r="C32" s="87"/>
      <c r="D32" s="87"/>
      <c r="E32" s="90" t="s">
        <v>40</v>
      </c>
      <c r="F32" s="88">
        <v>120</v>
      </c>
      <c r="G32" s="88">
        <v>71</v>
      </c>
      <c r="H32" s="88">
        <v>278</v>
      </c>
      <c r="I32" s="88">
        <v>277</v>
      </c>
      <c r="J32" s="88"/>
      <c r="K32" s="88"/>
      <c r="L32" s="88"/>
      <c r="M32" s="88"/>
      <c r="N32" s="88"/>
      <c r="O32" s="88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3"/>
      <c r="C33" s="61" t="s">
        <v>69</v>
      </c>
      <c r="D33" s="87"/>
      <c r="E33" s="90"/>
      <c r="F33" s="88">
        <v>64</v>
      </c>
      <c r="G33" s="88">
        <v>68</v>
      </c>
      <c r="H33" s="88">
        <v>275</v>
      </c>
      <c r="I33" s="88">
        <v>275</v>
      </c>
      <c r="J33" s="88"/>
      <c r="K33" s="88"/>
      <c r="L33" s="88"/>
      <c r="M33" s="88"/>
      <c r="N33" s="88"/>
      <c r="O33" s="88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3"/>
      <c r="C34" s="62"/>
      <c r="D34" s="87" t="s">
        <v>70</v>
      </c>
      <c r="E34" s="90"/>
      <c r="F34" s="88">
        <v>0</v>
      </c>
      <c r="G34" s="88">
        <v>0</v>
      </c>
      <c r="H34" s="88">
        <v>275</v>
      </c>
      <c r="I34" s="88">
        <v>275</v>
      </c>
      <c r="J34" s="88"/>
      <c r="K34" s="88"/>
      <c r="L34" s="88"/>
      <c r="M34" s="88"/>
      <c r="N34" s="88"/>
      <c r="O34" s="88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2"/>
      <c r="C35" s="87" t="s">
        <v>71</v>
      </c>
      <c r="D35" s="87"/>
      <c r="E35" s="90"/>
      <c r="F35" s="88">
        <v>57</v>
      </c>
      <c r="G35" s="88">
        <v>3</v>
      </c>
      <c r="H35" s="88">
        <v>3</v>
      </c>
      <c r="I35" s="88">
        <v>2</v>
      </c>
      <c r="J35" s="68"/>
      <c r="K35" s="68"/>
      <c r="L35" s="88"/>
      <c r="M35" s="88"/>
      <c r="N35" s="88"/>
      <c r="O35" s="88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1" t="s">
        <v>52</v>
      </c>
      <c r="C36" s="87"/>
      <c r="D36" s="87"/>
      <c r="E36" s="90" t="s">
        <v>41</v>
      </c>
      <c r="F36" s="88">
        <v>93</v>
      </c>
      <c r="G36" s="88">
        <v>68</v>
      </c>
      <c r="H36" s="88">
        <v>126</v>
      </c>
      <c r="I36" s="88">
        <v>115</v>
      </c>
      <c r="J36" s="88"/>
      <c r="K36" s="88"/>
      <c r="L36" s="88"/>
      <c r="M36" s="88"/>
      <c r="N36" s="88"/>
      <c r="O36" s="88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3"/>
      <c r="C37" s="87" t="s">
        <v>72</v>
      </c>
      <c r="D37" s="87"/>
      <c r="E37" s="90"/>
      <c r="F37" s="88">
        <v>93</v>
      </c>
      <c r="G37" s="88">
        <v>68</v>
      </c>
      <c r="H37" s="88">
        <v>126</v>
      </c>
      <c r="I37" s="88">
        <v>115</v>
      </c>
      <c r="J37" s="88"/>
      <c r="K37" s="88"/>
      <c r="L37" s="88"/>
      <c r="M37" s="88"/>
      <c r="N37" s="88"/>
      <c r="O37" s="88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2"/>
      <c r="C38" s="87" t="s">
        <v>73</v>
      </c>
      <c r="D38" s="87"/>
      <c r="E38" s="90"/>
      <c r="F38" s="88">
        <v>0</v>
      </c>
      <c r="G38" s="88">
        <v>0</v>
      </c>
      <c r="H38" s="88">
        <v>0</v>
      </c>
      <c r="I38" s="88">
        <v>0</v>
      </c>
      <c r="J38" s="88"/>
      <c r="K38" s="68"/>
      <c r="L38" s="88"/>
      <c r="M38" s="88"/>
      <c r="N38" s="88"/>
      <c r="O38" s="88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90" t="s">
        <v>107</v>
      </c>
      <c r="F39" s="88">
        <f>F32-F36</f>
        <v>27</v>
      </c>
      <c r="G39" s="88">
        <f>G32-G36</f>
        <v>3</v>
      </c>
      <c r="H39" s="88">
        <f t="shared" ref="H39:O39" si="4">H32-H36</f>
        <v>152</v>
      </c>
      <c r="I39" s="88">
        <f>I32-I36</f>
        <v>162</v>
      </c>
      <c r="J39" s="88">
        <f t="shared" si="4"/>
        <v>0</v>
      </c>
      <c r="K39" s="88">
        <f t="shared" si="4"/>
        <v>0</v>
      </c>
      <c r="L39" s="88">
        <f t="shared" si="4"/>
        <v>0</v>
      </c>
      <c r="M39" s="88">
        <f t="shared" si="4"/>
        <v>0</v>
      </c>
      <c r="N39" s="88">
        <f t="shared" si="4"/>
        <v>0</v>
      </c>
      <c r="O39" s="88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7" t="s">
        <v>85</v>
      </c>
      <c r="B40" s="61" t="s">
        <v>75</v>
      </c>
      <c r="C40" s="87"/>
      <c r="D40" s="87"/>
      <c r="E40" s="90" t="s">
        <v>43</v>
      </c>
      <c r="F40" s="88">
        <v>2782</v>
      </c>
      <c r="G40" s="88">
        <v>251</v>
      </c>
      <c r="H40" s="88">
        <v>624</v>
      </c>
      <c r="I40" s="88">
        <v>1507</v>
      </c>
      <c r="J40" s="88"/>
      <c r="K40" s="88"/>
      <c r="L40" s="88"/>
      <c r="M40" s="88"/>
      <c r="N40" s="88"/>
      <c r="O40" s="88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1"/>
      <c r="B41" s="62"/>
      <c r="C41" s="87" t="s">
        <v>76</v>
      </c>
      <c r="D41" s="87"/>
      <c r="E41" s="90"/>
      <c r="F41" s="68">
        <v>2782</v>
      </c>
      <c r="G41" s="68">
        <v>251</v>
      </c>
      <c r="H41" s="68">
        <v>177</v>
      </c>
      <c r="I41" s="68">
        <v>1008</v>
      </c>
      <c r="J41" s="88"/>
      <c r="K41" s="88"/>
      <c r="L41" s="88"/>
      <c r="M41" s="88"/>
      <c r="N41" s="88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1"/>
      <c r="B42" s="61" t="s">
        <v>63</v>
      </c>
      <c r="C42" s="87"/>
      <c r="D42" s="87"/>
      <c r="E42" s="90" t="s">
        <v>44</v>
      </c>
      <c r="F42" s="88">
        <v>2809</v>
      </c>
      <c r="G42" s="88">
        <v>254</v>
      </c>
      <c r="H42" s="88">
        <v>424</v>
      </c>
      <c r="I42" s="88">
        <v>1249</v>
      </c>
      <c r="J42" s="88"/>
      <c r="K42" s="88"/>
      <c r="L42" s="88"/>
      <c r="M42" s="88"/>
      <c r="N42" s="88"/>
      <c r="O42" s="88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1"/>
      <c r="B43" s="62"/>
      <c r="C43" s="87" t="s">
        <v>77</v>
      </c>
      <c r="D43" s="87"/>
      <c r="E43" s="90"/>
      <c r="F43" s="88">
        <v>0</v>
      </c>
      <c r="G43" s="96">
        <v>0</v>
      </c>
      <c r="H43" s="88">
        <v>321</v>
      </c>
      <c r="I43" s="88">
        <v>250</v>
      </c>
      <c r="J43" s="68"/>
      <c r="K43" s="68"/>
      <c r="L43" s="88"/>
      <c r="M43" s="88"/>
      <c r="N43" s="88"/>
      <c r="O43" s="88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1"/>
      <c r="B44" s="87" t="s">
        <v>74</v>
      </c>
      <c r="C44" s="87"/>
      <c r="D44" s="87"/>
      <c r="E44" s="90" t="s">
        <v>108</v>
      </c>
      <c r="F44" s="68">
        <f>F40-F42</f>
        <v>-27</v>
      </c>
      <c r="G44" s="68">
        <f>G40-G42</f>
        <v>-3</v>
      </c>
      <c r="H44" s="68">
        <f t="shared" ref="H44:O44" si="5">H40-H42</f>
        <v>200</v>
      </c>
      <c r="I44" s="68">
        <f>I40-I42</f>
        <v>258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7" t="s">
        <v>86</v>
      </c>
      <c r="B45" s="47" t="s">
        <v>78</v>
      </c>
      <c r="C45" s="47"/>
      <c r="D45" s="47"/>
      <c r="E45" s="90" t="s">
        <v>109</v>
      </c>
      <c r="F45" s="88">
        <f>F39+F44</f>
        <v>0</v>
      </c>
      <c r="G45" s="88">
        <f>G39+G44</f>
        <v>0</v>
      </c>
      <c r="H45" s="88">
        <f>H39+H44</f>
        <v>352</v>
      </c>
      <c r="I45" s="88">
        <f>I39+I44</f>
        <v>420</v>
      </c>
      <c r="J45" s="88">
        <f t="shared" ref="J45:O45" si="6">J39+J44</f>
        <v>0</v>
      </c>
      <c r="K45" s="88">
        <f t="shared" si="6"/>
        <v>0</v>
      </c>
      <c r="L45" s="88">
        <f t="shared" si="6"/>
        <v>0</v>
      </c>
      <c r="M45" s="88">
        <f t="shared" si="6"/>
        <v>0</v>
      </c>
      <c r="N45" s="88">
        <f t="shared" si="6"/>
        <v>0</v>
      </c>
      <c r="O45" s="88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1"/>
      <c r="B46" s="87" t="s">
        <v>79</v>
      </c>
      <c r="C46" s="87"/>
      <c r="D46" s="87"/>
      <c r="E46" s="87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88"/>
      <c r="M46" s="88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1"/>
      <c r="B47" s="87" t="s">
        <v>80</v>
      </c>
      <c r="C47" s="87"/>
      <c r="D47" s="87"/>
      <c r="E47" s="87"/>
      <c r="F47" s="88">
        <v>0</v>
      </c>
      <c r="G47" s="88">
        <v>0</v>
      </c>
      <c r="H47" s="88">
        <v>0</v>
      </c>
      <c r="I47" s="88">
        <v>0</v>
      </c>
      <c r="J47" s="88"/>
      <c r="K47" s="88"/>
      <c r="L47" s="88"/>
      <c r="M47" s="88"/>
      <c r="N47" s="88"/>
      <c r="O47" s="88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1"/>
      <c r="B48" s="87" t="s">
        <v>81</v>
      </c>
      <c r="C48" s="87"/>
      <c r="D48" s="87"/>
      <c r="E48" s="87"/>
      <c r="F48" s="88">
        <v>0</v>
      </c>
      <c r="G48" s="88">
        <v>0</v>
      </c>
      <c r="H48" s="88">
        <v>0</v>
      </c>
      <c r="I48" s="88">
        <v>0</v>
      </c>
      <c r="J48" s="88"/>
      <c r="K48" s="88"/>
      <c r="L48" s="88"/>
      <c r="M48" s="88"/>
      <c r="N48" s="88"/>
      <c r="O48" s="88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27" activePane="bottomRight" state="frozen"/>
      <selection activeCell="L8" sqref="L8"/>
      <selection pane="topRight" activeCell="L8" sqref="L8"/>
      <selection pane="bottomLeft" activeCell="L8" sqref="L8"/>
      <selection pane="bottomRight" activeCell="F46" sqref="F46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21" t="s">
        <v>233</v>
      </c>
      <c r="F1" s="1"/>
    </row>
    <row r="3" spans="1:9" ht="14.25">
      <c r="A3" s="10" t="s">
        <v>111</v>
      </c>
    </row>
    <row r="5" spans="1:9">
      <c r="A5" s="17" t="s">
        <v>226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227</v>
      </c>
      <c r="G7" s="48"/>
      <c r="H7" s="48" t="s">
        <v>230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221</v>
      </c>
      <c r="G8" s="51" t="s">
        <v>2</v>
      </c>
      <c r="H8" s="51" t="s">
        <v>221</v>
      </c>
      <c r="I8" s="52"/>
    </row>
    <row r="9" spans="1:9" ht="18" customHeight="1">
      <c r="A9" s="97" t="s">
        <v>87</v>
      </c>
      <c r="B9" s="97" t="s">
        <v>89</v>
      </c>
      <c r="C9" s="61" t="s">
        <v>3</v>
      </c>
      <c r="D9" s="53"/>
      <c r="E9" s="53"/>
      <c r="F9" s="54">
        <v>113716</v>
      </c>
      <c r="G9" s="55">
        <f>F9/$F$27*100</f>
        <v>18.668746152267595</v>
      </c>
      <c r="H9" s="54">
        <v>107201</v>
      </c>
      <c r="I9" s="55">
        <f t="shared" ref="I9:I45" si="0">(F9/H9-1)*100</f>
        <v>6.0773686812622962</v>
      </c>
    </row>
    <row r="10" spans="1:9" ht="18" customHeight="1">
      <c r="A10" s="97"/>
      <c r="B10" s="97"/>
      <c r="C10" s="63"/>
      <c r="D10" s="61" t="s">
        <v>22</v>
      </c>
      <c r="E10" s="53"/>
      <c r="F10" s="54">
        <v>27591</v>
      </c>
      <c r="G10" s="55">
        <f t="shared" ref="G10:G27" si="1">F10/$F$27*100</f>
        <v>4.5296121485737739</v>
      </c>
      <c r="H10" s="54">
        <v>27302</v>
      </c>
      <c r="I10" s="55">
        <f t="shared" si="0"/>
        <v>1.0585305105853093</v>
      </c>
    </row>
    <row r="11" spans="1:9" ht="18" customHeight="1">
      <c r="A11" s="97"/>
      <c r="B11" s="97"/>
      <c r="C11" s="63"/>
      <c r="D11" s="63"/>
      <c r="E11" s="47" t="s">
        <v>23</v>
      </c>
      <c r="F11" s="54">
        <v>23100</v>
      </c>
      <c r="G11" s="55">
        <f t="shared" si="1"/>
        <v>3.7923250564334086</v>
      </c>
      <c r="H11" s="54">
        <v>23185</v>
      </c>
      <c r="I11" s="55">
        <f t="shared" si="0"/>
        <v>-0.36661634677592758</v>
      </c>
    </row>
    <row r="12" spans="1:9" ht="18" customHeight="1">
      <c r="A12" s="97"/>
      <c r="B12" s="97"/>
      <c r="C12" s="63"/>
      <c r="D12" s="63"/>
      <c r="E12" s="47" t="s">
        <v>24</v>
      </c>
      <c r="F12" s="54">
        <v>1228</v>
      </c>
      <c r="G12" s="55">
        <f t="shared" si="1"/>
        <v>0.20160065667966348</v>
      </c>
      <c r="H12" s="54">
        <v>1343</v>
      </c>
      <c r="I12" s="55">
        <f t="shared" si="0"/>
        <v>-8.5629188384214405</v>
      </c>
    </row>
    <row r="13" spans="1:9" ht="18" customHeight="1">
      <c r="A13" s="97"/>
      <c r="B13" s="97"/>
      <c r="C13" s="63"/>
      <c r="D13" s="62"/>
      <c r="E13" s="47" t="s">
        <v>25</v>
      </c>
      <c r="F13" s="54">
        <v>121</v>
      </c>
      <c r="G13" s="55">
        <f t="shared" si="1"/>
        <v>1.9864559819413093E-2</v>
      </c>
      <c r="H13" s="54">
        <v>158</v>
      </c>
      <c r="I13" s="55">
        <f t="shared" si="0"/>
        <v>-23.417721518987346</v>
      </c>
    </row>
    <row r="14" spans="1:9" ht="18" customHeight="1">
      <c r="A14" s="97"/>
      <c r="B14" s="97"/>
      <c r="C14" s="63"/>
      <c r="D14" s="61" t="s">
        <v>26</v>
      </c>
      <c r="E14" s="53"/>
      <c r="F14" s="54">
        <v>21368</v>
      </c>
      <c r="G14" s="55">
        <f t="shared" si="1"/>
        <v>3.5079827621588344</v>
      </c>
      <c r="H14" s="54">
        <v>18986</v>
      </c>
      <c r="I14" s="55">
        <f t="shared" si="0"/>
        <v>12.546086590119042</v>
      </c>
    </row>
    <row r="15" spans="1:9" ht="18" customHeight="1">
      <c r="A15" s="97"/>
      <c r="B15" s="97"/>
      <c r="C15" s="63"/>
      <c r="D15" s="63"/>
      <c r="E15" s="47" t="s">
        <v>27</v>
      </c>
      <c r="F15" s="54">
        <v>1036</v>
      </c>
      <c r="G15" s="55">
        <f t="shared" si="1"/>
        <v>0.17008003283398318</v>
      </c>
      <c r="H15" s="54">
        <v>966</v>
      </c>
      <c r="I15" s="55">
        <f t="shared" si="0"/>
        <v>7.2463768115942129</v>
      </c>
    </row>
    <row r="16" spans="1:9" ht="18" customHeight="1">
      <c r="A16" s="97"/>
      <c r="B16" s="97"/>
      <c r="C16" s="63"/>
      <c r="D16" s="62"/>
      <c r="E16" s="47" t="s">
        <v>28</v>
      </c>
      <c r="F16" s="54">
        <v>20331</v>
      </c>
      <c r="G16" s="55">
        <f t="shared" si="1"/>
        <v>3.3377385594089883</v>
      </c>
      <c r="H16" s="54">
        <v>18020</v>
      </c>
      <c r="I16" s="55">
        <f t="shared" si="0"/>
        <v>12.824639289678142</v>
      </c>
    </row>
    <row r="17" spans="1:9" ht="18" customHeight="1">
      <c r="A17" s="97"/>
      <c r="B17" s="97"/>
      <c r="C17" s="63"/>
      <c r="D17" s="98" t="s">
        <v>29</v>
      </c>
      <c r="E17" s="99"/>
      <c r="F17" s="54">
        <v>19544</v>
      </c>
      <c r="G17" s="55">
        <f t="shared" si="1"/>
        <v>3.2085368356248716</v>
      </c>
      <c r="H17" s="54">
        <v>17089</v>
      </c>
      <c r="I17" s="55">
        <f t="shared" si="0"/>
        <v>14.365966411141674</v>
      </c>
    </row>
    <row r="18" spans="1:9" ht="18" customHeight="1">
      <c r="A18" s="97"/>
      <c r="B18" s="97"/>
      <c r="C18" s="63"/>
      <c r="D18" s="98" t="s">
        <v>93</v>
      </c>
      <c r="E18" s="100"/>
      <c r="F18" s="54">
        <v>1725</v>
      </c>
      <c r="G18" s="55">
        <f t="shared" si="1"/>
        <v>0.28319310486353377</v>
      </c>
      <c r="H18" s="54">
        <v>1806</v>
      </c>
      <c r="I18" s="55">
        <f t="shared" si="0"/>
        <v>-4.4850498338870448</v>
      </c>
    </row>
    <row r="19" spans="1:9" ht="18" customHeight="1">
      <c r="A19" s="97"/>
      <c r="B19" s="97"/>
      <c r="C19" s="62"/>
      <c r="D19" s="98" t="s">
        <v>94</v>
      </c>
      <c r="E19" s="100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7"/>
      <c r="B20" s="97"/>
      <c r="C20" s="53" t="s">
        <v>4</v>
      </c>
      <c r="D20" s="53"/>
      <c r="E20" s="53"/>
      <c r="F20" s="54">
        <v>14686</v>
      </c>
      <c r="G20" s="55">
        <f t="shared" si="1"/>
        <v>2.4109993843628157</v>
      </c>
      <c r="H20" s="54">
        <v>13324</v>
      </c>
      <c r="I20" s="55">
        <f t="shared" si="0"/>
        <v>10.22215550885619</v>
      </c>
    </row>
    <row r="21" spans="1:9" ht="18" customHeight="1">
      <c r="A21" s="97"/>
      <c r="B21" s="97"/>
      <c r="C21" s="53" t="s">
        <v>5</v>
      </c>
      <c r="D21" s="53"/>
      <c r="E21" s="53"/>
      <c r="F21" s="54">
        <v>164226</v>
      </c>
      <c r="G21" s="55">
        <f t="shared" si="1"/>
        <v>26.960968602503595</v>
      </c>
      <c r="H21" s="54">
        <v>148702</v>
      </c>
      <c r="I21" s="55">
        <f t="shared" si="0"/>
        <v>10.439671288886498</v>
      </c>
    </row>
    <row r="22" spans="1:9" ht="18" customHeight="1">
      <c r="A22" s="97"/>
      <c r="B22" s="97"/>
      <c r="C22" s="53" t="s">
        <v>30</v>
      </c>
      <c r="D22" s="53"/>
      <c r="E22" s="53"/>
      <c r="F22" s="54">
        <v>5566</v>
      </c>
      <c r="G22" s="55">
        <f t="shared" si="1"/>
        <v>0.91376975169300234</v>
      </c>
      <c r="H22" s="54">
        <v>5617</v>
      </c>
      <c r="I22" s="55">
        <f t="shared" si="0"/>
        <v>-0.90795798468933375</v>
      </c>
    </row>
    <row r="23" spans="1:9" ht="18" customHeight="1">
      <c r="A23" s="97"/>
      <c r="B23" s="97"/>
      <c r="C23" s="53" t="s">
        <v>6</v>
      </c>
      <c r="D23" s="53"/>
      <c r="E23" s="53"/>
      <c r="F23" s="54">
        <v>115028</v>
      </c>
      <c r="G23" s="55">
        <f t="shared" si="1"/>
        <v>18.884137081879746</v>
      </c>
      <c r="H23" s="54">
        <v>112949</v>
      </c>
      <c r="I23" s="55">
        <f t="shared" si="0"/>
        <v>1.8406537463811157</v>
      </c>
    </row>
    <row r="24" spans="1:9" ht="18" customHeight="1">
      <c r="A24" s="97"/>
      <c r="B24" s="97"/>
      <c r="C24" s="53" t="s">
        <v>31</v>
      </c>
      <c r="D24" s="53"/>
      <c r="E24" s="53"/>
      <c r="F24" s="54">
        <v>1163</v>
      </c>
      <c r="G24" s="55">
        <f t="shared" si="1"/>
        <v>0.19092961214857376</v>
      </c>
      <c r="H24" s="54">
        <v>838</v>
      </c>
      <c r="I24" s="55">
        <f t="shared" si="0"/>
        <v>38.782816229116946</v>
      </c>
    </row>
    <row r="25" spans="1:9" ht="18" customHeight="1">
      <c r="A25" s="97"/>
      <c r="B25" s="97"/>
      <c r="C25" s="53" t="s">
        <v>7</v>
      </c>
      <c r="D25" s="53"/>
      <c r="E25" s="53"/>
      <c r="F25" s="54">
        <v>81373</v>
      </c>
      <c r="G25" s="55">
        <f t="shared" si="1"/>
        <v>13.358998563513236</v>
      </c>
      <c r="H25" s="54">
        <v>81165</v>
      </c>
      <c r="I25" s="55">
        <f t="shared" si="0"/>
        <v>0.25626809585412857</v>
      </c>
    </row>
    <row r="26" spans="1:9" ht="18" customHeight="1">
      <c r="A26" s="97"/>
      <c r="B26" s="97"/>
      <c r="C26" s="53" t="s">
        <v>8</v>
      </c>
      <c r="D26" s="53"/>
      <c r="E26" s="53"/>
      <c r="F26" s="54">
        <f>609125-SUM(F9,F20:F25)</f>
        <v>113367</v>
      </c>
      <c r="G26" s="55">
        <f t="shared" si="1"/>
        <v>18.611450851631439</v>
      </c>
      <c r="H26" s="54">
        <f>592123-SUM(H9,H20:H25)</f>
        <v>122327</v>
      </c>
      <c r="I26" s="55">
        <f t="shared" si="0"/>
        <v>-7.3246298854709124</v>
      </c>
    </row>
    <row r="27" spans="1:9" ht="18" customHeight="1">
      <c r="A27" s="97"/>
      <c r="B27" s="97"/>
      <c r="C27" s="53" t="s">
        <v>9</v>
      </c>
      <c r="D27" s="53"/>
      <c r="E27" s="53"/>
      <c r="F27" s="54">
        <f>SUM(F9,F20:F26)</f>
        <v>609125</v>
      </c>
      <c r="G27" s="55">
        <f t="shared" si="1"/>
        <v>100</v>
      </c>
      <c r="H27" s="54">
        <f>SUM(H9,H20:H26)</f>
        <v>592123</v>
      </c>
      <c r="I27" s="55">
        <f t="shared" si="0"/>
        <v>2.8713628756187548</v>
      </c>
    </row>
    <row r="28" spans="1:9" ht="18" customHeight="1">
      <c r="A28" s="97"/>
      <c r="B28" s="97" t="s">
        <v>88</v>
      </c>
      <c r="C28" s="61" t="s">
        <v>10</v>
      </c>
      <c r="D28" s="53"/>
      <c r="E28" s="53"/>
      <c r="F28" s="54">
        <f>SUM(F29:F31)</f>
        <v>197715</v>
      </c>
      <c r="G28" s="55">
        <f t="shared" ref="G28:G45" si="2">F28/$F$45*100</f>
        <v>32.958817106612095</v>
      </c>
      <c r="H28" s="54">
        <f>SUM(H29:H31)</f>
        <v>196404</v>
      </c>
      <c r="I28" s="55">
        <f t="shared" si="0"/>
        <v>0.66750168021016965</v>
      </c>
    </row>
    <row r="29" spans="1:9" ht="18" customHeight="1">
      <c r="A29" s="97"/>
      <c r="B29" s="97"/>
      <c r="C29" s="63"/>
      <c r="D29" s="53" t="s">
        <v>11</v>
      </c>
      <c r="E29" s="53"/>
      <c r="F29" s="54">
        <v>123105</v>
      </c>
      <c r="G29" s="55">
        <f t="shared" si="2"/>
        <v>20.521433274710986</v>
      </c>
      <c r="H29" s="54">
        <v>123941</v>
      </c>
      <c r="I29" s="55">
        <f t="shared" si="0"/>
        <v>-0.6745144867315922</v>
      </c>
    </row>
    <row r="30" spans="1:9" ht="18" customHeight="1">
      <c r="A30" s="97"/>
      <c r="B30" s="97"/>
      <c r="C30" s="63"/>
      <c r="D30" s="53" t="s">
        <v>32</v>
      </c>
      <c r="E30" s="53"/>
      <c r="F30" s="54">
        <v>13211</v>
      </c>
      <c r="G30" s="55">
        <f t="shared" si="2"/>
        <v>2.2022554322911891</v>
      </c>
      <c r="H30" s="54">
        <v>11885</v>
      </c>
      <c r="I30" s="55">
        <f t="shared" si="0"/>
        <v>11.156920488010091</v>
      </c>
    </row>
    <row r="31" spans="1:9" ht="18" customHeight="1">
      <c r="A31" s="97"/>
      <c r="B31" s="97"/>
      <c r="C31" s="62"/>
      <c r="D31" s="53" t="s">
        <v>12</v>
      </c>
      <c r="E31" s="53"/>
      <c r="F31" s="54">
        <v>61399</v>
      </c>
      <c r="G31" s="55">
        <f t="shared" si="2"/>
        <v>10.235128399609925</v>
      </c>
      <c r="H31" s="54">
        <v>60578</v>
      </c>
      <c r="I31" s="55">
        <f t="shared" si="0"/>
        <v>1.3552774934794787</v>
      </c>
    </row>
    <row r="32" spans="1:9" ht="18" customHeight="1">
      <c r="A32" s="97"/>
      <c r="B32" s="97"/>
      <c r="C32" s="61" t="s">
        <v>13</v>
      </c>
      <c r="D32" s="53"/>
      <c r="E32" s="53"/>
      <c r="F32" s="54">
        <f>SUM(F33:F38)</f>
        <v>266382</v>
      </c>
      <c r="G32" s="55">
        <f t="shared" si="2"/>
        <v>44.405511056285789</v>
      </c>
      <c r="H32" s="54">
        <f>SUM(H33:H38)</f>
        <v>252497</v>
      </c>
      <c r="I32" s="55">
        <f t="shared" si="0"/>
        <v>5.499075236537454</v>
      </c>
    </row>
    <row r="33" spans="1:9" ht="18" customHeight="1">
      <c r="A33" s="97"/>
      <c r="B33" s="97"/>
      <c r="C33" s="63"/>
      <c r="D33" s="53" t="s">
        <v>14</v>
      </c>
      <c r="E33" s="53"/>
      <c r="F33" s="54">
        <v>23480</v>
      </c>
      <c r="G33" s="55">
        <f t="shared" si="2"/>
        <v>3.9140835326770964</v>
      </c>
      <c r="H33" s="54">
        <v>19779</v>
      </c>
      <c r="I33" s="55">
        <f t="shared" si="0"/>
        <v>18.711765003286306</v>
      </c>
    </row>
    <row r="34" spans="1:9" ht="18" customHeight="1">
      <c r="A34" s="97"/>
      <c r="B34" s="97"/>
      <c r="C34" s="63"/>
      <c r="D34" s="53" t="s">
        <v>33</v>
      </c>
      <c r="E34" s="53"/>
      <c r="F34" s="54">
        <v>2291</v>
      </c>
      <c r="G34" s="55">
        <f t="shared" si="2"/>
        <v>0.38190653208531633</v>
      </c>
      <c r="H34" s="54">
        <v>2117</v>
      </c>
      <c r="I34" s="55">
        <f t="shared" si="0"/>
        <v>8.2191780821917924</v>
      </c>
    </row>
    <row r="35" spans="1:9" ht="18" customHeight="1">
      <c r="A35" s="97"/>
      <c r="B35" s="97"/>
      <c r="C35" s="63"/>
      <c r="D35" s="53" t="s">
        <v>34</v>
      </c>
      <c r="E35" s="53"/>
      <c r="F35" s="54">
        <v>138165</v>
      </c>
      <c r="G35" s="55">
        <f t="shared" si="2"/>
        <v>23.031914450269635</v>
      </c>
      <c r="H35" s="54">
        <v>117037</v>
      </c>
      <c r="I35" s="55">
        <f t="shared" si="0"/>
        <v>18.052410776079352</v>
      </c>
    </row>
    <row r="36" spans="1:9" ht="18" customHeight="1">
      <c r="A36" s="97"/>
      <c r="B36" s="97"/>
      <c r="C36" s="63"/>
      <c r="D36" s="53" t="s">
        <v>35</v>
      </c>
      <c r="E36" s="53"/>
      <c r="F36" s="54">
        <v>5539</v>
      </c>
      <c r="G36" s="55">
        <f t="shared" si="2"/>
        <v>0.92334364086449905</v>
      </c>
      <c r="H36" s="54">
        <v>5384</v>
      </c>
      <c r="I36" s="55">
        <f t="shared" si="0"/>
        <v>2.8789004457652201</v>
      </c>
    </row>
    <row r="37" spans="1:9" ht="18" customHeight="1">
      <c r="A37" s="97"/>
      <c r="B37" s="97"/>
      <c r="C37" s="63"/>
      <c r="D37" s="53" t="s">
        <v>15</v>
      </c>
      <c r="E37" s="53"/>
      <c r="F37" s="54">
        <v>21984</v>
      </c>
      <c r="G37" s="55">
        <f t="shared" si="2"/>
        <v>3.6647024012935812</v>
      </c>
      <c r="H37" s="54">
        <v>20592</v>
      </c>
      <c r="I37" s="55">
        <f t="shared" si="0"/>
        <v>6.7599067599067642</v>
      </c>
    </row>
    <row r="38" spans="1:9" ht="18" customHeight="1">
      <c r="A38" s="97"/>
      <c r="B38" s="97"/>
      <c r="C38" s="62"/>
      <c r="D38" s="53" t="s">
        <v>36</v>
      </c>
      <c r="E38" s="53"/>
      <c r="F38" s="54">
        <v>74923</v>
      </c>
      <c r="G38" s="55">
        <f t="shared" si="2"/>
        <v>12.48956049909566</v>
      </c>
      <c r="H38" s="54">
        <v>87588</v>
      </c>
      <c r="I38" s="55">
        <f t="shared" si="0"/>
        <v>-14.459743343837051</v>
      </c>
    </row>
    <row r="39" spans="1:9" ht="18" customHeight="1">
      <c r="A39" s="97"/>
      <c r="B39" s="97"/>
      <c r="C39" s="61" t="s">
        <v>16</v>
      </c>
      <c r="D39" s="53"/>
      <c r="E39" s="53"/>
      <c r="F39" s="54">
        <f>F40+F43</f>
        <v>135786</v>
      </c>
      <c r="G39" s="55">
        <f t="shared" si="2"/>
        <v>22.635338439867642</v>
      </c>
      <c r="H39" s="54">
        <f>H40+H43</f>
        <v>126832</v>
      </c>
      <c r="I39" s="55">
        <f t="shared" si="0"/>
        <v>7.0597325596064131</v>
      </c>
    </row>
    <row r="40" spans="1:9" ht="18" customHeight="1">
      <c r="A40" s="97"/>
      <c r="B40" s="97"/>
      <c r="C40" s="63"/>
      <c r="D40" s="61" t="s">
        <v>17</v>
      </c>
      <c r="E40" s="53"/>
      <c r="F40" s="54">
        <f>F41+F42</f>
        <v>127903</v>
      </c>
      <c r="G40" s="55">
        <f t="shared" si="2"/>
        <v>21.321253240204371</v>
      </c>
      <c r="H40" s="54">
        <f>H41+H42</f>
        <v>119600</v>
      </c>
      <c r="I40" s="55">
        <f t="shared" si="0"/>
        <v>6.9423076923077032</v>
      </c>
    </row>
    <row r="41" spans="1:9" ht="18" customHeight="1">
      <c r="A41" s="97"/>
      <c r="B41" s="97"/>
      <c r="C41" s="63"/>
      <c r="D41" s="63"/>
      <c r="E41" s="57" t="s">
        <v>91</v>
      </c>
      <c r="F41" s="54">
        <v>71847</v>
      </c>
      <c r="G41" s="55">
        <f t="shared" si="2"/>
        <v>11.976795552480892</v>
      </c>
      <c r="H41" s="54">
        <v>68714</v>
      </c>
      <c r="I41" s="58">
        <f t="shared" si="0"/>
        <v>4.5594784177896752</v>
      </c>
    </row>
    <row r="42" spans="1:9" ht="18" customHeight="1">
      <c r="A42" s="97"/>
      <c r="B42" s="97"/>
      <c r="C42" s="63"/>
      <c r="D42" s="62"/>
      <c r="E42" s="47" t="s">
        <v>37</v>
      </c>
      <c r="F42" s="54">
        <v>56056</v>
      </c>
      <c r="G42" s="55">
        <f t="shared" si="2"/>
        <v>9.3444576877234802</v>
      </c>
      <c r="H42" s="54">
        <v>50886</v>
      </c>
      <c r="I42" s="58">
        <f t="shared" si="0"/>
        <v>10.159965412883709</v>
      </c>
    </row>
    <row r="43" spans="1:9" ht="18" customHeight="1">
      <c r="A43" s="97"/>
      <c r="B43" s="97"/>
      <c r="C43" s="63"/>
      <c r="D43" s="53" t="s">
        <v>38</v>
      </c>
      <c r="E43" s="53"/>
      <c r="F43" s="54">
        <v>7883</v>
      </c>
      <c r="G43" s="55">
        <f t="shared" si="2"/>
        <v>1.3140851996632688</v>
      </c>
      <c r="H43" s="54">
        <v>7232</v>
      </c>
      <c r="I43" s="58">
        <f t="shared" si="0"/>
        <v>9.0016592920354022</v>
      </c>
    </row>
    <row r="44" spans="1:9" ht="18" customHeight="1">
      <c r="A44" s="97"/>
      <c r="B44" s="97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7"/>
      <c r="B45" s="97"/>
      <c r="C45" s="47" t="s">
        <v>18</v>
      </c>
      <c r="D45" s="47"/>
      <c r="E45" s="47"/>
      <c r="F45" s="54">
        <v>599885</v>
      </c>
      <c r="G45" s="55">
        <f t="shared" si="2"/>
        <v>100</v>
      </c>
      <c r="H45" s="54">
        <v>575734</v>
      </c>
      <c r="I45" s="55">
        <f t="shared" si="0"/>
        <v>4.1948191352256359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A35" sqref="A35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3" t="s">
        <v>0</v>
      </c>
      <c r="B1" s="33"/>
      <c r="C1" s="21" t="s">
        <v>233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216</v>
      </c>
      <c r="F6" s="36" t="s">
        <v>217</v>
      </c>
      <c r="G6" s="36" t="s">
        <v>218</v>
      </c>
      <c r="H6" s="36" t="s">
        <v>219</v>
      </c>
      <c r="I6" s="36" t="s">
        <v>232</v>
      </c>
    </row>
    <row r="7" spans="1:9" ht="27" customHeight="1">
      <c r="A7" s="97" t="s">
        <v>115</v>
      </c>
      <c r="B7" s="61" t="s">
        <v>116</v>
      </c>
      <c r="C7" s="53"/>
      <c r="D7" s="66" t="s">
        <v>117</v>
      </c>
      <c r="E7" s="70">
        <v>443260</v>
      </c>
      <c r="F7" s="36">
        <v>437770</v>
      </c>
      <c r="G7" s="36">
        <v>451011</v>
      </c>
      <c r="H7" s="36">
        <v>592123</v>
      </c>
      <c r="I7" s="36">
        <v>609125</v>
      </c>
    </row>
    <row r="8" spans="1:9" ht="27" customHeight="1">
      <c r="A8" s="97"/>
      <c r="B8" s="80"/>
      <c r="C8" s="53" t="s">
        <v>118</v>
      </c>
      <c r="D8" s="66" t="s">
        <v>41</v>
      </c>
      <c r="E8" s="71">
        <v>261064</v>
      </c>
      <c r="F8" s="71">
        <v>265418</v>
      </c>
      <c r="G8" s="71">
        <v>265781</v>
      </c>
      <c r="H8" s="71">
        <v>269788</v>
      </c>
      <c r="I8" s="72">
        <v>293176</v>
      </c>
    </row>
    <row r="9" spans="1:9" ht="27" customHeight="1">
      <c r="A9" s="97"/>
      <c r="B9" s="53" t="s">
        <v>119</v>
      </c>
      <c r="C9" s="53"/>
      <c r="D9" s="66"/>
      <c r="E9" s="71">
        <v>433790</v>
      </c>
      <c r="F9" s="71">
        <v>427870</v>
      </c>
      <c r="G9" s="71">
        <v>439921</v>
      </c>
      <c r="H9" s="71">
        <v>575734</v>
      </c>
      <c r="I9" s="73">
        <v>599885</v>
      </c>
    </row>
    <row r="10" spans="1:9" ht="27" customHeight="1">
      <c r="A10" s="97"/>
      <c r="B10" s="53" t="s">
        <v>120</v>
      </c>
      <c r="C10" s="53"/>
      <c r="D10" s="66"/>
      <c r="E10" s="71">
        <v>9470</v>
      </c>
      <c r="F10" s="71">
        <v>9900</v>
      </c>
      <c r="G10" s="71">
        <v>11090</v>
      </c>
      <c r="H10" s="71">
        <v>16390</v>
      </c>
      <c r="I10" s="73">
        <v>9240</v>
      </c>
    </row>
    <row r="11" spans="1:9" ht="27" customHeight="1">
      <c r="A11" s="97"/>
      <c r="B11" s="53" t="s">
        <v>121</v>
      </c>
      <c r="C11" s="53"/>
      <c r="D11" s="66"/>
      <c r="E11" s="71">
        <v>4725</v>
      </c>
      <c r="F11" s="71">
        <v>4502</v>
      </c>
      <c r="G11" s="71">
        <v>5610</v>
      </c>
      <c r="H11" s="71">
        <v>7026</v>
      </c>
      <c r="I11" s="73">
        <v>7841</v>
      </c>
    </row>
    <row r="12" spans="1:9" ht="27" customHeight="1">
      <c r="A12" s="97"/>
      <c r="B12" s="53" t="s">
        <v>122</v>
      </c>
      <c r="C12" s="53"/>
      <c r="D12" s="66"/>
      <c r="E12" s="71">
        <v>4746</v>
      </c>
      <c r="F12" s="71">
        <v>5398</v>
      </c>
      <c r="G12" s="71">
        <v>5479</v>
      </c>
      <c r="H12" s="71">
        <v>9363</v>
      </c>
      <c r="I12" s="73">
        <v>1399</v>
      </c>
    </row>
    <row r="13" spans="1:9" ht="27" customHeight="1">
      <c r="A13" s="97"/>
      <c r="B13" s="53" t="s">
        <v>123</v>
      </c>
      <c r="C13" s="53"/>
      <c r="D13" s="66"/>
      <c r="E13" s="71">
        <v>720</v>
      </c>
      <c r="F13" s="71">
        <v>652</v>
      </c>
      <c r="G13" s="71">
        <v>81</v>
      </c>
      <c r="H13" s="71">
        <v>3884</v>
      </c>
      <c r="I13" s="73">
        <v>-7964</v>
      </c>
    </row>
    <row r="14" spans="1:9" ht="27" customHeight="1">
      <c r="A14" s="97"/>
      <c r="B14" s="53" t="s">
        <v>124</v>
      </c>
      <c r="C14" s="53"/>
      <c r="D14" s="66"/>
      <c r="E14" s="71">
        <v>0</v>
      </c>
      <c r="F14" s="71">
        <v>0</v>
      </c>
      <c r="G14" s="71">
        <v>0</v>
      </c>
      <c r="H14" s="71">
        <v>58</v>
      </c>
      <c r="I14" s="73">
        <v>2</v>
      </c>
    </row>
    <row r="15" spans="1:9" ht="27" customHeight="1">
      <c r="A15" s="97"/>
      <c r="B15" s="53" t="s">
        <v>125</v>
      </c>
      <c r="C15" s="53"/>
      <c r="D15" s="66"/>
      <c r="E15" s="71">
        <v>-1881</v>
      </c>
      <c r="F15" s="71">
        <v>677</v>
      </c>
      <c r="G15" s="71">
        <v>2220</v>
      </c>
      <c r="H15" s="71">
        <v>4594</v>
      </c>
      <c r="I15" s="73">
        <v>-6952</v>
      </c>
    </row>
    <row r="16" spans="1:9" ht="27" customHeight="1">
      <c r="A16" s="97"/>
      <c r="B16" s="53" t="s">
        <v>126</v>
      </c>
      <c r="C16" s="53"/>
      <c r="D16" s="66" t="s">
        <v>42</v>
      </c>
      <c r="E16" s="71">
        <v>69546</v>
      </c>
      <c r="F16" s="71">
        <v>65521</v>
      </c>
      <c r="G16" s="71">
        <v>65153</v>
      </c>
      <c r="H16" s="71">
        <v>73098</v>
      </c>
      <c r="I16" s="73">
        <v>84819</v>
      </c>
    </row>
    <row r="17" spans="1:9" ht="27" customHeight="1">
      <c r="A17" s="97"/>
      <c r="B17" s="53" t="s">
        <v>127</v>
      </c>
      <c r="C17" s="53"/>
      <c r="D17" s="66" t="s">
        <v>43</v>
      </c>
      <c r="E17" s="71">
        <v>38332</v>
      </c>
      <c r="F17" s="71">
        <v>29111</v>
      </c>
      <c r="G17" s="71">
        <v>39453</v>
      </c>
      <c r="H17" s="71">
        <v>40197</v>
      </c>
      <c r="I17" s="73">
        <v>45758</v>
      </c>
    </row>
    <row r="18" spans="1:9" ht="27" customHeight="1">
      <c r="A18" s="97"/>
      <c r="B18" s="53" t="s">
        <v>128</v>
      </c>
      <c r="C18" s="53"/>
      <c r="D18" s="66" t="s">
        <v>44</v>
      </c>
      <c r="E18" s="71">
        <v>704014</v>
      </c>
      <c r="F18" s="71">
        <v>698339</v>
      </c>
      <c r="G18" s="71">
        <v>697351</v>
      </c>
      <c r="H18" s="71">
        <v>720776</v>
      </c>
      <c r="I18" s="73">
        <v>60001</v>
      </c>
    </row>
    <row r="19" spans="1:9" ht="27" customHeight="1">
      <c r="A19" s="97"/>
      <c r="B19" s="53" t="s">
        <v>129</v>
      </c>
      <c r="C19" s="53"/>
      <c r="D19" s="66" t="s">
        <v>130</v>
      </c>
      <c r="E19" s="71">
        <f>E17+E18-E16</f>
        <v>672800</v>
      </c>
      <c r="F19" s="71">
        <f>F17+F18-F16</f>
        <v>661929</v>
      </c>
      <c r="G19" s="71">
        <f>G17+G18-G16</f>
        <v>671651</v>
      </c>
      <c r="H19" s="71">
        <f>H17+H18-H16</f>
        <v>687875</v>
      </c>
      <c r="I19" s="71">
        <v>743242</v>
      </c>
    </row>
    <row r="20" spans="1:9" ht="27" customHeight="1">
      <c r="A20" s="97"/>
      <c r="B20" s="53" t="s">
        <v>131</v>
      </c>
      <c r="C20" s="53"/>
      <c r="D20" s="66" t="s">
        <v>132</v>
      </c>
      <c r="E20" s="74">
        <f>E18/E8</f>
        <v>2.6967103851929028</v>
      </c>
      <c r="F20" s="74">
        <f>F18/F8</f>
        <v>2.6310913351769663</v>
      </c>
      <c r="G20" s="74">
        <f>G18/G8</f>
        <v>2.6237804809222629</v>
      </c>
      <c r="H20" s="74">
        <f>H18/H8</f>
        <v>2.6716384716888815</v>
      </c>
      <c r="I20" s="74">
        <f>I18/I8</f>
        <v>0.20465863508609164</v>
      </c>
    </row>
    <row r="21" spans="1:9" ht="27" customHeight="1">
      <c r="A21" s="97"/>
      <c r="B21" s="53" t="s">
        <v>133</v>
      </c>
      <c r="C21" s="53"/>
      <c r="D21" s="66" t="s">
        <v>134</v>
      </c>
      <c r="E21" s="74">
        <f>E19/E8</f>
        <v>2.5771458339717466</v>
      </c>
      <c r="F21" s="74">
        <f>F19/F8</f>
        <v>2.4939114905545217</v>
      </c>
      <c r="G21" s="74">
        <f>G19/G8</f>
        <v>2.527084328827117</v>
      </c>
      <c r="H21" s="74">
        <f>H19/H8</f>
        <v>2.5496871617714651</v>
      </c>
      <c r="I21" s="74">
        <f>I19/I8</f>
        <v>2.5351393019892488</v>
      </c>
    </row>
    <row r="22" spans="1:9" ht="27" customHeight="1">
      <c r="A22" s="97"/>
      <c r="B22" s="53" t="s">
        <v>135</v>
      </c>
      <c r="C22" s="53"/>
      <c r="D22" s="66" t="s">
        <v>136</v>
      </c>
      <c r="E22" s="71">
        <f>E18/E24*1000000</f>
        <v>845325.34772919386</v>
      </c>
      <c r="F22" s="71">
        <f>F18/F24*1000000</f>
        <v>838511.2483670176</v>
      </c>
      <c r="G22" s="71">
        <f>G18/G24*1000000</f>
        <v>837324.93468070391</v>
      </c>
      <c r="H22" s="71">
        <f>H18/H24*1000000</f>
        <v>888265.58152030583</v>
      </c>
      <c r="I22" s="71">
        <f>I18/I24*1000000</f>
        <v>73943.670650520915</v>
      </c>
    </row>
    <row r="23" spans="1:9" ht="27" customHeight="1">
      <c r="A23" s="97"/>
      <c r="B23" s="53" t="s">
        <v>137</v>
      </c>
      <c r="C23" s="53"/>
      <c r="D23" s="66" t="s">
        <v>138</v>
      </c>
      <c r="E23" s="92">
        <f>E19/E24*1000000</f>
        <v>807846.00015369244</v>
      </c>
      <c r="F23" s="92">
        <f>F19/F24*1000000</f>
        <v>794792.94743717823</v>
      </c>
      <c r="G23" s="92">
        <f>G19/G24*1000000</f>
        <v>806466.37016829324</v>
      </c>
      <c r="H23" s="92">
        <f>H19/H24*1000000</f>
        <v>847719.24549135985</v>
      </c>
      <c r="I23" s="92">
        <f>I19/I24*1000000</f>
        <v>915952.09515898861</v>
      </c>
    </row>
    <row r="24" spans="1:9" ht="27" customHeight="1">
      <c r="A24" s="97"/>
      <c r="B24" s="75" t="s">
        <v>139</v>
      </c>
      <c r="C24" s="76"/>
      <c r="D24" s="66" t="s">
        <v>140</v>
      </c>
      <c r="E24" s="92">
        <v>832832</v>
      </c>
      <c r="F24" s="92">
        <f>E24</f>
        <v>832832</v>
      </c>
      <c r="G24" s="92">
        <f>F24</f>
        <v>832832</v>
      </c>
      <c r="H24" s="94">
        <v>811442</v>
      </c>
      <c r="I24" s="94">
        <f>H24</f>
        <v>811442</v>
      </c>
    </row>
    <row r="25" spans="1:9" ht="27" customHeight="1">
      <c r="A25" s="97"/>
      <c r="B25" s="47" t="s">
        <v>141</v>
      </c>
      <c r="C25" s="47"/>
      <c r="D25" s="47"/>
      <c r="E25" s="71">
        <v>257991</v>
      </c>
      <c r="F25" s="71">
        <v>256812</v>
      </c>
      <c r="G25" s="71">
        <v>255841</v>
      </c>
      <c r="H25" s="71">
        <v>261465</v>
      </c>
      <c r="I25" s="54">
        <v>272020</v>
      </c>
    </row>
    <row r="26" spans="1:9" ht="27" customHeight="1">
      <c r="A26" s="97"/>
      <c r="B26" s="47" t="s">
        <v>142</v>
      </c>
      <c r="C26" s="47"/>
      <c r="D26" s="47"/>
      <c r="E26" s="77">
        <v>0.34799999999999998</v>
      </c>
      <c r="F26" s="77">
        <v>0.34599999999999997</v>
      </c>
      <c r="G26" s="77">
        <v>0.35016999999999998</v>
      </c>
      <c r="H26" s="77">
        <v>0.35550999999999999</v>
      </c>
      <c r="I26" s="78">
        <v>0.34217999999999998</v>
      </c>
    </row>
    <row r="27" spans="1:9" ht="27" customHeight="1">
      <c r="A27" s="97"/>
      <c r="B27" s="47" t="s">
        <v>143</v>
      </c>
      <c r="C27" s="47"/>
      <c r="D27" s="47"/>
      <c r="E27" s="58">
        <v>1.8</v>
      </c>
      <c r="F27" s="58">
        <v>2.1</v>
      </c>
      <c r="G27" s="58">
        <v>2.1</v>
      </c>
      <c r="H27" s="58">
        <v>3.6</v>
      </c>
      <c r="I27" s="55">
        <v>0.5</v>
      </c>
    </row>
    <row r="28" spans="1:9" ht="27" customHeight="1">
      <c r="A28" s="97"/>
      <c r="B28" s="47" t="s">
        <v>144</v>
      </c>
      <c r="C28" s="47"/>
      <c r="D28" s="47"/>
      <c r="E28" s="58">
        <v>93.3</v>
      </c>
      <c r="F28" s="58">
        <v>93.5</v>
      </c>
      <c r="G28" s="58">
        <v>94.8</v>
      </c>
      <c r="H28" s="58">
        <v>93.8</v>
      </c>
      <c r="I28" s="55">
        <v>88.8</v>
      </c>
    </row>
    <row r="29" spans="1:9" ht="27" customHeight="1">
      <c r="A29" s="97"/>
      <c r="B29" s="47" t="s">
        <v>145</v>
      </c>
      <c r="C29" s="47"/>
      <c r="D29" s="47"/>
      <c r="E29" s="58">
        <v>37.5</v>
      </c>
      <c r="F29" s="58">
        <v>37.6</v>
      </c>
      <c r="G29" s="58">
        <v>37.299999999999997</v>
      </c>
      <c r="H29" s="58">
        <v>39.700000000000003</v>
      </c>
      <c r="I29" s="55">
        <v>38.200000000000003</v>
      </c>
    </row>
    <row r="30" spans="1:9" ht="27" customHeight="1">
      <c r="A30" s="97"/>
      <c r="B30" s="97" t="s">
        <v>146</v>
      </c>
      <c r="C30" s="47" t="s">
        <v>147</v>
      </c>
      <c r="D30" s="47"/>
      <c r="E30" s="58">
        <v>0</v>
      </c>
      <c r="F30" s="58">
        <v>0</v>
      </c>
      <c r="G30" s="58">
        <v>0</v>
      </c>
      <c r="H30" s="58">
        <v>0</v>
      </c>
      <c r="I30" s="55">
        <v>0</v>
      </c>
    </row>
    <row r="31" spans="1:9" ht="27" customHeight="1">
      <c r="A31" s="97"/>
      <c r="B31" s="97"/>
      <c r="C31" s="47" t="s">
        <v>148</v>
      </c>
      <c r="D31" s="47"/>
      <c r="E31" s="58">
        <v>0</v>
      </c>
      <c r="F31" s="58">
        <v>0</v>
      </c>
      <c r="G31" s="58">
        <v>0</v>
      </c>
      <c r="H31" s="58">
        <v>0</v>
      </c>
      <c r="I31" s="55">
        <v>0</v>
      </c>
    </row>
    <row r="32" spans="1:9" ht="27" customHeight="1">
      <c r="A32" s="97"/>
      <c r="B32" s="97"/>
      <c r="C32" s="47" t="s">
        <v>149</v>
      </c>
      <c r="D32" s="47"/>
      <c r="E32" s="58">
        <v>9.6</v>
      </c>
      <c r="F32" s="58">
        <v>9.4</v>
      </c>
      <c r="G32" s="58">
        <v>9</v>
      </c>
      <c r="H32" s="58">
        <v>8.4</v>
      </c>
      <c r="I32" s="55">
        <v>8.4</v>
      </c>
    </row>
    <row r="33" spans="1:9" ht="27" customHeight="1">
      <c r="A33" s="97"/>
      <c r="B33" s="97"/>
      <c r="C33" s="47" t="s">
        <v>150</v>
      </c>
      <c r="D33" s="47"/>
      <c r="E33" s="58">
        <v>112.2</v>
      </c>
      <c r="F33" s="58">
        <v>111.6</v>
      </c>
      <c r="G33" s="58">
        <v>115</v>
      </c>
      <c r="H33" s="58">
        <v>120.1</v>
      </c>
      <c r="I33" s="79">
        <v>117</v>
      </c>
    </row>
    <row r="34" spans="1:9" ht="27" customHeight="1">
      <c r="A34" s="93" t="s">
        <v>234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2A1AE-0CBB-4A62-9E8A-67A4F909D769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H31" sqref="H31"/>
      <selection pane="topRight" activeCell="H31" sqref="H31"/>
      <selection pane="bottomLeft" activeCell="H31" sqref="H31"/>
      <selection pane="bottomRight" activeCell="H31" sqref="H31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22" t="s">
        <v>244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228</v>
      </c>
      <c r="B5" s="12"/>
      <c r="C5" s="12"/>
      <c r="D5" s="12"/>
      <c r="K5" s="15"/>
      <c r="O5" s="15" t="s">
        <v>47</v>
      </c>
    </row>
    <row r="6" spans="1:25" ht="15.95" customHeight="1">
      <c r="A6" s="104" t="s">
        <v>48</v>
      </c>
      <c r="B6" s="105"/>
      <c r="C6" s="105"/>
      <c r="D6" s="105"/>
      <c r="E6" s="105"/>
      <c r="F6" s="115" t="s">
        <v>245</v>
      </c>
      <c r="G6" s="116"/>
      <c r="H6" s="115" t="s">
        <v>246</v>
      </c>
      <c r="I6" s="116"/>
      <c r="J6" s="115" t="s">
        <v>247</v>
      </c>
      <c r="K6" s="116"/>
      <c r="L6" s="101"/>
      <c r="M6" s="101"/>
      <c r="N6" s="101"/>
      <c r="O6" s="101"/>
    </row>
    <row r="7" spans="1:25" ht="15.95" customHeight="1">
      <c r="A7" s="105"/>
      <c r="B7" s="105"/>
      <c r="C7" s="105"/>
      <c r="D7" s="105"/>
      <c r="E7" s="105"/>
      <c r="F7" s="51" t="s">
        <v>227</v>
      </c>
      <c r="G7" s="51" t="s">
        <v>248</v>
      </c>
      <c r="H7" s="51" t="s">
        <v>227</v>
      </c>
      <c r="I7" s="89" t="s">
        <v>230</v>
      </c>
      <c r="J7" s="51" t="s">
        <v>227</v>
      </c>
      <c r="K7" s="51" t="s">
        <v>248</v>
      </c>
      <c r="L7" s="51" t="s">
        <v>227</v>
      </c>
      <c r="M7" s="89" t="s">
        <v>230</v>
      </c>
      <c r="N7" s="51" t="s">
        <v>227</v>
      </c>
      <c r="O7" s="89" t="s">
        <v>230</v>
      </c>
    </row>
    <row r="8" spans="1:25" ht="15.95" customHeight="1">
      <c r="A8" s="107" t="s">
        <v>82</v>
      </c>
      <c r="B8" s="61" t="s">
        <v>49</v>
      </c>
      <c r="C8" s="87"/>
      <c r="D8" s="87"/>
      <c r="E8" s="90" t="s">
        <v>40</v>
      </c>
      <c r="F8" s="88">
        <v>11</v>
      </c>
      <c r="G8" s="88">
        <v>12</v>
      </c>
      <c r="H8" s="88">
        <v>376</v>
      </c>
      <c r="I8" s="88">
        <v>390</v>
      </c>
      <c r="J8" s="88">
        <v>19157</v>
      </c>
      <c r="K8" s="88">
        <v>18442</v>
      </c>
      <c r="L8" s="88"/>
      <c r="M8" s="88"/>
      <c r="N8" s="88"/>
      <c r="O8" s="88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5" customHeight="1">
      <c r="A9" s="107"/>
      <c r="B9" s="63"/>
      <c r="C9" s="87" t="s">
        <v>50</v>
      </c>
      <c r="D9" s="87"/>
      <c r="E9" s="90" t="s">
        <v>41</v>
      </c>
      <c r="F9" s="88">
        <v>11</v>
      </c>
      <c r="G9" s="88">
        <v>12</v>
      </c>
      <c r="H9" s="88">
        <v>376</v>
      </c>
      <c r="I9" s="88">
        <v>390</v>
      </c>
      <c r="J9" s="88">
        <v>19106</v>
      </c>
      <c r="K9" s="88">
        <v>18441</v>
      </c>
      <c r="L9" s="88"/>
      <c r="M9" s="88"/>
      <c r="N9" s="88"/>
      <c r="O9" s="88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5" customHeight="1">
      <c r="A10" s="107"/>
      <c r="B10" s="62"/>
      <c r="C10" s="87" t="s">
        <v>51</v>
      </c>
      <c r="D10" s="87"/>
      <c r="E10" s="90" t="s">
        <v>42</v>
      </c>
      <c r="F10" s="88">
        <v>0</v>
      </c>
      <c r="G10" s="88">
        <v>0</v>
      </c>
      <c r="H10" s="88">
        <v>0</v>
      </c>
      <c r="I10" s="88">
        <v>0</v>
      </c>
      <c r="J10" s="67">
        <v>51</v>
      </c>
      <c r="K10" s="67">
        <v>1</v>
      </c>
      <c r="L10" s="88"/>
      <c r="M10" s="88"/>
      <c r="N10" s="88"/>
      <c r="O10" s="88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5" customHeight="1">
      <c r="A11" s="107"/>
      <c r="B11" s="61" t="s">
        <v>52</v>
      </c>
      <c r="C11" s="87"/>
      <c r="D11" s="87"/>
      <c r="E11" s="90" t="s">
        <v>43</v>
      </c>
      <c r="F11" s="88">
        <v>11</v>
      </c>
      <c r="G11" s="88">
        <v>12</v>
      </c>
      <c r="H11" s="88">
        <v>376</v>
      </c>
      <c r="I11" s="88">
        <v>390</v>
      </c>
      <c r="J11" s="88">
        <v>18562</v>
      </c>
      <c r="K11" s="88">
        <v>17907</v>
      </c>
      <c r="L11" s="88"/>
      <c r="M11" s="88"/>
      <c r="N11" s="88"/>
      <c r="O11" s="88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5" customHeight="1">
      <c r="A12" s="107"/>
      <c r="B12" s="63"/>
      <c r="C12" s="87" t="s">
        <v>53</v>
      </c>
      <c r="D12" s="87"/>
      <c r="E12" s="90" t="s">
        <v>44</v>
      </c>
      <c r="F12" s="88">
        <v>11</v>
      </c>
      <c r="G12" s="88">
        <v>12</v>
      </c>
      <c r="H12" s="88">
        <v>375</v>
      </c>
      <c r="I12" s="88">
        <v>389</v>
      </c>
      <c r="J12" s="88">
        <v>18562</v>
      </c>
      <c r="K12" s="88">
        <v>17904</v>
      </c>
      <c r="L12" s="88"/>
      <c r="M12" s="88"/>
      <c r="N12" s="88"/>
      <c r="O12" s="88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5" customHeight="1">
      <c r="A13" s="107"/>
      <c r="B13" s="62"/>
      <c r="C13" s="87" t="s">
        <v>54</v>
      </c>
      <c r="D13" s="87"/>
      <c r="E13" s="90" t="s">
        <v>45</v>
      </c>
      <c r="F13" s="88"/>
      <c r="G13" s="88"/>
      <c r="H13" s="67">
        <v>1</v>
      </c>
      <c r="I13" s="67">
        <v>1</v>
      </c>
      <c r="J13" s="67">
        <v>0</v>
      </c>
      <c r="K13" s="67">
        <v>3</v>
      </c>
      <c r="L13" s="88"/>
      <c r="M13" s="88"/>
      <c r="N13" s="88"/>
      <c r="O13" s="88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5" customHeight="1">
      <c r="A14" s="107"/>
      <c r="B14" s="87" t="s">
        <v>55</v>
      </c>
      <c r="C14" s="87"/>
      <c r="D14" s="87"/>
      <c r="E14" s="90" t="s">
        <v>96</v>
      </c>
      <c r="F14" s="88">
        <f t="shared" ref="F14:O15" si="0">F9-F12</f>
        <v>0</v>
      </c>
      <c r="G14" s="88">
        <f t="shared" si="0"/>
        <v>0</v>
      </c>
      <c r="H14" s="88">
        <f t="shared" si="0"/>
        <v>1</v>
      </c>
      <c r="I14" s="88">
        <f t="shared" si="0"/>
        <v>1</v>
      </c>
      <c r="J14" s="88">
        <f t="shared" si="0"/>
        <v>544</v>
      </c>
      <c r="K14" s="88">
        <f>K9-K12</f>
        <v>537</v>
      </c>
      <c r="L14" s="88">
        <f t="shared" si="0"/>
        <v>0</v>
      </c>
      <c r="M14" s="88">
        <f t="shared" si="0"/>
        <v>0</v>
      </c>
      <c r="N14" s="88">
        <f t="shared" si="0"/>
        <v>0</v>
      </c>
      <c r="O14" s="88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5" customHeight="1">
      <c r="A15" s="107"/>
      <c r="B15" s="87" t="s">
        <v>56</v>
      </c>
      <c r="C15" s="87"/>
      <c r="D15" s="87"/>
      <c r="E15" s="90" t="s">
        <v>97</v>
      </c>
      <c r="F15" s="88">
        <f t="shared" si="0"/>
        <v>0</v>
      </c>
      <c r="G15" s="88">
        <f t="shared" si="0"/>
        <v>0</v>
      </c>
      <c r="H15" s="88">
        <f>H10-H13</f>
        <v>-1</v>
      </c>
      <c r="I15" s="88">
        <f t="shared" si="0"/>
        <v>-1</v>
      </c>
      <c r="J15" s="88">
        <f t="shared" si="0"/>
        <v>51</v>
      </c>
      <c r="K15" s="88">
        <f t="shared" si="0"/>
        <v>-2</v>
      </c>
      <c r="L15" s="88">
        <f t="shared" si="0"/>
        <v>0</v>
      </c>
      <c r="M15" s="88">
        <f t="shared" si="0"/>
        <v>0</v>
      </c>
      <c r="N15" s="88">
        <f t="shared" si="0"/>
        <v>0</v>
      </c>
      <c r="O15" s="88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5" customHeight="1">
      <c r="A16" s="107"/>
      <c r="B16" s="87" t="s">
        <v>57</v>
      </c>
      <c r="C16" s="87"/>
      <c r="D16" s="87"/>
      <c r="E16" s="90" t="s">
        <v>98</v>
      </c>
      <c r="F16" s="88">
        <f t="shared" ref="F16:O16" si="1">F8-F11</f>
        <v>0</v>
      </c>
      <c r="G16" s="88">
        <f t="shared" si="1"/>
        <v>0</v>
      </c>
      <c r="H16" s="88">
        <f t="shared" si="1"/>
        <v>0</v>
      </c>
      <c r="I16" s="88">
        <f>I8-I11</f>
        <v>0</v>
      </c>
      <c r="J16" s="88">
        <f t="shared" si="1"/>
        <v>595</v>
      </c>
      <c r="K16" s="88">
        <f t="shared" si="1"/>
        <v>535</v>
      </c>
      <c r="L16" s="88">
        <f t="shared" si="1"/>
        <v>0</v>
      </c>
      <c r="M16" s="88">
        <f t="shared" si="1"/>
        <v>0</v>
      </c>
      <c r="N16" s="88">
        <f t="shared" si="1"/>
        <v>0</v>
      </c>
      <c r="O16" s="88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5" customHeight="1">
      <c r="A17" s="107"/>
      <c r="B17" s="87" t="s">
        <v>58</v>
      </c>
      <c r="C17" s="87"/>
      <c r="D17" s="87"/>
      <c r="E17" s="51"/>
      <c r="F17" s="67">
        <v>0</v>
      </c>
      <c r="G17" s="67">
        <v>0</v>
      </c>
      <c r="H17" s="67">
        <v>0</v>
      </c>
      <c r="I17" s="67">
        <v>0</v>
      </c>
      <c r="J17" s="88">
        <v>0</v>
      </c>
      <c r="K17" s="88">
        <v>0</v>
      </c>
      <c r="L17" s="88"/>
      <c r="M17" s="88"/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5" customHeight="1">
      <c r="A18" s="107"/>
      <c r="B18" s="87" t="s">
        <v>59</v>
      </c>
      <c r="C18" s="87"/>
      <c r="D18" s="87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/>
      <c r="M18" s="68"/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5" customHeight="1">
      <c r="A19" s="107" t="s">
        <v>83</v>
      </c>
      <c r="B19" s="61" t="s">
        <v>60</v>
      </c>
      <c r="C19" s="87"/>
      <c r="D19" s="87"/>
      <c r="E19" s="90"/>
      <c r="F19" s="88">
        <v>28</v>
      </c>
      <c r="G19" s="88">
        <v>28</v>
      </c>
      <c r="H19" s="88">
        <v>0</v>
      </c>
      <c r="I19" s="88">
        <v>0</v>
      </c>
      <c r="J19" s="88">
        <v>1471</v>
      </c>
      <c r="K19" s="88">
        <v>2370</v>
      </c>
      <c r="L19" s="88"/>
      <c r="M19" s="88"/>
      <c r="N19" s="88"/>
      <c r="O19" s="88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5" customHeight="1">
      <c r="A20" s="107"/>
      <c r="B20" s="62"/>
      <c r="C20" s="87" t="s">
        <v>61</v>
      </c>
      <c r="D20" s="87"/>
      <c r="E20" s="90"/>
      <c r="F20" s="88">
        <v>0</v>
      </c>
      <c r="G20" s="88">
        <v>0</v>
      </c>
      <c r="H20" s="88">
        <v>0</v>
      </c>
      <c r="I20" s="88">
        <v>0</v>
      </c>
      <c r="J20" s="88">
        <v>800</v>
      </c>
      <c r="K20" s="88">
        <v>1895</v>
      </c>
      <c r="L20" s="88"/>
      <c r="M20" s="88"/>
      <c r="N20" s="88"/>
      <c r="O20" s="88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5" customHeight="1">
      <c r="A21" s="107"/>
      <c r="B21" s="80" t="s">
        <v>62</v>
      </c>
      <c r="C21" s="87"/>
      <c r="D21" s="87"/>
      <c r="E21" s="90" t="s">
        <v>99</v>
      </c>
      <c r="F21" s="88">
        <v>28</v>
      </c>
      <c r="G21" s="88">
        <v>28</v>
      </c>
      <c r="H21" s="88">
        <v>0</v>
      </c>
      <c r="I21" s="88">
        <v>0</v>
      </c>
      <c r="J21" s="88">
        <v>814</v>
      </c>
      <c r="K21" s="88">
        <v>1896</v>
      </c>
      <c r="L21" s="88"/>
      <c r="M21" s="88"/>
      <c r="N21" s="88"/>
      <c r="O21" s="88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5" customHeight="1">
      <c r="A22" s="107"/>
      <c r="B22" s="61" t="s">
        <v>63</v>
      </c>
      <c r="C22" s="87"/>
      <c r="D22" s="87"/>
      <c r="E22" s="90" t="s">
        <v>100</v>
      </c>
      <c r="F22" s="88">
        <v>28</v>
      </c>
      <c r="G22" s="88">
        <v>28</v>
      </c>
      <c r="H22" s="88">
        <v>50</v>
      </c>
      <c r="I22" s="88">
        <v>97</v>
      </c>
      <c r="J22" s="88">
        <v>2480</v>
      </c>
      <c r="K22" s="88">
        <v>3179</v>
      </c>
      <c r="L22" s="88"/>
      <c r="M22" s="88"/>
      <c r="N22" s="88"/>
      <c r="O22" s="88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5" customHeight="1">
      <c r="A23" s="107"/>
      <c r="B23" s="62" t="s">
        <v>64</v>
      </c>
      <c r="C23" s="87" t="s">
        <v>65</v>
      </c>
      <c r="D23" s="87"/>
      <c r="E23" s="90"/>
      <c r="F23" s="88">
        <v>28</v>
      </c>
      <c r="G23" s="88">
        <v>28</v>
      </c>
      <c r="H23" s="88">
        <v>0</v>
      </c>
      <c r="I23" s="88">
        <v>0</v>
      </c>
      <c r="J23" s="88">
        <v>1274</v>
      </c>
      <c r="K23" s="88">
        <v>900</v>
      </c>
      <c r="L23" s="88"/>
      <c r="M23" s="88"/>
      <c r="N23" s="88"/>
      <c r="O23" s="88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5" customHeight="1">
      <c r="A24" s="107"/>
      <c r="B24" s="87" t="s">
        <v>101</v>
      </c>
      <c r="C24" s="87"/>
      <c r="D24" s="87"/>
      <c r="E24" s="90" t="s">
        <v>102</v>
      </c>
      <c r="F24" s="88">
        <f t="shared" ref="F24:O24" si="2">F21-F22</f>
        <v>0</v>
      </c>
      <c r="G24" s="88">
        <f t="shared" si="2"/>
        <v>0</v>
      </c>
      <c r="H24" s="88">
        <f t="shared" si="2"/>
        <v>-50</v>
      </c>
      <c r="I24" s="88">
        <f t="shared" si="2"/>
        <v>-97</v>
      </c>
      <c r="J24" s="88">
        <f t="shared" si="2"/>
        <v>-1666</v>
      </c>
      <c r="K24" s="88">
        <f t="shared" si="2"/>
        <v>-1283</v>
      </c>
      <c r="L24" s="88">
        <f t="shared" si="2"/>
        <v>0</v>
      </c>
      <c r="M24" s="88">
        <f t="shared" si="2"/>
        <v>0</v>
      </c>
      <c r="N24" s="88">
        <f t="shared" si="2"/>
        <v>0</v>
      </c>
      <c r="O24" s="88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5" customHeight="1">
      <c r="A25" s="107"/>
      <c r="B25" s="61" t="s">
        <v>66</v>
      </c>
      <c r="C25" s="61"/>
      <c r="D25" s="61"/>
      <c r="E25" s="108" t="s">
        <v>103</v>
      </c>
      <c r="F25" s="102">
        <v>0</v>
      </c>
      <c r="G25" s="102">
        <v>0</v>
      </c>
      <c r="H25" s="102">
        <v>50</v>
      </c>
      <c r="I25" s="102">
        <v>97</v>
      </c>
      <c r="J25" s="102">
        <v>1666</v>
      </c>
      <c r="K25" s="102">
        <v>1283</v>
      </c>
      <c r="L25" s="102"/>
      <c r="M25" s="102"/>
      <c r="N25" s="102"/>
      <c r="O25" s="102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5" customHeight="1">
      <c r="A26" s="107"/>
      <c r="B26" s="80" t="s">
        <v>67</v>
      </c>
      <c r="C26" s="80"/>
      <c r="D26" s="80"/>
      <c r="E26" s="109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5" customHeight="1">
      <c r="A27" s="107"/>
      <c r="B27" s="87" t="s">
        <v>104</v>
      </c>
      <c r="C27" s="87"/>
      <c r="D27" s="87"/>
      <c r="E27" s="90" t="s">
        <v>105</v>
      </c>
      <c r="F27" s="88">
        <f t="shared" ref="F27:O27" si="3">F24+F25</f>
        <v>0</v>
      </c>
      <c r="G27" s="88">
        <f t="shared" si="3"/>
        <v>0</v>
      </c>
      <c r="H27" s="88">
        <f t="shared" si="3"/>
        <v>0</v>
      </c>
      <c r="I27" s="88">
        <f t="shared" si="3"/>
        <v>0</v>
      </c>
      <c r="J27" s="88">
        <f t="shared" si="3"/>
        <v>0</v>
      </c>
      <c r="K27" s="88">
        <f t="shared" si="3"/>
        <v>0</v>
      </c>
      <c r="L27" s="88">
        <f t="shared" si="3"/>
        <v>0</v>
      </c>
      <c r="M27" s="88">
        <f t="shared" si="3"/>
        <v>0</v>
      </c>
      <c r="N27" s="88">
        <f t="shared" si="3"/>
        <v>0</v>
      </c>
      <c r="O27" s="88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5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5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5" customHeight="1">
      <c r="A30" s="105" t="s">
        <v>68</v>
      </c>
      <c r="B30" s="105"/>
      <c r="C30" s="105"/>
      <c r="D30" s="105"/>
      <c r="E30" s="105"/>
      <c r="F30" s="112" t="s">
        <v>242</v>
      </c>
      <c r="G30" s="113"/>
      <c r="H30" s="112" t="s">
        <v>243</v>
      </c>
      <c r="I30" s="113"/>
      <c r="J30" s="114"/>
      <c r="K30" s="114"/>
      <c r="L30" s="114"/>
      <c r="M30" s="114"/>
      <c r="N30" s="114"/>
      <c r="O30" s="114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5" customHeight="1">
      <c r="A31" s="105"/>
      <c r="B31" s="105"/>
      <c r="C31" s="105"/>
      <c r="D31" s="105"/>
      <c r="E31" s="105"/>
      <c r="F31" s="51" t="s">
        <v>227</v>
      </c>
      <c r="G31" s="89" t="s">
        <v>230</v>
      </c>
      <c r="H31" s="51" t="s">
        <v>227</v>
      </c>
      <c r="I31" s="89" t="s">
        <v>230</v>
      </c>
      <c r="J31" s="51" t="s">
        <v>227</v>
      </c>
      <c r="K31" s="89" t="s">
        <v>230</v>
      </c>
      <c r="L31" s="51" t="s">
        <v>227</v>
      </c>
      <c r="M31" s="89" t="s">
        <v>230</v>
      </c>
      <c r="N31" s="51" t="s">
        <v>227</v>
      </c>
      <c r="O31" s="89" t="s">
        <v>230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5" customHeight="1">
      <c r="A32" s="107" t="s">
        <v>84</v>
      </c>
      <c r="B32" s="61" t="s">
        <v>49</v>
      </c>
      <c r="C32" s="87"/>
      <c r="D32" s="87"/>
      <c r="E32" s="90" t="s">
        <v>40</v>
      </c>
      <c r="F32" s="88">
        <v>64</v>
      </c>
      <c r="G32" s="88">
        <v>96</v>
      </c>
      <c r="H32" s="88">
        <v>278</v>
      </c>
      <c r="I32" s="88">
        <v>279</v>
      </c>
      <c r="J32" s="88"/>
      <c r="K32" s="88"/>
      <c r="L32" s="88"/>
      <c r="M32" s="88"/>
      <c r="N32" s="88"/>
      <c r="O32" s="88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5" customHeight="1">
      <c r="A33" s="110"/>
      <c r="B33" s="63"/>
      <c r="C33" s="61" t="s">
        <v>69</v>
      </c>
      <c r="D33" s="87"/>
      <c r="E33" s="90"/>
      <c r="F33" s="88">
        <v>64</v>
      </c>
      <c r="G33" s="88">
        <v>64</v>
      </c>
      <c r="H33" s="88">
        <v>276</v>
      </c>
      <c r="I33" s="88">
        <v>277</v>
      </c>
      <c r="J33" s="88"/>
      <c r="K33" s="88"/>
      <c r="L33" s="88"/>
      <c r="M33" s="88"/>
      <c r="N33" s="88"/>
      <c r="O33" s="88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5" customHeight="1">
      <c r="A34" s="110"/>
      <c r="B34" s="63"/>
      <c r="C34" s="62"/>
      <c r="D34" s="87" t="s">
        <v>70</v>
      </c>
      <c r="E34" s="90"/>
      <c r="F34" s="88">
        <v>0</v>
      </c>
      <c r="G34" s="88">
        <v>17</v>
      </c>
      <c r="H34" s="88">
        <v>276</v>
      </c>
      <c r="I34" s="88">
        <v>277</v>
      </c>
      <c r="J34" s="88"/>
      <c r="K34" s="88"/>
      <c r="L34" s="88"/>
      <c r="M34" s="88"/>
      <c r="N34" s="88"/>
      <c r="O34" s="88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5" customHeight="1">
      <c r="A35" s="110"/>
      <c r="B35" s="62"/>
      <c r="C35" s="80" t="s">
        <v>71</v>
      </c>
      <c r="D35" s="87"/>
      <c r="E35" s="90"/>
      <c r="F35" s="88"/>
      <c r="G35" s="88">
        <v>43</v>
      </c>
      <c r="H35" s="88">
        <v>2</v>
      </c>
      <c r="I35" s="88">
        <v>2</v>
      </c>
      <c r="J35" s="68"/>
      <c r="K35" s="68"/>
      <c r="L35" s="88"/>
      <c r="M35" s="88"/>
      <c r="N35" s="88"/>
      <c r="O35" s="88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5" customHeight="1">
      <c r="A36" s="110"/>
      <c r="B36" s="61" t="s">
        <v>52</v>
      </c>
      <c r="C36" s="87"/>
      <c r="D36" s="87"/>
      <c r="E36" s="90" t="s">
        <v>41</v>
      </c>
      <c r="F36" s="88">
        <v>19</v>
      </c>
      <c r="G36" s="88">
        <v>72</v>
      </c>
      <c r="H36" s="88">
        <v>105</v>
      </c>
      <c r="I36" s="88">
        <v>134</v>
      </c>
      <c r="J36" s="88"/>
      <c r="K36" s="88"/>
      <c r="L36" s="88"/>
      <c r="M36" s="88"/>
      <c r="N36" s="88"/>
      <c r="O36" s="88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5" customHeight="1">
      <c r="A37" s="110"/>
      <c r="B37" s="63"/>
      <c r="C37" s="87" t="s">
        <v>72</v>
      </c>
      <c r="D37" s="87"/>
      <c r="E37" s="90"/>
      <c r="F37" s="88"/>
      <c r="G37" s="88">
        <v>55</v>
      </c>
      <c r="H37" s="88">
        <v>76</v>
      </c>
      <c r="I37" s="88">
        <v>104</v>
      </c>
      <c r="J37" s="88"/>
      <c r="K37" s="88"/>
      <c r="L37" s="88"/>
      <c r="M37" s="88"/>
      <c r="N37" s="88"/>
      <c r="O37" s="88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5" customHeight="1">
      <c r="A38" s="110"/>
      <c r="B38" s="62"/>
      <c r="C38" s="87" t="s">
        <v>73</v>
      </c>
      <c r="D38" s="87"/>
      <c r="E38" s="90"/>
      <c r="F38" s="88">
        <v>19</v>
      </c>
      <c r="G38" s="88">
        <v>17</v>
      </c>
      <c r="H38" s="88">
        <v>28</v>
      </c>
      <c r="I38" s="88">
        <v>30</v>
      </c>
      <c r="J38" s="88"/>
      <c r="K38" s="68"/>
      <c r="L38" s="88"/>
      <c r="M38" s="88"/>
      <c r="N38" s="88"/>
      <c r="O38" s="88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5" customHeight="1">
      <c r="A39" s="110"/>
      <c r="B39" s="47" t="s">
        <v>74</v>
      </c>
      <c r="C39" s="47"/>
      <c r="D39" s="47"/>
      <c r="E39" s="90" t="s">
        <v>107</v>
      </c>
      <c r="F39" s="88">
        <f t="shared" ref="F39:O39" si="4">F32-F36</f>
        <v>45</v>
      </c>
      <c r="G39" s="88">
        <f>G32-G36</f>
        <v>24</v>
      </c>
      <c r="H39" s="88">
        <f>H32-H36</f>
        <v>173</v>
      </c>
      <c r="I39" s="88">
        <f>I32-I36</f>
        <v>145</v>
      </c>
      <c r="J39" s="88">
        <f t="shared" si="4"/>
        <v>0</v>
      </c>
      <c r="K39" s="88">
        <f t="shared" si="4"/>
        <v>0</v>
      </c>
      <c r="L39" s="88">
        <f t="shared" si="4"/>
        <v>0</v>
      </c>
      <c r="M39" s="88">
        <f t="shared" si="4"/>
        <v>0</v>
      </c>
      <c r="N39" s="88">
        <f t="shared" si="4"/>
        <v>0</v>
      </c>
      <c r="O39" s="88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5" customHeight="1">
      <c r="A40" s="107" t="s">
        <v>85</v>
      </c>
      <c r="B40" s="61" t="s">
        <v>75</v>
      </c>
      <c r="C40" s="87"/>
      <c r="D40" s="87"/>
      <c r="E40" s="90" t="s">
        <v>43</v>
      </c>
      <c r="F40" s="88">
        <v>66</v>
      </c>
      <c r="G40" s="88">
        <v>123</v>
      </c>
      <c r="H40" s="88">
        <v>662</v>
      </c>
      <c r="I40" s="88">
        <v>173</v>
      </c>
      <c r="J40" s="88"/>
      <c r="K40" s="88"/>
      <c r="L40" s="88"/>
      <c r="M40" s="88"/>
      <c r="N40" s="88"/>
      <c r="O40" s="88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5" customHeight="1">
      <c r="A41" s="111"/>
      <c r="B41" s="62"/>
      <c r="C41" s="87" t="s">
        <v>76</v>
      </c>
      <c r="D41" s="87"/>
      <c r="E41" s="90"/>
      <c r="F41" s="68">
        <v>64</v>
      </c>
      <c r="G41" s="68">
        <v>53</v>
      </c>
      <c r="H41" s="68">
        <v>662</v>
      </c>
      <c r="I41" s="68">
        <v>90</v>
      </c>
      <c r="J41" s="88"/>
      <c r="K41" s="88"/>
      <c r="L41" s="88"/>
      <c r="M41" s="88"/>
      <c r="N41" s="88"/>
      <c r="O41" s="88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5" customHeight="1">
      <c r="A42" s="111"/>
      <c r="B42" s="61" t="s">
        <v>63</v>
      </c>
      <c r="C42" s="87"/>
      <c r="D42" s="87"/>
      <c r="E42" s="90" t="s">
        <v>44</v>
      </c>
      <c r="F42" s="88">
        <v>112</v>
      </c>
      <c r="G42" s="88">
        <v>147</v>
      </c>
      <c r="H42" s="88">
        <v>862</v>
      </c>
      <c r="I42" s="88">
        <v>272</v>
      </c>
      <c r="J42" s="88"/>
      <c r="K42" s="88"/>
      <c r="L42" s="88"/>
      <c r="M42" s="88"/>
      <c r="N42" s="88"/>
      <c r="O42" s="88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5" customHeight="1">
      <c r="A43" s="111"/>
      <c r="B43" s="62"/>
      <c r="C43" s="87" t="s">
        <v>77</v>
      </c>
      <c r="D43" s="87"/>
      <c r="E43" s="90"/>
      <c r="F43" s="88">
        <v>0</v>
      </c>
      <c r="G43" s="88">
        <v>0</v>
      </c>
      <c r="H43" s="88">
        <v>212</v>
      </c>
      <c r="I43" s="88">
        <v>178</v>
      </c>
      <c r="J43" s="68"/>
      <c r="K43" s="68"/>
      <c r="L43" s="88"/>
      <c r="M43" s="88"/>
      <c r="N43" s="88"/>
      <c r="O43" s="88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5" customHeight="1">
      <c r="A44" s="111"/>
      <c r="B44" s="87" t="s">
        <v>74</v>
      </c>
      <c r="C44" s="87"/>
      <c r="D44" s="87"/>
      <c r="E44" s="90" t="s">
        <v>108</v>
      </c>
      <c r="F44" s="68">
        <f t="shared" ref="F44:O44" si="5">F40-F42</f>
        <v>-46</v>
      </c>
      <c r="G44" s="68">
        <f t="shared" si="5"/>
        <v>-24</v>
      </c>
      <c r="H44" s="68">
        <f t="shared" si="5"/>
        <v>-200</v>
      </c>
      <c r="I44" s="68">
        <f t="shared" si="5"/>
        <v>-99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5" customHeight="1">
      <c r="A45" s="107" t="s">
        <v>86</v>
      </c>
      <c r="B45" s="47" t="s">
        <v>78</v>
      </c>
      <c r="C45" s="47"/>
      <c r="D45" s="47"/>
      <c r="E45" s="90" t="s">
        <v>109</v>
      </c>
      <c r="F45" s="88">
        <f>F39+F44</f>
        <v>-1</v>
      </c>
      <c r="G45" s="88">
        <f>G39+G44</f>
        <v>0</v>
      </c>
      <c r="H45" s="88">
        <f>H39+H44</f>
        <v>-27</v>
      </c>
      <c r="I45" s="88">
        <f t="shared" ref="I45:O45" si="6">I39+I44</f>
        <v>46</v>
      </c>
      <c r="J45" s="88">
        <f t="shared" si="6"/>
        <v>0</v>
      </c>
      <c r="K45" s="88">
        <f t="shared" si="6"/>
        <v>0</v>
      </c>
      <c r="L45" s="88">
        <f t="shared" si="6"/>
        <v>0</v>
      </c>
      <c r="M45" s="88">
        <f t="shared" si="6"/>
        <v>0</v>
      </c>
      <c r="N45" s="88">
        <f t="shared" si="6"/>
        <v>0</v>
      </c>
      <c r="O45" s="88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5" customHeight="1">
      <c r="A46" s="111"/>
      <c r="B46" s="87" t="s">
        <v>79</v>
      </c>
      <c r="C46" s="87"/>
      <c r="D46" s="87"/>
      <c r="E46" s="87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88"/>
      <c r="M46" s="88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5" customHeight="1">
      <c r="A47" s="111"/>
      <c r="B47" s="87" t="s">
        <v>80</v>
      </c>
      <c r="C47" s="87"/>
      <c r="D47" s="87"/>
      <c r="E47" s="87"/>
      <c r="F47" s="88">
        <v>1</v>
      </c>
      <c r="G47" s="88">
        <v>1</v>
      </c>
      <c r="H47" s="88">
        <v>589</v>
      </c>
      <c r="I47" s="88">
        <v>616</v>
      </c>
      <c r="J47" s="88"/>
      <c r="K47" s="88"/>
      <c r="L47" s="88"/>
      <c r="M47" s="88"/>
      <c r="N47" s="88"/>
      <c r="O47" s="88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5" customHeight="1">
      <c r="A48" s="111"/>
      <c r="B48" s="87" t="s">
        <v>81</v>
      </c>
      <c r="C48" s="87"/>
      <c r="D48" s="87"/>
      <c r="E48" s="87"/>
      <c r="F48" s="88"/>
      <c r="G48" s="88"/>
      <c r="H48" s="88">
        <v>526</v>
      </c>
      <c r="I48" s="88">
        <v>581</v>
      </c>
      <c r="J48" s="88"/>
      <c r="K48" s="88"/>
      <c r="L48" s="88"/>
      <c r="M48" s="88"/>
      <c r="N48" s="88"/>
      <c r="O48" s="88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5" customHeight="1">
      <c r="A49" s="8" t="s">
        <v>110</v>
      </c>
      <c r="O49" s="6"/>
    </row>
    <row r="50" spans="1:15" ht="15.95" customHeight="1">
      <c r="A50" s="8"/>
    </row>
  </sheetData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L6:M6"/>
    <mergeCell ref="N6:O6"/>
    <mergeCell ref="H25:H26"/>
    <mergeCell ref="A6:E7"/>
    <mergeCell ref="F6:G6"/>
    <mergeCell ref="H6:I6"/>
    <mergeCell ref="J6:K6"/>
    <mergeCell ref="A8:A18"/>
    <mergeCell ref="A19:A27"/>
    <mergeCell ref="E25:E26"/>
    <mergeCell ref="F25:F26"/>
    <mergeCell ref="G25:G2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13" zoomScale="85" zoomScaleNormal="100" zoomScaleSheetLayoutView="85" workbookViewId="0">
      <selection activeCell="H31" sqref="H31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3" t="s">
        <v>0</v>
      </c>
      <c r="B1" s="33"/>
      <c r="C1" s="41" t="s">
        <v>233</v>
      </c>
      <c r="D1" s="42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229</v>
      </c>
      <c r="C5" s="43"/>
      <c r="D5" s="43"/>
      <c r="H5" s="15"/>
      <c r="L5" s="15"/>
      <c r="N5" s="15" t="s">
        <v>153</v>
      </c>
    </row>
    <row r="6" spans="1:14" ht="15" customHeight="1">
      <c r="A6" s="44"/>
      <c r="B6" s="45"/>
      <c r="C6" s="45"/>
      <c r="D6" s="86"/>
      <c r="E6" s="117" t="s">
        <v>235</v>
      </c>
      <c r="F6" s="117"/>
      <c r="G6" s="117" t="s">
        <v>236</v>
      </c>
      <c r="H6" s="117"/>
      <c r="I6" s="118"/>
      <c r="J6" s="119"/>
      <c r="K6" s="117"/>
      <c r="L6" s="117"/>
      <c r="M6" s="117"/>
      <c r="N6" s="117"/>
    </row>
    <row r="7" spans="1:14" ht="15" customHeight="1">
      <c r="A7" s="18"/>
      <c r="B7" s="19"/>
      <c r="C7" s="19"/>
      <c r="D7" s="60"/>
      <c r="E7" s="91" t="s">
        <v>227</v>
      </c>
      <c r="F7" s="91" t="s">
        <v>230</v>
      </c>
      <c r="G7" s="91" t="s">
        <v>227</v>
      </c>
      <c r="H7" s="91" t="s">
        <v>230</v>
      </c>
      <c r="I7" s="36" t="s">
        <v>227</v>
      </c>
      <c r="J7" s="36" t="s">
        <v>230</v>
      </c>
      <c r="K7" s="36" t="s">
        <v>227</v>
      </c>
      <c r="L7" s="36" t="s">
        <v>230</v>
      </c>
      <c r="M7" s="36" t="s">
        <v>227</v>
      </c>
      <c r="N7" s="36" t="s">
        <v>230</v>
      </c>
    </row>
    <row r="8" spans="1:14" ht="18" customHeight="1">
      <c r="A8" s="97" t="s">
        <v>154</v>
      </c>
      <c r="B8" s="81" t="s">
        <v>155</v>
      </c>
      <c r="C8" s="82"/>
      <c r="D8" s="82"/>
      <c r="E8" s="83">
        <v>1</v>
      </c>
      <c r="F8" s="83">
        <v>1</v>
      </c>
      <c r="G8" s="83">
        <v>2</v>
      </c>
      <c r="H8" s="83">
        <v>2</v>
      </c>
      <c r="I8" s="83"/>
      <c r="J8" s="83"/>
      <c r="K8" s="83"/>
      <c r="L8" s="83"/>
      <c r="M8" s="83"/>
      <c r="N8" s="83"/>
    </row>
    <row r="9" spans="1:14" ht="18" customHeight="1">
      <c r="A9" s="97"/>
      <c r="B9" s="97" t="s">
        <v>156</v>
      </c>
      <c r="C9" s="53" t="s">
        <v>157</v>
      </c>
      <c r="D9" s="53"/>
      <c r="E9" s="83">
        <v>30</v>
      </c>
      <c r="F9" s="83">
        <v>30</v>
      </c>
      <c r="G9" s="83">
        <v>9890</v>
      </c>
      <c r="H9" s="83">
        <v>9890</v>
      </c>
      <c r="I9" s="83"/>
      <c r="J9" s="83"/>
      <c r="K9" s="83"/>
      <c r="L9" s="83"/>
      <c r="M9" s="83"/>
      <c r="N9" s="83"/>
    </row>
    <row r="10" spans="1:14" ht="18" customHeight="1">
      <c r="A10" s="97"/>
      <c r="B10" s="97"/>
      <c r="C10" s="53" t="s">
        <v>158</v>
      </c>
      <c r="D10" s="53"/>
      <c r="E10" s="83">
        <v>30</v>
      </c>
      <c r="F10" s="83">
        <v>30</v>
      </c>
      <c r="G10" s="83">
        <v>7490</v>
      </c>
      <c r="H10" s="83">
        <v>7490</v>
      </c>
      <c r="I10" s="83"/>
      <c r="J10" s="83"/>
      <c r="K10" s="83"/>
      <c r="L10" s="83"/>
      <c r="M10" s="83"/>
      <c r="N10" s="83"/>
    </row>
    <row r="11" spans="1:14" ht="18" customHeight="1">
      <c r="A11" s="97"/>
      <c r="B11" s="97"/>
      <c r="C11" s="53" t="s">
        <v>159</v>
      </c>
      <c r="D11" s="53"/>
      <c r="E11" s="83">
        <v>0</v>
      </c>
      <c r="F11" s="83">
        <v>0</v>
      </c>
      <c r="G11" s="83">
        <v>2400</v>
      </c>
      <c r="H11" s="83">
        <v>2400</v>
      </c>
      <c r="I11" s="83"/>
      <c r="J11" s="83"/>
      <c r="K11" s="83"/>
      <c r="L11" s="83"/>
      <c r="M11" s="83"/>
      <c r="N11" s="83"/>
    </row>
    <row r="12" spans="1:14" ht="18" customHeight="1">
      <c r="A12" s="97"/>
      <c r="B12" s="97"/>
      <c r="C12" s="53" t="s">
        <v>160</v>
      </c>
      <c r="D12" s="53"/>
      <c r="E12" s="83">
        <v>0</v>
      </c>
      <c r="F12" s="83">
        <v>0</v>
      </c>
      <c r="G12" s="83">
        <v>0</v>
      </c>
      <c r="H12" s="83">
        <v>0</v>
      </c>
      <c r="I12" s="83"/>
      <c r="J12" s="83"/>
      <c r="K12" s="83"/>
      <c r="L12" s="83"/>
      <c r="M12" s="83"/>
      <c r="N12" s="83"/>
    </row>
    <row r="13" spans="1:14" ht="18" customHeight="1">
      <c r="A13" s="97"/>
      <c r="B13" s="97"/>
      <c r="C13" s="53" t="s">
        <v>161</v>
      </c>
      <c r="D13" s="53"/>
      <c r="E13" s="83">
        <v>0</v>
      </c>
      <c r="F13" s="83">
        <v>0</v>
      </c>
      <c r="G13" s="83">
        <v>0</v>
      </c>
      <c r="H13" s="83">
        <v>0</v>
      </c>
      <c r="I13" s="83"/>
      <c r="J13" s="83"/>
      <c r="K13" s="83"/>
      <c r="L13" s="83"/>
      <c r="M13" s="83"/>
      <c r="N13" s="83"/>
    </row>
    <row r="14" spans="1:14" ht="18" customHeight="1">
      <c r="A14" s="97"/>
      <c r="B14" s="97"/>
      <c r="C14" s="53" t="s">
        <v>162</v>
      </c>
      <c r="D14" s="53"/>
      <c r="E14" s="83">
        <v>0</v>
      </c>
      <c r="F14" s="83">
        <v>0</v>
      </c>
      <c r="G14" s="83"/>
      <c r="H14" s="83"/>
      <c r="I14" s="83"/>
      <c r="J14" s="83"/>
      <c r="K14" s="83"/>
      <c r="L14" s="83"/>
      <c r="M14" s="83"/>
      <c r="N14" s="83"/>
    </row>
    <row r="15" spans="1:14" ht="18" customHeight="1">
      <c r="A15" s="97" t="s">
        <v>163</v>
      </c>
      <c r="B15" s="97" t="s">
        <v>164</v>
      </c>
      <c r="C15" s="53" t="s">
        <v>165</v>
      </c>
      <c r="D15" s="53"/>
      <c r="E15" s="88">
        <v>1099</v>
      </c>
      <c r="F15" s="88">
        <v>1692</v>
      </c>
      <c r="G15" s="88">
        <v>747</v>
      </c>
      <c r="H15" s="88">
        <v>634</v>
      </c>
      <c r="I15" s="54"/>
      <c r="J15" s="54"/>
      <c r="K15" s="54"/>
      <c r="L15" s="54"/>
      <c r="M15" s="54"/>
      <c r="N15" s="54"/>
    </row>
    <row r="16" spans="1:14" ht="18" customHeight="1">
      <c r="A16" s="97"/>
      <c r="B16" s="97"/>
      <c r="C16" s="53" t="s">
        <v>166</v>
      </c>
      <c r="D16" s="53"/>
      <c r="E16" s="88">
        <v>598</v>
      </c>
      <c r="F16" s="88">
        <v>0.6</v>
      </c>
      <c r="G16" s="88">
        <v>27759</v>
      </c>
      <c r="H16" s="88">
        <v>27775</v>
      </c>
      <c r="I16" s="54"/>
      <c r="J16" s="54"/>
      <c r="K16" s="54"/>
      <c r="L16" s="54"/>
      <c r="M16" s="54"/>
      <c r="N16" s="54"/>
    </row>
    <row r="17" spans="1:15" ht="18" customHeight="1">
      <c r="A17" s="97"/>
      <c r="B17" s="97"/>
      <c r="C17" s="53" t="s">
        <v>167</v>
      </c>
      <c r="D17" s="53"/>
      <c r="E17" s="88"/>
      <c r="F17" s="88">
        <v>0</v>
      </c>
      <c r="G17" s="88">
        <v>0</v>
      </c>
      <c r="H17" s="88">
        <v>0</v>
      </c>
      <c r="I17" s="54"/>
      <c r="J17" s="54"/>
      <c r="K17" s="54"/>
      <c r="L17" s="54"/>
      <c r="M17" s="54"/>
      <c r="N17" s="54"/>
    </row>
    <row r="18" spans="1:15" ht="18" customHeight="1">
      <c r="A18" s="97"/>
      <c r="B18" s="97"/>
      <c r="C18" s="53" t="s">
        <v>168</v>
      </c>
      <c r="D18" s="53"/>
      <c r="E18" s="88">
        <v>1697</v>
      </c>
      <c r="F18" s="88">
        <v>1693</v>
      </c>
      <c r="G18" s="88">
        <v>28506</v>
      </c>
      <c r="H18" s="88">
        <v>28408</v>
      </c>
      <c r="I18" s="54"/>
      <c r="J18" s="54"/>
      <c r="K18" s="54"/>
      <c r="L18" s="54"/>
      <c r="M18" s="54"/>
      <c r="N18" s="54"/>
    </row>
    <row r="19" spans="1:15" ht="18" customHeight="1">
      <c r="A19" s="97"/>
      <c r="B19" s="97" t="s">
        <v>169</v>
      </c>
      <c r="C19" s="53" t="s">
        <v>170</v>
      </c>
      <c r="D19" s="53"/>
      <c r="E19" s="88">
        <v>20</v>
      </c>
      <c r="F19" s="88">
        <v>3</v>
      </c>
      <c r="G19" s="88">
        <v>89</v>
      </c>
      <c r="H19" s="88">
        <v>78</v>
      </c>
      <c r="I19" s="54"/>
      <c r="J19" s="54"/>
      <c r="K19" s="54"/>
      <c r="L19" s="54"/>
      <c r="M19" s="54"/>
      <c r="N19" s="54"/>
    </row>
    <row r="20" spans="1:15" ht="18" customHeight="1">
      <c r="A20" s="97"/>
      <c r="B20" s="97"/>
      <c r="C20" s="53" t="s">
        <v>171</v>
      </c>
      <c r="D20" s="53"/>
      <c r="E20" s="88">
        <v>30</v>
      </c>
      <c r="F20" s="88">
        <v>44</v>
      </c>
      <c r="G20" s="88">
        <v>1812</v>
      </c>
      <c r="H20" s="88">
        <v>2228</v>
      </c>
      <c r="I20" s="54"/>
      <c r="J20" s="54"/>
      <c r="K20" s="54"/>
      <c r="L20" s="54"/>
      <c r="M20" s="54"/>
      <c r="N20" s="54"/>
    </row>
    <row r="21" spans="1:15" ht="18" customHeight="1">
      <c r="A21" s="97"/>
      <c r="B21" s="97"/>
      <c r="C21" s="53" t="s">
        <v>172</v>
      </c>
      <c r="D21" s="53"/>
      <c r="E21" s="84">
        <v>0</v>
      </c>
      <c r="F21" s="84">
        <v>0</v>
      </c>
      <c r="G21" s="84">
        <v>16715</v>
      </c>
      <c r="H21" s="84">
        <v>16212</v>
      </c>
      <c r="I21" s="84"/>
      <c r="J21" s="84"/>
      <c r="K21" s="84"/>
      <c r="L21" s="84"/>
      <c r="M21" s="84"/>
      <c r="N21" s="84"/>
    </row>
    <row r="22" spans="1:15" ht="18" customHeight="1">
      <c r="A22" s="97"/>
      <c r="B22" s="97"/>
      <c r="C22" s="47" t="s">
        <v>173</v>
      </c>
      <c r="D22" s="47"/>
      <c r="E22" s="88">
        <v>50</v>
      </c>
      <c r="F22" s="88">
        <v>47</v>
      </c>
      <c r="G22" s="88">
        <v>18616</v>
      </c>
      <c r="H22" s="88">
        <v>18518</v>
      </c>
      <c r="I22" s="54"/>
      <c r="J22" s="54"/>
      <c r="K22" s="54"/>
      <c r="L22" s="54"/>
      <c r="M22" s="54"/>
      <c r="N22" s="54"/>
    </row>
    <row r="23" spans="1:15" ht="18" customHeight="1">
      <c r="A23" s="97"/>
      <c r="B23" s="97" t="s">
        <v>174</v>
      </c>
      <c r="C23" s="53" t="s">
        <v>175</v>
      </c>
      <c r="D23" s="53"/>
      <c r="E23" s="88">
        <v>30</v>
      </c>
      <c r="F23" s="88">
        <v>30</v>
      </c>
      <c r="G23" s="88">
        <v>9890</v>
      </c>
      <c r="H23" s="88">
        <v>9890</v>
      </c>
      <c r="I23" s="54"/>
      <c r="J23" s="54"/>
      <c r="K23" s="54"/>
      <c r="L23" s="54"/>
      <c r="M23" s="54"/>
      <c r="N23" s="54"/>
    </row>
    <row r="24" spans="1:15" ht="18" customHeight="1">
      <c r="A24" s="97"/>
      <c r="B24" s="97"/>
      <c r="C24" s="53" t="s">
        <v>176</v>
      </c>
      <c r="D24" s="53"/>
      <c r="E24" s="88">
        <v>0</v>
      </c>
      <c r="F24" s="73" t="s">
        <v>237</v>
      </c>
      <c r="G24" s="88">
        <v>0</v>
      </c>
      <c r="H24" s="88">
        <v>0</v>
      </c>
      <c r="I24" s="54"/>
      <c r="J24" s="54"/>
      <c r="K24" s="54"/>
      <c r="L24" s="54"/>
      <c r="M24" s="54"/>
      <c r="N24" s="54"/>
    </row>
    <row r="25" spans="1:15" ht="18" customHeight="1">
      <c r="A25" s="97"/>
      <c r="B25" s="97"/>
      <c r="C25" s="53" t="s">
        <v>177</v>
      </c>
      <c r="D25" s="53"/>
      <c r="E25" s="88">
        <v>1617</v>
      </c>
      <c r="F25" s="88">
        <v>1616</v>
      </c>
      <c r="G25" s="88">
        <v>0</v>
      </c>
      <c r="H25" s="88">
        <v>0</v>
      </c>
      <c r="I25" s="54"/>
      <c r="J25" s="54"/>
      <c r="K25" s="54"/>
      <c r="L25" s="54"/>
      <c r="M25" s="54"/>
      <c r="N25" s="54"/>
    </row>
    <row r="26" spans="1:15" ht="18" customHeight="1">
      <c r="A26" s="97"/>
      <c r="B26" s="97"/>
      <c r="C26" s="53" t="s">
        <v>178</v>
      </c>
      <c r="D26" s="53"/>
      <c r="E26" s="88">
        <v>1647</v>
      </c>
      <c r="F26" s="88">
        <v>1646</v>
      </c>
      <c r="G26" s="88">
        <v>9890</v>
      </c>
      <c r="H26" s="88">
        <v>9890</v>
      </c>
      <c r="I26" s="54"/>
      <c r="J26" s="54"/>
      <c r="K26" s="54"/>
      <c r="L26" s="54"/>
      <c r="M26" s="54"/>
      <c r="N26" s="54"/>
    </row>
    <row r="27" spans="1:15" ht="18" customHeight="1">
      <c r="A27" s="97"/>
      <c r="B27" s="53" t="s">
        <v>179</v>
      </c>
      <c r="C27" s="53"/>
      <c r="D27" s="53"/>
      <c r="E27" s="88">
        <v>1697</v>
      </c>
      <c r="F27" s="88">
        <v>1693</v>
      </c>
      <c r="G27" s="88">
        <v>28506</v>
      </c>
      <c r="H27" s="88">
        <v>28408</v>
      </c>
      <c r="I27" s="54"/>
      <c r="J27" s="54"/>
      <c r="K27" s="54"/>
      <c r="L27" s="54"/>
      <c r="M27" s="54"/>
      <c r="N27" s="54"/>
    </row>
    <row r="28" spans="1:15" ht="18" customHeight="1">
      <c r="A28" s="97" t="s">
        <v>180</v>
      </c>
      <c r="B28" s="97" t="s">
        <v>181</v>
      </c>
      <c r="C28" s="53" t="s">
        <v>182</v>
      </c>
      <c r="D28" s="85" t="s">
        <v>40</v>
      </c>
      <c r="E28" s="88">
        <v>31</v>
      </c>
      <c r="F28" s="88">
        <v>28</v>
      </c>
      <c r="G28" s="88">
        <v>1122</v>
      </c>
      <c r="H28" s="88">
        <v>1049</v>
      </c>
      <c r="I28" s="54"/>
      <c r="J28" s="54"/>
      <c r="K28" s="54"/>
      <c r="L28" s="54"/>
      <c r="M28" s="54"/>
      <c r="N28" s="54"/>
    </row>
    <row r="29" spans="1:15" ht="18" customHeight="1">
      <c r="A29" s="97"/>
      <c r="B29" s="97"/>
      <c r="C29" s="53" t="s">
        <v>183</v>
      </c>
      <c r="D29" s="85" t="s">
        <v>41</v>
      </c>
      <c r="E29" s="88">
        <v>22</v>
      </c>
      <c r="F29" s="88">
        <v>24</v>
      </c>
      <c r="G29" s="88">
        <v>1028</v>
      </c>
      <c r="H29" s="88">
        <v>964</v>
      </c>
      <c r="I29" s="54"/>
      <c r="J29" s="54"/>
      <c r="K29" s="54"/>
      <c r="L29" s="54"/>
      <c r="M29" s="54"/>
      <c r="N29" s="54"/>
    </row>
    <row r="30" spans="1:15" ht="18" customHeight="1">
      <c r="A30" s="97"/>
      <c r="B30" s="97"/>
      <c r="C30" s="53" t="s">
        <v>184</v>
      </c>
      <c r="D30" s="85" t="s">
        <v>185</v>
      </c>
      <c r="E30" s="88">
        <v>8</v>
      </c>
      <c r="F30" s="88">
        <v>8</v>
      </c>
      <c r="G30" s="88">
        <v>99</v>
      </c>
      <c r="H30" s="88">
        <v>94</v>
      </c>
      <c r="I30" s="54"/>
      <c r="J30" s="54"/>
      <c r="K30" s="54"/>
      <c r="L30" s="54"/>
      <c r="M30" s="54"/>
      <c r="N30" s="54"/>
    </row>
    <row r="31" spans="1:15" ht="18" customHeight="1">
      <c r="A31" s="97"/>
      <c r="B31" s="97"/>
      <c r="C31" s="47" t="s">
        <v>186</v>
      </c>
      <c r="D31" s="85" t="s">
        <v>187</v>
      </c>
      <c r="E31" s="88">
        <f>E28-E29-E30</f>
        <v>1</v>
      </c>
      <c r="F31" s="88">
        <f t="shared" ref="F31:G31" si="0">F28-F29-F30</f>
        <v>-4</v>
      </c>
      <c r="G31" s="88">
        <f t="shared" si="0"/>
        <v>-5</v>
      </c>
      <c r="H31" s="88">
        <f>H28-H29-H30</f>
        <v>-9</v>
      </c>
      <c r="I31" s="54">
        <f t="shared" ref="I31:N31" si="1">I28-I29-I30</f>
        <v>0</v>
      </c>
      <c r="J31" s="54">
        <f t="shared" si="1"/>
        <v>0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97"/>
      <c r="B32" s="97"/>
      <c r="C32" s="53" t="s">
        <v>188</v>
      </c>
      <c r="D32" s="85" t="s">
        <v>189</v>
      </c>
      <c r="E32" s="88">
        <v>13</v>
      </c>
      <c r="F32" s="88">
        <v>11</v>
      </c>
      <c r="G32" s="88">
        <v>5</v>
      </c>
      <c r="H32" s="88">
        <v>9</v>
      </c>
      <c r="I32" s="54"/>
      <c r="J32" s="54"/>
      <c r="K32" s="54"/>
      <c r="L32" s="54"/>
      <c r="M32" s="54"/>
      <c r="N32" s="54"/>
    </row>
    <row r="33" spans="1:14" ht="18" customHeight="1">
      <c r="A33" s="97"/>
      <c r="B33" s="97"/>
      <c r="C33" s="53" t="s">
        <v>190</v>
      </c>
      <c r="D33" s="85" t="s">
        <v>191</v>
      </c>
      <c r="E33" s="88">
        <v>13</v>
      </c>
      <c r="F33" s="88">
        <v>10</v>
      </c>
      <c r="G33" s="88">
        <v>0</v>
      </c>
      <c r="H33" s="88">
        <v>0.3</v>
      </c>
      <c r="I33" s="54"/>
      <c r="J33" s="54"/>
      <c r="K33" s="54"/>
      <c r="L33" s="54"/>
      <c r="M33" s="54"/>
      <c r="N33" s="54"/>
    </row>
    <row r="34" spans="1:14" ht="18" customHeight="1">
      <c r="A34" s="97"/>
      <c r="B34" s="97"/>
      <c r="C34" s="47" t="s">
        <v>192</v>
      </c>
      <c r="D34" s="85" t="s">
        <v>193</v>
      </c>
      <c r="E34" s="88">
        <f>E31+E32-E33</f>
        <v>1</v>
      </c>
      <c r="F34" s="88">
        <f t="shared" ref="F34" si="2">F31+F32-F33</f>
        <v>-3</v>
      </c>
      <c r="G34" s="88">
        <f>G31+G32-G33</f>
        <v>0</v>
      </c>
      <c r="H34" s="88">
        <f>H31+H32-H33</f>
        <v>-0.3</v>
      </c>
      <c r="I34" s="54">
        <f t="shared" ref="I34:N34" si="3">I31+I32-I33</f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97"/>
      <c r="B35" s="97" t="s">
        <v>194</v>
      </c>
      <c r="C35" s="53" t="s">
        <v>195</v>
      </c>
      <c r="D35" s="85" t="s">
        <v>196</v>
      </c>
      <c r="E35" s="88">
        <v>0</v>
      </c>
      <c r="F35" s="88">
        <v>0</v>
      </c>
      <c r="G35" s="88">
        <v>0</v>
      </c>
      <c r="H35" s="88">
        <v>0</v>
      </c>
      <c r="I35" s="54"/>
      <c r="J35" s="54"/>
      <c r="K35" s="54"/>
      <c r="L35" s="54"/>
      <c r="M35" s="54"/>
      <c r="N35" s="54"/>
    </row>
    <row r="36" spans="1:14" ht="18" customHeight="1">
      <c r="A36" s="97"/>
      <c r="B36" s="97"/>
      <c r="C36" s="53" t="s">
        <v>197</v>
      </c>
      <c r="D36" s="85" t="s">
        <v>198</v>
      </c>
      <c r="E36" s="88">
        <v>0</v>
      </c>
      <c r="F36" s="88">
        <v>0</v>
      </c>
      <c r="G36" s="88">
        <v>0</v>
      </c>
      <c r="H36" s="88">
        <v>0</v>
      </c>
      <c r="I36" s="54"/>
      <c r="J36" s="54"/>
      <c r="K36" s="54"/>
      <c r="L36" s="54"/>
      <c r="M36" s="54"/>
      <c r="N36" s="54"/>
    </row>
    <row r="37" spans="1:14" ht="18" customHeight="1">
      <c r="A37" s="97"/>
      <c r="B37" s="97"/>
      <c r="C37" s="53" t="s">
        <v>199</v>
      </c>
      <c r="D37" s="85" t="s">
        <v>200</v>
      </c>
      <c r="E37" s="88">
        <f t="shared" ref="E37:H37" si="4">E34+E35-E36</f>
        <v>1</v>
      </c>
      <c r="F37" s="88">
        <f t="shared" si="4"/>
        <v>-3</v>
      </c>
      <c r="G37" s="88">
        <f t="shared" si="4"/>
        <v>0</v>
      </c>
      <c r="H37" s="88">
        <f t="shared" si="4"/>
        <v>-0.3</v>
      </c>
      <c r="I37" s="54">
        <f t="shared" ref="I37:N37" si="5">I34+I35-I36</f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97"/>
      <c r="B38" s="97"/>
      <c r="C38" s="53" t="s">
        <v>201</v>
      </c>
      <c r="D38" s="85" t="s">
        <v>202</v>
      </c>
      <c r="E38" s="88">
        <v>0</v>
      </c>
      <c r="F38" s="88">
        <v>0</v>
      </c>
      <c r="G38" s="95">
        <v>0</v>
      </c>
      <c r="H38" s="88">
        <v>0</v>
      </c>
      <c r="I38" s="54"/>
      <c r="J38" s="54"/>
      <c r="K38" s="54"/>
      <c r="L38" s="54"/>
      <c r="M38" s="54"/>
      <c r="N38" s="54"/>
    </row>
    <row r="39" spans="1:14" ht="18" customHeight="1">
      <c r="A39" s="97"/>
      <c r="B39" s="97"/>
      <c r="C39" s="53" t="s">
        <v>203</v>
      </c>
      <c r="D39" s="85" t="s">
        <v>204</v>
      </c>
      <c r="E39" s="88">
        <v>0</v>
      </c>
      <c r="F39" s="88">
        <v>0</v>
      </c>
      <c r="G39" s="88">
        <v>0</v>
      </c>
      <c r="H39" s="88">
        <v>0</v>
      </c>
      <c r="I39" s="54"/>
      <c r="J39" s="54"/>
      <c r="K39" s="54"/>
      <c r="L39" s="54"/>
      <c r="M39" s="54"/>
      <c r="N39" s="54"/>
    </row>
    <row r="40" spans="1:14" ht="18" customHeight="1">
      <c r="A40" s="97"/>
      <c r="B40" s="97"/>
      <c r="C40" s="53" t="s">
        <v>205</v>
      </c>
      <c r="D40" s="85" t="s">
        <v>206</v>
      </c>
      <c r="E40" s="88">
        <v>0</v>
      </c>
      <c r="F40" s="88">
        <v>0</v>
      </c>
      <c r="G40" s="88">
        <v>0</v>
      </c>
      <c r="H40" s="88">
        <v>0</v>
      </c>
      <c r="I40" s="54"/>
      <c r="J40" s="54"/>
      <c r="K40" s="54"/>
      <c r="L40" s="54"/>
      <c r="M40" s="54"/>
      <c r="N40" s="54"/>
    </row>
    <row r="41" spans="1:14" ht="18" customHeight="1">
      <c r="A41" s="97"/>
      <c r="B41" s="97"/>
      <c r="C41" s="47" t="s">
        <v>207</v>
      </c>
      <c r="D41" s="85" t="s">
        <v>208</v>
      </c>
      <c r="E41" s="88">
        <f t="shared" ref="E41:H41" si="6">E34+E35-E36-E40</f>
        <v>1</v>
      </c>
      <c r="F41" s="88">
        <f t="shared" si="6"/>
        <v>-3</v>
      </c>
      <c r="G41" s="88">
        <f t="shared" si="6"/>
        <v>0</v>
      </c>
      <c r="H41" s="88">
        <f t="shared" si="6"/>
        <v>-0.3</v>
      </c>
      <c r="I41" s="54">
        <f t="shared" ref="I41:N41" si="7">I34+I35-I36-I40</f>
        <v>0</v>
      </c>
      <c r="J41" s="54">
        <f t="shared" si="7"/>
        <v>0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97"/>
      <c r="B42" s="97"/>
      <c r="C42" s="120" t="s">
        <v>209</v>
      </c>
      <c r="D42" s="120"/>
      <c r="E42" s="88">
        <f t="shared" ref="E42:H42" si="8">E37+E38-E39-E40</f>
        <v>1</v>
      </c>
      <c r="F42" s="88">
        <f t="shared" si="8"/>
        <v>-3</v>
      </c>
      <c r="G42" s="88">
        <f t="shared" si="8"/>
        <v>0</v>
      </c>
      <c r="H42" s="88">
        <f t="shared" si="8"/>
        <v>-0.3</v>
      </c>
      <c r="I42" s="54">
        <f t="shared" ref="I42:N42" si="9">I37+I38-I39-I40</f>
        <v>0</v>
      </c>
      <c r="J42" s="54">
        <f t="shared" si="9"/>
        <v>0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97"/>
      <c r="B43" s="97"/>
      <c r="C43" s="53" t="s">
        <v>210</v>
      </c>
      <c r="D43" s="85" t="s">
        <v>211</v>
      </c>
      <c r="E43" s="88">
        <v>0</v>
      </c>
      <c r="F43" s="88">
        <v>0</v>
      </c>
      <c r="G43" s="88">
        <v>0</v>
      </c>
      <c r="H43" s="88">
        <v>0</v>
      </c>
      <c r="I43" s="54"/>
      <c r="J43" s="54"/>
      <c r="K43" s="54"/>
      <c r="L43" s="54"/>
      <c r="M43" s="54"/>
      <c r="N43" s="54"/>
    </row>
    <row r="44" spans="1:14" ht="18" customHeight="1">
      <c r="A44" s="97"/>
      <c r="B44" s="97"/>
      <c r="C44" s="47" t="s">
        <v>212</v>
      </c>
      <c r="D44" s="66" t="s">
        <v>213</v>
      </c>
      <c r="E44" s="88">
        <f t="shared" ref="E44:H44" si="10">E41+E43</f>
        <v>1</v>
      </c>
      <c r="F44" s="88">
        <f t="shared" si="10"/>
        <v>-3</v>
      </c>
      <c r="G44" s="88">
        <f t="shared" si="10"/>
        <v>0</v>
      </c>
      <c r="H44" s="88">
        <f t="shared" si="10"/>
        <v>-0.3</v>
      </c>
      <c r="I44" s="54">
        <f t="shared" ref="I44:N44" si="11">I41+I43</f>
        <v>0</v>
      </c>
      <c r="J44" s="54">
        <f t="shared" si="11"/>
        <v>0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" customHeight="1">
      <c r="A45" s="8" t="s">
        <v>214</v>
      </c>
    </row>
    <row r="46" spans="1:14" ht="14.1" customHeight="1">
      <c r="A46" s="8" t="s">
        <v>215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太田　聡（財政課）</cp:lastModifiedBy>
  <cp:lastPrinted>2023-08-22T09:31:56Z</cp:lastPrinted>
  <dcterms:created xsi:type="dcterms:W3CDTF">1999-07-06T05:17:05Z</dcterms:created>
  <dcterms:modified xsi:type="dcterms:W3CDTF">2023-08-28T23:58:07Z</dcterms:modified>
</cp:coreProperties>
</file>