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2013\intra\110401\決算主任関係\99_照会・その他\R05照会\08_地方債協会_財政状況について\03_回答\"/>
    </mc:Choice>
  </mc:AlternateContent>
  <bookViews>
    <workbookView xWindow="-120" yWindow="-120" windowWidth="29040" windowHeight="1584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7" l="1"/>
  <c r="H44" i="7"/>
  <c r="G44" i="7"/>
  <c r="F44" i="7"/>
  <c r="I39" i="7"/>
  <c r="I45" i="7" s="1"/>
  <c r="H39" i="7"/>
  <c r="H45" i="7" s="1"/>
  <c r="G39" i="7"/>
  <c r="G45" i="7" s="1"/>
  <c r="F39" i="7"/>
  <c r="F45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M16" i="7"/>
  <c r="L16" i="7"/>
  <c r="K16" i="7"/>
  <c r="J16" i="7"/>
  <c r="I16" i="7"/>
  <c r="H16" i="7"/>
  <c r="G16" i="7"/>
  <c r="F16" i="7"/>
  <c r="M15" i="7"/>
  <c r="L15" i="7"/>
  <c r="K15" i="7"/>
  <c r="J15" i="7"/>
  <c r="I15" i="7"/>
  <c r="H15" i="7"/>
  <c r="G15" i="7"/>
  <c r="F15" i="7"/>
  <c r="M14" i="7"/>
  <c r="L14" i="7"/>
  <c r="K14" i="7"/>
  <c r="J14" i="7"/>
  <c r="I14" i="7"/>
  <c r="H14" i="7"/>
  <c r="G14" i="7"/>
  <c r="F14" i="7"/>
  <c r="I44" i="4"/>
  <c r="H44" i="4"/>
  <c r="G44" i="4"/>
  <c r="F44" i="4"/>
  <c r="I39" i="4"/>
  <c r="I45" i="4" s="1"/>
  <c r="H39" i="4"/>
  <c r="H45" i="4" s="1"/>
  <c r="G39" i="4"/>
  <c r="G45" i="4" s="1"/>
  <c r="F39" i="4"/>
  <c r="F45" i="4" s="1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G24" i="4"/>
  <c r="G27" i="4" s="1"/>
  <c r="F24" i="4"/>
  <c r="F27" i="4" s="1"/>
  <c r="M16" i="4"/>
  <c r="L16" i="4"/>
  <c r="K16" i="4"/>
  <c r="J16" i="4"/>
  <c r="I16" i="4"/>
  <c r="H16" i="4"/>
  <c r="G16" i="4"/>
  <c r="F16" i="4"/>
  <c r="M15" i="4"/>
  <c r="L15" i="4"/>
  <c r="K15" i="4"/>
  <c r="J15" i="4"/>
  <c r="I15" i="4"/>
  <c r="H15" i="4"/>
  <c r="G15" i="4"/>
  <c r="F15" i="4"/>
  <c r="M14" i="4"/>
  <c r="L14" i="4"/>
  <c r="K14" i="4"/>
  <c r="J14" i="4"/>
  <c r="I14" i="4"/>
  <c r="H14" i="4"/>
  <c r="G14" i="4"/>
  <c r="F14" i="4"/>
  <c r="J40" i="8" l="1"/>
  <c r="K31" i="8"/>
  <c r="K34" i="8" s="1"/>
  <c r="J31" i="8"/>
  <c r="J34" i="8" s="1"/>
  <c r="I31" i="8"/>
  <c r="I34" i="8" s="1"/>
  <c r="H31" i="8"/>
  <c r="H34" i="8" s="1"/>
  <c r="H37" i="8" s="1"/>
  <c r="H42" i="8" s="1"/>
  <c r="H44" i="8" s="1"/>
  <c r="G31" i="8"/>
  <c r="G34" i="8" s="1"/>
  <c r="G37" i="8" s="1"/>
  <c r="G42" i="8" s="1"/>
  <c r="G44" i="8" s="1"/>
  <c r="F31" i="8"/>
  <c r="F34" i="8" s="1"/>
  <c r="E31" i="8"/>
  <c r="E34" i="8" s="1"/>
  <c r="L29" i="8"/>
  <c r="L31" i="8" s="1"/>
  <c r="L34" i="8" s="1"/>
  <c r="L24" i="8"/>
  <c r="K37" i="8" l="1"/>
  <c r="K42" i="8" s="1"/>
  <c r="K41" i="8"/>
  <c r="K44" i="8" s="1"/>
  <c r="L41" i="8"/>
  <c r="L44" i="8" s="1"/>
  <c r="L37" i="8"/>
  <c r="I37" i="8"/>
  <c r="I42" i="8" s="1"/>
  <c r="I41" i="8"/>
  <c r="I44" i="8" s="1"/>
  <c r="E41" i="8"/>
  <c r="E44" i="8" s="1"/>
  <c r="E37" i="8"/>
  <c r="F41" i="8"/>
  <c r="F44" i="8" s="1"/>
  <c r="F37" i="8"/>
  <c r="J37" i="8"/>
  <c r="J41" i="8"/>
  <c r="J44" i="8" s="1"/>
  <c r="I20" i="6"/>
  <c r="H32" i="5"/>
  <c r="H28" i="5"/>
  <c r="I9" i="2" l="1"/>
  <c r="F45" i="2"/>
  <c r="G45" i="2" s="1"/>
  <c r="F27" i="2"/>
  <c r="G27" i="2" s="1"/>
  <c r="H45" i="5"/>
  <c r="F45" i="5"/>
  <c r="G44" i="5" s="1"/>
  <c r="H27" i="5"/>
  <c r="F27" i="5"/>
  <c r="G19" i="5" s="1"/>
  <c r="H27" i="2"/>
  <c r="H45" i="2"/>
  <c r="N31" i="8"/>
  <c r="N34" i="8" s="1"/>
  <c r="M31" i="8"/>
  <c r="M34" i="8" s="1"/>
  <c r="O44" i="7"/>
  <c r="N44" i="7"/>
  <c r="M44" i="7"/>
  <c r="M45" i="7" s="1"/>
  <c r="L44" i="7"/>
  <c r="O39" i="7"/>
  <c r="O45" i="7" s="1"/>
  <c r="N39" i="7"/>
  <c r="M39" i="7"/>
  <c r="L39" i="7"/>
  <c r="O24" i="7"/>
  <c r="O27" i="7" s="1"/>
  <c r="N24" i="7"/>
  <c r="N27" i="7" s="1"/>
  <c r="O16" i="7"/>
  <c r="N16" i="7"/>
  <c r="O15" i="7"/>
  <c r="N15" i="7"/>
  <c r="O14" i="7"/>
  <c r="N14" i="7"/>
  <c r="I19" i="6"/>
  <c r="I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O24" i="4"/>
  <c r="O27" i="4" s="1"/>
  <c r="N24" i="4"/>
  <c r="N27" i="4"/>
  <c r="O16" i="4"/>
  <c r="N16" i="4"/>
  <c r="O15" i="4"/>
  <c r="N15" i="4"/>
  <c r="O14" i="4"/>
  <c r="N14" i="4"/>
  <c r="G41" i="2"/>
  <c r="G29" i="2"/>
  <c r="G34" i="5"/>
  <c r="G38" i="5"/>
  <c r="G39" i="5" l="1"/>
  <c r="G41" i="5"/>
  <c r="G42" i="5"/>
  <c r="G30" i="5"/>
  <c r="G37" i="5"/>
  <c r="G35" i="5"/>
  <c r="G40" i="5"/>
  <c r="G28" i="5"/>
  <c r="G33" i="5"/>
  <c r="G14" i="2"/>
  <c r="I45" i="5"/>
  <c r="G45" i="5"/>
  <c r="G29" i="5"/>
  <c r="G28" i="2"/>
  <c r="G21" i="2"/>
  <c r="G43" i="5"/>
  <c r="G16" i="2"/>
  <c r="G18" i="2"/>
  <c r="G36" i="5"/>
  <c r="G31" i="5"/>
  <c r="G32" i="5"/>
  <c r="G9" i="2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N45" i="7"/>
  <c r="I23" i="6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<sst xmlns="http://schemas.openxmlformats.org/spreadsheetml/2006/main" count="446" uniqueCount="272">
  <si>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</si>
  <si>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</si>
  <si>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</si>
  <si>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</si>
  <si>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</si>
  <si>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</si>
  <si>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</si>
  <si>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</si>
  <si>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</si>
  <si>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</si>
  <si>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</si>
  <si>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</si>
  <si>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</si>
  <si>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</si>
  <si>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</si>
  <si>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</si>
  <si>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</si>
  <si>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</si>
  <si>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</si>
  <si>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</si>
  <si>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</si>
  <si>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</si>
  <si>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</si>
  <si>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</si>
  <si>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</si>
  <si>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</si>
  <si>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</si>
  <si>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</si>
  <si>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</si>
  <si>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</si>
  <si>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</si>
  <si>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</si>
  <si>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</si>
  <si>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</si>
  <si>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</si>
  <si>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</si>
  <si>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</si>
  <si>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</si>
  <si>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</si>
  <si>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</si>
  <si>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</si>
  <si>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</si>
  <si>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</si>
  <si>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</si>
  <si>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</si>
  <si>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</si>
  <si>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</si>
  <si>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</si>
  <si>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</si>
  <si>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</si>
  <si>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</si>
  <si>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</si>
  <si>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</si>
  <si>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</si>
  <si>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</si>
  <si>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</si>
  <si>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</si>
  <si>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</si>
  <si>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</si>
  <si>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</si>
  <si>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</si>
  <si>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</si>
  <si>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</si>
  <si>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</si>
  <si>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</si>
  <si>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</si>
  <si>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</si>
  <si>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</si>
  <si>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</si>
  <si>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</si>
  <si>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</si>
  <si>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</si>
  <si>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</si>
  <si>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</si>
  <si>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</si>
  <si>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</si>
  <si>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</si>
  <si>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</si>
  <si>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</si>
  <si>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</si>
  <si>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</si>
  <si>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</si>
  <si>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</si>
  <si>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</si>
  <si>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</si>
  <si>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</si>
  <si>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</si>
  <si>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</si>
  <si>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</si>
  <si>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</si>
  <si>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</si>
  <si>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</si>
  <si>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</si>
  <si>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</si>
  <si>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</si>
  <si>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</si>
  <si>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</si>
  <si>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</si>
  <si>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</si>
  <si>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</si>
  <si>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</si>
  <si>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</si>
  <si>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</si>
  <si>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</si>
  <si>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</si>
  <si>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</si>
  <si>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</si>
  <si>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</si>
  <si>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</si>
  <si>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</si>
  <si>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</si>
  <si>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</si>
  <si>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</si>
  <si>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</si>
  <si>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</si>
  <si>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</si>
  <si>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</si>
  <si>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</si>
  <si>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</si>
  <si>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</si>
  <si>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</si>
  <si>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</si>
  <si>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</si>
  <si>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</si>
  <si>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</si>
  <si>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</si>
  <si>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</si>
  <si>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</si>
  <si>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</si>
  <si>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</si>
  <si>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</si>
  <si>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</si>
  <si>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</si>
  <si>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</si>
  <si>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</si>
  <si>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</si>
  <si>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</si>
  <si>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</si>
  <si>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</si>
  <si>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</si>
  <si>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</si>
  <si>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</si>
  <si>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</si>
  <si>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</si>
  <si>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</si>
  <si>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</si>
  <si>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</si>
  <si>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</si>
  <si>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</si>
  <si>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</si>
  <si>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</si>
  <si>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</si>
  <si>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</si>
  <si>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</si>
  <si>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</si>
  <si>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</si>
  <si>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</si>
  <si>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</si>
  <si>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</si>
  <si>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</si>
  <si>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</si>
  <si>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</si>
  <si>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</si>
  <si>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</si>
  <si>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</si>
  <si>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</si>
  <si>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</si>
  <si>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</si>
  <si>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</si>
  <si>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</si>
  <si>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</si>
  <si>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</si>
  <si>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</si>
  <si>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</si>
  <si>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</si>
  <si>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</si>
  <si>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</si>
  <si>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</si>
  <si>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</si>
  <si>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</si>
  <si>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</si>
  <si>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</si>
  <si>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</si>
  <si>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</si>
  <si>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</si>
  <si>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</si>
  <si>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</si>
  <si>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</si>
  <si>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</si>
  <si>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</si>
  <si>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</si>
  <si>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</si>
  <si>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</si>
  <si>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</si>
  <si>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</si>
  <si>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</si>
  <si>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</si>
  <si>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</si>
  <si>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</si>
  <si>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</si>
  <si>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</si>
  <si>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</si>
  <si>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</si>
  <si>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</si>
  <si>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</si>
  <si>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</si>
  <si>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</si>
  <si>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</si>
  <si>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</si>
  <si>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</si>
  <si>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</si>
  <si>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</si>
  <si>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</si>
  <si>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</si>
  <si>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</si>
  <si>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</si>
  <si>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</si>
  <si>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</si>
  <si>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</si>
  <si>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</si>
  <si>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</si>
  <si>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</si>
  <si>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</si>
  <si>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</si>
  <si>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</si>
  <si>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</si>
  <si>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</si>
  <si>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</si>
  <si>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</si>
  <si>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</si>
  <si>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</si>
  <si>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</si>
  <si>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</si>
  <si>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</si>
  <si>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</si>
  <si>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</si>
  <si>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</si>
  <si>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</si>
  <si>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</si>
  <si>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</si>
  <si>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</si>
  <si>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</si>
  <si>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</si>
  <si>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</si>
  <si>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</si>
  <si>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</si>
  <si>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</si>
  <si>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</si>
  <si>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</si>
  <si>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高知県</t>
    <rPh sb="0" eb="3">
      <t>コウチケン</t>
    </rPh>
    <phoneticPr fontId="9"/>
  </si>
  <si>
    <t>高知県</t>
    <rPh sb="0" eb="3">
      <t>コウチケン</t>
    </rPh>
    <phoneticPr fontId="16"/>
  </si>
  <si>
    <t>－</t>
    <phoneticPr fontId="16"/>
  </si>
  <si>
    <t xml:space="preserve">     高知県土地開発公社</t>
  </si>
  <si>
    <t xml:space="preserve">  高知県住宅供給公社</t>
  </si>
  <si>
    <t>高知空港ビル株式会社</t>
  </si>
  <si>
    <t>とさでん交通株式会社</t>
  </si>
  <si>
    <t>高知県</t>
    <rPh sb="0" eb="3">
      <t>コウチケン</t>
    </rPh>
    <phoneticPr fontId="16"/>
  </si>
  <si>
    <t>工業用水道事業</t>
  </si>
  <si>
    <t>電気事業</t>
  </si>
  <si>
    <t>病院事業</t>
  </si>
  <si>
    <t>流域下水道事業</t>
  </si>
  <si>
    <t>令和５年度</t>
  </si>
  <si>
    <t>令和４年度</t>
    <rPh sb="3" eb="5">
      <t>ネンド</t>
    </rPh>
    <phoneticPr fontId="14"/>
  </si>
  <si>
    <t>港湾整備事業</t>
  </si>
  <si>
    <t>宅地造成（臨海土地造成事業）</t>
  </si>
  <si>
    <t>宅地造成（その他）</t>
  </si>
  <si>
    <t>－</t>
  </si>
  <si>
    <t>令和３年度</t>
    <rPh sb="3" eb="5">
      <t>ネンド</t>
    </rPh>
    <phoneticPr fontId="14"/>
  </si>
  <si>
    <t>令和２年度</t>
    <rPh sb="3" eb="5">
      <t>ネンド</t>
    </rPh>
    <phoneticPr fontId="14"/>
  </si>
  <si>
    <r>
      <rPr>
        <sz val="11"/>
        <rFont val="明朝"/>
        <family val="1"/>
        <charset val="128"/>
      </rPr>
      <t>－</t>
    </r>
  </si>
  <si>
    <t>高知県</t>
    <rPh sb="0" eb="3">
      <t>コウチケン</t>
    </rPh>
    <phoneticPr fontId="9"/>
  </si>
  <si>
    <t>高知県</t>
    <rPh sb="0" eb="3">
      <t>コウチケン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</si>
</sst>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3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明朝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43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0" fontId="20" fillId="0" borderId="5" xfId="0" applyFont="1" applyBorder="1" applyAlignment="1">
      <alignment horizontal="distributed" vertical="center" justifyLastLine="1"/>
    </xf>
    <xf numFmtId="177" fontId="0" fillId="0" borderId="10" xfId="1" applyNumberFormat="1" applyFont="1" applyBorder="1" applyAlignment="1">
      <alignment vertical="center"/>
    </xf>
    <xf numFmtId="0" fontId="21" fillId="0" borderId="5" xfId="0" applyFont="1" applyBorder="1" applyAlignment="1">
      <alignment horizontal="distributed" vertical="center" justifyLastLine="1"/>
    </xf>
    <xf numFmtId="177" fontId="13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horizontal="right" vertical="center"/>
    </xf>
    <xf numFmtId="41" fontId="20" fillId="0" borderId="5" xfId="0" applyNumberFormat="1" applyFont="1" applyBorder="1" applyAlignment="1">
      <alignment horizontal="distributed" vertical="center" justifyLastLine="1"/>
    </xf>
    <xf numFmtId="177" fontId="0" fillId="0" borderId="10" xfId="1" quotePrefix="1" applyNumberFormat="1" applyFont="1" applyBorder="1" applyAlignment="1">
      <alignment horizontal="right" vertical="center"/>
    </xf>
    <xf numFmtId="177" fontId="0" fillId="0" borderId="2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4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center"/>
    </xf>
    <xf numFmtId="41" fontId="0" fillId="0" borderId="5" xfId="0" applyNumberFormat="1" applyFont="1" applyBorder="1" applyAlignment="1">
      <alignment horizontal="left" vertical="center"/>
    </xf>
    <xf numFmtId="41" fontId="0" fillId="0" borderId="0" xfId="0" quotePrefix="1" applyNumberFormat="1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left" vertical="center"/>
    </xf>
    <xf numFmtId="41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177" fontId="0" fillId="0" borderId="10" xfId="0" quotePrefix="1" applyNumberFormat="1" applyFont="1" applyBorder="1" applyAlignment="1">
      <alignment horizontal="right" vertical="center"/>
    </xf>
    <xf numFmtId="41" fontId="0" fillId="0" borderId="10" xfId="0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vertical="center"/>
    </xf>
    <xf numFmtId="177" fontId="0" fillId="0" borderId="3" xfId="1" applyNumberFormat="1" applyFont="1" applyBorder="1" applyAlignment="1">
      <alignment vertical="center"/>
    </xf>
    <xf numFmtId="177" fontId="0" fillId="0" borderId="16" xfId="1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7" fontId="0" fillId="0" borderId="17" xfId="1" applyNumberFormat="1" applyFont="1" applyBorder="1" applyAlignment="1">
      <alignment vertical="center"/>
    </xf>
    <xf numFmtId="177" fontId="0" fillId="0" borderId="18" xfId="1" applyNumberFormat="1" applyFon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19" xfId="1" applyNumberFormat="1" applyFont="1" applyBorder="1" applyAlignment="1">
      <alignment vertical="center"/>
    </xf>
    <xf numFmtId="176" fontId="0" fillId="0" borderId="0" xfId="0" quotePrefix="1" applyNumberFormat="1" applyFont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1" applyNumberFormat="1" applyFont="1" applyBorder="1" applyAlignment="1">
      <alignment vertical="center"/>
    </xf>
    <xf numFmtId="177" fontId="0" fillId="0" borderId="0" xfId="1" quotePrefix="1" applyNumberFormat="1" applyFont="1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41" fontId="0" fillId="0" borderId="10" xfId="0" applyNumberFormat="1" applyFont="1" applyBorder="1" applyAlignment="1">
      <alignment vertical="center"/>
    </xf>
    <xf numFmtId="0" fontId="13" fillId="0" borderId="10" xfId="3" applyFont="1" applyBorder="1" applyAlignment="1">
      <alignment vertical="center"/>
    </xf>
    <xf numFmtId="177" fontId="22" fillId="0" borderId="10" xfId="1" quotePrefix="1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1" fontId="0" fillId="0" borderId="2" xfId="0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20" sqref="F20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5" t="s">
        <v>0</v>
      </c>
      <c r="B1" s="15"/>
      <c r="C1" s="15"/>
      <c r="D1" s="15"/>
      <c r="E1" s="76" t="s">
        <v>249</v>
      </c>
      <c r="F1" s="1"/>
    </row>
    <row r="3" spans="1:11" ht="14.25">
      <c r="A3" s="10" t="s">
        <v>92</v>
      </c>
    </row>
    <row r="5" spans="1:11">
      <c r="A5" s="16" t="s">
        <v>238</v>
      </c>
      <c r="B5" s="16"/>
      <c r="C5" s="16"/>
      <c r="D5" s="16"/>
      <c r="E5" s="16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0"/>
      <c r="F7" s="39" t="s">
        <v>239</v>
      </c>
      <c r="G7" s="39"/>
      <c r="H7" s="39" t="s">
        <v>247</v>
      </c>
      <c r="I7" s="40" t="s">
        <v>21</v>
      </c>
    </row>
    <row r="8" spans="1:11" ht="17.100000000000001" customHeight="1">
      <c r="A8" s="17"/>
      <c r="B8" s="18"/>
      <c r="C8" s="18"/>
      <c r="D8" s="18"/>
      <c r="E8" s="51"/>
      <c r="F8" s="42" t="s">
        <v>90</v>
      </c>
      <c r="G8" s="42" t="s">
        <v>2</v>
      </c>
      <c r="H8" s="42" t="s">
        <v>236</v>
      </c>
      <c r="I8" s="43"/>
    </row>
    <row r="9" spans="1:11" ht="18" customHeight="1">
      <c r="A9" s="85" t="s">
        <v>87</v>
      </c>
      <c r="B9" s="85" t="s">
        <v>89</v>
      </c>
      <c r="C9" s="52" t="s">
        <v>3</v>
      </c>
      <c r="D9" s="44"/>
      <c r="E9" s="44"/>
      <c r="F9" s="45">
        <v>90076</v>
      </c>
      <c r="G9" s="46">
        <f>F9/$F$27*100</f>
        <v>19.689560877938099</v>
      </c>
      <c r="H9" s="45">
        <v>89371</v>
      </c>
      <c r="I9" s="46">
        <f>(F9/H9-1)*100</f>
        <v>0.78884649382908734</v>
      </c>
      <c r="K9" s="23"/>
    </row>
    <row r="10" spans="1:11" ht="18" customHeight="1">
      <c r="A10" s="85"/>
      <c r="B10" s="85"/>
      <c r="C10" s="54"/>
      <c r="D10" s="56" t="s">
        <v>22</v>
      </c>
      <c r="E10" s="44"/>
      <c r="F10" s="45">
        <v>23587</v>
      </c>
      <c r="G10" s="46">
        <f t="shared" ref="G10:G26" si="0">F10/$F$27*100</f>
        <v>5.1558425377228785</v>
      </c>
      <c r="H10" s="45">
        <v>24406</v>
      </c>
      <c r="I10" s="46">
        <f t="shared" ref="I10:I27" si="1">(F10/H10-1)*100</f>
        <v>-3.3557321970007381</v>
      </c>
    </row>
    <row r="11" spans="1:11" ht="18" customHeight="1">
      <c r="A11" s="85"/>
      <c r="B11" s="85"/>
      <c r="C11" s="54"/>
      <c r="D11" s="54"/>
      <c r="E11" s="38" t="s">
        <v>23</v>
      </c>
      <c r="F11" s="45">
        <v>20686</v>
      </c>
      <c r="G11" s="46">
        <f t="shared" si="0"/>
        <v>4.521717841833869</v>
      </c>
      <c r="H11" s="45">
        <v>20585</v>
      </c>
      <c r="I11" s="46">
        <f t="shared" si="1"/>
        <v>0.49064853048335078</v>
      </c>
    </row>
    <row r="12" spans="1:11" ht="18" customHeight="1">
      <c r="A12" s="85"/>
      <c r="B12" s="85"/>
      <c r="C12" s="54"/>
      <c r="D12" s="54"/>
      <c r="E12" s="38" t="s">
        <v>24</v>
      </c>
      <c r="F12" s="45">
        <v>1448</v>
      </c>
      <c r="G12" s="46">
        <f t="shared" si="0"/>
        <v>0.31651587716211166</v>
      </c>
      <c r="H12" s="45">
        <v>1696</v>
      </c>
      <c r="I12" s="46">
        <f t="shared" si="1"/>
        <v>-14.622641509433965</v>
      </c>
    </row>
    <row r="13" spans="1:11" ht="18" customHeight="1">
      <c r="A13" s="85"/>
      <c r="B13" s="85"/>
      <c r="C13" s="54"/>
      <c r="D13" s="55"/>
      <c r="E13" s="38" t="s">
        <v>25</v>
      </c>
      <c r="F13" s="45">
        <v>159</v>
      </c>
      <c r="G13" s="46">
        <f t="shared" si="0"/>
        <v>3.4755541760204248E-2</v>
      </c>
      <c r="H13" s="45">
        <v>273</v>
      </c>
      <c r="I13" s="46">
        <f t="shared" si="1"/>
        <v>-41.758241758241752</v>
      </c>
    </row>
    <row r="14" spans="1:11" ht="18" customHeight="1">
      <c r="A14" s="85"/>
      <c r="B14" s="85"/>
      <c r="C14" s="54"/>
      <c r="D14" s="52" t="s">
        <v>26</v>
      </c>
      <c r="E14" s="44"/>
      <c r="F14" s="45">
        <v>14820</v>
      </c>
      <c r="G14" s="46">
        <f t="shared" si="0"/>
        <v>3.2394787980265849</v>
      </c>
      <c r="H14" s="45">
        <v>16312</v>
      </c>
      <c r="I14" s="46">
        <f t="shared" si="1"/>
        <v>-9.146640510053949</v>
      </c>
    </row>
    <row r="15" spans="1:11" ht="18" customHeight="1">
      <c r="A15" s="85"/>
      <c r="B15" s="85"/>
      <c r="C15" s="54"/>
      <c r="D15" s="54"/>
      <c r="E15" s="38" t="s">
        <v>27</v>
      </c>
      <c r="F15" s="45">
        <v>864</v>
      </c>
      <c r="G15" s="46">
        <f t="shared" si="0"/>
        <v>0.18886030239507215</v>
      </c>
      <c r="H15" s="45">
        <v>896</v>
      </c>
      <c r="I15" s="46">
        <f t="shared" si="1"/>
        <v>-3.5714285714285698</v>
      </c>
    </row>
    <row r="16" spans="1:11" ht="18" customHeight="1">
      <c r="A16" s="85"/>
      <c r="B16" s="85"/>
      <c r="C16" s="54"/>
      <c r="D16" s="55"/>
      <c r="E16" s="38" t="s">
        <v>28</v>
      </c>
      <c r="F16" s="45">
        <v>13956</v>
      </c>
      <c r="G16" s="46">
        <f t="shared" si="0"/>
        <v>3.0506184956315128</v>
      </c>
      <c r="H16" s="45">
        <v>15416</v>
      </c>
      <c r="I16" s="46">
        <f t="shared" si="1"/>
        <v>-9.4706798131811158</v>
      </c>
      <c r="K16" s="24"/>
    </row>
    <row r="17" spans="1:26" ht="18" customHeight="1">
      <c r="A17" s="85"/>
      <c r="B17" s="85"/>
      <c r="C17" s="54"/>
      <c r="D17" s="86" t="s">
        <v>29</v>
      </c>
      <c r="E17" s="87"/>
      <c r="F17" s="45">
        <v>36904</v>
      </c>
      <c r="G17" s="46">
        <f t="shared" si="0"/>
        <v>8.0667831013747016</v>
      </c>
      <c r="H17" s="45">
        <v>33780</v>
      </c>
      <c r="I17" s="46">
        <f t="shared" si="1"/>
        <v>9.2480757844878525</v>
      </c>
    </row>
    <row r="18" spans="1:26" ht="18" customHeight="1">
      <c r="A18" s="85"/>
      <c r="B18" s="85"/>
      <c r="C18" s="54"/>
      <c r="D18" s="86" t="s">
        <v>93</v>
      </c>
      <c r="E18" s="88"/>
      <c r="F18" s="45">
        <v>1131</v>
      </c>
      <c r="G18" s="46">
        <f t="shared" si="0"/>
        <v>0.2472233819546604</v>
      </c>
      <c r="H18" s="45">
        <v>1177</v>
      </c>
      <c r="I18" s="46">
        <f t="shared" si="1"/>
        <v>-3.9082412914188569</v>
      </c>
    </row>
    <row r="19" spans="1:26" ht="18" customHeight="1">
      <c r="A19" s="85"/>
      <c r="B19" s="85"/>
      <c r="C19" s="53"/>
      <c r="D19" s="86" t="s">
        <v>94</v>
      </c>
      <c r="E19" s="88"/>
      <c r="F19" s="47">
        <v>0</v>
      </c>
      <c r="G19" s="46">
        <f t="shared" si="0"/>
        <v>0</v>
      </c>
      <c r="H19" s="45">
        <v>0</v>
      </c>
      <c r="I19" s="46" t="e">
        <f t="shared" si="1"/>
        <v>#DIV/0!</v>
      </c>
      <c r="Z19" s="2" t="s">
        <v>95</v>
      </c>
    </row>
    <row r="20" spans="1:26" ht="18" customHeight="1">
      <c r="A20" s="85"/>
      <c r="B20" s="85"/>
      <c r="C20" s="44" t="s">
        <v>4</v>
      </c>
      <c r="D20" s="44"/>
      <c r="E20" s="44"/>
      <c r="F20" s="45">
        <v>14359</v>
      </c>
      <c r="G20" s="46">
        <f t="shared" si="0"/>
        <v>3.1387095857532881</v>
      </c>
      <c r="H20" s="45">
        <v>14352</v>
      </c>
      <c r="I20" s="46">
        <f t="shared" si="1"/>
        <v>4.8773690078030008E-2</v>
      </c>
    </row>
    <row r="21" spans="1:26" ht="18" customHeight="1">
      <c r="A21" s="85"/>
      <c r="B21" s="85"/>
      <c r="C21" s="44" t="s">
        <v>5</v>
      </c>
      <c r="D21" s="44"/>
      <c r="E21" s="44"/>
      <c r="F21" s="45">
        <v>180431</v>
      </c>
      <c r="G21" s="46">
        <f t="shared" si="0"/>
        <v>39.440107895191275</v>
      </c>
      <c r="H21" s="45">
        <v>176289</v>
      </c>
      <c r="I21" s="46">
        <f t="shared" si="1"/>
        <v>2.3495510213342952</v>
      </c>
    </row>
    <row r="22" spans="1:26" ht="18" customHeight="1">
      <c r="A22" s="85"/>
      <c r="B22" s="85"/>
      <c r="C22" s="44" t="s">
        <v>30</v>
      </c>
      <c r="D22" s="44"/>
      <c r="E22" s="44"/>
      <c r="F22" s="45">
        <v>4932</v>
      </c>
      <c r="G22" s="46">
        <f t="shared" si="0"/>
        <v>1.0780775595052035</v>
      </c>
      <c r="H22" s="45">
        <v>5033</v>
      </c>
      <c r="I22" s="46">
        <f t="shared" si="1"/>
        <v>-2.0067554142658484</v>
      </c>
    </row>
    <row r="23" spans="1:26" ht="18" customHeight="1">
      <c r="A23" s="85"/>
      <c r="B23" s="85"/>
      <c r="C23" s="44" t="s">
        <v>6</v>
      </c>
      <c r="D23" s="44"/>
      <c r="E23" s="44"/>
      <c r="F23" s="45">
        <v>82355</v>
      </c>
      <c r="G23" s="46">
        <f t="shared" si="0"/>
        <v>18.001840513595099</v>
      </c>
      <c r="H23" s="45">
        <v>89661</v>
      </c>
      <c r="I23" s="46">
        <f t="shared" si="1"/>
        <v>-8.1484703494272832</v>
      </c>
    </row>
    <row r="24" spans="1:26" ht="18" customHeight="1">
      <c r="A24" s="85"/>
      <c r="B24" s="85"/>
      <c r="C24" s="44" t="s">
        <v>31</v>
      </c>
      <c r="D24" s="44"/>
      <c r="E24" s="44"/>
      <c r="F24" s="45">
        <v>2778</v>
      </c>
      <c r="G24" s="46">
        <f t="shared" si="0"/>
        <v>0.60723833339526667</v>
      </c>
      <c r="H24" s="45">
        <v>1011</v>
      </c>
      <c r="I24" s="46">
        <f t="shared" si="1"/>
        <v>174.77744807121661</v>
      </c>
    </row>
    <row r="25" spans="1:26" ht="18" customHeight="1">
      <c r="A25" s="85"/>
      <c r="B25" s="85"/>
      <c r="C25" s="44" t="s">
        <v>7</v>
      </c>
      <c r="D25" s="44"/>
      <c r="E25" s="44"/>
      <c r="F25" s="45">
        <v>49491</v>
      </c>
      <c r="G25" s="46">
        <f t="shared" si="0"/>
        <v>10.818154196567727</v>
      </c>
      <c r="H25" s="45">
        <v>54322</v>
      </c>
      <c r="I25" s="46">
        <f t="shared" si="1"/>
        <v>-8.89326608004124</v>
      </c>
    </row>
    <row r="26" spans="1:26" ht="18" customHeight="1">
      <c r="A26" s="85"/>
      <c r="B26" s="85"/>
      <c r="C26" s="44" t="s">
        <v>8</v>
      </c>
      <c r="D26" s="44"/>
      <c r="E26" s="44"/>
      <c r="F26" s="45">
        <v>33059</v>
      </c>
      <c r="G26" s="46">
        <f t="shared" si="0"/>
        <v>7.2263110380540398</v>
      </c>
      <c r="H26" s="45">
        <v>30407</v>
      </c>
      <c r="I26" s="46">
        <f t="shared" si="1"/>
        <v>8.7216759298845759</v>
      </c>
    </row>
    <row r="27" spans="1:26" ht="18" customHeight="1">
      <c r="A27" s="85"/>
      <c r="B27" s="85"/>
      <c r="C27" s="44" t="s">
        <v>9</v>
      </c>
      <c r="D27" s="44"/>
      <c r="E27" s="44"/>
      <c r="F27" s="45">
        <f>SUM(F9,F20:F26)</f>
        <v>457481</v>
      </c>
      <c r="G27" s="46">
        <f>F27/$F$27*100</f>
        <v>100</v>
      </c>
      <c r="H27" s="45">
        <f>SUM(H9,H20:H26)</f>
        <v>460446</v>
      </c>
      <c r="I27" s="46">
        <f t="shared" si="1"/>
        <v>-0.64394087471711936</v>
      </c>
    </row>
    <row r="28" spans="1:26" ht="18" customHeight="1">
      <c r="A28" s="85"/>
      <c r="B28" s="85" t="s">
        <v>88</v>
      </c>
      <c r="C28" s="52" t="s">
        <v>10</v>
      </c>
      <c r="D28" s="44"/>
      <c r="E28" s="44"/>
      <c r="F28" s="45">
        <v>191066</v>
      </c>
      <c r="G28" s="46">
        <f>F28/$F$45*100</f>
        <v>41.76479460349173</v>
      </c>
      <c r="H28" s="45">
        <v>194953</v>
      </c>
      <c r="I28" s="46">
        <f>(F28/H28-1)*100</f>
        <v>-1.9938138936051231</v>
      </c>
    </row>
    <row r="29" spans="1:26" ht="18" customHeight="1">
      <c r="A29" s="85"/>
      <c r="B29" s="85"/>
      <c r="C29" s="54"/>
      <c r="D29" s="44" t="s">
        <v>11</v>
      </c>
      <c r="E29" s="44"/>
      <c r="F29" s="45">
        <v>104808</v>
      </c>
      <c r="G29" s="46">
        <f t="shared" ref="G29:G44" si="2">F29/$F$45*100</f>
        <v>22.909803904424447</v>
      </c>
      <c r="H29" s="45">
        <v>112537</v>
      </c>
      <c r="I29" s="46">
        <f t="shared" ref="I29:I45" si="3">(F29/H29-1)*100</f>
        <v>-6.8679634253623227</v>
      </c>
    </row>
    <row r="30" spans="1:26" ht="18" customHeight="1">
      <c r="A30" s="85"/>
      <c r="B30" s="85"/>
      <c r="C30" s="54"/>
      <c r="D30" s="44" t="s">
        <v>32</v>
      </c>
      <c r="E30" s="44"/>
      <c r="F30" s="45">
        <v>13258</v>
      </c>
      <c r="G30" s="46">
        <f t="shared" si="2"/>
        <v>2.8980438531873456</v>
      </c>
      <c r="H30" s="45">
        <v>12976</v>
      </c>
      <c r="I30" s="46">
        <f t="shared" si="3"/>
        <v>2.1732429099876605</v>
      </c>
    </row>
    <row r="31" spans="1:26" ht="18" customHeight="1">
      <c r="A31" s="85"/>
      <c r="B31" s="85"/>
      <c r="C31" s="53"/>
      <c r="D31" s="44" t="s">
        <v>12</v>
      </c>
      <c r="E31" s="44"/>
      <c r="F31" s="45">
        <v>73000</v>
      </c>
      <c r="G31" s="46">
        <f t="shared" si="2"/>
        <v>15.956946845879937</v>
      </c>
      <c r="H31" s="45">
        <v>69440</v>
      </c>
      <c r="I31" s="46">
        <f t="shared" si="3"/>
        <v>5.1267281105990881</v>
      </c>
    </row>
    <row r="32" spans="1:26" ht="18" customHeight="1">
      <c r="A32" s="85"/>
      <c r="B32" s="85"/>
      <c r="C32" s="52" t="s">
        <v>13</v>
      </c>
      <c r="D32" s="44"/>
      <c r="E32" s="44"/>
      <c r="F32" s="45">
        <v>171493</v>
      </c>
      <c r="G32" s="46">
        <f t="shared" si="2"/>
        <v>37.48636555397929</v>
      </c>
      <c r="H32" s="45">
        <v>171538</v>
      </c>
      <c r="I32" s="46">
        <f t="shared" si="3"/>
        <v>-2.6233254439245179E-2</v>
      </c>
    </row>
    <row r="33" spans="1:9" ht="18" customHeight="1">
      <c r="A33" s="85"/>
      <c r="B33" s="85"/>
      <c r="C33" s="54"/>
      <c r="D33" s="44" t="s">
        <v>14</v>
      </c>
      <c r="E33" s="44"/>
      <c r="F33" s="45">
        <v>30774</v>
      </c>
      <c r="G33" s="46">
        <f t="shared" si="2"/>
        <v>6.7268367429467011</v>
      </c>
      <c r="H33" s="45">
        <v>31452</v>
      </c>
      <c r="I33" s="46">
        <f t="shared" si="3"/>
        <v>-2.1556657764212117</v>
      </c>
    </row>
    <row r="34" spans="1:9" ht="18" customHeight="1">
      <c r="A34" s="85"/>
      <c r="B34" s="85"/>
      <c r="C34" s="54"/>
      <c r="D34" s="44" t="s">
        <v>33</v>
      </c>
      <c r="E34" s="44"/>
      <c r="F34" s="45">
        <v>6448</v>
      </c>
      <c r="G34" s="46">
        <f t="shared" si="2"/>
        <v>1.4094574419484089</v>
      </c>
      <c r="H34" s="45">
        <v>6575</v>
      </c>
      <c r="I34" s="46">
        <f t="shared" si="3"/>
        <v>-1.9315589353612217</v>
      </c>
    </row>
    <row r="35" spans="1:9" ht="18" customHeight="1">
      <c r="A35" s="85"/>
      <c r="B35" s="85"/>
      <c r="C35" s="54"/>
      <c r="D35" s="44" t="s">
        <v>34</v>
      </c>
      <c r="E35" s="44"/>
      <c r="F35" s="45">
        <v>121451</v>
      </c>
      <c r="G35" s="46">
        <f t="shared" si="2"/>
        <v>26.547769196972116</v>
      </c>
      <c r="H35" s="45">
        <v>123005</v>
      </c>
      <c r="I35" s="46">
        <f t="shared" si="3"/>
        <v>-1.2633632779155302</v>
      </c>
    </row>
    <row r="36" spans="1:9" ht="18" customHeight="1">
      <c r="A36" s="85"/>
      <c r="B36" s="85"/>
      <c r="C36" s="54"/>
      <c r="D36" s="44" t="s">
        <v>35</v>
      </c>
      <c r="E36" s="44"/>
      <c r="F36" s="45">
        <v>4669</v>
      </c>
      <c r="G36" s="46">
        <f t="shared" si="2"/>
        <v>1.0205888331974442</v>
      </c>
      <c r="H36" s="45">
        <v>4975</v>
      </c>
      <c r="I36" s="46">
        <f t="shared" si="3"/>
        <v>-6.1507537688442193</v>
      </c>
    </row>
    <row r="37" spans="1:9" ht="18" customHeight="1">
      <c r="A37" s="85"/>
      <c r="B37" s="85"/>
      <c r="C37" s="54"/>
      <c r="D37" s="44" t="s">
        <v>15</v>
      </c>
      <c r="E37" s="44"/>
      <c r="F37" s="45">
        <v>5694</v>
      </c>
      <c r="G37" s="46">
        <f t="shared" si="2"/>
        <v>1.2446418539786352</v>
      </c>
      <c r="H37" s="45">
        <v>2289</v>
      </c>
      <c r="I37" s="46">
        <f t="shared" si="3"/>
        <v>148.75491480996067</v>
      </c>
    </row>
    <row r="38" spans="1:9" ht="18" customHeight="1">
      <c r="A38" s="85"/>
      <c r="B38" s="85"/>
      <c r="C38" s="53"/>
      <c r="D38" s="44" t="s">
        <v>36</v>
      </c>
      <c r="E38" s="44"/>
      <c r="F38" s="45">
        <v>1817</v>
      </c>
      <c r="G38" s="46">
        <f t="shared" si="2"/>
        <v>0.39717496464334034</v>
      </c>
      <c r="H38" s="45">
        <v>2302</v>
      </c>
      <c r="I38" s="46">
        <f t="shared" si="3"/>
        <v>-21.068635968722848</v>
      </c>
    </row>
    <row r="39" spans="1:9" ht="18" customHeight="1">
      <c r="A39" s="85"/>
      <c r="B39" s="85"/>
      <c r="C39" s="52" t="s">
        <v>16</v>
      </c>
      <c r="D39" s="44"/>
      <c r="E39" s="44"/>
      <c r="F39" s="45">
        <v>94922</v>
      </c>
      <c r="G39" s="46">
        <f t="shared" si="2"/>
        <v>20.74883984252898</v>
      </c>
      <c r="H39" s="45">
        <v>93955</v>
      </c>
      <c r="I39" s="46">
        <f t="shared" si="3"/>
        <v>1.0292161140971645</v>
      </c>
    </row>
    <row r="40" spans="1:9" ht="18" customHeight="1">
      <c r="A40" s="85"/>
      <c r="B40" s="85"/>
      <c r="C40" s="54"/>
      <c r="D40" s="52" t="s">
        <v>17</v>
      </c>
      <c r="E40" s="44"/>
      <c r="F40" s="45">
        <v>88260</v>
      </c>
      <c r="G40" s="46">
        <f t="shared" si="2"/>
        <v>19.292604501607716</v>
      </c>
      <c r="H40" s="45">
        <v>87639</v>
      </c>
      <c r="I40" s="46">
        <f t="shared" si="3"/>
        <v>0.70858864204292882</v>
      </c>
    </row>
    <row r="41" spans="1:9" ht="18" customHeight="1">
      <c r="A41" s="85"/>
      <c r="B41" s="85"/>
      <c r="C41" s="54"/>
      <c r="D41" s="54"/>
      <c r="E41" s="48" t="s">
        <v>91</v>
      </c>
      <c r="F41" s="45">
        <v>58542</v>
      </c>
      <c r="G41" s="46">
        <f t="shared" si="2"/>
        <v>12.796597017143881</v>
      </c>
      <c r="H41" s="45">
        <v>57981</v>
      </c>
      <c r="I41" s="49">
        <f t="shared" si="3"/>
        <v>0.96755833807626868</v>
      </c>
    </row>
    <row r="42" spans="1:9" ht="18" customHeight="1">
      <c r="A42" s="85"/>
      <c r="B42" s="85"/>
      <c r="C42" s="54"/>
      <c r="D42" s="53"/>
      <c r="E42" s="38" t="s">
        <v>37</v>
      </c>
      <c r="F42" s="45">
        <v>29718</v>
      </c>
      <c r="G42" s="46">
        <f t="shared" si="2"/>
        <v>6.4960074844638349</v>
      </c>
      <c r="H42" s="45">
        <v>29658</v>
      </c>
      <c r="I42" s="49">
        <f t="shared" si="3"/>
        <v>0.20230629172566239</v>
      </c>
    </row>
    <row r="43" spans="1:9" ht="18" customHeight="1">
      <c r="A43" s="85"/>
      <c r="B43" s="85"/>
      <c r="C43" s="54"/>
      <c r="D43" s="44" t="s">
        <v>38</v>
      </c>
      <c r="E43" s="44"/>
      <c r="F43" s="45">
        <v>6662</v>
      </c>
      <c r="G43" s="46">
        <f t="shared" si="2"/>
        <v>1.4562353409212623</v>
      </c>
      <c r="H43" s="45">
        <v>6316</v>
      </c>
      <c r="I43" s="49">
        <f t="shared" si="3"/>
        <v>5.4781507283090614</v>
      </c>
    </row>
    <row r="44" spans="1:9" ht="18" customHeight="1">
      <c r="A44" s="85"/>
      <c r="B44" s="85"/>
      <c r="C44" s="53"/>
      <c r="D44" s="44" t="s">
        <v>39</v>
      </c>
      <c r="E44" s="44"/>
      <c r="F44" s="45">
        <v>0</v>
      </c>
      <c r="G44" s="46">
        <f t="shared" si="2"/>
        <v>0</v>
      </c>
      <c r="H44" s="45">
        <v>0</v>
      </c>
      <c r="I44" s="46" t="e">
        <f t="shared" si="3"/>
        <v>#DIV/0!</v>
      </c>
    </row>
    <row r="45" spans="1:9" ht="18" customHeight="1">
      <c r="A45" s="85"/>
      <c r="B45" s="85"/>
      <c r="C45" s="38" t="s">
        <v>18</v>
      </c>
      <c r="D45" s="38"/>
      <c r="E45" s="38"/>
      <c r="F45" s="45">
        <f>SUM(F28,F32,F39)</f>
        <v>457481</v>
      </c>
      <c r="G45" s="46">
        <f>F45/$F$45*100</f>
        <v>100</v>
      </c>
      <c r="H45" s="45">
        <f>SUM(H28,H32,H39)</f>
        <v>460446</v>
      </c>
      <c r="I45" s="46">
        <f t="shared" si="3"/>
        <v>-0.64394087471711936</v>
      </c>
    </row>
    <row r="46" spans="1:9">
      <c r="A46" s="21" t="s">
        <v>19</v>
      </c>
    </row>
    <row r="47" spans="1:9">
      <c r="A47" s="22" t="s">
        <v>20</v>
      </c>
    </row>
    <row r="48" spans="1:9">
      <c r="A48" s="22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.59055118110236227" right="0.39370078740157483" top="0.39370078740157483" bottom="0.39370078740157483" header="0.19685039370078741" footer="0.31496062992125984"/>
  <pageSetup paperSize="9" scale="9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9" defaultRowHeight="13.5"/>
  <cols>
    <col min="1" max="1" width="3.625" style="102" customWidth="1"/>
    <col min="2" max="3" width="1.625" style="102" customWidth="1"/>
    <col min="4" max="4" width="22.625" style="102" customWidth="1"/>
    <col min="5" max="5" width="10.625" style="102" customWidth="1"/>
    <col min="6" max="21" width="13.625" style="102" customWidth="1"/>
    <col min="22" max="25" width="12" style="102" customWidth="1"/>
    <col min="26" max="16384" width="9" style="102"/>
  </cols>
  <sheetData>
    <row r="1" spans="1:25" ht="33.950000000000003" customHeight="1">
      <c r="A1" s="19" t="s">
        <v>0</v>
      </c>
      <c r="B1" s="11"/>
      <c r="C1" s="11"/>
      <c r="D1" s="20" t="s">
        <v>270</v>
      </c>
      <c r="E1" s="12"/>
      <c r="F1" s="12"/>
      <c r="G1" s="12"/>
    </row>
    <row r="2" spans="1:25" ht="15" customHeight="1"/>
    <row r="3" spans="1:25" ht="15" customHeight="1">
      <c r="A3" s="13" t="s">
        <v>46</v>
      </c>
      <c r="B3" s="13"/>
      <c r="C3" s="13"/>
      <c r="D3" s="13"/>
    </row>
    <row r="4" spans="1:25" ht="15" customHeight="1">
      <c r="A4" s="13"/>
      <c r="B4" s="13"/>
      <c r="C4" s="13"/>
      <c r="D4" s="13"/>
    </row>
    <row r="5" spans="1:25" ht="15.95" customHeight="1">
      <c r="A5" s="103" t="s">
        <v>240</v>
      </c>
      <c r="B5" s="103"/>
      <c r="C5" s="103"/>
      <c r="D5" s="103"/>
      <c r="K5" s="104"/>
      <c r="O5" s="104" t="s">
        <v>47</v>
      </c>
    </row>
    <row r="6" spans="1:25" ht="15.95" customHeight="1">
      <c r="A6" s="90" t="s">
        <v>48</v>
      </c>
      <c r="B6" s="91"/>
      <c r="C6" s="91"/>
      <c r="D6" s="91"/>
      <c r="E6" s="91"/>
      <c r="F6" s="105" t="s">
        <v>257</v>
      </c>
      <c r="G6" s="106"/>
      <c r="H6" s="105" t="s">
        <v>258</v>
      </c>
      <c r="I6" s="106"/>
      <c r="J6" s="105" t="s">
        <v>259</v>
      </c>
      <c r="K6" s="106"/>
      <c r="L6" s="105" t="s">
        <v>260</v>
      </c>
      <c r="M6" s="106"/>
      <c r="N6" s="107"/>
      <c r="O6" s="107"/>
    </row>
    <row r="7" spans="1:25" ht="15.95" customHeight="1">
      <c r="A7" s="91"/>
      <c r="B7" s="91"/>
      <c r="C7" s="91"/>
      <c r="D7" s="91"/>
      <c r="E7" s="91"/>
      <c r="F7" s="108" t="s">
        <v>261</v>
      </c>
      <c r="G7" s="108" t="s">
        <v>262</v>
      </c>
      <c r="H7" s="108" t="s">
        <v>261</v>
      </c>
      <c r="I7" s="108" t="s">
        <v>262</v>
      </c>
      <c r="J7" s="108" t="s">
        <v>261</v>
      </c>
      <c r="K7" s="108" t="s">
        <v>262</v>
      </c>
      <c r="L7" s="108" t="s">
        <v>261</v>
      </c>
      <c r="M7" s="108" t="s">
        <v>262</v>
      </c>
      <c r="N7" s="109" t="s">
        <v>241</v>
      </c>
      <c r="O7" s="109" t="s">
        <v>247</v>
      </c>
    </row>
    <row r="8" spans="1:25" ht="15.95" customHeight="1">
      <c r="A8" s="89" t="s">
        <v>82</v>
      </c>
      <c r="B8" s="110" t="s">
        <v>49</v>
      </c>
      <c r="C8" s="111"/>
      <c r="D8" s="111"/>
      <c r="E8" s="112" t="s">
        <v>40</v>
      </c>
      <c r="F8" s="77">
        <v>294</v>
      </c>
      <c r="G8" s="77">
        <v>310</v>
      </c>
      <c r="H8" s="77">
        <v>1790</v>
      </c>
      <c r="I8" s="77">
        <v>1746</v>
      </c>
      <c r="J8" s="77">
        <v>15353</v>
      </c>
      <c r="K8" s="77">
        <v>15057</v>
      </c>
      <c r="L8" s="77">
        <v>1544</v>
      </c>
      <c r="M8" s="77">
        <v>1491</v>
      </c>
      <c r="N8" s="77"/>
      <c r="O8" s="77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95" customHeight="1">
      <c r="A9" s="89"/>
      <c r="B9" s="114"/>
      <c r="C9" s="111" t="s">
        <v>50</v>
      </c>
      <c r="D9" s="111"/>
      <c r="E9" s="112" t="s">
        <v>41</v>
      </c>
      <c r="F9" s="77">
        <v>293</v>
      </c>
      <c r="G9" s="77">
        <v>309</v>
      </c>
      <c r="H9" s="77">
        <v>1789</v>
      </c>
      <c r="I9" s="77">
        <v>1745</v>
      </c>
      <c r="J9" s="77">
        <v>15353</v>
      </c>
      <c r="K9" s="77">
        <v>15057</v>
      </c>
      <c r="L9" s="77">
        <v>1544</v>
      </c>
      <c r="M9" s="77">
        <v>1491</v>
      </c>
      <c r="N9" s="77"/>
      <c r="O9" s="77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95" customHeight="1">
      <c r="A10" s="89"/>
      <c r="B10" s="115"/>
      <c r="C10" s="111" t="s">
        <v>51</v>
      </c>
      <c r="D10" s="111"/>
      <c r="E10" s="112" t="s">
        <v>42</v>
      </c>
      <c r="F10" s="77">
        <v>1</v>
      </c>
      <c r="G10" s="77">
        <v>1</v>
      </c>
      <c r="H10" s="77">
        <v>1</v>
      </c>
      <c r="I10" s="77">
        <v>1</v>
      </c>
      <c r="J10" s="83">
        <v>3.0000000000000001E-3</v>
      </c>
      <c r="K10" s="83">
        <v>3.0000000000000001E-3</v>
      </c>
      <c r="L10" s="77">
        <v>0</v>
      </c>
      <c r="M10" s="77">
        <v>0</v>
      </c>
      <c r="N10" s="77"/>
      <c r="O10" s="77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95" customHeight="1">
      <c r="A11" s="89"/>
      <c r="B11" s="110" t="s">
        <v>52</v>
      </c>
      <c r="C11" s="111"/>
      <c r="D11" s="111"/>
      <c r="E11" s="112" t="s">
        <v>43</v>
      </c>
      <c r="F11" s="77">
        <v>286</v>
      </c>
      <c r="G11" s="77">
        <v>284</v>
      </c>
      <c r="H11" s="77">
        <v>1591</v>
      </c>
      <c r="I11" s="77">
        <v>1545</v>
      </c>
      <c r="J11" s="77">
        <v>16136</v>
      </c>
      <c r="K11" s="77">
        <v>15543</v>
      </c>
      <c r="L11" s="77">
        <v>1544</v>
      </c>
      <c r="M11" s="77">
        <v>1491</v>
      </c>
      <c r="N11" s="77"/>
      <c r="O11" s="77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95" customHeight="1">
      <c r="A12" s="89"/>
      <c r="B12" s="114"/>
      <c r="C12" s="111" t="s">
        <v>53</v>
      </c>
      <c r="D12" s="111"/>
      <c r="E12" s="112" t="s">
        <v>44</v>
      </c>
      <c r="F12" s="77">
        <v>284</v>
      </c>
      <c r="G12" s="77">
        <v>282</v>
      </c>
      <c r="H12" s="77">
        <v>1590</v>
      </c>
      <c r="I12" s="77">
        <v>1544</v>
      </c>
      <c r="J12" s="77">
        <v>16062</v>
      </c>
      <c r="K12" s="77">
        <v>15461</v>
      </c>
      <c r="L12" s="77">
        <v>1543</v>
      </c>
      <c r="M12" s="77">
        <v>1490</v>
      </c>
      <c r="N12" s="77"/>
      <c r="O12" s="77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95" customHeight="1">
      <c r="A13" s="89"/>
      <c r="B13" s="115"/>
      <c r="C13" s="111" t="s">
        <v>54</v>
      </c>
      <c r="D13" s="111"/>
      <c r="E13" s="112" t="s">
        <v>45</v>
      </c>
      <c r="F13" s="77">
        <v>2</v>
      </c>
      <c r="G13" s="77">
        <v>2</v>
      </c>
      <c r="H13" s="83">
        <v>1</v>
      </c>
      <c r="I13" s="83">
        <v>1</v>
      </c>
      <c r="J13" s="83">
        <v>74</v>
      </c>
      <c r="K13" s="83">
        <v>82</v>
      </c>
      <c r="L13" s="77">
        <v>1</v>
      </c>
      <c r="M13" s="77">
        <v>1</v>
      </c>
      <c r="N13" s="77"/>
      <c r="O13" s="77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95" customHeight="1">
      <c r="A14" s="89"/>
      <c r="B14" s="111" t="s">
        <v>55</v>
      </c>
      <c r="C14" s="111"/>
      <c r="D14" s="111"/>
      <c r="E14" s="112" t="s">
        <v>96</v>
      </c>
      <c r="F14" s="77">
        <f t="shared" ref="F14:M15" si="0">F9-F12</f>
        <v>9</v>
      </c>
      <c r="G14" s="77">
        <f t="shared" si="0"/>
        <v>27</v>
      </c>
      <c r="H14" s="77">
        <f t="shared" si="0"/>
        <v>199</v>
      </c>
      <c r="I14" s="77">
        <f t="shared" si="0"/>
        <v>201</v>
      </c>
      <c r="J14" s="77">
        <f t="shared" si="0"/>
        <v>-709</v>
      </c>
      <c r="K14" s="77">
        <f t="shared" si="0"/>
        <v>-404</v>
      </c>
      <c r="L14" s="77">
        <f t="shared" si="0"/>
        <v>1</v>
      </c>
      <c r="M14" s="77">
        <f t="shared" si="0"/>
        <v>1</v>
      </c>
      <c r="N14" s="77">
        <f t="shared" ref="N14:O14" si="1">N9-N12</f>
        <v>0</v>
      </c>
      <c r="O14" s="77">
        <f t="shared" si="1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95" customHeight="1">
      <c r="A15" s="89"/>
      <c r="B15" s="111" t="s">
        <v>56</v>
      </c>
      <c r="C15" s="111"/>
      <c r="D15" s="111"/>
      <c r="E15" s="112" t="s">
        <v>97</v>
      </c>
      <c r="F15" s="77">
        <f t="shared" si="0"/>
        <v>-1</v>
      </c>
      <c r="G15" s="77">
        <f t="shared" si="0"/>
        <v>-1</v>
      </c>
      <c r="H15" s="77">
        <f t="shared" si="0"/>
        <v>0</v>
      </c>
      <c r="I15" s="77">
        <f t="shared" si="0"/>
        <v>0</v>
      </c>
      <c r="J15" s="77">
        <f t="shared" si="0"/>
        <v>-73.997</v>
      </c>
      <c r="K15" s="77">
        <f t="shared" si="0"/>
        <v>-81.997</v>
      </c>
      <c r="L15" s="77">
        <f t="shared" si="0"/>
        <v>-1</v>
      </c>
      <c r="M15" s="77">
        <f t="shared" si="0"/>
        <v>-1</v>
      </c>
      <c r="N15" s="77">
        <f t="shared" ref="N15:O15" si="2">N10-N13</f>
        <v>0</v>
      </c>
      <c r="O15" s="77">
        <f t="shared" si="2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95" customHeight="1">
      <c r="A16" s="89"/>
      <c r="B16" s="111" t="s">
        <v>57</v>
      </c>
      <c r="C16" s="111"/>
      <c r="D16" s="111"/>
      <c r="E16" s="112" t="s">
        <v>98</v>
      </c>
      <c r="F16" s="77">
        <f t="shared" ref="F16:M16" si="3">F8-F11</f>
        <v>8</v>
      </c>
      <c r="G16" s="77">
        <f t="shared" si="3"/>
        <v>26</v>
      </c>
      <c r="H16" s="77">
        <f t="shared" si="3"/>
        <v>199</v>
      </c>
      <c r="I16" s="77">
        <f t="shared" si="3"/>
        <v>201</v>
      </c>
      <c r="J16" s="77">
        <f t="shared" si="3"/>
        <v>-783</v>
      </c>
      <c r="K16" s="77">
        <f t="shared" si="3"/>
        <v>-486</v>
      </c>
      <c r="L16" s="77">
        <f t="shared" si="3"/>
        <v>0</v>
      </c>
      <c r="M16" s="77">
        <f t="shared" si="3"/>
        <v>0</v>
      </c>
      <c r="N16" s="77">
        <f t="shared" ref="N16:O16" si="4">N8-N11</f>
        <v>0</v>
      </c>
      <c r="O16" s="77">
        <f t="shared" si="4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95" customHeight="1">
      <c r="A17" s="89"/>
      <c r="B17" s="111" t="s">
        <v>58</v>
      </c>
      <c r="C17" s="111"/>
      <c r="D17" s="111"/>
      <c r="E17" s="109"/>
      <c r="F17" s="77">
        <v>0</v>
      </c>
      <c r="G17" s="77">
        <v>0</v>
      </c>
      <c r="H17" s="83">
        <v>0</v>
      </c>
      <c r="I17" s="83">
        <v>0</v>
      </c>
      <c r="J17" s="77">
        <v>15573</v>
      </c>
      <c r="K17" s="77">
        <v>14790</v>
      </c>
      <c r="L17" s="77">
        <v>0</v>
      </c>
      <c r="M17" s="77">
        <v>0</v>
      </c>
      <c r="N17" s="116"/>
      <c r="O17" s="8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95" customHeight="1">
      <c r="A18" s="89"/>
      <c r="B18" s="111" t="s">
        <v>59</v>
      </c>
      <c r="C18" s="111"/>
      <c r="D18" s="111"/>
      <c r="E18" s="109"/>
      <c r="F18" s="83">
        <v>0</v>
      </c>
      <c r="G18" s="83">
        <v>0</v>
      </c>
      <c r="H18" s="83">
        <v>0</v>
      </c>
      <c r="I18" s="83">
        <v>0</v>
      </c>
      <c r="J18" s="83"/>
      <c r="K18" s="83"/>
      <c r="L18" s="83">
        <v>0</v>
      </c>
      <c r="M18" s="83">
        <v>0</v>
      </c>
      <c r="N18" s="83"/>
      <c r="O18" s="8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95" customHeight="1">
      <c r="A19" s="89" t="s">
        <v>83</v>
      </c>
      <c r="B19" s="110" t="s">
        <v>60</v>
      </c>
      <c r="C19" s="111"/>
      <c r="D19" s="111"/>
      <c r="E19" s="112"/>
      <c r="F19" s="77">
        <v>0</v>
      </c>
      <c r="G19" s="77">
        <v>0</v>
      </c>
      <c r="H19" s="77">
        <v>7</v>
      </c>
      <c r="I19" s="77">
        <v>7</v>
      </c>
      <c r="J19" s="77">
        <v>1326</v>
      </c>
      <c r="K19" s="77">
        <v>2892</v>
      </c>
      <c r="L19" s="77">
        <v>745</v>
      </c>
      <c r="M19" s="77">
        <v>661</v>
      </c>
      <c r="N19" s="77"/>
      <c r="O19" s="77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95" customHeight="1">
      <c r="A20" s="89"/>
      <c r="B20" s="115"/>
      <c r="C20" s="111" t="s">
        <v>61</v>
      </c>
      <c r="D20" s="111"/>
      <c r="E20" s="112"/>
      <c r="F20" s="77">
        <v>0</v>
      </c>
      <c r="G20" s="77">
        <v>0</v>
      </c>
      <c r="H20" s="77">
        <v>0</v>
      </c>
      <c r="I20" s="77">
        <v>0</v>
      </c>
      <c r="J20" s="77">
        <v>339</v>
      </c>
      <c r="K20" s="77">
        <v>1597</v>
      </c>
      <c r="L20" s="77">
        <v>173</v>
      </c>
      <c r="M20" s="77">
        <v>147</v>
      </c>
      <c r="N20" s="77"/>
      <c r="O20" s="77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95" customHeight="1">
      <c r="A21" s="89"/>
      <c r="B21" s="111" t="s">
        <v>62</v>
      </c>
      <c r="C21" s="111"/>
      <c r="D21" s="111"/>
      <c r="E21" s="112" t="s">
        <v>99</v>
      </c>
      <c r="F21" s="77">
        <v>0</v>
      </c>
      <c r="G21" s="77">
        <v>0</v>
      </c>
      <c r="H21" s="77">
        <v>7</v>
      </c>
      <c r="I21" s="77">
        <v>7</v>
      </c>
      <c r="J21" s="77">
        <v>1326</v>
      </c>
      <c r="K21" s="77">
        <v>2892</v>
      </c>
      <c r="L21" s="77">
        <v>745</v>
      </c>
      <c r="M21" s="77">
        <v>661</v>
      </c>
      <c r="N21" s="77"/>
      <c r="O21" s="77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95" customHeight="1">
      <c r="A22" s="89"/>
      <c r="B22" s="110" t="s">
        <v>63</v>
      </c>
      <c r="C22" s="111"/>
      <c r="D22" s="111"/>
      <c r="E22" s="112" t="s">
        <v>100</v>
      </c>
      <c r="F22" s="77">
        <v>54</v>
      </c>
      <c r="G22" s="77">
        <v>96</v>
      </c>
      <c r="H22" s="77">
        <v>181</v>
      </c>
      <c r="I22" s="77">
        <v>227</v>
      </c>
      <c r="J22" s="77">
        <v>1827</v>
      </c>
      <c r="K22" s="77">
        <v>3116</v>
      </c>
      <c r="L22" s="77">
        <v>748</v>
      </c>
      <c r="M22" s="77">
        <v>662</v>
      </c>
      <c r="N22" s="77"/>
      <c r="O22" s="77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95" customHeight="1">
      <c r="A23" s="89"/>
      <c r="B23" s="115" t="s">
        <v>64</v>
      </c>
      <c r="C23" s="111" t="s">
        <v>65</v>
      </c>
      <c r="D23" s="111"/>
      <c r="E23" s="112"/>
      <c r="F23" s="77">
        <v>22</v>
      </c>
      <c r="G23" s="77">
        <v>21</v>
      </c>
      <c r="H23" s="77">
        <v>34</v>
      </c>
      <c r="I23" s="77">
        <v>33</v>
      </c>
      <c r="J23" s="77">
        <v>1478</v>
      </c>
      <c r="K23" s="77">
        <v>1496</v>
      </c>
      <c r="L23" s="77">
        <v>199</v>
      </c>
      <c r="M23" s="77">
        <v>209</v>
      </c>
      <c r="N23" s="77"/>
      <c r="O23" s="77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95" customHeight="1">
      <c r="A24" s="89"/>
      <c r="B24" s="111" t="s">
        <v>101</v>
      </c>
      <c r="C24" s="111"/>
      <c r="D24" s="111"/>
      <c r="E24" s="112" t="s">
        <v>102</v>
      </c>
      <c r="F24" s="77">
        <f t="shared" ref="F24:M24" si="5">F21-F22</f>
        <v>-54</v>
      </c>
      <c r="G24" s="77">
        <f t="shared" si="5"/>
        <v>-96</v>
      </c>
      <c r="H24" s="77">
        <f t="shared" si="5"/>
        <v>-174</v>
      </c>
      <c r="I24" s="77">
        <f t="shared" si="5"/>
        <v>-220</v>
      </c>
      <c r="J24" s="77">
        <f t="shared" si="5"/>
        <v>-501</v>
      </c>
      <c r="K24" s="77">
        <f t="shared" si="5"/>
        <v>-224</v>
      </c>
      <c r="L24" s="77">
        <f t="shared" si="5"/>
        <v>-3</v>
      </c>
      <c r="M24" s="77">
        <f t="shared" si="5"/>
        <v>-1</v>
      </c>
      <c r="N24" s="77">
        <f t="shared" ref="N24:O24" si="6">N21-N22</f>
        <v>0</v>
      </c>
      <c r="O24" s="77">
        <f t="shared" si="6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95" customHeight="1">
      <c r="A25" s="89"/>
      <c r="B25" s="110" t="s">
        <v>66</v>
      </c>
      <c r="C25" s="110"/>
      <c r="D25" s="110"/>
      <c r="E25" s="117" t="s">
        <v>103</v>
      </c>
      <c r="F25" s="118">
        <v>54</v>
      </c>
      <c r="G25" s="119">
        <v>96</v>
      </c>
      <c r="H25" s="118">
        <v>174</v>
      </c>
      <c r="I25" s="120">
        <v>220</v>
      </c>
      <c r="J25" s="118">
        <v>501</v>
      </c>
      <c r="K25" s="120">
        <v>224</v>
      </c>
      <c r="L25" s="118">
        <v>3</v>
      </c>
      <c r="M25" s="118">
        <v>1</v>
      </c>
      <c r="N25" s="118"/>
      <c r="O25" s="118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95" customHeight="1">
      <c r="A26" s="89"/>
      <c r="B26" s="121" t="s">
        <v>67</v>
      </c>
      <c r="C26" s="121"/>
      <c r="D26" s="121"/>
      <c r="E26" s="122"/>
      <c r="F26" s="118"/>
      <c r="G26" s="123"/>
      <c r="H26" s="118"/>
      <c r="I26" s="124"/>
      <c r="J26" s="118"/>
      <c r="K26" s="124"/>
      <c r="L26" s="118"/>
      <c r="M26" s="125"/>
      <c r="N26" s="126"/>
      <c r="O26" s="126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95" customHeight="1">
      <c r="A27" s="89"/>
      <c r="B27" s="111" t="s">
        <v>104</v>
      </c>
      <c r="C27" s="111"/>
      <c r="D27" s="111"/>
      <c r="E27" s="112" t="s">
        <v>105</v>
      </c>
      <c r="F27" s="77">
        <f t="shared" ref="F27:M27" si="7">F24+F25</f>
        <v>0</v>
      </c>
      <c r="G27" s="127">
        <f t="shared" si="7"/>
        <v>0</v>
      </c>
      <c r="H27" s="77">
        <f t="shared" si="7"/>
        <v>0</v>
      </c>
      <c r="I27" s="127">
        <f t="shared" si="7"/>
        <v>0</v>
      </c>
      <c r="J27" s="77">
        <f t="shared" si="7"/>
        <v>0</v>
      </c>
      <c r="K27" s="127">
        <f t="shared" si="7"/>
        <v>0</v>
      </c>
      <c r="L27" s="77">
        <f t="shared" si="7"/>
        <v>0</v>
      </c>
      <c r="M27" s="128">
        <f t="shared" si="7"/>
        <v>0</v>
      </c>
      <c r="N27" s="77">
        <f t="shared" ref="N27:O27" si="8">N24+N25</f>
        <v>0</v>
      </c>
      <c r="O27" s="77">
        <f t="shared" si="8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95" customHeight="1"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95" customHeight="1">
      <c r="A29" s="103"/>
      <c r="F29" s="113"/>
      <c r="G29" s="113"/>
      <c r="H29" s="113"/>
      <c r="I29" s="113"/>
      <c r="J29" s="129"/>
      <c r="K29" s="129"/>
      <c r="L29" s="113"/>
      <c r="M29" s="113"/>
      <c r="N29" s="113"/>
      <c r="O29" s="129" t="s">
        <v>106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29"/>
    </row>
    <row r="30" spans="1:25" ht="15.95" customHeight="1">
      <c r="A30" s="91" t="s">
        <v>68</v>
      </c>
      <c r="B30" s="91"/>
      <c r="C30" s="91"/>
      <c r="D30" s="91"/>
      <c r="E30" s="91"/>
      <c r="F30" s="130" t="s">
        <v>263</v>
      </c>
      <c r="G30" s="131"/>
      <c r="H30" s="130" t="s">
        <v>264</v>
      </c>
      <c r="I30" s="131"/>
      <c r="J30" s="130" t="s">
        <v>265</v>
      </c>
      <c r="K30" s="131"/>
      <c r="L30" s="132"/>
      <c r="M30" s="132"/>
      <c r="N30" s="132"/>
      <c r="O30" s="132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25" ht="15.95" customHeight="1">
      <c r="A31" s="91"/>
      <c r="B31" s="91"/>
      <c r="C31" s="91"/>
      <c r="D31" s="91"/>
      <c r="E31" s="91"/>
      <c r="F31" s="108" t="s">
        <v>261</v>
      </c>
      <c r="G31" s="108" t="s">
        <v>262</v>
      </c>
      <c r="H31" s="108" t="s">
        <v>261</v>
      </c>
      <c r="I31" s="108" t="s">
        <v>262</v>
      </c>
      <c r="J31" s="108" t="s">
        <v>261</v>
      </c>
      <c r="K31" s="108" t="s">
        <v>262</v>
      </c>
      <c r="L31" s="109" t="s">
        <v>241</v>
      </c>
      <c r="M31" s="109" t="s">
        <v>247</v>
      </c>
      <c r="N31" s="109" t="s">
        <v>241</v>
      </c>
      <c r="O31" s="109" t="s">
        <v>247</v>
      </c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 ht="15.95" customHeight="1">
      <c r="A32" s="89" t="s">
        <v>84</v>
      </c>
      <c r="B32" s="110" t="s">
        <v>49</v>
      </c>
      <c r="C32" s="111"/>
      <c r="D32" s="111"/>
      <c r="E32" s="112" t="s">
        <v>40</v>
      </c>
      <c r="F32" s="77">
        <v>273</v>
      </c>
      <c r="G32" s="77">
        <v>276</v>
      </c>
      <c r="H32" s="81">
        <v>2.2999999999999998</v>
      </c>
      <c r="I32" s="77">
        <v>3</v>
      </c>
      <c r="J32" s="77">
        <v>1300</v>
      </c>
      <c r="K32" s="77">
        <v>1476</v>
      </c>
      <c r="L32" s="77"/>
      <c r="M32" s="77"/>
      <c r="N32" s="77"/>
      <c r="O32" s="77"/>
      <c r="P32" s="134"/>
      <c r="Q32" s="134"/>
      <c r="R32" s="134"/>
      <c r="S32" s="134"/>
      <c r="T32" s="135"/>
      <c r="U32" s="135"/>
      <c r="V32" s="134"/>
      <c r="W32" s="134"/>
      <c r="X32" s="135"/>
      <c r="Y32" s="135"/>
    </row>
    <row r="33" spans="1:25" ht="15.95" customHeight="1">
      <c r="A33" s="136"/>
      <c r="B33" s="114"/>
      <c r="C33" s="110" t="s">
        <v>69</v>
      </c>
      <c r="D33" s="111"/>
      <c r="E33" s="112"/>
      <c r="F33" s="77">
        <v>257</v>
      </c>
      <c r="G33" s="77">
        <v>260</v>
      </c>
      <c r="H33" s="81">
        <v>2.2999999999999998</v>
      </c>
      <c r="I33" s="77">
        <v>3</v>
      </c>
      <c r="J33" s="77">
        <v>1300</v>
      </c>
      <c r="K33" s="77">
        <v>1476</v>
      </c>
      <c r="L33" s="77"/>
      <c r="M33" s="77"/>
      <c r="N33" s="77"/>
      <c r="O33" s="77"/>
      <c r="P33" s="134"/>
      <c r="Q33" s="134"/>
      <c r="R33" s="134"/>
      <c r="S33" s="134"/>
      <c r="T33" s="135"/>
      <c r="U33" s="135"/>
      <c r="V33" s="134"/>
      <c r="W33" s="134"/>
      <c r="X33" s="135"/>
      <c r="Y33" s="135"/>
    </row>
    <row r="34" spans="1:25" ht="15.95" customHeight="1">
      <c r="A34" s="136"/>
      <c r="B34" s="114"/>
      <c r="C34" s="115"/>
      <c r="D34" s="111" t="s">
        <v>70</v>
      </c>
      <c r="E34" s="112"/>
      <c r="F34" s="77">
        <v>257</v>
      </c>
      <c r="G34" s="77">
        <v>260</v>
      </c>
      <c r="H34" s="81">
        <v>2.2999999999999998</v>
      </c>
      <c r="I34" s="77">
        <v>3</v>
      </c>
      <c r="J34" s="77">
        <v>1175</v>
      </c>
      <c r="K34" s="77">
        <v>1333</v>
      </c>
      <c r="L34" s="77"/>
      <c r="M34" s="77"/>
      <c r="N34" s="77"/>
      <c r="O34" s="77"/>
      <c r="P34" s="134"/>
      <c r="Q34" s="134"/>
      <c r="R34" s="134"/>
      <c r="S34" s="134"/>
      <c r="T34" s="135"/>
      <c r="U34" s="135"/>
      <c r="V34" s="134"/>
      <c r="W34" s="134"/>
      <c r="X34" s="135"/>
      <c r="Y34" s="135"/>
    </row>
    <row r="35" spans="1:25" ht="15.95" customHeight="1">
      <c r="A35" s="136"/>
      <c r="B35" s="115"/>
      <c r="C35" s="111" t="s">
        <v>71</v>
      </c>
      <c r="D35" s="111"/>
      <c r="E35" s="112"/>
      <c r="F35" s="77">
        <v>16</v>
      </c>
      <c r="G35" s="77">
        <v>16</v>
      </c>
      <c r="H35" s="81" t="s">
        <v>266</v>
      </c>
      <c r="I35" s="77">
        <v>0</v>
      </c>
      <c r="J35" s="83">
        <v>0</v>
      </c>
      <c r="K35" s="83">
        <v>0</v>
      </c>
      <c r="L35" s="77"/>
      <c r="M35" s="77"/>
      <c r="N35" s="77"/>
      <c r="O35" s="77"/>
      <c r="P35" s="134"/>
      <c r="Q35" s="134"/>
      <c r="R35" s="134"/>
      <c r="S35" s="134"/>
      <c r="T35" s="135"/>
      <c r="U35" s="135"/>
      <c r="V35" s="134"/>
      <c r="W35" s="134"/>
      <c r="X35" s="135"/>
      <c r="Y35" s="135"/>
    </row>
    <row r="36" spans="1:25" ht="15.95" customHeight="1">
      <c r="A36" s="136"/>
      <c r="B36" s="110" t="s">
        <v>52</v>
      </c>
      <c r="C36" s="111"/>
      <c r="D36" s="111"/>
      <c r="E36" s="112" t="s">
        <v>41</v>
      </c>
      <c r="F36" s="77">
        <v>216</v>
      </c>
      <c r="G36" s="77">
        <v>148</v>
      </c>
      <c r="H36" s="81">
        <v>0.3</v>
      </c>
      <c r="I36" s="77">
        <v>1</v>
      </c>
      <c r="J36" s="77">
        <v>0</v>
      </c>
      <c r="K36" s="77">
        <v>6</v>
      </c>
      <c r="L36" s="77"/>
      <c r="M36" s="77"/>
      <c r="N36" s="77"/>
      <c r="O36" s="77"/>
      <c r="P36" s="134"/>
      <c r="Q36" s="134"/>
      <c r="R36" s="134"/>
      <c r="S36" s="134"/>
      <c r="T36" s="134"/>
      <c r="U36" s="134"/>
      <c r="V36" s="134"/>
      <c r="W36" s="134"/>
      <c r="X36" s="135"/>
      <c r="Y36" s="135"/>
    </row>
    <row r="37" spans="1:25" ht="15.95" customHeight="1">
      <c r="A37" s="136"/>
      <c r="B37" s="114"/>
      <c r="C37" s="111" t="s">
        <v>72</v>
      </c>
      <c r="D37" s="111"/>
      <c r="E37" s="112"/>
      <c r="F37" s="77">
        <v>200</v>
      </c>
      <c r="G37" s="77">
        <v>128</v>
      </c>
      <c r="H37" s="81" t="s">
        <v>266</v>
      </c>
      <c r="I37" s="77">
        <v>0</v>
      </c>
      <c r="J37" s="77">
        <v>0</v>
      </c>
      <c r="K37" s="77">
        <v>0</v>
      </c>
      <c r="L37" s="77"/>
      <c r="M37" s="77"/>
      <c r="N37" s="77"/>
      <c r="O37" s="77"/>
      <c r="P37" s="134"/>
      <c r="Q37" s="134"/>
      <c r="R37" s="134"/>
      <c r="S37" s="134"/>
      <c r="T37" s="134"/>
      <c r="U37" s="134"/>
      <c r="V37" s="134"/>
      <c r="W37" s="134"/>
      <c r="X37" s="135"/>
      <c r="Y37" s="135"/>
    </row>
    <row r="38" spans="1:25" ht="15.95" customHeight="1">
      <c r="A38" s="136"/>
      <c r="B38" s="115"/>
      <c r="C38" s="111" t="s">
        <v>73</v>
      </c>
      <c r="D38" s="111"/>
      <c r="E38" s="112"/>
      <c r="F38" s="77">
        <v>16</v>
      </c>
      <c r="G38" s="77">
        <v>20</v>
      </c>
      <c r="H38" s="81">
        <v>0.3</v>
      </c>
      <c r="I38" s="77">
        <v>1</v>
      </c>
      <c r="J38" s="77">
        <v>0</v>
      </c>
      <c r="K38" s="77">
        <v>6</v>
      </c>
      <c r="L38" s="77"/>
      <c r="M38" s="77"/>
      <c r="N38" s="77"/>
      <c r="O38" s="77"/>
      <c r="P38" s="134"/>
      <c r="Q38" s="134"/>
      <c r="R38" s="135"/>
      <c r="S38" s="135"/>
      <c r="T38" s="134"/>
      <c r="U38" s="134"/>
      <c r="V38" s="134"/>
      <c r="W38" s="134"/>
      <c r="X38" s="135"/>
      <c r="Y38" s="135"/>
    </row>
    <row r="39" spans="1:25" ht="15.95" customHeight="1">
      <c r="A39" s="136"/>
      <c r="B39" s="137" t="s">
        <v>74</v>
      </c>
      <c r="C39" s="137"/>
      <c r="D39" s="137"/>
      <c r="E39" s="112" t="s">
        <v>107</v>
      </c>
      <c r="F39" s="77">
        <f>F32-F36</f>
        <v>57</v>
      </c>
      <c r="G39" s="77">
        <f>G32-G36</f>
        <v>128</v>
      </c>
      <c r="H39" s="81">
        <f>H32-H36</f>
        <v>1.9999999999999998</v>
      </c>
      <c r="I39" s="77">
        <f t="shared" ref="I39" si="9">I32-I36</f>
        <v>2</v>
      </c>
      <c r="J39" s="77">
        <v>1300</v>
      </c>
      <c r="K39" s="77">
        <v>1470</v>
      </c>
      <c r="L39" s="77">
        <f t="shared" ref="L39:O39" si="10">L32-L36</f>
        <v>0</v>
      </c>
      <c r="M39" s="77">
        <f t="shared" si="10"/>
        <v>0</v>
      </c>
      <c r="N39" s="77">
        <f t="shared" si="10"/>
        <v>0</v>
      </c>
      <c r="O39" s="77">
        <f t="shared" si="10"/>
        <v>0</v>
      </c>
      <c r="P39" s="134"/>
      <c r="Q39" s="134"/>
      <c r="R39" s="134"/>
      <c r="S39" s="134"/>
      <c r="T39" s="134"/>
      <c r="U39" s="134"/>
      <c r="V39" s="134"/>
      <c r="W39" s="134"/>
      <c r="X39" s="135"/>
      <c r="Y39" s="135"/>
    </row>
    <row r="40" spans="1:25" ht="15.95" customHeight="1">
      <c r="A40" s="89" t="s">
        <v>85</v>
      </c>
      <c r="B40" s="110" t="s">
        <v>75</v>
      </c>
      <c r="C40" s="111"/>
      <c r="D40" s="111"/>
      <c r="E40" s="112" t="s">
        <v>43</v>
      </c>
      <c r="F40" s="77">
        <v>273</v>
      </c>
      <c r="G40" s="77">
        <v>160</v>
      </c>
      <c r="H40" s="81">
        <v>0</v>
      </c>
      <c r="I40" s="77">
        <v>0</v>
      </c>
      <c r="J40" s="77">
        <v>78</v>
      </c>
      <c r="K40" s="77">
        <v>926</v>
      </c>
      <c r="L40" s="77"/>
      <c r="M40" s="77"/>
      <c r="N40" s="77"/>
      <c r="O40" s="77"/>
      <c r="P40" s="134"/>
      <c r="Q40" s="134"/>
      <c r="R40" s="134"/>
      <c r="S40" s="134"/>
      <c r="T40" s="135"/>
      <c r="U40" s="135"/>
      <c r="V40" s="135"/>
      <c r="W40" s="135"/>
      <c r="X40" s="134"/>
      <c r="Y40" s="134"/>
    </row>
    <row r="41" spans="1:25" ht="15.95" customHeight="1">
      <c r="A41" s="138"/>
      <c r="B41" s="115"/>
      <c r="C41" s="111" t="s">
        <v>76</v>
      </c>
      <c r="D41" s="111"/>
      <c r="E41" s="112"/>
      <c r="F41" s="139">
        <v>201</v>
      </c>
      <c r="G41" s="139" t="s">
        <v>269</v>
      </c>
      <c r="H41" s="139">
        <v>0</v>
      </c>
      <c r="I41" s="139">
        <v>0</v>
      </c>
      <c r="J41" s="77">
        <v>15</v>
      </c>
      <c r="K41" s="77">
        <v>231</v>
      </c>
      <c r="L41" s="77"/>
      <c r="M41" s="77"/>
      <c r="N41" s="77"/>
      <c r="O41" s="77"/>
      <c r="P41" s="135"/>
      <c r="Q41" s="135"/>
      <c r="R41" s="135"/>
      <c r="S41" s="135"/>
      <c r="T41" s="135"/>
      <c r="U41" s="135"/>
      <c r="V41" s="135"/>
      <c r="W41" s="135"/>
      <c r="X41" s="134"/>
      <c r="Y41" s="134"/>
    </row>
    <row r="42" spans="1:25" ht="15.95" customHeight="1">
      <c r="A42" s="138"/>
      <c r="B42" s="110" t="s">
        <v>63</v>
      </c>
      <c r="C42" s="111"/>
      <c r="D42" s="111"/>
      <c r="E42" s="112" t="s">
        <v>44</v>
      </c>
      <c r="F42" s="77">
        <v>329</v>
      </c>
      <c r="G42" s="77">
        <v>288</v>
      </c>
      <c r="H42" s="81">
        <v>2</v>
      </c>
      <c r="I42" s="77">
        <v>3</v>
      </c>
      <c r="J42" s="77">
        <v>1378</v>
      </c>
      <c r="K42" s="77">
        <v>2396</v>
      </c>
      <c r="L42" s="77"/>
      <c r="M42" s="77"/>
      <c r="N42" s="77"/>
      <c r="O42" s="77"/>
      <c r="P42" s="134"/>
      <c r="Q42" s="134"/>
      <c r="R42" s="134"/>
      <c r="S42" s="134"/>
      <c r="T42" s="135"/>
      <c r="U42" s="135"/>
      <c r="V42" s="134"/>
      <c r="W42" s="134"/>
      <c r="X42" s="134"/>
      <c r="Y42" s="134"/>
    </row>
    <row r="43" spans="1:25" ht="15.95" customHeight="1">
      <c r="A43" s="138"/>
      <c r="B43" s="115"/>
      <c r="C43" s="111" t="s">
        <v>77</v>
      </c>
      <c r="D43" s="111"/>
      <c r="E43" s="112"/>
      <c r="F43" s="77">
        <v>329</v>
      </c>
      <c r="G43" s="77">
        <v>288</v>
      </c>
      <c r="H43" s="81">
        <v>2</v>
      </c>
      <c r="I43" s="77">
        <v>3</v>
      </c>
      <c r="J43" s="83">
        <v>827</v>
      </c>
      <c r="K43" s="83">
        <v>1332</v>
      </c>
      <c r="L43" s="77"/>
      <c r="M43" s="77"/>
      <c r="N43" s="77"/>
      <c r="O43" s="77"/>
      <c r="P43" s="134"/>
      <c r="Q43" s="134"/>
      <c r="R43" s="135"/>
      <c r="S43" s="134"/>
      <c r="T43" s="135"/>
      <c r="U43" s="135"/>
      <c r="V43" s="134"/>
      <c r="W43" s="134"/>
      <c r="X43" s="135"/>
      <c r="Y43" s="135"/>
    </row>
    <row r="44" spans="1:25" ht="15.95" customHeight="1">
      <c r="A44" s="138"/>
      <c r="B44" s="111" t="s">
        <v>74</v>
      </c>
      <c r="C44" s="111"/>
      <c r="D44" s="111"/>
      <c r="E44" s="112" t="s">
        <v>108</v>
      </c>
      <c r="F44" s="139">
        <f>F40-F42</f>
        <v>-56</v>
      </c>
      <c r="G44" s="139">
        <f>G40-G42</f>
        <v>-128</v>
      </c>
      <c r="H44" s="139">
        <f t="shared" ref="H44:I44" si="11">H40-H42</f>
        <v>-2</v>
      </c>
      <c r="I44" s="139">
        <f t="shared" si="11"/>
        <v>-3</v>
      </c>
      <c r="J44" s="83">
        <v>-1300</v>
      </c>
      <c r="K44" s="83">
        <v>-1470</v>
      </c>
      <c r="L44" s="83">
        <f t="shared" ref="L44:O44" si="12">L40-L42</f>
        <v>0</v>
      </c>
      <c r="M44" s="83">
        <f t="shared" si="12"/>
        <v>0</v>
      </c>
      <c r="N44" s="83">
        <f t="shared" si="12"/>
        <v>0</v>
      </c>
      <c r="O44" s="83">
        <f t="shared" si="12"/>
        <v>0</v>
      </c>
      <c r="P44" s="135"/>
      <c r="Q44" s="135"/>
      <c r="R44" s="134"/>
      <c r="S44" s="134"/>
      <c r="T44" s="135"/>
      <c r="U44" s="135"/>
      <c r="V44" s="134"/>
      <c r="W44" s="134"/>
      <c r="X44" s="134"/>
      <c r="Y44" s="134"/>
    </row>
    <row r="45" spans="1:25" ht="15.95" customHeight="1">
      <c r="A45" s="89" t="s">
        <v>86</v>
      </c>
      <c r="B45" s="137" t="s">
        <v>78</v>
      </c>
      <c r="C45" s="137"/>
      <c r="D45" s="137"/>
      <c r="E45" s="112" t="s">
        <v>109</v>
      </c>
      <c r="F45" s="81">
        <f>F39+F44</f>
        <v>1</v>
      </c>
      <c r="G45" s="77">
        <f>G39+G44</f>
        <v>0</v>
      </c>
      <c r="H45" s="81">
        <f>H39+H44</f>
        <v>0</v>
      </c>
      <c r="I45" s="77">
        <f t="shared" ref="I45" si="13">I39+I44</f>
        <v>-1</v>
      </c>
      <c r="J45" s="77">
        <v>0</v>
      </c>
      <c r="K45" s="77">
        <v>0</v>
      </c>
      <c r="L45" s="77">
        <f t="shared" ref="L45:O45" si="14">L39+L44</f>
        <v>0</v>
      </c>
      <c r="M45" s="77">
        <f t="shared" si="14"/>
        <v>0</v>
      </c>
      <c r="N45" s="77">
        <f t="shared" si="14"/>
        <v>0</v>
      </c>
      <c r="O45" s="77">
        <f t="shared" si="14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138"/>
      <c r="B46" s="111" t="s">
        <v>79</v>
      </c>
      <c r="C46" s="111"/>
      <c r="D46" s="111"/>
      <c r="E46" s="111"/>
      <c r="F46" s="83"/>
      <c r="G46" s="83"/>
      <c r="H46" s="83"/>
      <c r="I46" s="83"/>
      <c r="J46" s="83"/>
      <c r="K46" s="83"/>
      <c r="L46" s="77"/>
      <c r="M46" s="77"/>
      <c r="N46" s="83"/>
      <c r="O46" s="83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5.95" customHeight="1">
      <c r="A47" s="138"/>
      <c r="B47" s="111" t="s">
        <v>80</v>
      </c>
      <c r="C47" s="111"/>
      <c r="D47" s="111"/>
      <c r="E47" s="111"/>
      <c r="F47" s="77"/>
      <c r="G47" s="77"/>
      <c r="H47" s="81"/>
      <c r="I47" s="77"/>
      <c r="J47" s="77"/>
      <c r="K47" s="77"/>
      <c r="L47" s="77"/>
      <c r="M47" s="77"/>
      <c r="N47" s="77"/>
      <c r="O47" s="7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138"/>
      <c r="B48" s="111" t="s">
        <v>81</v>
      </c>
      <c r="C48" s="111"/>
      <c r="D48" s="111"/>
      <c r="E48" s="111"/>
      <c r="F48" s="77"/>
      <c r="G48" s="84"/>
      <c r="H48" s="81"/>
      <c r="I48" s="84"/>
      <c r="J48" s="77"/>
      <c r="K48" s="84"/>
      <c r="L48" s="77"/>
      <c r="M48" s="77"/>
      <c r="N48" s="77"/>
      <c r="O48" s="77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" ht="15.95" customHeight="1">
      <c r="A49" s="102" t="s">
        <v>110</v>
      </c>
    </row>
    <row r="50" spans="1:1" ht="15.95" customHeight="1"/>
  </sheetData>
  <mergeCells count="25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F25:F26"/>
    <mergeCell ref="H25:H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zoomScaleNormal="100" zoomScaleSheetLayoutView="100" workbookViewId="0">
      <pane xSplit="5" ySplit="8" topLeftCell="F24" activePane="bottomRight" state="frozen"/>
      <selection activeCell="L8" sqref="L8"/>
      <selection pane="topRight" activeCell="L8" sqref="L8"/>
      <selection pane="bottomLeft" activeCell="L8" sqref="L8"/>
      <selection pane="bottomRight" activeCell="E2" sqref="E2"/>
    </sheetView>
  </sheetViews>
  <sheetFormatPr defaultColWidth="9"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5" t="s">
        <v>0</v>
      </c>
      <c r="B1" s="15"/>
      <c r="C1" s="15"/>
      <c r="D1" s="15"/>
      <c r="E1" s="78" t="s">
        <v>250</v>
      </c>
      <c r="F1" s="1"/>
    </row>
    <row r="3" spans="1:9" ht="14.25">
      <c r="A3" s="10" t="s">
        <v>111</v>
      </c>
    </row>
    <row r="5" spans="1:9">
      <c r="A5" s="16" t="s">
        <v>242</v>
      </c>
      <c r="B5" s="16"/>
      <c r="C5" s="16"/>
      <c r="D5" s="16"/>
      <c r="E5" s="16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0"/>
      <c r="F7" s="39" t="s">
        <v>243</v>
      </c>
      <c r="G7" s="39"/>
      <c r="H7" s="39" t="s">
        <v>246</v>
      </c>
      <c r="I7" s="58" t="s">
        <v>21</v>
      </c>
    </row>
    <row r="8" spans="1:9" ht="17.100000000000001" customHeight="1">
      <c r="A8" s="17"/>
      <c r="B8" s="18"/>
      <c r="C8" s="18"/>
      <c r="D8" s="18"/>
      <c r="E8" s="51"/>
      <c r="F8" s="42" t="s">
        <v>237</v>
      </c>
      <c r="G8" s="42" t="s">
        <v>2</v>
      </c>
      <c r="H8" s="42" t="s">
        <v>237</v>
      </c>
      <c r="I8" s="43"/>
    </row>
    <row r="9" spans="1:9" ht="18" customHeight="1">
      <c r="A9" s="85" t="s">
        <v>87</v>
      </c>
      <c r="B9" s="85" t="s">
        <v>89</v>
      </c>
      <c r="C9" s="52" t="s">
        <v>3</v>
      </c>
      <c r="D9" s="44"/>
      <c r="E9" s="44"/>
      <c r="F9" s="45">
        <v>89764</v>
      </c>
      <c r="G9" s="46">
        <f>F9/$F$27*100</f>
        <v>16.511358410742204</v>
      </c>
      <c r="H9" s="45">
        <v>82496</v>
      </c>
      <c r="I9" s="46">
        <f t="shared" ref="I9:I45" si="0">(F9/H9-1)*100</f>
        <v>8.8101241272304129</v>
      </c>
    </row>
    <row r="10" spans="1:9" ht="18" customHeight="1">
      <c r="A10" s="85"/>
      <c r="B10" s="85"/>
      <c r="C10" s="54"/>
      <c r="D10" s="52" t="s">
        <v>22</v>
      </c>
      <c r="E10" s="44"/>
      <c r="F10" s="45">
        <v>24114</v>
      </c>
      <c r="G10" s="46">
        <f t="shared" ref="G10:G27" si="1">F10/$F$27*100</f>
        <v>4.4355743585027136</v>
      </c>
      <c r="H10" s="45">
        <v>23548</v>
      </c>
      <c r="I10" s="46">
        <f t="shared" si="0"/>
        <v>2.403601155087487</v>
      </c>
    </row>
    <row r="11" spans="1:9" ht="18" customHeight="1">
      <c r="A11" s="85"/>
      <c r="B11" s="85"/>
      <c r="C11" s="54"/>
      <c r="D11" s="54"/>
      <c r="E11" s="38" t="s">
        <v>23</v>
      </c>
      <c r="F11" s="45">
        <v>19701</v>
      </c>
      <c r="G11" s="46">
        <f t="shared" si="1"/>
        <v>3.6238388669180539</v>
      </c>
      <c r="H11" s="45">
        <v>19825</v>
      </c>
      <c r="I11" s="46">
        <f t="shared" si="0"/>
        <v>-0.62547288776797494</v>
      </c>
    </row>
    <row r="12" spans="1:9" ht="18" customHeight="1">
      <c r="A12" s="85"/>
      <c r="B12" s="85"/>
      <c r="C12" s="54"/>
      <c r="D12" s="54"/>
      <c r="E12" s="38" t="s">
        <v>24</v>
      </c>
      <c r="F12" s="45">
        <v>823</v>
      </c>
      <c r="G12" s="46">
        <f t="shared" si="1"/>
        <v>0.15138416260461696</v>
      </c>
      <c r="H12" s="45">
        <v>919</v>
      </c>
      <c r="I12" s="46">
        <f t="shared" si="0"/>
        <v>-10.446137105549514</v>
      </c>
    </row>
    <row r="13" spans="1:9" ht="18" customHeight="1">
      <c r="A13" s="85"/>
      <c r="B13" s="85"/>
      <c r="C13" s="54"/>
      <c r="D13" s="53"/>
      <c r="E13" s="38" t="s">
        <v>25</v>
      </c>
      <c r="F13" s="45">
        <v>266</v>
      </c>
      <c r="G13" s="46">
        <f t="shared" si="1"/>
        <v>4.8928538581808151E-2</v>
      </c>
      <c r="H13" s="45">
        <v>286</v>
      </c>
      <c r="I13" s="46">
        <f t="shared" si="0"/>
        <v>-6.9930069930069898</v>
      </c>
    </row>
    <row r="14" spans="1:9" ht="18" customHeight="1">
      <c r="A14" s="85"/>
      <c r="B14" s="85"/>
      <c r="C14" s="54"/>
      <c r="D14" s="52" t="s">
        <v>26</v>
      </c>
      <c r="E14" s="44"/>
      <c r="F14" s="45">
        <v>15850</v>
      </c>
      <c r="G14" s="46">
        <f t="shared" si="1"/>
        <v>2.9154787087280418</v>
      </c>
      <c r="H14" s="45">
        <v>12534</v>
      </c>
      <c r="I14" s="46">
        <f t="shared" si="0"/>
        <v>26.456039572363178</v>
      </c>
    </row>
    <row r="15" spans="1:9" ht="18" customHeight="1">
      <c r="A15" s="85"/>
      <c r="B15" s="85"/>
      <c r="C15" s="54"/>
      <c r="D15" s="54"/>
      <c r="E15" s="38" t="s">
        <v>27</v>
      </c>
      <c r="F15" s="45">
        <v>865</v>
      </c>
      <c r="G15" s="46">
        <f t="shared" si="1"/>
        <v>0.15910972132806034</v>
      </c>
      <c r="H15" s="45">
        <v>833</v>
      </c>
      <c r="I15" s="46">
        <f t="shared" si="0"/>
        <v>3.8415366146458574</v>
      </c>
    </row>
    <row r="16" spans="1:9" ht="18" customHeight="1">
      <c r="A16" s="85"/>
      <c r="B16" s="85"/>
      <c r="C16" s="54"/>
      <c r="D16" s="53"/>
      <c r="E16" s="38" t="s">
        <v>28</v>
      </c>
      <c r="F16" s="45">
        <v>14985</v>
      </c>
      <c r="G16" s="46">
        <f t="shared" si="1"/>
        <v>2.7563689873999815</v>
      </c>
      <c r="H16" s="45">
        <v>11701</v>
      </c>
      <c r="I16" s="46">
        <f t="shared" si="0"/>
        <v>28.065977266900255</v>
      </c>
    </row>
    <row r="17" spans="1:9" ht="18" customHeight="1">
      <c r="A17" s="85"/>
      <c r="B17" s="85"/>
      <c r="C17" s="54"/>
      <c r="D17" s="86" t="s">
        <v>29</v>
      </c>
      <c r="E17" s="87"/>
      <c r="F17" s="45">
        <v>35062</v>
      </c>
      <c r="G17" s="46">
        <f t="shared" si="1"/>
        <v>6.4493699990802895</v>
      </c>
      <c r="H17" s="45">
        <v>31669</v>
      </c>
      <c r="I17" s="46">
        <f t="shared" si="0"/>
        <v>10.713947393349965</v>
      </c>
    </row>
    <row r="18" spans="1:9" ht="18" customHeight="1">
      <c r="A18" s="85"/>
      <c r="B18" s="85"/>
      <c r="C18" s="54"/>
      <c r="D18" s="86" t="s">
        <v>93</v>
      </c>
      <c r="E18" s="88"/>
      <c r="F18" s="45">
        <v>1151</v>
      </c>
      <c r="G18" s="46">
        <f t="shared" si="1"/>
        <v>0.21171709739722247</v>
      </c>
      <c r="H18" s="45">
        <v>1126</v>
      </c>
      <c r="I18" s="46">
        <f t="shared" si="0"/>
        <v>2.2202486678507993</v>
      </c>
    </row>
    <row r="19" spans="1:9" ht="18" customHeight="1">
      <c r="A19" s="85"/>
      <c r="B19" s="85"/>
      <c r="C19" s="53"/>
      <c r="D19" s="86" t="s">
        <v>94</v>
      </c>
      <c r="E19" s="88"/>
      <c r="F19" s="45">
        <v>0</v>
      </c>
      <c r="G19" s="46">
        <f t="shared" si="1"/>
        <v>0</v>
      </c>
      <c r="H19" s="45">
        <v>0</v>
      </c>
      <c r="I19" s="46" t="e">
        <f t="shared" si="0"/>
        <v>#DIV/0!</v>
      </c>
    </row>
    <row r="20" spans="1:9" ht="18" customHeight="1">
      <c r="A20" s="85"/>
      <c r="B20" s="85"/>
      <c r="C20" s="44" t="s">
        <v>4</v>
      </c>
      <c r="D20" s="44"/>
      <c r="E20" s="44"/>
      <c r="F20" s="45">
        <v>13714</v>
      </c>
      <c r="G20" s="46">
        <f t="shared" si="1"/>
        <v>2.5225788650786352</v>
      </c>
      <c r="H20" s="45">
        <v>12615</v>
      </c>
      <c r="I20" s="46">
        <f t="shared" si="0"/>
        <v>8.7118509710661929</v>
      </c>
    </row>
    <row r="21" spans="1:9" ht="18" customHeight="1">
      <c r="A21" s="85"/>
      <c r="B21" s="85"/>
      <c r="C21" s="44" t="s">
        <v>5</v>
      </c>
      <c r="D21" s="44"/>
      <c r="E21" s="44"/>
      <c r="F21" s="45">
        <v>191493</v>
      </c>
      <c r="G21" s="46">
        <f t="shared" si="1"/>
        <v>35.223581348293934</v>
      </c>
      <c r="H21" s="45">
        <v>176809</v>
      </c>
      <c r="I21" s="46">
        <f t="shared" si="0"/>
        <v>8.3050070980549719</v>
      </c>
    </row>
    <row r="22" spans="1:9" ht="18" customHeight="1">
      <c r="A22" s="85"/>
      <c r="B22" s="85"/>
      <c r="C22" s="44" t="s">
        <v>30</v>
      </c>
      <c r="D22" s="44"/>
      <c r="E22" s="44"/>
      <c r="F22" s="45">
        <v>5149</v>
      </c>
      <c r="G22" s="46">
        <f t="shared" si="1"/>
        <v>0.9471167111192863</v>
      </c>
      <c r="H22" s="45">
        <v>5193</v>
      </c>
      <c r="I22" s="46">
        <f t="shared" si="0"/>
        <v>-0.84729443481610378</v>
      </c>
    </row>
    <row r="23" spans="1:9" ht="18" customHeight="1">
      <c r="A23" s="85"/>
      <c r="B23" s="85"/>
      <c r="C23" s="44" t="s">
        <v>6</v>
      </c>
      <c r="D23" s="44"/>
      <c r="E23" s="44"/>
      <c r="F23" s="45">
        <v>129813</v>
      </c>
      <c r="G23" s="46">
        <f t="shared" si="1"/>
        <v>23.878046537294214</v>
      </c>
      <c r="H23" s="45">
        <v>129281</v>
      </c>
      <c r="I23" s="46">
        <f t="shared" si="0"/>
        <v>0.41150671792451465</v>
      </c>
    </row>
    <row r="24" spans="1:9" ht="18" customHeight="1">
      <c r="A24" s="85"/>
      <c r="B24" s="85"/>
      <c r="C24" s="44" t="s">
        <v>31</v>
      </c>
      <c r="D24" s="44"/>
      <c r="E24" s="44"/>
      <c r="F24" s="45">
        <v>1047</v>
      </c>
      <c r="G24" s="46">
        <f t="shared" si="1"/>
        <v>0.1925871424629817</v>
      </c>
      <c r="H24" s="45">
        <v>967</v>
      </c>
      <c r="I24" s="46">
        <f t="shared" si="0"/>
        <v>8.2730093071354815</v>
      </c>
    </row>
    <row r="25" spans="1:9" ht="18" customHeight="1">
      <c r="A25" s="85"/>
      <c r="B25" s="85"/>
      <c r="C25" s="44" t="s">
        <v>7</v>
      </c>
      <c r="D25" s="44"/>
      <c r="E25" s="44"/>
      <c r="F25" s="45">
        <v>80616</v>
      </c>
      <c r="G25" s="46">
        <f t="shared" si="1"/>
        <v>14.828658144026488</v>
      </c>
      <c r="H25" s="45">
        <v>76097</v>
      </c>
      <c r="I25" s="46">
        <f t="shared" si="0"/>
        <v>5.9384732643862348</v>
      </c>
    </row>
    <row r="26" spans="1:9" ht="18" customHeight="1">
      <c r="A26" s="85"/>
      <c r="B26" s="85"/>
      <c r="C26" s="44" t="s">
        <v>8</v>
      </c>
      <c r="D26" s="44"/>
      <c r="E26" s="44"/>
      <c r="F26" s="45">
        <v>32054</v>
      </c>
      <c r="G26" s="46">
        <f t="shared" si="1"/>
        <v>5.8960728409822503</v>
      </c>
      <c r="H26" s="45">
        <v>24218</v>
      </c>
      <c r="I26" s="46">
        <f t="shared" si="0"/>
        <v>32.35609876951029</v>
      </c>
    </row>
    <row r="27" spans="1:9" ht="18" customHeight="1">
      <c r="A27" s="85"/>
      <c r="B27" s="85"/>
      <c r="C27" s="44" t="s">
        <v>9</v>
      </c>
      <c r="D27" s="44"/>
      <c r="E27" s="44"/>
      <c r="F27" s="45">
        <f>SUM(F9,F20:F26)</f>
        <v>543650</v>
      </c>
      <c r="G27" s="46">
        <f t="shared" si="1"/>
        <v>100</v>
      </c>
      <c r="H27" s="45">
        <f>SUM(H9,H20:H26)</f>
        <v>507676</v>
      </c>
      <c r="I27" s="46">
        <f t="shared" si="0"/>
        <v>7.0860154901945416</v>
      </c>
    </row>
    <row r="28" spans="1:9" ht="18" customHeight="1">
      <c r="A28" s="85"/>
      <c r="B28" s="85" t="s">
        <v>88</v>
      </c>
      <c r="C28" s="52" t="s">
        <v>10</v>
      </c>
      <c r="D28" s="44"/>
      <c r="E28" s="44"/>
      <c r="F28" s="45">
        <v>200956</v>
      </c>
      <c r="G28" s="46">
        <f t="shared" ref="G28:G45" si="2">F28/$F$45*100</f>
        <v>37.910575593449281</v>
      </c>
      <c r="H28" s="77">
        <f>SUM(H29:H31)</f>
        <v>193819</v>
      </c>
      <c r="I28" s="46">
        <f t="shared" si="0"/>
        <v>3.6823015287458905</v>
      </c>
    </row>
    <row r="29" spans="1:9" ht="18" customHeight="1">
      <c r="A29" s="85"/>
      <c r="B29" s="85"/>
      <c r="C29" s="54"/>
      <c r="D29" s="44" t="s">
        <v>11</v>
      </c>
      <c r="E29" s="44"/>
      <c r="F29" s="45">
        <v>114013</v>
      </c>
      <c r="G29" s="46">
        <f t="shared" si="2"/>
        <v>21.50868078154388</v>
      </c>
      <c r="H29" s="45">
        <v>112962</v>
      </c>
      <c r="I29" s="46">
        <f t="shared" si="0"/>
        <v>0.93040137391335875</v>
      </c>
    </row>
    <row r="30" spans="1:9" ht="18" customHeight="1">
      <c r="A30" s="85"/>
      <c r="B30" s="85"/>
      <c r="C30" s="54"/>
      <c r="D30" s="44" t="s">
        <v>32</v>
      </c>
      <c r="E30" s="44"/>
      <c r="F30" s="45">
        <v>13368</v>
      </c>
      <c r="G30" s="46">
        <f t="shared" si="2"/>
        <v>2.5218882468462249</v>
      </c>
      <c r="H30" s="45">
        <v>13091</v>
      </c>
      <c r="I30" s="46">
        <f t="shared" si="0"/>
        <v>2.1159575280727205</v>
      </c>
    </row>
    <row r="31" spans="1:9" ht="18" customHeight="1">
      <c r="A31" s="85"/>
      <c r="B31" s="85"/>
      <c r="C31" s="53"/>
      <c r="D31" s="44" t="s">
        <v>12</v>
      </c>
      <c r="E31" s="44"/>
      <c r="F31" s="45">
        <v>73575</v>
      </c>
      <c r="G31" s="46">
        <f t="shared" si="2"/>
        <v>13.880006565059169</v>
      </c>
      <c r="H31" s="45">
        <v>67766</v>
      </c>
      <c r="I31" s="46">
        <f t="shared" si="0"/>
        <v>8.5721453236136114</v>
      </c>
    </row>
    <row r="32" spans="1:9" ht="18" customHeight="1">
      <c r="A32" s="85"/>
      <c r="B32" s="85"/>
      <c r="C32" s="52" t="s">
        <v>13</v>
      </c>
      <c r="D32" s="44"/>
      <c r="E32" s="44"/>
      <c r="F32" s="45">
        <v>198809</v>
      </c>
      <c r="G32" s="46">
        <f t="shared" si="2"/>
        <v>37.505541626814114</v>
      </c>
      <c r="H32" s="77">
        <f>SUM(H33:H38)</f>
        <v>175927</v>
      </c>
      <c r="I32" s="46">
        <f t="shared" si="0"/>
        <v>13.006531118020547</v>
      </c>
    </row>
    <row r="33" spans="1:9" ht="18" customHeight="1">
      <c r="A33" s="85"/>
      <c r="B33" s="85"/>
      <c r="C33" s="54"/>
      <c r="D33" s="44" t="s">
        <v>14</v>
      </c>
      <c r="E33" s="44"/>
      <c r="F33" s="45">
        <v>27234</v>
      </c>
      <c r="G33" s="46">
        <f t="shared" si="2"/>
        <v>5.1377247542347462</v>
      </c>
      <c r="H33" s="77">
        <v>22634</v>
      </c>
      <c r="I33" s="46">
        <f t="shared" si="0"/>
        <v>20.32340726340902</v>
      </c>
    </row>
    <row r="34" spans="1:9" ht="18" customHeight="1">
      <c r="A34" s="85"/>
      <c r="B34" s="85"/>
      <c r="C34" s="54"/>
      <c r="D34" s="44" t="s">
        <v>33</v>
      </c>
      <c r="E34" s="44"/>
      <c r="F34" s="45">
        <v>6476</v>
      </c>
      <c r="G34" s="46">
        <f t="shared" si="2"/>
        <v>1.2217046893010288</v>
      </c>
      <c r="H34" s="77">
        <v>6336</v>
      </c>
      <c r="I34" s="46">
        <f t="shared" si="0"/>
        <v>2.2095959595959558</v>
      </c>
    </row>
    <row r="35" spans="1:9" ht="18" customHeight="1">
      <c r="A35" s="85"/>
      <c r="B35" s="85"/>
      <c r="C35" s="54"/>
      <c r="D35" s="44" t="s">
        <v>34</v>
      </c>
      <c r="E35" s="44"/>
      <c r="F35" s="45">
        <v>140739</v>
      </c>
      <c r="G35" s="46">
        <f t="shared" si="2"/>
        <v>26.550570763980463</v>
      </c>
      <c r="H35" s="77">
        <v>130350</v>
      </c>
      <c r="I35" s="46">
        <f t="shared" si="0"/>
        <v>7.9700805523590379</v>
      </c>
    </row>
    <row r="36" spans="1:9" ht="18" customHeight="1">
      <c r="A36" s="85"/>
      <c r="B36" s="85"/>
      <c r="C36" s="54"/>
      <c r="D36" s="44" t="s">
        <v>35</v>
      </c>
      <c r="E36" s="44"/>
      <c r="F36" s="45">
        <v>4891</v>
      </c>
      <c r="G36" s="46">
        <f t="shared" si="2"/>
        <v>0.92269265524572763</v>
      </c>
      <c r="H36" s="77">
        <v>4961</v>
      </c>
      <c r="I36" s="46">
        <f t="shared" si="0"/>
        <v>-1.4110058455956476</v>
      </c>
    </row>
    <row r="37" spans="1:9" ht="18" customHeight="1">
      <c r="A37" s="85"/>
      <c r="B37" s="85"/>
      <c r="C37" s="54"/>
      <c r="D37" s="44" t="s">
        <v>15</v>
      </c>
      <c r="E37" s="44"/>
      <c r="F37" s="45">
        <v>17571</v>
      </c>
      <c r="G37" s="46">
        <f t="shared" si="2"/>
        <v>3.314788927688137</v>
      </c>
      <c r="H37" s="77">
        <v>9783</v>
      </c>
      <c r="I37" s="46">
        <f t="shared" si="0"/>
        <v>79.607482367371958</v>
      </c>
    </row>
    <row r="38" spans="1:9" ht="18" customHeight="1">
      <c r="A38" s="85"/>
      <c r="B38" s="85"/>
      <c r="C38" s="53"/>
      <c r="D38" s="44" t="s">
        <v>36</v>
      </c>
      <c r="E38" s="44"/>
      <c r="F38" s="45">
        <v>1898</v>
      </c>
      <c r="G38" s="46">
        <f t="shared" si="2"/>
        <v>0.35805983636401367</v>
      </c>
      <c r="H38" s="77">
        <v>1863</v>
      </c>
      <c r="I38" s="46">
        <f t="shared" si="0"/>
        <v>1.8786902844873943</v>
      </c>
    </row>
    <row r="39" spans="1:9" ht="18" customHeight="1">
      <c r="A39" s="85"/>
      <c r="B39" s="85"/>
      <c r="C39" s="52" t="s">
        <v>16</v>
      </c>
      <c r="D39" s="44"/>
      <c r="E39" s="44"/>
      <c r="F39" s="45">
        <v>130314</v>
      </c>
      <c r="G39" s="46">
        <f t="shared" si="2"/>
        <v>24.583882779736605</v>
      </c>
      <c r="H39" s="77">
        <v>122584</v>
      </c>
      <c r="I39" s="46">
        <f t="shared" si="0"/>
        <v>6.3058800495986445</v>
      </c>
    </row>
    <row r="40" spans="1:9" ht="18" customHeight="1">
      <c r="A40" s="85"/>
      <c r="B40" s="85"/>
      <c r="C40" s="54"/>
      <c r="D40" s="52" t="s">
        <v>17</v>
      </c>
      <c r="E40" s="44"/>
      <c r="F40" s="45">
        <v>124815</v>
      </c>
      <c r="G40" s="46">
        <f t="shared" si="2"/>
        <v>23.54649024013402</v>
      </c>
      <c r="H40" s="77">
        <v>110490</v>
      </c>
      <c r="I40" s="46">
        <f t="shared" si="0"/>
        <v>12.964974205810487</v>
      </c>
    </row>
    <row r="41" spans="1:9" ht="18" customHeight="1">
      <c r="A41" s="85"/>
      <c r="B41" s="85"/>
      <c r="C41" s="54"/>
      <c r="D41" s="54"/>
      <c r="E41" s="48" t="s">
        <v>91</v>
      </c>
      <c r="F41" s="45">
        <v>85048</v>
      </c>
      <c r="G41" s="46">
        <f t="shared" si="2"/>
        <v>16.044400928918144</v>
      </c>
      <c r="H41" s="77">
        <v>73193</v>
      </c>
      <c r="I41" s="49">
        <f t="shared" si="0"/>
        <v>16.196904075526341</v>
      </c>
    </row>
    <row r="42" spans="1:9" ht="18" customHeight="1">
      <c r="A42" s="85"/>
      <c r="B42" s="85"/>
      <c r="C42" s="54"/>
      <c r="D42" s="53"/>
      <c r="E42" s="38" t="s">
        <v>37</v>
      </c>
      <c r="F42" s="45">
        <v>29392</v>
      </c>
      <c r="G42" s="46">
        <f t="shared" si="2"/>
        <v>5.5448338832513642</v>
      </c>
      <c r="H42" s="77">
        <v>25284</v>
      </c>
      <c r="I42" s="49">
        <f t="shared" si="0"/>
        <v>16.247429204239829</v>
      </c>
    </row>
    <row r="43" spans="1:9" ht="18" customHeight="1">
      <c r="A43" s="85"/>
      <c r="B43" s="85"/>
      <c r="C43" s="54"/>
      <c r="D43" s="44" t="s">
        <v>38</v>
      </c>
      <c r="E43" s="44"/>
      <c r="F43" s="45">
        <v>5499</v>
      </c>
      <c r="G43" s="46">
        <f t="shared" si="2"/>
        <v>1.0373925396025876</v>
      </c>
      <c r="H43" s="77">
        <v>12094</v>
      </c>
      <c r="I43" s="49">
        <f t="shared" si="0"/>
        <v>-54.531172482222587</v>
      </c>
    </row>
    <row r="44" spans="1:9" ht="18" customHeight="1">
      <c r="A44" s="85"/>
      <c r="B44" s="85"/>
      <c r="C44" s="53"/>
      <c r="D44" s="44" t="s">
        <v>39</v>
      </c>
      <c r="E44" s="44"/>
      <c r="F44" s="45">
        <v>0</v>
      </c>
      <c r="G44" s="46">
        <f t="shared" si="2"/>
        <v>0</v>
      </c>
      <c r="H44" s="77">
        <v>0</v>
      </c>
      <c r="I44" s="46" t="e">
        <f t="shared" si="0"/>
        <v>#DIV/0!</v>
      </c>
    </row>
    <row r="45" spans="1:9" ht="18" customHeight="1">
      <c r="A45" s="85"/>
      <c r="B45" s="85"/>
      <c r="C45" s="38" t="s">
        <v>18</v>
      </c>
      <c r="D45" s="38"/>
      <c r="E45" s="38"/>
      <c r="F45" s="45">
        <f>SUM(F28,F32,F39)</f>
        <v>530079</v>
      </c>
      <c r="G45" s="46">
        <f t="shared" si="2"/>
        <v>100</v>
      </c>
      <c r="H45" s="45">
        <f>SUM(H28,H32,H39)</f>
        <v>492330</v>
      </c>
      <c r="I45" s="46">
        <f t="shared" si="0"/>
        <v>7.6674181951130294</v>
      </c>
    </row>
    <row r="46" spans="1:9">
      <c r="A46" s="21" t="s">
        <v>19</v>
      </c>
    </row>
    <row r="47" spans="1:9">
      <c r="A47" s="22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.59055118110236227" right="0.39370078740157483" top="0.39370078740157483" bottom="0.19685039370078741" header="0.19685039370078741" footer="0.31496062992125984"/>
  <pageSetup paperSize="9" scale="9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I33" sqref="I33"/>
    </sheetView>
  </sheetViews>
  <sheetFormatPr defaultColWidth="9"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25" t="s">
        <v>0</v>
      </c>
      <c r="B1" s="25"/>
      <c r="C1" s="78" t="s">
        <v>250</v>
      </c>
      <c r="D1" s="26"/>
      <c r="E1" s="26"/>
    </row>
    <row r="4" spans="1:9">
      <c r="A4" s="27" t="s">
        <v>112</v>
      </c>
    </row>
    <row r="5" spans="1:9">
      <c r="I5" s="9" t="s">
        <v>113</v>
      </c>
    </row>
    <row r="6" spans="1:9" s="29" customFormat="1" ht="29.25" customHeight="1">
      <c r="A6" s="41" t="s">
        <v>114</v>
      </c>
      <c r="B6" s="39"/>
      <c r="C6" s="39"/>
      <c r="D6" s="39"/>
      <c r="E6" s="28" t="s">
        <v>232</v>
      </c>
      <c r="F6" s="28" t="s">
        <v>233</v>
      </c>
      <c r="G6" s="28" t="s">
        <v>234</v>
      </c>
      <c r="H6" s="28" t="s">
        <v>235</v>
      </c>
      <c r="I6" s="28" t="s">
        <v>248</v>
      </c>
    </row>
    <row r="7" spans="1:9" ht="27" customHeight="1">
      <c r="A7" s="85" t="s">
        <v>115</v>
      </c>
      <c r="B7" s="52" t="s">
        <v>116</v>
      </c>
      <c r="C7" s="44"/>
      <c r="D7" s="57" t="s">
        <v>117</v>
      </c>
      <c r="E7" s="59">
        <v>472385</v>
      </c>
      <c r="F7" s="28">
        <v>445335</v>
      </c>
      <c r="G7" s="28">
        <v>457295</v>
      </c>
      <c r="H7" s="28">
        <v>507676</v>
      </c>
      <c r="I7" s="28">
        <v>543650</v>
      </c>
    </row>
    <row r="8" spans="1:9" ht="27" customHeight="1">
      <c r="A8" s="85"/>
      <c r="B8" s="69"/>
      <c r="C8" s="44" t="s">
        <v>118</v>
      </c>
      <c r="D8" s="57" t="s">
        <v>41</v>
      </c>
      <c r="E8" s="60">
        <v>248192</v>
      </c>
      <c r="F8" s="60">
        <v>249813</v>
      </c>
      <c r="G8" s="60">
        <v>250552</v>
      </c>
      <c r="H8" s="60">
        <v>235494</v>
      </c>
      <c r="I8" s="61">
        <v>275262</v>
      </c>
    </row>
    <row r="9" spans="1:9" ht="27" customHeight="1">
      <c r="A9" s="85"/>
      <c r="B9" s="44" t="s">
        <v>119</v>
      </c>
      <c r="C9" s="44"/>
      <c r="D9" s="57"/>
      <c r="E9" s="60">
        <v>460710</v>
      </c>
      <c r="F9" s="60">
        <v>435224</v>
      </c>
      <c r="G9" s="60">
        <v>449351</v>
      </c>
      <c r="H9" s="60">
        <v>492330</v>
      </c>
      <c r="I9" s="62">
        <v>530079</v>
      </c>
    </row>
    <row r="10" spans="1:9" ht="27" customHeight="1">
      <c r="A10" s="85"/>
      <c r="B10" s="44" t="s">
        <v>120</v>
      </c>
      <c r="C10" s="44"/>
      <c r="D10" s="57"/>
      <c r="E10" s="60">
        <v>11675</v>
      </c>
      <c r="F10" s="60">
        <v>10111</v>
      </c>
      <c r="G10" s="60">
        <v>7944</v>
      </c>
      <c r="H10" s="60">
        <v>15346</v>
      </c>
      <c r="I10" s="62">
        <v>13571</v>
      </c>
    </row>
    <row r="11" spans="1:9" ht="27" customHeight="1">
      <c r="A11" s="85"/>
      <c r="B11" s="44" t="s">
        <v>121</v>
      </c>
      <c r="C11" s="44"/>
      <c r="D11" s="57"/>
      <c r="E11" s="60">
        <v>9659</v>
      </c>
      <c r="F11" s="60">
        <v>8809</v>
      </c>
      <c r="G11" s="60">
        <v>6825</v>
      </c>
      <c r="H11" s="60">
        <v>10139</v>
      </c>
      <c r="I11" s="62">
        <v>11577</v>
      </c>
    </row>
    <row r="12" spans="1:9" ht="27" customHeight="1">
      <c r="A12" s="85"/>
      <c r="B12" s="44" t="s">
        <v>122</v>
      </c>
      <c r="C12" s="44"/>
      <c r="D12" s="57"/>
      <c r="E12" s="60">
        <v>2016</v>
      </c>
      <c r="F12" s="60">
        <v>1302</v>
      </c>
      <c r="G12" s="60">
        <v>1119</v>
      </c>
      <c r="H12" s="60">
        <v>5207</v>
      </c>
      <c r="I12" s="62">
        <v>1994</v>
      </c>
    </row>
    <row r="13" spans="1:9" ht="27" customHeight="1">
      <c r="A13" s="85"/>
      <c r="B13" s="44" t="s">
        <v>123</v>
      </c>
      <c r="C13" s="44"/>
      <c r="D13" s="57"/>
      <c r="E13" s="60">
        <v>1026</v>
      </c>
      <c r="F13" s="60">
        <v>-714</v>
      </c>
      <c r="G13" s="60">
        <v>-182</v>
      </c>
      <c r="H13" s="60">
        <v>4088</v>
      </c>
      <c r="I13" s="62">
        <v>-3213</v>
      </c>
    </row>
    <row r="14" spans="1:9" ht="27" customHeight="1">
      <c r="A14" s="85"/>
      <c r="B14" s="44" t="s">
        <v>124</v>
      </c>
      <c r="C14" s="44"/>
      <c r="D14" s="57"/>
      <c r="E14" s="60">
        <v>0</v>
      </c>
      <c r="F14" s="60">
        <v>0</v>
      </c>
      <c r="G14" s="60">
        <v>0</v>
      </c>
      <c r="H14" s="60">
        <v>0</v>
      </c>
      <c r="I14" s="79" t="s">
        <v>251</v>
      </c>
    </row>
    <row r="15" spans="1:9" ht="27" customHeight="1">
      <c r="A15" s="85"/>
      <c r="B15" s="44" t="s">
        <v>125</v>
      </c>
      <c r="C15" s="44"/>
      <c r="D15" s="57"/>
      <c r="E15" s="60">
        <v>-836</v>
      </c>
      <c r="F15" s="60">
        <v>-1333</v>
      </c>
      <c r="G15" s="60">
        <v>-1982</v>
      </c>
      <c r="H15" s="60">
        <v>4091</v>
      </c>
      <c r="I15" s="62">
        <v>6609</v>
      </c>
    </row>
    <row r="16" spans="1:9" ht="27" customHeight="1">
      <c r="A16" s="85"/>
      <c r="B16" s="44" t="s">
        <v>126</v>
      </c>
      <c r="C16" s="44"/>
      <c r="D16" s="57" t="s">
        <v>42</v>
      </c>
      <c r="E16" s="60">
        <v>38442</v>
      </c>
      <c r="F16" s="60">
        <v>37290</v>
      </c>
      <c r="G16" s="60">
        <v>32528</v>
      </c>
      <c r="H16" s="60">
        <v>38181</v>
      </c>
      <c r="I16" s="62">
        <v>52877</v>
      </c>
    </row>
    <row r="17" spans="1:9" ht="27" customHeight="1">
      <c r="A17" s="85"/>
      <c r="B17" s="44" t="s">
        <v>127</v>
      </c>
      <c r="C17" s="44"/>
      <c r="D17" s="57" t="s">
        <v>43</v>
      </c>
      <c r="E17" s="60">
        <v>57974</v>
      </c>
      <c r="F17" s="60">
        <v>83712</v>
      </c>
      <c r="G17" s="60">
        <v>57252</v>
      </c>
      <c r="H17" s="60">
        <v>80435</v>
      </c>
      <c r="I17" s="62">
        <v>80125</v>
      </c>
    </row>
    <row r="18" spans="1:9" ht="27" customHeight="1">
      <c r="A18" s="85"/>
      <c r="B18" s="44" t="s">
        <v>128</v>
      </c>
      <c r="C18" s="44"/>
      <c r="D18" s="57" t="s">
        <v>44</v>
      </c>
      <c r="E18" s="60">
        <v>871418</v>
      </c>
      <c r="F18" s="60">
        <v>880363</v>
      </c>
      <c r="G18" s="60">
        <v>897369</v>
      </c>
      <c r="H18" s="60">
        <v>912751</v>
      </c>
      <c r="I18" s="62">
        <v>929610</v>
      </c>
    </row>
    <row r="19" spans="1:9" ht="27" customHeight="1">
      <c r="A19" s="85"/>
      <c r="B19" s="44" t="s">
        <v>129</v>
      </c>
      <c r="C19" s="44"/>
      <c r="D19" s="57" t="s">
        <v>130</v>
      </c>
      <c r="E19" s="60">
        <v>890950</v>
      </c>
      <c r="F19" s="60">
        <v>926785</v>
      </c>
      <c r="G19" s="60">
        <v>922093</v>
      </c>
      <c r="H19" s="60">
        <v>955005</v>
      </c>
      <c r="I19" s="60">
        <f>I17+I18-I16</f>
        <v>956858</v>
      </c>
    </row>
    <row r="20" spans="1:9" ht="27" customHeight="1">
      <c r="A20" s="85"/>
      <c r="B20" s="44" t="s">
        <v>131</v>
      </c>
      <c r="C20" s="44"/>
      <c r="D20" s="57" t="s">
        <v>132</v>
      </c>
      <c r="E20" s="63">
        <v>3.5110640149561632</v>
      </c>
      <c r="F20" s="63">
        <v>3.5240880178373422</v>
      </c>
      <c r="G20" s="63">
        <v>3.5815678980810373</v>
      </c>
      <c r="H20" s="63">
        <v>3.8758991736519826</v>
      </c>
      <c r="I20" s="63">
        <f>I18/I8</f>
        <v>3.3771824661595136</v>
      </c>
    </row>
    <row r="21" spans="1:9" ht="27" customHeight="1">
      <c r="A21" s="85"/>
      <c r="B21" s="44" t="s">
        <v>133</v>
      </c>
      <c r="C21" s="44"/>
      <c r="D21" s="57" t="s">
        <v>134</v>
      </c>
      <c r="E21" s="63">
        <v>3.589761152656008</v>
      </c>
      <c r="F21" s="63">
        <v>3.7099150164322912</v>
      </c>
      <c r="G21" s="63">
        <v>3.6802460167949169</v>
      </c>
      <c r="H21" s="63">
        <v>4.0553262503503271</v>
      </c>
      <c r="I21" s="63">
        <f>I19/I8</f>
        <v>3.4761717926920532</v>
      </c>
    </row>
    <row r="22" spans="1:9" ht="27" customHeight="1">
      <c r="A22" s="85"/>
      <c r="B22" s="44" t="s">
        <v>135</v>
      </c>
      <c r="C22" s="44"/>
      <c r="D22" s="57" t="s">
        <v>136</v>
      </c>
      <c r="E22" s="60">
        <v>1196549.1105020624</v>
      </c>
      <c r="F22" s="60">
        <v>1208831.5418879655</v>
      </c>
      <c r="G22" s="60">
        <v>1232182.5791320873</v>
      </c>
      <c r="H22" s="60">
        <v>1319906.5257032625</v>
      </c>
      <c r="I22" s="60">
        <f>I18/I24*1000000</f>
        <v>1344285.9064071251</v>
      </c>
    </row>
    <row r="23" spans="1:9" ht="27" customHeight="1">
      <c r="A23" s="85"/>
      <c r="B23" s="44" t="s">
        <v>137</v>
      </c>
      <c r="C23" s="44"/>
      <c r="D23" s="57" t="s">
        <v>138</v>
      </c>
      <c r="E23" s="60">
        <v>1223368.6129983687</v>
      </c>
      <c r="F23" s="60">
        <v>1272573.8593610113</v>
      </c>
      <c r="G23" s="60">
        <v>1266131.2469448396</v>
      </c>
      <c r="H23" s="60">
        <v>1381008.9844648149</v>
      </c>
      <c r="I23" s="60">
        <f>I19/I24*1000000</f>
        <v>1383688.5616902884</v>
      </c>
    </row>
    <row r="24" spans="1:9" ht="27" customHeight="1">
      <c r="A24" s="85"/>
      <c r="B24" s="64" t="s">
        <v>139</v>
      </c>
      <c r="C24" s="65"/>
      <c r="D24" s="57" t="s">
        <v>140</v>
      </c>
      <c r="E24" s="60">
        <v>728276</v>
      </c>
      <c r="F24" s="60">
        <v>728276</v>
      </c>
      <c r="G24" s="60">
        <v>728276</v>
      </c>
      <c r="H24" s="62">
        <v>691527</v>
      </c>
      <c r="I24" s="62">
        <v>691527</v>
      </c>
    </row>
    <row r="25" spans="1:9" ht="27" customHeight="1">
      <c r="A25" s="85"/>
      <c r="B25" s="38" t="s">
        <v>141</v>
      </c>
      <c r="C25" s="38"/>
      <c r="D25" s="38"/>
      <c r="E25" s="60">
        <v>266413</v>
      </c>
      <c r="F25" s="60">
        <v>266360</v>
      </c>
      <c r="G25" s="60">
        <v>262872</v>
      </c>
      <c r="H25" s="60">
        <v>267553</v>
      </c>
      <c r="I25" s="45">
        <v>279802</v>
      </c>
    </row>
    <row r="26" spans="1:9" ht="27" customHeight="1">
      <c r="A26" s="85"/>
      <c r="B26" s="38" t="s">
        <v>142</v>
      </c>
      <c r="C26" s="38"/>
      <c r="D26" s="38"/>
      <c r="E26" s="66">
        <v>0.26800000000000002</v>
      </c>
      <c r="F26" s="66">
        <v>0.27</v>
      </c>
      <c r="G26" s="66">
        <v>0.27200000000000002</v>
      </c>
      <c r="H26" s="66">
        <v>0.27400000000000002</v>
      </c>
      <c r="I26" s="67">
        <v>0.26105</v>
      </c>
    </row>
    <row r="27" spans="1:9" ht="27" customHeight="1">
      <c r="A27" s="85"/>
      <c r="B27" s="38" t="s">
        <v>143</v>
      </c>
      <c r="C27" s="38"/>
      <c r="D27" s="38"/>
      <c r="E27" s="49">
        <v>0.8</v>
      </c>
      <c r="F27" s="49">
        <v>0.5</v>
      </c>
      <c r="G27" s="49">
        <v>0.4</v>
      </c>
      <c r="H27" s="49">
        <v>1.9</v>
      </c>
      <c r="I27" s="46">
        <v>0.7</v>
      </c>
    </row>
    <row r="28" spans="1:9" ht="27" customHeight="1">
      <c r="A28" s="85"/>
      <c r="B28" s="38" t="s">
        <v>144</v>
      </c>
      <c r="C28" s="38"/>
      <c r="D28" s="38"/>
      <c r="E28" s="49">
        <v>97.3</v>
      </c>
      <c r="F28" s="49">
        <v>96.9</v>
      </c>
      <c r="G28" s="49">
        <v>98.5</v>
      </c>
      <c r="H28" s="49">
        <v>96.1</v>
      </c>
      <c r="I28" s="46">
        <v>89.6</v>
      </c>
    </row>
    <row r="29" spans="1:9" ht="27" customHeight="1">
      <c r="A29" s="85"/>
      <c r="B29" s="38" t="s">
        <v>145</v>
      </c>
      <c r="C29" s="38"/>
      <c r="D29" s="38"/>
      <c r="E29" s="49">
        <v>28.5</v>
      </c>
      <c r="F29" s="49">
        <v>26.9</v>
      </c>
      <c r="G29" s="49">
        <v>25.4</v>
      </c>
      <c r="H29" s="49">
        <v>22.1</v>
      </c>
      <c r="I29" s="46">
        <v>23.5</v>
      </c>
    </row>
    <row r="30" spans="1:9" ht="27" customHeight="1">
      <c r="A30" s="85"/>
      <c r="B30" s="85" t="s">
        <v>146</v>
      </c>
      <c r="C30" s="38" t="s">
        <v>147</v>
      </c>
      <c r="D30" s="38"/>
      <c r="E30" s="49">
        <v>0</v>
      </c>
      <c r="F30" s="49">
        <v>0</v>
      </c>
      <c r="G30" s="49">
        <v>0</v>
      </c>
      <c r="H30" s="49">
        <v>0</v>
      </c>
      <c r="I30" s="46">
        <v>0</v>
      </c>
    </row>
    <row r="31" spans="1:9" ht="27" customHeight="1">
      <c r="A31" s="85"/>
      <c r="B31" s="85"/>
      <c r="C31" s="38" t="s">
        <v>148</v>
      </c>
      <c r="D31" s="38"/>
      <c r="E31" s="49">
        <v>0</v>
      </c>
      <c r="F31" s="49">
        <v>0</v>
      </c>
      <c r="G31" s="49">
        <v>0</v>
      </c>
      <c r="H31" s="49">
        <v>0</v>
      </c>
      <c r="I31" s="46">
        <v>0</v>
      </c>
    </row>
    <row r="32" spans="1:9" ht="27" customHeight="1">
      <c r="A32" s="85"/>
      <c r="B32" s="85"/>
      <c r="C32" s="38" t="s">
        <v>149</v>
      </c>
      <c r="D32" s="38"/>
      <c r="E32" s="49">
        <v>10.3</v>
      </c>
      <c r="F32" s="49">
        <v>10.5</v>
      </c>
      <c r="G32" s="49">
        <v>10.6</v>
      </c>
      <c r="H32" s="49">
        <v>10.6</v>
      </c>
      <c r="I32" s="46">
        <v>10.6</v>
      </c>
    </row>
    <row r="33" spans="1:9" ht="27" customHeight="1">
      <c r="A33" s="85"/>
      <c r="B33" s="85"/>
      <c r="C33" s="38" t="s">
        <v>150</v>
      </c>
      <c r="D33" s="38"/>
      <c r="E33" s="49">
        <v>171</v>
      </c>
      <c r="F33" s="49">
        <v>177.8</v>
      </c>
      <c r="G33" s="49">
        <v>189.9</v>
      </c>
      <c r="H33" s="49">
        <v>187.9</v>
      </c>
      <c r="I33" s="68">
        <v>173.3</v>
      </c>
    </row>
    <row r="34" spans="1:9" ht="27" customHeight="1">
      <c r="A34" s="2" t="s">
        <v>231</v>
      </c>
      <c r="E34" s="30"/>
      <c r="F34" s="30"/>
      <c r="G34" s="30"/>
      <c r="H34" s="30"/>
      <c r="I34" s="31"/>
    </row>
    <row r="35" spans="1:9" ht="27" customHeight="1">
      <c r="A35" s="8" t="s">
        <v>110</v>
      </c>
    </row>
    <row r="36" spans="1:9">
      <c r="A36" s="32"/>
    </row>
  </sheetData>
  <mergeCells count="2">
    <mergeCell ref="A7:A33"/>
    <mergeCell ref="B30:B33"/>
  </mergeCells>
  <phoneticPr fontId="16"/>
  <pageMargins left="0.70866141732283472" right="0.19685039370078741" top="0.98425196850393704" bottom="0.98425196850393704" header="0.51181102362204722" footer="0.51181102362204722"/>
  <pageSetup paperSize="9" scale="83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D2" sqref="D2"/>
    </sheetView>
  </sheetViews>
  <sheetFormatPr defaultColWidth="9" defaultRowHeight="13.5"/>
  <cols>
    <col min="1" max="1" width="3.625" style="102" customWidth="1"/>
    <col min="2" max="3" width="1.625" style="102" customWidth="1"/>
    <col min="4" max="4" width="22.625" style="102" customWidth="1"/>
    <col min="5" max="5" width="10.625" style="102" customWidth="1"/>
    <col min="6" max="21" width="13.625" style="102" customWidth="1"/>
    <col min="22" max="25" width="12" style="102" customWidth="1"/>
    <col min="26" max="16384" width="9" style="102"/>
  </cols>
  <sheetData>
    <row r="1" spans="1:25" ht="33.950000000000003" customHeight="1">
      <c r="A1" s="19" t="s">
        <v>0</v>
      </c>
      <c r="B1" s="11"/>
      <c r="C1" s="11"/>
      <c r="D1" s="20" t="s">
        <v>271</v>
      </c>
      <c r="E1" s="12"/>
      <c r="F1" s="12"/>
      <c r="G1" s="12"/>
    </row>
    <row r="2" spans="1:25" ht="15" customHeight="1"/>
    <row r="3" spans="1:25" ht="15" customHeight="1">
      <c r="A3" s="13" t="s">
        <v>151</v>
      </c>
      <c r="B3" s="13"/>
      <c r="C3" s="13"/>
      <c r="D3" s="13"/>
    </row>
    <row r="4" spans="1:25" ht="15" customHeight="1">
      <c r="A4" s="13"/>
      <c r="B4" s="13"/>
      <c r="C4" s="13"/>
      <c r="D4" s="13"/>
    </row>
    <row r="5" spans="1:25" ht="15.95" customHeight="1">
      <c r="A5" s="103" t="s">
        <v>244</v>
      </c>
      <c r="B5" s="103"/>
      <c r="C5" s="103"/>
      <c r="D5" s="103"/>
      <c r="K5" s="104"/>
      <c r="O5" s="104" t="s">
        <v>47</v>
      </c>
    </row>
    <row r="6" spans="1:25" ht="15.95" customHeight="1">
      <c r="A6" s="90" t="s">
        <v>48</v>
      </c>
      <c r="B6" s="91"/>
      <c r="C6" s="91"/>
      <c r="D6" s="91"/>
      <c r="E6" s="91"/>
      <c r="F6" s="105" t="s">
        <v>257</v>
      </c>
      <c r="G6" s="106"/>
      <c r="H6" s="105" t="s">
        <v>258</v>
      </c>
      <c r="I6" s="106"/>
      <c r="J6" s="105" t="s">
        <v>259</v>
      </c>
      <c r="K6" s="106"/>
      <c r="L6" s="105" t="s">
        <v>260</v>
      </c>
      <c r="M6" s="106"/>
      <c r="N6" s="107"/>
      <c r="O6" s="107"/>
    </row>
    <row r="7" spans="1:25" ht="15.95" customHeight="1">
      <c r="A7" s="91"/>
      <c r="B7" s="91"/>
      <c r="C7" s="91"/>
      <c r="D7" s="91"/>
      <c r="E7" s="91"/>
      <c r="F7" s="108" t="s">
        <v>267</v>
      </c>
      <c r="G7" s="108" t="s">
        <v>268</v>
      </c>
      <c r="H7" s="108" t="s">
        <v>267</v>
      </c>
      <c r="I7" s="108" t="s">
        <v>268</v>
      </c>
      <c r="J7" s="108" t="s">
        <v>267</v>
      </c>
      <c r="K7" s="108" t="s">
        <v>268</v>
      </c>
      <c r="L7" s="108" t="s">
        <v>267</v>
      </c>
      <c r="M7" s="108" t="s">
        <v>268</v>
      </c>
      <c r="N7" s="109" t="s">
        <v>243</v>
      </c>
      <c r="O7" s="109" t="s">
        <v>246</v>
      </c>
    </row>
    <row r="8" spans="1:25" ht="15.95" customHeight="1">
      <c r="A8" s="89" t="s">
        <v>82</v>
      </c>
      <c r="B8" s="110" t="s">
        <v>49</v>
      </c>
      <c r="C8" s="111"/>
      <c r="D8" s="111"/>
      <c r="E8" s="112" t="s">
        <v>40</v>
      </c>
      <c r="F8" s="77">
        <v>278</v>
      </c>
      <c r="G8" s="77">
        <v>282</v>
      </c>
      <c r="H8" s="77">
        <v>1564</v>
      </c>
      <c r="I8" s="77">
        <v>1627</v>
      </c>
      <c r="J8" s="77">
        <v>15035</v>
      </c>
      <c r="K8" s="77">
        <v>14573</v>
      </c>
      <c r="L8" s="77">
        <v>1235</v>
      </c>
      <c r="M8" s="77">
        <v>1514</v>
      </c>
      <c r="N8" s="77"/>
      <c r="O8" s="77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95" customHeight="1">
      <c r="A9" s="89"/>
      <c r="B9" s="114"/>
      <c r="C9" s="111" t="s">
        <v>50</v>
      </c>
      <c r="D9" s="111"/>
      <c r="E9" s="112" t="s">
        <v>41</v>
      </c>
      <c r="F9" s="77">
        <v>278</v>
      </c>
      <c r="G9" s="77">
        <v>282</v>
      </c>
      <c r="H9" s="77">
        <v>1563</v>
      </c>
      <c r="I9" s="77">
        <v>1624</v>
      </c>
      <c r="J9" s="77">
        <v>14963</v>
      </c>
      <c r="K9" s="77">
        <v>14262</v>
      </c>
      <c r="L9" s="77">
        <v>1234</v>
      </c>
      <c r="M9" s="77">
        <v>1479</v>
      </c>
      <c r="N9" s="77"/>
      <c r="O9" s="77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95" customHeight="1">
      <c r="A10" s="89"/>
      <c r="B10" s="115"/>
      <c r="C10" s="111" t="s">
        <v>51</v>
      </c>
      <c r="D10" s="111"/>
      <c r="E10" s="112" t="s">
        <v>42</v>
      </c>
      <c r="F10" s="77">
        <v>0.4</v>
      </c>
      <c r="G10" s="77">
        <v>0.2</v>
      </c>
      <c r="H10" s="77">
        <v>1</v>
      </c>
      <c r="I10" s="77">
        <v>3</v>
      </c>
      <c r="J10" s="83">
        <v>72</v>
      </c>
      <c r="K10" s="83">
        <v>311</v>
      </c>
      <c r="L10" s="77">
        <v>1</v>
      </c>
      <c r="M10" s="77">
        <v>35</v>
      </c>
      <c r="N10" s="77"/>
      <c r="O10" s="77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95" customHeight="1">
      <c r="A11" s="89"/>
      <c r="B11" s="110" t="s">
        <v>52</v>
      </c>
      <c r="C11" s="111"/>
      <c r="D11" s="111"/>
      <c r="E11" s="112" t="s">
        <v>43</v>
      </c>
      <c r="F11" s="77">
        <v>232</v>
      </c>
      <c r="G11" s="77">
        <v>259</v>
      </c>
      <c r="H11" s="77">
        <v>1171</v>
      </c>
      <c r="I11" s="77">
        <v>1175</v>
      </c>
      <c r="J11" s="77">
        <v>15182</v>
      </c>
      <c r="K11" s="77">
        <v>14719</v>
      </c>
      <c r="L11" s="77">
        <v>1251</v>
      </c>
      <c r="M11" s="77">
        <v>1416</v>
      </c>
      <c r="N11" s="77"/>
      <c r="O11" s="77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95" customHeight="1">
      <c r="A12" s="89"/>
      <c r="B12" s="114"/>
      <c r="C12" s="111" t="s">
        <v>53</v>
      </c>
      <c r="D12" s="111"/>
      <c r="E12" s="112" t="s">
        <v>44</v>
      </c>
      <c r="F12" s="77">
        <v>232</v>
      </c>
      <c r="G12" s="77">
        <v>259</v>
      </c>
      <c r="H12" s="77">
        <v>1171</v>
      </c>
      <c r="I12" s="77">
        <v>1174</v>
      </c>
      <c r="J12" s="77">
        <v>14935</v>
      </c>
      <c r="K12" s="77">
        <v>14376</v>
      </c>
      <c r="L12" s="77">
        <v>1251</v>
      </c>
      <c r="M12" s="77">
        <v>1413</v>
      </c>
      <c r="N12" s="77"/>
      <c r="O12" s="77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95" customHeight="1">
      <c r="A13" s="89"/>
      <c r="B13" s="115"/>
      <c r="C13" s="111" t="s">
        <v>54</v>
      </c>
      <c r="D13" s="111"/>
      <c r="E13" s="112" t="s">
        <v>45</v>
      </c>
      <c r="F13" s="77">
        <v>0.01</v>
      </c>
      <c r="G13" s="77">
        <v>0.1</v>
      </c>
      <c r="H13" s="83">
        <v>1.4999999999999999E-2</v>
      </c>
      <c r="I13" s="83">
        <v>1</v>
      </c>
      <c r="J13" s="83">
        <v>247</v>
      </c>
      <c r="K13" s="83">
        <v>343</v>
      </c>
      <c r="L13" s="77">
        <v>0</v>
      </c>
      <c r="M13" s="77">
        <v>3</v>
      </c>
      <c r="N13" s="77"/>
      <c r="O13" s="77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95" customHeight="1">
      <c r="A14" s="89"/>
      <c r="B14" s="111" t="s">
        <v>55</v>
      </c>
      <c r="C14" s="111"/>
      <c r="D14" s="111"/>
      <c r="E14" s="112" t="s">
        <v>152</v>
      </c>
      <c r="F14" s="77">
        <f t="shared" ref="F14:M15" si="0">F9-F12</f>
        <v>46</v>
      </c>
      <c r="G14" s="77">
        <f t="shared" si="0"/>
        <v>23</v>
      </c>
      <c r="H14" s="77">
        <f t="shared" si="0"/>
        <v>392</v>
      </c>
      <c r="I14" s="77">
        <f t="shared" si="0"/>
        <v>450</v>
      </c>
      <c r="J14" s="77">
        <f t="shared" si="0"/>
        <v>28</v>
      </c>
      <c r="K14" s="77">
        <f t="shared" si="0"/>
        <v>-114</v>
      </c>
      <c r="L14" s="77">
        <f t="shared" si="0"/>
        <v>-17</v>
      </c>
      <c r="M14" s="77">
        <f t="shared" si="0"/>
        <v>66</v>
      </c>
      <c r="N14" s="77">
        <f t="shared" ref="N14:O15" si="1">N9-N12</f>
        <v>0</v>
      </c>
      <c r="O14" s="77">
        <f t="shared" si="1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95" customHeight="1">
      <c r="A15" s="89"/>
      <c r="B15" s="111" t="s">
        <v>56</v>
      </c>
      <c r="C15" s="111"/>
      <c r="D15" s="111"/>
      <c r="E15" s="112" t="s">
        <v>153</v>
      </c>
      <c r="F15" s="77">
        <f t="shared" si="0"/>
        <v>0.39</v>
      </c>
      <c r="G15" s="77">
        <f t="shared" si="0"/>
        <v>0.1</v>
      </c>
      <c r="H15" s="77">
        <f t="shared" si="0"/>
        <v>0.98499999999999999</v>
      </c>
      <c r="I15" s="77">
        <f t="shared" si="0"/>
        <v>2</v>
      </c>
      <c r="J15" s="77">
        <f t="shared" si="0"/>
        <v>-175</v>
      </c>
      <c r="K15" s="77">
        <f t="shared" si="0"/>
        <v>-32</v>
      </c>
      <c r="L15" s="77">
        <f t="shared" si="0"/>
        <v>1</v>
      </c>
      <c r="M15" s="77">
        <f t="shared" si="0"/>
        <v>32</v>
      </c>
      <c r="N15" s="77">
        <f t="shared" si="1"/>
        <v>0</v>
      </c>
      <c r="O15" s="77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95" customHeight="1">
      <c r="A16" s="89"/>
      <c r="B16" s="111" t="s">
        <v>57</v>
      </c>
      <c r="C16" s="111"/>
      <c r="D16" s="111"/>
      <c r="E16" s="112" t="s">
        <v>154</v>
      </c>
      <c r="F16" s="77">
        <f t="shared" ref="F16:M16" si="2">F8-F11</f>
        <v>46</v>
      </c>
      <c r="G16" s="77">
        <f t="shared" si="2"/>
        <v>23</v>
      </c>
      <c r="H16" s="77">
        <f t="shared" si="2"/>
        <v>393</v>
      </c>
      <c r="I16" s="77">
        <f t="shared" si="2"/>
        <v>452</v>
      </c>
      <c r="J16" s="77">
        <f t="shared" si="2"/>
        <v>-147</v>
      </c>
      <c r="K16" s="77">
        <f t="shared" si="2"/>
        <v>-146</v>
      </c>
      <c r="L16" s="77">
        <f t="shared" si="2"/>
        <v>-16</v>
      </c>
      <c r="M16" s="77">
        <f t="shared" si="2"/>
        <v>98</v>
      </c>
      <c r="N16" s="77">
        <f t="shared" ref="N16:O16" si="3">N8-N11</f>
        <v>0</v>
      </c>
      <c r="O16" s="77">
        <f t="shared" si="3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95" customHeight="1">
      <c r="A17" s="89"/>
      <c r="B17" s="111" t="s">
        <v>58</v>
      </c>
      <c r="C17" s="111"/>
      <c r="D17" s="111"/>
      <c r="E17" s="109"/>
      <c r="F17" s="83">
        <v>0</v>
      </c>
      <c r="G17" s="83">
        <v>0</v>
      </c>
      <c r="H17" s="83">
        <v>0</v>
      </c>
      <c r="I17" s="83">
        <v>0</v>
      </c>
      <c r="J17" s="77">
        <v>12769</v>
      </c>
      <c r="K17" s="77">
        <v>12622</v>
      </c>
      <c r="L17" s="77">
        <v>0</v>
      </c>
      <c r="M17" s="77">
        <v>0</v>
      </c>
      <c r="N17" s="116"/>
      <c r="O17" s="8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95" customHeight="1">
      <c r="A18" s="89"/>
      <c r="B18" s="111" t="s">
        <v>59</v>
      </c>
      <c r="C18" s="111"/>
      <c r="D18" s="111"/>
      <c r="E18" s="109"/>
      <c r="F18" s="83">
        <v>0</v>
      </c>
      <c r="G18" s="83">
        <v>0</v>
      </c>
      <c r="H18" s="83">
        <v>0</v>
      </c>
      <c r="I18" s="83">
        <v>0</v>
      </c>
      <c r="J18" s="83"/>
      <c r="K18" s="83"/>
      <c r="L18" s="83">
        <v>0</v>
      </c>
      <c r="M18" s="83">
        <v>0</v>
      </c>
      <c r="N18" s="83"/>
      <c r="O18" s="8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95" customHeight="1">
      <c r="A19" s="89" t="s">
        <v>83</v>
      </c>
      <c r="B19" s="110" t="s">
        <v>60</v>
      </c>
      <c r="C19" s="111"/>
      <c r="D19" s="111"/>
      <c r="E19" s="112"/>
      <c r="F19" s="77">
        <v>0</v>
      </c>
      <c r="G19" s="77">
        <v>0</v>
      </c>
      <c r="H19" s="77">
        <v>7</v>
      </c>
      <c r="I19" s="77">
        <v>307</v>
      </c>
      <c r="J19" s="77">
        <v>1459</v>
      </c>
      <c r="K19" s="77">
        <v>2440</v>
      </c>
      <c r="L19" s="77">
        <v>434</v>
      </c>
      <c r="M19" s="77">
        <v>1423</v>
      </c>
      <c r="N19" s="77"/>
      <c r="O19" s="77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95" customHeight="1">
      <c r="A20" s="89"/>
      <c r="B20" s="115"/>
      <c r="C20" s="111" t="s">
        <v>61</v>
      </c>
      <c r="D20" s="111"/>
      <c r="E20" s="112"/>
      <c r="F20" s="77">
        <v>0</v>
      </c>
      <c r="G20" s="77">
        <v>0</v>
      </c>
      <c r="H20" s="77">
        <v>0</v>
      </c>
      <c r="I20" s="77">
        <v>0</v>
      </c>
      <c r="J20" s="77">
        <v>256</v>
      </c>
      <c r="K20" s="77">
        <v>1071</v>
      </c>
      <c r="L20" s="77">
        <v>131</v>
      </c>
      <c r="M20" s="77">
        <v>332</v>
      </c>
      <c r="N20" s="77"/>
      <c r="O20" s="77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95" customHeight="1">
      <c r="A21" s="89"/>
      <c r="B21" s="121" t="s">
        <v>62</v>
      </c>
      <c r="C21" s="111"/>
      <c r="D21" s="111"/>
      <c r="E21" s="112" t="s">
        <v>155</v>
      </c>
      <c r="F21" s="77">
        <v>0</v>
      </c>
      <c r="G21" s="77">
        <v>0</v>
      </c>
      <c r="H21" s="77">
        <v>7</v>
      </c>
      <c r="I21" s="77">
        <v>307</v>
      </c>
      <c r="J21" s="77">
        <v>1459</v>
      </c>
      <c r="K21" s="77">
        <v>2440</v>
      </c>
      <c r="L21" s="77">
        <v>434</v>
      </c>
      <c r="M21" s="77">
        <v>1423</v>
      </c>
      <c r="N21" s="77"/>
      <c r="O21" s="77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95" customHeight="1">
      <c r="A22" s="89"/>
      <c r="B22" s="110" t="s">
        <v>63</v>
      </c>
      <c r="C22" s="111"/>
      <c r="D22" s="111"/>
      <c r="E22" s="112" t="s">
        <v>156</v>
      </c>
      <c r="F22" s="77">
        <v>86</v>
      </c>
      <c r="G22" s="77">
        <v>68</v>
      </c>
      <c r="H22" s="77">
        <v>199</v>
      </c>
      <c r="I22" s="77">
        <v>607</v>
      </c>
      <c r="J22" s="77">
        <v>1636</v>
      </c>
      <c r="K22" s="77">
        <v>2784</v>
      </c>
      <c r="L22" s="77">
        <v>437</v>
      </c>
      <c r="M22" s="77">
        <v>1423</v>
      </c>
      <c r="N22" s="77"/>
      <c r="O22" s="77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95" customHeight="1">
      <c r="A23" s="89"/>
      <c r="B23" s="115" t="s">
        <v>64</v>
      </c>
      <c r="C23" s="111" t="s">
        <v>65</v>
      </c>
      <c r="D23" s="111"/>
      <c r="E23" s="112"/>
      <c r="F23" s="77">
        <v>21</v>
      </c>
      <c r="G23" s="77">
        <v>21</v>
      </c>
      <c r="H23" s="77">
        <v>33</v>
      </c>
      <c r="I23" s="77">
        <v>32</v>
      </c>
      <c r="J23" s="77">
        <v>1371</v>
      </c>
      <c r="K23" s="77">
        <v>1617</v>
      </c>
      <c r="L23" s="77">
        <v>207</v>
      </c>
      <c r="M23" s="77">
        <v>295</v>
      </c>
      <c r="N23" s="77"/>
      <c r="O23" s="77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95" customHeight="1">
      <c r="A24" s="89"/>
      <c r="B24" s="111" t="s">
        <v>157</v>
      </c>
      <c r="C24" s="111"/>
      <c r="D24" s="111"/>
      <c r="E24" s="112" t="s">
        <v>158</v>
      </c>
      <c r="F24" s="77">
        <f t="shared" ref="F24:M24" si="4">F21-F22</f>
        <v>-86</v>
      </c>
      <c r="G24" s="77">
        <f t="shared" si="4"/>
        <v>-68</v>
      </c>
      <c r="H24" s="77">
        <f t="shared" si="4"/>
        <v>-192</v>
      </c>
      <c r="I24" s="77">
        <f t="shared" si="4"/>
        <v>-300</v>
      </c>
      <c r="J24" s="77">
        <f t="shared" si="4"/>
        <v>-177</v>
      </c>
      <c r="K24" s="77">
        <f t="shared" si="4"/>
        <v>-344</v>
      </c>
      <c r="L24" s="77">
        <f t="shared" si="4"/>
        <v>-3</v>
      </c>
      <c r="M24" s="77">
        <f t="shared" si="4"/>
        <v>0</v>
      </c>
      <c r="N24" s="77">
        <f t="shared" ref="N24:O24" si="5">N21-N22</f>
        <v>0</v>
      </c>
      <c r="O24" s="77">
        <f t="shared" si="5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95" customHeight="1">
      <c r="A25" s="89"/>
      <c r="B25" s="110" t="s">
        <v>66</v>
      </c>
      <c r="C25" s="110"/>
      <c r="D25" s="110"/>
      <c r="E25" s="117" t="s">
        <v>159</v>
      </c>
      <c r="F25" s="118">
        <v>86</v>
      </c>
      <c r="G25" s="118">
        <v>68</v>
      </c>
      <c r="H25" s="118">
        <v>192</v>
      </c>
      <c r="I25" s="118">
        <v>300</v>
      </c>
      <c r="J25" s="118">
        <v>177</v>
      </c>
      <c r="K25" s="118">
        <v>344</v>
      </c>
      <c r="L25" s="118">
        <v>3</v>
      </c>
      <c r="M25" s="118"/>
      <c r="N25" s="118"/>
      <c r="O25" s="118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95" customHeight="1">
      <c r="A26" s="89"/>
      <c r="B26" s="121" t="s">
        <v>67</v>
      </c>
      <c r="C26" s="121"/>
      <c r="D26" s="121"/>
      <c r="E26" s="122"/>
      <c r="F26" s="118"/>
      <c r="G26" s="118"/>
      <c r="H26" s="118"/>
      <c r="I26" s="118"/>
      <c r="J26" s="118"/>
      <c r="K26" s="118"/>
      <c r="L26" s="118"/>
      <c r="M26" s="118"/>
      <c r="N26" s="126"/>
      <c r="O26" s="126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95" customHeight="1">
      <c r="A27" s="89"/>
      <c r="B27" s="111" t="s">
        <v>160</v>
      </c>
      <c r="C27" s="111"/>
      <c r="D27" s="111"/>
      <c r="E27" s="112" t="s">
        <v>161</v>
      </c>
      <c r="F27" s="77">
        <f t="shared" ref="F27:M27" si="6">F24+F25</f>
        <v>0</v>
      </c>
      <c r="G27" s="127">
        <f t="shared" si="6"/>
        <v>0</v>
      </c>
      <c r="H27" s="77">
        <f t="shared" si="6"/>
        <v>0</v>
      </c>
      <c r="I27" s="127">
        <f t="shared" si="6"/>
        <v>0</v>
      </c>
      <c r="J27" s="77">
        <f t="shared" si="6"/>
        <v>0</v>
      </c>
      <c r="K27" s="127">
        <f t="shared" si="6"/>
        <v>0</v>
      </c>
      <c r="L27" s="77">
        <f t="shared" si="6"/>
        <v>0</v>
      </c>
      <c r="M27" s="77">
        <f t="shared" si="6"/>
        <v>0</v>
      </c>
      <c r="N27" s="77">
        <f t="shared" ref="N27:O27" si="7">N24+N25</f>
        <v>0</v>
      </c>
      <c r="O27" s="77">
        <f t="shared" si="7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95" customHeight="1"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95" customHeight="1">
      <c r="A29" s="103"/>
      <c r="F29" s="113"/>
      <c r="G29" s="113"/>
      <c r="H29" s="113"/>
      <c r="I29" s="113"/>
      <c r="J29" s="129"/>
      <c r="K29" s="129"/>
      <c r="L29" s="113"/>
      <c r="M29" s="113"/>
      <c r="N29" s="113"/>
      <c r="O29" s="129" t="s">
        <v>162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29"/>
    </row>
    <row r="30" spans="1:25" ht="15.95" customHeight="1">
      <c r="A30" s="91" t="s">
        <v>68</v>
      </c>
      <c r="B30" s="91"/>
      <c r="C30" s="91"/>
      <c r="D30" s="91"/>
      <c r="E30" s="91"/>
      <c r="F30" s="140" t="s">
        <v>263</v>
      </c>
      <c r="G30" s="141"/>
      <c r="H30" s="140" t="s">
        <v>264</v>
      </c>
      <c r="I30" s="141"/>
      <c r="J30" s="140" t="s">
        <v>265</v>
      </c>
      <c r="K30" s="141"/>
      <c r="L30" s="132"/>
      <c r="M30" s="132"/>
      <c r="N30" s="132"/>
      <c r="O30" s="132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25" ht="15.95" customHeight="1">
      <c r="A31" s="91"/>
      <c r="B31" s="91"/>
      <c r="C31" s="91"/>
      <c r="D31" s="91"/>
      <c r="E31" s="91"/>
      <c r="F31" s="108" t="s">
        <v>267</v>
      </c>
      <c r="G31" s="108" t="s">
        <v>268</v>
      </c>
      <c r="H31" s="108" t="s">
        <v>267</v>
      </c>
      <c r="I31" s="108" t="s">
        <v>268</v>
      </c>
      <c r="J31" s="108" t="s">
        <v>267</v>
      </c>
      <c r="K31" s="108" t="s">
        <v>268</v>
      </c>
      <c r="L31" s="109" t="s">
        <v>243</v>
      </c>
      <c r="M31" s="109" t="s">
        <v>246</v>
      </c>
      <c r="N31" s="109" t="s">
        <v>243</v>
      </c>
      <c r="O31" s="109" t="s">
        <v>246</v>
      </c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 ht="15.95" customHeight="1">
      <c r="A32" s="89" t="s">
        <v>84</v>
      </c>
      <c r="B32" s="110" t="s">
        <v>49</v>
      </c>
      <c r="C32" s="111"/>
      <c r="D32" s="111"/>
      <c r="E32" s="112" t="s">
        <v>40</v>
      </c>
      <c r="F32" s="77">
        <v>248</v>
      </c>
      <c r="G32" s="77">
        <v>304</v>
      </c>
      <c r="H32" s="77">
        <v>260</v>
      </c>
      <c r="I32" s="77">
        <v>36</v>
      </c>
      <c r="J32" s="77">
        <v>144</v>
      </c>
      <c r="K32" s="77">
        <v>831</v>
      </c>
      <c r="L32" s="77"/>
      <c r="M32" s="77"/>
      <c r="N32" s="77"/>
      <c r="O32" s="77"/>
      <c r="P32" s="134"/>
      <c r="Q32" s="134"/>
      <c r="R32" s="134"/>
      <c r="S32" s="134"/>
      <c r="T32" s="135"/>
      <c r="U32" s="135"/>
      <c r="V32" s="134"/>
      <c r="W32" s="134"/>
      <c r="X32" s="135"/>
      <c r="Y32" s="135"/>
    </row>
    <row r="33" spans="1:25" ht="15.95" customHeight="1">
      <c r="A33" s="136"/>
      <c r="B33" s="114"/>
      <c r="C33" s="110" t="s">
        <v>69</v>
      </c>
      <c r="D33" s="111"/>
      <c r="E33" s="112"/>
      <c r="F33" s="77">
        <v>230</v>
      </c>
      <c r="G33" s="77">
        <v>256</v>
      </c>
      <c r="H33" s="77">
        <v>260</v>
      </c>
      <c r="I33" s="77">
        <v>36</v>
      </c>
      <c r="J33" s="77">
        <v>144</v>
      </c>
      <c r="K33" s="77">
        <v>831</v>
      </c>
      <c r="L33" s="77"/>
      <c r="M33" s="77"/>
      <c r="N33" s="77"/>
      <c r="O33" s="77"/>
      <c r="P33" s="134"/>
      <c r="Q33" s="134"/>
      <c r="R33" s="134"/>
      <c r="S33" s="134"/>
      <c r="T33" s="135"/>
      <c r="U33" s="135"/>
      <c r="V33" s="134"/>
      <c r="W33" s="134"/>
      <c r="X33" s="135"/>
      <c r="Y33" s="135"/>
    </row>
    <row r="34" spans="1:25" ht="15.95" customHeight="1">
      <c r="A34" s="136"/>
      <c r="B34" s="114"/>
      <c r="C34" s="115"/>
      <c r="D34" s="111" t="s">
        <v>70</v>
      </c>
      <c r="E34" s="112"/>
      <c r="F34" s="77">
        <v>230</v>
      </c>
      <c r="G34" s="77">
        <v>256</v>
      </c>
      <c r="H34" s="77">
        <v>260</v>
      </c>
      <c r="I34" s="77">
        <v>36</v>
      </c>
      <c r="J34" s="77">
        <v>0</v>
      </c>
      <c r="K34" s="77">
        <v>686</v>
      </c>
      <c r="L34" s="77"/>
      <c r="M34" s="77"/>
      <c r="N34" s="77"/>
      <c r="O34" s="77"/>
      <c r="P34" s="134"/>
      <c r="Q34" s="134"/>
      <c r="R34" s="134"/>
      <c r="S34" s="134"/>
      <c r="T34" s="135"/>
      <c r="U34" s="135"/>
      <c r="V34" s="134"/>
      <c r="W34" s="134"/>
      <c r="X34" s="135"/>
      <c r="Y34" s="135"/>
    </row>
    <row r="35" spans="1:25" ht="15.95" customHeight="1">
      <c r="A35" s="136"/>
      <c r="B35" s="115"/>
      <c r="C35" s="121" t="s">
        <v>71</v>
      </c>
      <c r="D35" s="111"/>
      <c r="E35" s="112"/>
      <c r="F35" s="77">
        <v>18</v>
      </c>
      <c r="G35" s="77">
        <v>48</v>
      </c>
      <c r="H35" s="77">
        <v>0</v>
      </c>
      <c r="I35" s="83">
        <v>0</v>
      </c>
      <c r="J35" s="83">
        <v>0</v>
      </c>
      <c r="K35" s="77">
        <v>0</v>
      </c>
      <c r="L35" s="77"/>
      <c r="M35" s="77"/>
      <c r="N35" s="77"/>
      <c r="O35" s="77"/>
      <c r="P35" s="134"/>
      <c r="Q35" s="134"/>
      <c r="R35" s="134"/>
      <c r="S35" s="134"/>
      <c r="T35" s="135"/>
      <c r="U35" s="135"/>
      <c r="V35" s="134"/>
      <c r="W35" s="134"/>
      <c r="X35" s="135"/>
      <c r="Y35" s="135"/>
    </row>
    <row r="36" spans="1:25" ht="15.95" customHeight="1">
      <c r="A36" s="136"/>
      <c r="B36" s="110" t="s">
        <v>52</v>
      </c>
      <c r="C36" s="111"/>
      <c r="D36" s="111"/>
      <c r="E36" s="112" t="s">
        <v>41</v>
      </c>
      <c r="F36" s="77">
        <v>130</v>
      </c>
      <c r="G36" s="77">
        <v>97</v>
      </c>
      <c r="H36" s="77">
        <v>2</v>
      </c>
      <c r="I36" s="77">
        <v>1.7</v>
      </c>
      <c r="J36" s="77">
        <v>0</v>
      </c>
      <c r="K36" s="77">
        <v>0</v>
      </c>
      <c r="L36" s="77"/>
      <c r="M36" s="77"/>
      <c r="N36" s="77"/>
      <c r="O36" s="77"/>
      <c r="P36" s="134"/>
      <c r="Q36" s="134"/>
      <c r="R36" s="134"/>
      <c r="S36" s="134"/>
      <c r="T36" s="134"/>
      <c r="U36" s="134"/>
      <c r="V36" s="134"/>
      <c r="W36" s="134"/>
      <c r="X36" s="135"/>
      <c r="Y36" s="135"/>
    </row>
    <row r="37" spans="1:25" ht="15.95" customHeight="1">
      <c r="A37" s="136"/>
      <c r="B37" s="114"/>
      <c r="C37" s="111" t="s">
        <v>72</v>
      </c>
      <c r="D37" s="111"/>
      <c r="E37" s="112"/>
      <c r="F37" s="77">
        <v>99</v>
      </c>
      <c r="G37" s="77">
        <v>80</v>
      </c>
      <c r="H37" s="77">
        <v>0</v>
      </c>
      <c r="I37" s="77">
        <v>0</v>
      </c>
      <c r="J37" s="77">
        <v>0</v>
      </c>
      <c r="K37" s="77">
        <v>0</v>
      </c>
      <c r="L37" s="77"/>
      <c r="M37" s="77"/>
      <c r="N37" s="77"/>
      <c r="O37" s="77"/>
      <c r="P37" s="134"/>
      <c r="Q37" s="134"/>
      <c r="R37" s="134"/>
      <c r="S37" s="134"/>
      <c r="T37" s="134"/>
      <c r="U37" s="134"/>
      <c r="V37" s="134"/>
      <c r="W37" s="134"/>
      <c r="X37" s="135"/>
      <c r="Y37" s="135"/>
    </row>
    <row r="38" spans="1:25" ht="15.95" customHeight="1">
      <c r="A38" s="136"/>
      <c r="B38" s="115"/>
      <c r="C38" s="111" t="s">
        <v>73</v>
      </c>
      <c r="D38" s="111"/>
      <c r="E38" s="112"/>
      <c r="F38" s="77">
        <v>31</v>
      </c>
      <c r="G38" s="77">
        <v>17</v>
      </c>
      <c r="H38" s="77">
        <v>2</v>
      </c>
      <c r="I38" s="77">
        <v>1.7</v>
      </c>
      <c r="J38" s="77">
        <v>0</v>
      </c>
      <c r="K38" s="77">
        <v>0</v>
      </c>
      <c r="L38" s="77"/>
      <c r="M38" s="77"/>
      <c r="N38" s="77"/>
      <c r="O38" s="77"/>
      <c r="P38" s="134"/>
      <c r="Q38" s="134"/>
      <c r="R38" s="135"/>
      <c r="S38" s="135"/>
      <c r="T38" s="134"/>
      <c r="U38" s="134"/>
      <c r="V38" s="134"/>
      <c r="W38" s="134"/>
      <c r="X38" s="135"/>
      <c r="Y38" s="135"/>
    </row>
    <row r="39" spans="1:25" ht="15.95" customHeight="1">
      <c r="A39" s="136"/>
      <c r="B39" s="137" t="s">
        <v>74</v>
      </c>
      <c r="C39" s="137"/>
      <c r="D39" s="137"/>
      <c r="E39" s="112" t="s">
        <v>163</v>
      </c>
      <c r="F39" s="77">
        <f t="shared" ref="F39:H39" si="8">F32-F36</f>
        <v>118</v>
      </c>
      <c r="G39" s="77">
        <f t="shared" si="8"/>
        <v>207</v>
      </c>
      <c r="H39" s="77">
        <f t="shared" si="8"/>
        <v>258</v>
      </c>
      <c r="I39" s="77">
        <f>I32-I36</f>
        <v>34.299999999999997</v>
      </c>
      <c r="J39" s="77">
        <v>144</v>
      </c>
      <c r="K39" s="77">
        <v>831</v>
      </c>
      <c r="L39" s="77">
        <f t="shared" ref="L39:O39" si="9">L32-L36</f>
        <v>0</v>
      </c>
      <c r="M39" s="77">
        <f t="shared" si="9"/>
        <v>0</v>
      </c>
      <c r="N39" s="77">
        <f t="shared" si="9"/>
        <v>0</v>
      </c>
      <c r="O39" s="77">
        <f t="shared" si="9"/>
        <v>0</v>
      </c>
      <c r="P39" s="134"/>
      <c r="Q39" s="134"/>
      <c r="R39" s="134"/>
      <c r="S39" s="134"/>
      <c r="T39" s="134"/>
      <c r="U39" s="134"/>
      <c r="V39" s="134"/>
      <c r="W39" s="134"/>
      <c r="X39" s="135"/>
      <c r="Y39" s="135"/>
    </row>
    <row r="40" spans="1:25" ht="15.95" customHeight="1">
      <c r="A40" s="89" t="s">
        <v>85</v>
      </c>
      <c r="B40" s="110" t="s">
        <v>75</v>
      </c>
      <c r="C40" s="111"/>
      <c r="D40" s="111"/>
      <c r="E40" s="112" t="s">
        <v>43</v>
      </c>
      <c r="F40" s="77">
        <v>209</v>
      </c>
      <c r="G40" s="77">
        <v>170</v>
      </c>
      <c r="H40" s="77">
        <v>0</v>
      </c>
      <c r="I40" s="77">
        <v>0</v>
      </c>
      <c r="J40" s="77">
        <v>1188</v>
      </c>
      <c r="K40" s="77">
        <v>746</v>
      </c>
      <c r="L40" s="77"/>
      <c r="M40" s="77"/>
      <c r="N40" s="77"/>
      <c r="O40" s="77"/>
      <c r="P40" s="134"/>
      <c r="Q40" s="134"/>
      <c r="R40" s="134"/>
      <c r="S40" s="134"/>
      <c r="T40" s="135"/>
      <c r="U40" s="135"/>
      <c r="V40" s="135"/>
      <c r="W40" s="135"/>
      <c r="X40" s="134"/>
      <c r="Y40" s="134"/>
    </row>
    <row r="41" spans="1:25" ht="15.95" customHeight="1">
      <c r="A41" s="138"/>
      <c r="B41" s="115"/>
      <c r="C41" s="111" t="s">
        <v>76</v>
      </c>
      <c r="D41" s="111"/>
      <c r="E41" s="112"/>
      <c r="F41" s="83">
        <v>0</v>
      </c>
      <c r="G41" s="83"/>
      <c r="H41" s="83">
        <v>0</v>
      </c>
      <c r="I41" s="77">
        <v>0</v>
      </c>
      <c r="J41" s="77">
        <v>258</v>
      </c>
      <c r="K41" s="77">
        <v>303</v>
      </c>
      <c r="L41" s="77"/>
      <c r="M41" s="77"/>
      <c r="N41" s="77"/>
      <c r="O41" s="77"/>
      <c r="P41" s="135"/>
      <c r="Q41" s="135"/>
      <c r="R41" s="135"/>
      <c r="S41" s="135"/>
      <c r="T41" s="135"/>
      <c r="U41" s="135"/>
      <c r="V41" s="135"/>
      <c r="W41" s="135"/>
      <c r="X41" s="134"/>
      <c r="Y41" s="134"/>
    </row>
    <row r="42" spans="1:25" ht="15.95" customHeight="1">
      <c r="A42" s="138"/>
      <c r="B42" s="110" t="s">
        <v>63</v>
      </c>
      <c r="C42" s="111"/>
      <c r="D42" s="111"/>
      <c r="E42" s="112" t="s">
        <v>44</v>
      </c>
      <c r="F42" s="77">
        <v>333</v>
      </c>
      <c r="G42" s="77">
        <v>391</v>
      </c>
      <c r="H42" s="77">
        <v>249</v>
      </c>
      <c r="I42" s="77">
        <v>0</v>
      </c>
      <c r="J42" s="77">
        <v>1329</v>
      </c>
      <c r="K42" s="77">
        <v>1551</v>
      </c>
      <c r="L42" s="77"/>
      <c r="M42" s="77"/>
      <c r="N42" s="77"/>
      <c r="O42" s="77"/>
      <c r="P42" s="134"/>
      <c r="Q42" s="134"/>
      <c r="R42" s="134"/>
      <c r="S42" s="134"/>
      <c r="T42" s="135"/>
      <c r="U42" s="135"/>
      <c r="V42" s="134"/>
      <c r="W42" s="134"/>
      <c r="X42" s="134"/>
      <c r="Y42" s="134"/>
    </row>
    <row r="43" spans="1:25" ht="15.95" customHeight="1">
      <c r="A43" s="138"/>
      <c r="B43" s="115"/>
      <c r="C43" s="111" t="s">
        <v>77</v>
      </c>
      <c r="D43" s="111"/>
      <c r="E43" s="112"/>
      <c r="F43" s="77">
        <v>333</v>
      </c>
      <c r="G43" s="77">
        <v>391</v>
      </c>
      <c r="H43" s="77">
        <v>249</v>
      </c>
      <c r="I43" s="83">
        <v>0</v>
      </c>
      <c r="J43" s="83">
        <v>0</v>
      </c>
      <c r="K43" s="77">
        <v>567</v>
      </c>
      <c r="L43" s="77"/>
      <c r="M43" s="77"/>
      <c r="N43" s="77"/>
      <c r="O43" s="77"/>
      <c r="P43" s="134"/>
      <c r="Q43" s="134"/>
      <c r="R43" s="135"/>
      <c r="S43" s="134"/>
      <c r="T43" s="135"/>
      <c r="U43" s="135"/>
      <c r="V43" s="134"/>
      <c r="W43" s="134"/>
      <c r="X43" s="135"/>
      <c r="Y43" s="135"/>
    </row>
    <row r="44" spans="1:25" ht="15.95" customHeight="1">
      <c r="A44" s="138"/>
      <c r="B44" s="111" t="s">
        <v>74</v>
      </c>
      <c r="C44" s="111"/>
      <c r="D44" s="111"/>
      <c r="E44" s="112" t="s">
        <v>164</v>
      </c>
      <c r="F44" s="83">
        <f t="shared" ref="F44:H44" si="10">F40-F42</f>
        <v>-124</v>
      </c>
      <c r="G44" s="83">
        <f t="shared" si="10"/>
        <v>-221</v>
      </c>
      <c r="H44" s="83">
        <f t="shared" si="10"/>
        <v>-249</v>
      </c>
      <c r="I44" s="83">
        <f>I40-I42</f>
        <v>0</v>
      </c>
      <c r="J44" s="83">
        <v>-141</v>
      </c>
      <c r="K44" s="83">
        <v>-805</v>
      </c>
      <c r="L44" s="83">
        <f t="shared" ref="L44:O44" si="11">L40-L42</f>
        <v>0</v>
      </c>
      <c r="M44" s="83">
        <f t="shared" si="11"/>
        <v>0</v>
      </c>
      <c r="N44" s="83">
        <f t="shared" si="11"/>
        <v>0</v>
      </c>
      <c r="O44" s="83">
        <f t="shared" si="11"/>
        <v>0</v>
      </c>
      <c r="P44" s="135"/>
      <c r="Q44" s="135"/>
      <c r="R44" s="134"/>
      <c r="S44" s="134"/>
      <c r="T44" s="135"/>
      <c r="U44" s="135"/>
      <c r="V44" s="134"/>
      <c r="W44" s="134"/>
      <c r="X44" s="134"/>
      <c r="Y44" s="134"/>
    </row>
    <row r="45" spans="1:25" ht="15.95" customHeight="1">
      <c r="A45" s="89" t="s">
        <v>86</v>
      </c>
      <c r="B45" s="137" t="s">
        <v>78</v>
      </c>
      <c r="C45" s="137"/>
      <c r="D45" s="137"/>
      <c r="E45" s="112" t="s">
        <v>165</v>
      </c>
      <c r="F45" s="77">
        <f>F39+F44</f>
        <v>-6</v>
      </c>
      <c r="G45" s="77">
        <f>G39+G44</f>
        <v>-14</v>
      </c>
      <c r="H45" s="77">
        <f t="shared" ref="H45:I45" si="12">H39+H44</f>
        <v>9</v>
      </c>
      <c r="I45" s="77">
        <f t="shared" si="12"/>
        <v>34.299999999999997</v>
      </c>
      <c r="J45" s="77">
        <v>3</v>
      </c>
      <c r="K45" s="77">
        <v>26</v>
      </c>
      <c r="L45" s="77">
        <f t="shared" ref="L45:O45" si="13">L39+L44</f>
        <v>0</v>
      </c>
      <c r="M45" s="77">
        <f t="shared" si="13"/>
        <v>0</v>
      </c>
      <c r="N45" s="77">
        <f t="shared" si="13"/>
        <v>0</v>
      </c>
      <c r="O45" s="77">
        <f t="shared" si="13"/>
        <v>0</v>
      </c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1:25" ht="15.95" customHeight="1">
      <c r="A46" s="138"/>
      <c r="B46" s="111" t="s">
        <v>79</v>
      </c>
      <c r="C46" s="111"/>
      <c r="D46" s="111"/>
      <c r="E46" s="111"/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77">
        <v>0</v>
      </c>
      <c r="L46" s="77"/>
      <c r="M46" s="77"/>
      <c r="N46" s="83"/>
      <c r="O46" s="83"/>
      <c r="P46" s="135"/>
      <c r="Q46" s="135"/>
      <c r="R46" s="135"/>
      <c r="S46" s="135"/>
      <c r="T46" s="135"/>
      <c r="U46" s="135"/>
      <c r="V46" s="135"/>
      <c r="W46" s="135"/>
      <c r="X46" s="135"/>
      <c r="Y46" s="135"/>
    </row>
    <row r="47" spans="1:25" ht="15.95" customHeight="1">
      <c r="A47" s="138"/>
      <c r="B47" s="111" t="s">
        <v>80</v>
      </c>
      <c r="C47" s="111"/>
      <c r="D47" s="111"/>
      <c r="E47" s="111"/>
      <c r="F47" s="77">
        <v>0</v>
      </c>
      <c r="G47" s="77">
        <v>0</v>
      </c>
      <c r="H47" s="77">
        <v>9</v>
      </c>
      <c r="I47" s="77">
        <v>34</v>
      </c>
      <c r="J47" s="77">
        <v>42</v>
      </c>
      <c r="K47" s="77">
        <v>41</v>
      </c>
      <c r="L47" s="77"/>
      <c r="M47" s="77"/>
      <c r="N47" s="77"/>
      <c r="O47" s="77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ht="15.95" customHeight="1">
      <c r="A48" s="138"/>
      <c r="B48" s="111" t="s">
        <v>81</v>
      </c>
      <c r="C48" s="111"/>
      <c r="D48" s="111"/>
      <c r="E48" s="111"/>
      <c r="F48" s="77"/>
      <c r="G48" s="77"/>
      <c r="H48" s="77"/>
      <c r="I48" s="77"/>
      <c r="J48" s="77">
        <v>41</v>
      </c>
      <c r="K48" s="77">
        <v>39</v>
      </c>
      <c r="L48" s="77"/>
      <c r="M48" s="77"/>
      <c r="N48" s="77"/>
      <c r="O48" s="77"/>
      <c r="P48" s="134"/>
      <c r="Q48" s="134"/>
      <c r="R48" s="134"/>
      <c r="S48" s="134"/>
      <c r="T48" s="134"/>
      <c r="U48" s="134"/>
      <c r="V48" s="134"/>
      <c r="W48" s="134"/>
      <c r="X48" s="134"/>
      <c r="Y48" s="134"/>
    </row>
    <row r="49" spans="1:15" ht="15.95" customHeight="1">
      <c r="A49" s="102" t="s">
        <v>166</v>
      </c>
      <c r="O49" s="142"/>
    </row>
    <row r="50" spans="1:15" ht="15.95" customHeight="1"/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zoomScale="85" zoomScaleNormal="100" zoomScaleSheetLayoutView="85" workbookViewId="0"/>
  </sheetViews>
  <sheetFormatPr defaultColWidth="9"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25" t="s">
        <v>0</v>
      </c>
      <c r="B1" s="25"/>
      <c r="C1" s="82" t="s">
        <v>256</v>
      </c>
      <c r="D1" s="33"/>
    </row>
    <row r="3" spans="1:14" ht="15" customHeight="1">
      <c r="A3" s="13" t="s">
        <v>167</v>
      </c>
      <c r="B3" s="13"/>
      <c r="C3" s="13"/>
      <c r="D3" s="13"/>
      <c r="E3" s="13"/>
      <c r="F3" s="13"/>
      <c r="I3" s="13"/>
      <c r="J3" s="13"/>
    </row>
    <row r="4" spans="1:14" ht="15" customHeight="1">
      <c r="A4" s="13"/>
      <c r="B4" s="13"/>
      <c r="C4" s="13"/>
      <c r="D4" s="13"/>
      <c r="E4" s="13"/>
      <c r="F4" s="13"/>
      <c r="I4" s="13"/>
      <c r="J4" s="13"/>
    </row>
    <row r="5" spans="1:14" ht="15" customHeight="1">
      <c r="A5" s="34"/>
      <c r="B5" s="34" t="s">
        <v>245</v>
      </c>
      <c r="C5" s="34"/>
      <c r="D5" s="34"/>
      <c r="H5" s="14"/>
      <c r="L5" s="14"/>
      <c r="N5" s="14" t="s">
        <v>168</v>
      </c>
    </row>
    <row r="6" spans="1:14" ht="15" customHeight="1">
      <c r="A6" s="35"/>
      <c r="B6" s="36"/>
      <c r="C6" s="36"/>
      <c r="D6" s="75"/>
      <c r="E6" s="92" t="s">
        <v>252</v>
      </c>
      <c r="F6" s="93"/>
      <c r="G6" s="94" t="s">
        <v>253</v>
      </c>
      <c r="H6" s="95"/>
      <c r="I6" s="99" t="s">
        <v>254</v>
      </c>
      <c r="J6" s="100"/>
      <c r="K6" s="96" t="s">
        <v>255</v>
      </c>
      <c r="L6" s="97"/>
      <c r="M6" s="98"/>
      <c r="N6" s="98"/>
    </row>
    <row r="7" spans="1:14" ht="15" customHeight="1">
      <c r="A7" s="17"/>
      <c r="B7" s="18"/>
      <c r="C7" s="18"/>
      <c r="D7" s="51"/>
      <c r="E7" s="28" t="s">
        <v>243</v>
      </c>
      <c r="F7" s="28" t="s">
        <v>246</v>
      </c>
      <c r="G7" s="28" t="s">
        <v>243</v>
      </c>
      <c r="H7" s="28" t="s">
        <v>246</v>
      </c>
      <c r="I7" s="28" t="s">
        <v>243</v>
      </c>
      <c r="J7" s="28" t="s">
        <v>246</v>
      </c>
      <c r="K7" s="28" t="s">
        <v>243</v>
      </c>
      <c r="L7" s="28" t="s">
        <v>246</v>
      </c>
      <c r="M7" s="28" t="s">
        <v>243</v>
      </c>
      <c r="N7" s="28" t="s">
        <v>246</v>
      </c>
    </row>
    <row r="8" spans="1:14" ht="18" customHeight="1">
      <c r="A8" s="85" t="s">
        <v>169</v>
      </c>
      <c r="B8" s="70" t="s">
        <v>170</v>
      </c>
      <c r="C8" s="71"/>
      <c r="D8" s="71"/>
      <c r="E8" s="80">
        <v>1</v>
      </c>
      <c r="F8" s="80">
        <v>1</v>
      </c>
      <c r="G8" s="80">
        <v>9</v>
      </c>
      <c r="H8" s="80">
        <v>9</v>
      </c>
      <c r="I8" s="80">
        <v>13</v>
      </c>
      <c r="J8" s="80">
        <v>13</v>
      </c>
      <c r="K8" s="80">
        <v>13</v>
      </c>
      <c r="L8" s="80">
        <v>13</v>
      </c>
      <c r="M8" s="72"/>
      <c r="N8" s="72"/>
    </row>
    <row r="9" spans="1:14" ht="18" customHeight="1">
      <c r="A9" s="85"/>
      <c r="B9" s="85" t="s">
        <v>171</v>
      </c>
      <c r="C9" s="44" t="s">
        <v>172</v>
      </c>
      <c r="D9" s="44"/>
      <c r="E9" s="80">
        <v>10</v>
      </c>
      <c r="F9" s="80">
        <v>10</v>
      </c>
      <c r="G9" s="80">
        <v>9</v>
      </c>
      <c r="H9" s="80">
        <v>9</v>
      </c>
      <c r="I9" s="80">
        <v>600</v>
      </c>
      <c r="J9" s="80">
        <v>600</v>
      </c>
      <c r="K9" s="77">
        <v>1000</v>
      </c>
      <c r="L9" s="77">
        <v>1000</v>
      </c>
      <c r="M9" s="72"/>
      <c r="N9" s="72"/>
    </row>
    <row r="10" spans="1:14" ht="18" customHeight="1">
      <c r="A10" s="85"/>
      <c r="B10" s="85"/>
      <c r="C10" s="44" t="s">
        <v>173</v>
      </c>
      <c r="D10" s="44"/>
      <c r="E10" s="80">
        <v>10</v>
      </c>
      <c r="F10" s="80">
        <v>10</v>
      </c>
      <c r="G10" s="80">
        <v>4</v>
      </c>
      <c r="H10" s="80">
        <v>4</v>
      </c>
      <c r="I10" s="80">
        <v>310</v>
      </c>
      <c r="J10" s="80">
        <v>310</v>
      </c>
      <c r="K10" s="80">
        <v>500</v>
      </c>
      <c r="L10" s="80">
        <v>500</v>
      </c>
      <c r="M10" s="72"/>
      <c r="N10" s="72"/>
    </row>
    <row r="11" spans="1:14" ht="18" customHeight="1">
      <c r="A11" s="85"/>
      <c r="B11" s="85"/>
      <c r="C11" s="44" t="s">
        <v>174</v>
      </c>
      <c r="D11" s="44"/>
      <c r="E11" s="80">
        <v>0</v>
      </c>
      <c r="F11" s="80">
        <v>0</v>
      </c>
      <c r="G11" s="80">
        <v>5</v>
      </c>
      <c r="H11" s="80">
        <v>5</v>
      </c>
      <c r="I11" s="80">
        <v>66</v>
      </c>
      <c r="J11" s="80">
        <v>66</v>
      </c>
      <c r="K11" s="80">
        <v>500</v>
      </c>
      <c r="L11" s="80">
        <v>500</v>
      </c>
      <c r="M11" s="72"/>
      <c r="N11" s="72"/>
    </row>
    <row r="12" spans="1:14" ht="18" customHeight="1">
      <c r="A12" s="85"/>
      <c r="B12" s="85"/>
      <c r="C12" s="44" t="s">
        <v>175</v>
      </c>
      <c r="D12" s="44"/>
      <c r="E12" s="80">
        <v>0</v>
      </c>
      <c r="F12" s="80">
        <v>0</v>
      </c>
      <c r="G12" s="80">
        <v>0</v>
      </c>
      <c r="H12" s="80">
        <v>0</v>
      </c>
      <c r="I12" s="80">
        <v>224</v>
      </c>
      <c r="J12" s="80">
        <v>224</v>
      </c>
      <c r="K12" s="80">
        <v>0</v>
      </c>
      <c r="L12" s="80">
        <v>0</v>
      </c>
      <c r="M12" s="72"/>
      <c r="N12" s="72"/>
    </row>
    <row r="13" spans="1:14" ht="18" customHeight="1">
      <c r="A13" s="85"/>
      <c r="B13" s="85"/>
      <c r="C13" s="44" t="s">
        <v>176</v>
      </c>
      <c r="D13" s="44"/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72"/>
      <c r="N13" s="72"/>
    </row>
    <row r="14" spans="1:14" ht="18" customHeight="1">
      <c r="A14" s="85"/>
      <c r="B14" s="85"/>
      <c r="C14" s="44" t="s">
        <v>177</v>
      </c>
      <c r="D14" s="44"/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72"/>
      <c r="N14" s="72"/>
    </row>
    <row r="15" spans="1:14" ht="18" customHeight="1">
      <c r="A15" s="85" t="s">
        <v>178</v>
      </c>
      <c r="B15" s="85" t="s">
        <v>179</v>
      </c>
      <c r="C15" s="44" t="s">
        <v>180</v>
      </c>
      <c r="D15" s="44"/>
      <c r="E15" s="77">
        <v>5285</v>
      </c>
      <c r="F15" s="77">
        <v>4937</v>
      </c>
      <c r="G15" s="77">
        <v>992</v>
      </c>
      <c r="H15" s="77">
        <v>892</v>
      </c>
      <c r="I15" s="77">
        <v>2877</v>
      </c>
      <c r="J15" s="77">
        <v>2794</v>
      </c>
      <c r="K15" s="77">
        <v>1704</v>
      </c>
      <c r="L15" s="77">
        <v>1875</v>
      </c>
      <c r="M15" s="45"/>
      <c r="N15" s="45"/>
    </row>
    <row r="16" spans="1:14" ht="18" customHeight="1">
      <c r="A16" s="85"/>
      <c r="B16" s="85"/>
      <c r="C16" s="44" t="s">
        <v>181</v>
      </c>
      <c r="D16" s="44"/>
      <c r="E16" s="77">
        <v>67</v>
      </c>
      <c r="F16" s="77">
        <v>93</v>
      </c>
      <c r="G16" s="77">
        <v>7300</v>
      </c>
      <c r="H16" s="77">
        <v>7432</v>
      </c>
      <c r="I16" s="77">
        <v>1059</v>
      </c>
      <c r="J16" s="77">
        <v>1061</v>
      </c>
      <c r="K16" s="77">
        <v>5312</v>
      </c>
      <c r="L16" s="77">
        <v>5556</v>
      </c>
      <c r="M16" s="45"/>
      <c r="N16" s="45"/>
    </row>
    <row r="17" spans="1:15" ht="18" customHeight="1">
      <c r="A17" s="85"/>
      <c r="B17" s="85"/>
      <c r="C17" s="44" t="s">
        <v>182</v>
      </c>
      <c r="D17" s="44"/>
      <c r="E17" s="77">
        <v>0</v>
      </c>
      <c r="F17" s="77">
        <v>0</v>
      </c>
      <c r="G17" s="81">
        <v>0</v>
      </c>
      <c r="H17" s="77">
        <v>0</v>
      </c>
      <c r="I17" s="77">
        <v>0</v>
      </c>
      <c r="J17" s="77">
        <v>0</v>
      </c>
      <c r="K17" s="77"/>
      <c r="L17" s="77">
        <v>0</v>
      </c>
      <c r="M17" s="45"/>
      <c r="N17" s="45"/>
    </row>
    <row r="18" spans="1:15" ht="18" customHeight="1">
      <c r="A18" s="85"/>
      <c r="B18" s="85"/>
      <c r="C18" s="44" t="s">
        <v>183</v>
      </c>
      <c r="D18" s="44"/>
      <c r="E18" s="77">
        <v>5351</v>
      </c>
      <c r="F18" s="77">
        <v>5030</v>
      </c>
      <c r="G18" s="77">
        <v>8292</v>
      </c>
      <c r="H18" s="77">
        <v>8324</v>
      </c>
      <c r="I18" s="77">
        <v>3936</v>
      </c>
      <c r="J18" s="77">
        <v>3855</v>
      </c>
      <c r="K18" s="77">
        <v>7016</v>
      </c>
      <c r="L18" s="77">
        <v>7430</v>
      </c>
      <c r="M18" s="45"/>
      <c r="N18" s="45"/>
    </row>
    <row r="19" spans="1:15" ht="18" customHeight="1">
      <c r="A19" s="85"/>
      <c r="B19" s="85" t="s">
        <v>184</v>
      </c>
      <c r="C19" s="44" t="s">
        <v>185</v>
      </c>
      <c r="D19" s="44"/>
      <c r="E19" s="77">
        <v>124</v>
      </c>
      <c r="F19" s="77">
        <v>298</v>
      </c>
      <c r="G19" s="77">
        <v>236</v>
      </c>
      <c r="H19" s="77">
        <v>252</v>
      </c>
      <c r="I19" s="77">
        <v>141</v>
      </c>
      <c r="J19" s="77">
        <v>104</v>
      </c>
      <c r="K19" s="77">
        <v>4397</v>
      </c>
      <c r="L19" s="77">
        <v>4495</v>
      </c>
      <c r="M19" s="45"/>
      <c r="N19" s="45"/>
    </row>
    <row r="20" spans="1:15" ht="18" customHeight="1">
      <c r="A20" s="85"/>
      <c r="B20" s="85"/>
      <c r="C20" s="44" t="s">
        <v>186</v>
      </c>
      <c r="D20" s="44"/>
      <c r="E20" s="77">
        <v>5081</v>
      </c>
      <c r="F20" s="77">
        <v>4562</v>
      </c>
      <c r="G20" s="77">
        <v>268</v>
      </c>
      <c r="H20" s="77">
        <v>311</v>
      </c>
      <c r="I20" s="77">
        <v>64</v>
      </c>
      <c r="J20" s="77">
        <v>76</v>
      </c>
      <c r="K20" s="77">
        <v>2122</v>
      </c>
      <c r="L20" s="77">
        <v>2407</v>
      </c>
      <c r="M20" s="45"/>
      <c r="N20" s="45"/>
    </row>
    <row r="21" spans="1:15" ht="18" customHeight="1">
      <c r="A21" s="85"/>
      <c r="B21" s="85"/>
      <c r="C21" s="44" t="s">
        <v>187</v>
      </c>
      <c r="D21" s="44"/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/>
      <c r="L21" s="77">
        <v>0</v>
      </c>
      <c r="M21" s="73"/>
      <c r="N21" s="73"/>
    </row>
    <row r="22" spans="1:15" ht="18" customHeight="1">
      <c r="A22" s="85"/>
      <c r="B22" s="85"/>
      <c r="C22" s="38" t="s">
        <v>188</v>
      </c>
      <c r="D22" s="38"/>
      <c r="E22" s="77">
        <v>5205</v>
      </c>
      <c r="F22" s="77">
        <v>4861</v>
      </c>
      <c r="G22" s="77">
        <v>503</v>
      </c>
      <c r="H22" s="77">
        <v>562</v>
      </c>
      <c r="I22" s="77">
        <v>205</v>
      </c>
      <c r="J22" s="77">
        <v>180</v>
      </c>
      <c r="K22" s="77">
        <v>6519</v>
      </c>
      <c r="L22" s="77">
        <v>6902</v>
      </c>
      <c r="M22" s="45"/>
      <c r="N22" s="45"/>
    </row>
    <row r="23" spans="1:15" ht="18" customHeight="1">
      <c r="A23" s="85"/>
      <c r="B23" s="85" t="s">
        <v>189</v>
      </c>
      <c r="C23" s="44" t="s">
        <v>190</v>
      </c>
      <c r="D23" s="44"/>
      <c r="E23" s="77">
        <v>10</v>
      </c>
      <c r="F23" s="77">
        <v>10</v>
      </c>
      <c r="G23" s="77">
        <v>9</v>
      </c>
      <c r="H23" s="77">
        <v>9</v>
      </c>
      <c r="I23" s="77">
        <v>600</v>
      </c>
      <c r="J23" s="77">
        <v>600</v>
      </c>
      <c r="K23" s="77">
        <v>100</v>
      </c>
      <c r="L23" s="77">
        <v>100</v>
      </c>
      <c r="M23" s="45"/>
      <c r="N23" s="45"/>
    </row>
    <row r="24" spans="1:15" ht="18" customHeight="1">
      <c r="A24" s="85"/>
      <c r="B24" s="85"/>
      <c r="C24" s="44" t="s">
        <v>191</v>
      </c>
      <c r="D24" s="44"/>
      <c r="E24" s="77">
        <v>0</v>
      </c>
      <c r="F24" s="77">
        <v>0</v>
      </c>
      <c r="G24" s="77">
        <v>7780</v>
      </c>
      <c r="H24" s="77">
        <v>7753</v>
      </c>
      <c r="I24" s="77">
        <v>3132</v>
      </c>
      <c r="J24" s="77">
        <v>3075</v>
      </c>
      <c r="K24" s="77">
        <v>-103</v>
      </c>
      <c r="L24" s="77">
        <f>400-463</f>
        <v>-63</v>
      </c>
      <c r="M24" s="45"/>
      <c r="N24" s="45"/>
    </row>
    <row r="25" spans="1:15" ht="18" customHeight="1">
      <c r="A25" s="85"/>
      <c r="B25" s="85"/>
      <c r="C25" s="44" t="s">
        <v>192</v>
      </c>
      <c r="D25" s="44"/>
      <c r="E25" s="77">
        <v>136</v>
      </c>
      <c r="F25" s="77">
        <v>159</v>
      </c>
      <c r="G25" s="77">
        <v>0</v>
      </c>
      <c r="H25" s="77">
        <v>0</v>
      </c>
      <c r="I25" s="77">
        <v>0</v>
      </c>
      <c r="J25" s="77">
        <v>0</v>
      </c>
      <c r="K25" s="77">
        <v>500</v>
      </c>
      <c r="L25" s="77">
        <v>500</v>
      </c>
      <c r="M25" s="45"/>
      <c r="N25" s="45"/>
    </row>
    <row r="26" spans="1:15" ht="18" customHeight="1">
      <c r="A26" s="85"/>
      <c r="B26" s="85"/>
      <c r="C26" s="44" t="s">
        <v>193</v>
      </c>
      <c r="D26" s="44"/>
      <c r="E26" s="77">
        <v>146</v>
      </c>
      <c r="F26" s="77">
        <v>169</v>
      </c>
      <c r="G26" s="77">
        <v>7789</v>
      </c>
      <c r="H26" s="77">
        <v>7762</v>
      </c>
      <c r="I26" s="77">
        <v>3732</v>
      </c>
      <c r="J26" s="77">
        <v>3675</v>
      </c>
      <c r="K26" s="77">
        <v>497</v>
      </c>
      <c r="L26" s="77">
        <v>537</v>
      </c>
      <c r="M26" s="45"/>
      <c r="N26" s="45"/>
    </row>
    <row r="27" spans="1:15" ht="18" customHeight="1">
      <c r="A27" s="85"/>
      <c r="B27" s="44" t="s">
        <v>194</v>
      </c>
      <c r="C27" s="44"/>
      <c r="D27" s="44"/>
      <c r="E27" s="77">
        <v>5351</v>
      </c>
      <c r="F27" s="77">
        <v>5030</v>
      </c>
      <c r="G27" s="77">
        <v>8292</v>
      </c>
      <c r="H27" s="77">
        <v>8324</v>
      </c>
      <c r="I27" s="77">
        <v>3937</v>
      </c>
      <c r="J27" s="77">
        <v>3855</v>
      </c>
      <c r="K27" s="77">
        <v>7016</v>
      </c>
      <c r="L27" s="77">
        <v>7430</v>
      </c>
      <c r="M27" s="45"/>
      <c r="N27" s="45"/>
    </row>
    <row r="28" spans="1:15" ht="18" customHeight="1">
      <c r="A28" s="85" t="s">
        <v>195</v>
      </c>
      <c r="B28" s="85" t="s">
        <v>196</v>
      </c>
      <c r="C28" s="44" t="s">
        <v>197</v>
      </c>
      <c r="D28" s="74" t="s">
        <v>40</v>
      </c>
      <c r="E28" s="77">
        <v>1535</v>
      </c>
      <c r="F28" s="77">
        <v>1579</v>
      </c>
      <c r="G28" s="77">
        <v>626</v>
      </c>
      <c r="H28" s="77">
        <v>604</v>
      </c>
      <c r="I28" s="77">
        <v>924</v>
      </c>
      <c r="J28" s="77">
        <v>788</v>
      </c>
      <c r="K28" s="77">
        <v>3078</v>
      </c>
      <c r="L28" s="77">
        <v>2672</v>
      </c>
      <c r="M28" s="45"/>
      <c r="N28" s="45"/>
    </row>
    <row r="29" spans="1:15" ht="18" customHeight="1">
      <c r="A29" s="85"/>
      <c r="B29" s="85"/>
      <c r="C29" s="44" t="s">
        <v>198</v>
      </c>
      <c r="D29" s="74" t="s">
        <v>41</v>
      </c>
      <c r="E29" s="77">
        <v>1535</v>
      </c>
      <c r="F29" s="77">
        <v>1579</v>
      </c>
      <c r="G29" s="77">
        <v>608</v>
      </c>
      <c r="H29" s="77">
        <v>572</v>
      </c>
      <c r="I29" s="77">
        <v>280</v>
      </c>
      <c r="J29" s="77">
        <v>194</v>
      </c>
      <c r="K29" s="77">
        <v>4602</v>
      </c>
      <c r="L29" s="77">
        <f>1062+2409+564+448</f>
        <v>4483</v>
      </c>
      <c r="M29" s="45"/>
      <c r="N29" s="45"/>
    </row>
    <row r="30" spans="1:15" ht="18" customHeight="1">
      <c r="A30" s="85"/>
      <c r="B30" s="85"/>
      <c r="C30" s="44" t="s">
        <v>199</v>
      </c>
      <c r="D30" s="74" t="s">
        <v>200</v>
      </c>
      <c r="E30" s="77">
        <v>22</v>
      </c>
      <c r="F30" s="77">
        <v>25</v>
      </c>
      <c r="G30" s="77">
        <v>29</v>
      </c>
      <c r="H30" s="77">
        <v>31</v>
      </c>
      <c r="I30" s="77">
        <v>535</v>
      </c>
      <c r="J30" s="77">
        <v>544</v>
      </c>
      <c r="K30" s="77"/>
      <c r="L30" s="77">
        <v>0</v>
      </c>
      <c r="M30" s="45"/>
      <c r="N30" s="45"/>
    </row>
    <row r="31" spans="1:15" ht="18" customHeight="1">
      <c r="A31" s="85"/>
      <c r="B31" s="85"/>
      <c r="C31" s="38" t="s">
        <v>201</v>
      </c>
      <c r="D31" s="74" t="s">
        <v>202</v>
      </c>
      <c r="E31" s="77">
        <f t="shared" ref="E31:L31" si="0">E28-E29-E30</f>
        <v>-22</v>
      </c>
      <c r="F31" s="77">
        <f t="shared" si="0"/>
        <v>-25</v>
      </c>
      <c r="G31" s="77">
        <f t="shared" si="0"/>
        <v>-11</v>
      </c>
      <c r="H31" s="77">
        <f t="shared" si="0"/>
        <v>1</v>
      </c>
      <c r="I31" s="77">
        <f t="shared" si="0"/>
        <v>109</v>
      </c>
      <c r="J31" s="77">
        <f t="shared" si="0"/>
        <v>50</v>
      </c>
      <c r="K31" s="77">
        <f t="shared" si="0"/>
        <v>-1524</v>
      </c>
      <c r="L31" s="77">
        <f t="shared" si="0"/>
        <v>-1811</v>
      </c>
      <c r="M31" s="45">
        <f t="shared" ref="M31:N31" si="1">M28-M29-M30</f>
        <v>0</v>
      </c>
      <c r="N31" s="45">
        <f t="shared" si="1"/>
        <v>0</v>
      </c>
      <c r="O31" s="7"/>
    </row>
    <row r="32" spans="1:15" ht="18" customHeight="1">
      <c r="A32" s="85"/>
      <c r="B32" s="85"/>
      <c r="C32" s="44" t="s">
        <v>203</v>
      </c>
      <c r="D32" s="74" t="s">
        <v>204</v>
      </c>
      <c r="E32" s="77">
        <v>0</v>
      </c>
      <c r="F32" s="77">
        <v>0</v>
      </c>
      <c r="G32" s="77">
        <v>48</v>
      </c>
      <c r="H32" s="77">
        <v>43</v>
      </c>
      <c r="I32" s="77">
        <v>9</v>
      </c>
      <c r="J32" s="77">
        <v>10</v>
      </c>
      <c r="K32" s="77">
        <v>505</v>
      </c>
      <c r="L32" s="77">
        <v>406</v>
      </c>
      <c r="M32" s="45"/>
      <c r="N32" s="45"/>
    </row>
    <row r="33" spans="1:14" ht="18" customHeight="1">
      <c r="A33" s="85"/>
      <c r="B33" s="85"/>
      <c r="C33" s="44" t="s">
        <v>205</v>
      </c>
      <c r="D33" s="74" t="s">
        <v>206</v>
      </c>
      <c r="E33" s="77">
        <v>0</v>
      </c>
      <c r="F33" s="77">
        <v>0</v>
      </c>
      <c r="G33" s="77">
        <v>7</v>
      </c>
      <c r="H33" s="77">
        <v>5</v>
      </c>
      <c r="I33" s="77">
        <v>0</v>
      </c>
      <c r="J33" s="77">
        <v>0</v>
      </c>
      <c r="K33" s="77">
        <v>63</v>
      </c>
      <c r="L33" s="77">
        <v>57</v>
      </c>
      <c r="M33" s="45"/>
      <c r="N33" s="45"/>
    </row>
    <row r="34" spans="1:14" ht="18" customHeight="1">
      <c r="A34" s="85"/>
      <c r="B34" s="85"/>
      <c r="C34" s="38" t="s">
        <v>207</v>
      </c>
      <c r="D34" s="74" t="s">
        <v>208</v>
      </c>
      <c r="E34" s="77">
        <f t="shared" ref="E34:L34" si="2">E31+E32-E33</f>
        <v>-22</v>
      </c>
      <c r="F34" s="77">
        <f t="shared" si="2"/>
        <v>-25</v>
      </c>
      <c r="G34" s="77">
        <f t="shared" si="2"/>
        <v>30</v>
      </c>
      <c r="H34" s="77">
        <f t="shared" si="2"/>
        <v>39</v>
      </c>
      <c r="I34" s="77">
        <f t="shared" si="2"/>
        <v>118</v>
      </c>
      <c r="J34" s="77">
        <f t="shared" si="2"/>
        <v>60</v>
      </c>
      <c r="K34" s="77">
        <f t="shared" si="2"/>
        <v>-1082</v>
      </c>
      <c r="L34" s="77">
        <f t="shared" si="2"/>
        <v>-1462</v>
      </c>
      <c r="M34" s="45">
        <f t="shared" ref="M34:N34" si="3">M31+M32-M33</f>
        <v>0</v>
      </c>
      <c r="N34" s="45">
        <f t="shared" si="3"/>
        <v>0</v>
      </c>
    </row>
    <row r="35" spans="1:14" ht="18" customHeight="1">
      <c r="A35" s="85"/>
      <c r="B35" s="85" t="s">
        <v>209</v>
      </c>
      <c r="C35" s="44" t="s">
        <v>210</v>
      </c>
      <c r="D35" s="74" t="s">
        <v>211</v>
      </c>
      <c r="E35" s="77">
        <v>0</v>
      </c>
      <c r="F35" s="77">
        <v>0</v>
      </c>
      <c r="G35" s="77">
        <v>0</v>
      </c>
      <c r="H35" s="77">
        <v>4</v>
      </c>
      <c r="I35" s="77">
        <v>8</v>
      </c>
      <c r="J35" s="77">
        <v>7</v>
      </c>
      <c r="K35" s="77">
        <v>1209</v>
      </c>
      <c r="L35" s="77">
        <v>1037</v>
      </c>
      <c r="M35" s="45"/>
      <c r="N35" s="45"/>
    </row>
    <row r="36" spans="1:14" ht="18" customHeight="1">
      <c r="A36" s="85"/>
      <c r="B36" s="85"/>
      <c r="C36" s="44" t="s">
        <v>212</v>
      </c>
      <c r="D36" s="74" t="s">
        <v>213</v>
      </c>
      <c r="E36" s="77">
        <v>1</v>
      </c>
      <c r="F36" s="77">
        <v>1</v>
      </c>
      <c r="G36" s="77">
        <v>3</v>
      </c>
      <c r="H36" s="77">
        <v>13</v>
      </c>
      <c r="I36" s="77">
        <v>0</v>
      </c>
      <c r="J36" s="77">
        <v>0</v>
      </c>
      <c r="K36" s="77">
        <v>162</v>
      </c>
      <c r="L36" s="77">
        <v>361</v>
      </c>
      <c r="M36" s="45"/>
      <c r="N36" s="45"/>
    </row>
    <row r="37" spans="1:14" ht="18" customHeight="1">
      <c r="A37" s="85"/>
      <c r="B37" s="85"/>
      <c r="C37" s="44" t="s">
        <v>214</v>
      </c>
      <c r="D37" s="74" t="s">
        <v>215</v>
      </c>
      <c r="E37" s="77">
        <f t="shared" ref="E37:L37" si="4">E34+E35-E36</f>
        <v>-23</v>
      </c>
      <c r="F37" s="77">
        <f t="shared" si="4"/>
        <v>-26</v>
      </c>
      <c r="G37" s="77">
        <f t="shared" si="4"/>
        <v>27</v>
      </c>
      <c r="H37" s="77">
        <f t="shared" si="4"/>
        <v>30</v>
      </c>
      <c r="I37" s="77">
        <f t="shared" si="4"/>
        <v>126</v>
      </c>
      <c r="J37" s="77">
        <f t="shared" si="4"/>
        <v>67</v>
      </c>
      <c r="K37" s="77">
        <f t="shared" si="4"/>
        <v>-35</v>
      </c>
      <c r="L37" s="77">
        <f t="shared" si="4"/>
        <v>-786</v>
      </c>
      <c r="M37" s="45">
        <f t="shared" ref="M37:N37" si="5">M34+M35-M36</f>
        <v>0</v>
      </c>
      <c r="N37" s="45">
        <f t="shared" si="5"/>
        <v>0</v>
      </c>
    </row>
    <row r="38" spans="1:14" ht="18" customHeight="1">
      <c r="A38" s="85"/>
      <c r="B38" s="85"/>
      <c r="C38" s="44" t="s">
        <v>216</v>
      </c>
      <c r="D38" s="74" t="s">
        <v>217</v>
      </c>
      <c r="E38" s="77">
        <v>0</v>
      </c>
      <c r="F38" s="77">
        <v>0</v>
      </c>
      <c r="G38" s="77">
        <v>3</v>
      </c>
      <c r="H38" s="77">
        <v>13</v>
      </c>
      <c r="I38" s="77">
        <v>0</v>
      </c>
      <c r="J38" s="77">
        <v>0</v>
      </c>
      <c r="K38" s="77"/>
      <c r="L38" s="77">
        <v>0</v>
      </c>
      <c r="M38" s="45"/>
      <c r="N38" s="45"/>
    </row>
    <row r="39" spans="1:14" ht="18" customHeight="1">
      <c r="A39" s="85"/>
      <c r="B39" s="85"/>
      <c r="C39" s="44" t="s">
        <v>218</v>
      </c>
      <c r="D39" s="74" t="s">
        <v>219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/>
      <c r="L39" s="77">
        <v>0</v>
      </c>
      <c r="M39" s="45"/>
      <c r="N39" s="45"/>
    </row>
    <row r="40" spans="1:14" ht="18" customHeight="1">
      <c r="A40" s="85"/>
      <c r="B40" s="85"/>
      <c r="C40" s="44" t="s">
        <v>220</v>
      </c>
      <c r="D40" s="74" t="s">
        <v>221</v>
      </c>
      <c r="E40" s="77">
        <v>0</v>
      </c>
      <c r="F40" s="77">
        <v>0</v>
      </c>
      <c r="G40" s="77">
        <v>0</v>
      </c>
      <c r="H40" s="77">
        <v>0</v>
      </c>
      <c r="I40" s="77">
        <v>39</v>
      </c>
      <c r="J40" s="77">
        <f>17+4</f>
        <v>21</v>
      </c>
      <c r="K40" s="77">
        <v>2</v>
      </c>
      <c r="L40" s="77">
        <v>2</v>
      </c>
      <c r="M40" s="45"/>
      <c r="N40" s="45"/>
    </row>
    <row r="41" spans="1:14" ht="18" customHeight="1">
      <c r="A41" s="85"/>
      <c r="B41" s="85"/>
      <c r="C41" s="38" t="s">
        <v>222</v>
      </c>
      <c r="D41" s="74" t="s">
        <v>223</v>
      </c>
      <c r="E41" s="77">
        <f>E34+E35-E36-E40</f>
        <v>-23</v>
      </c>
      <c r="F41" s="77">
        <f>F34+F35-F36-F40</f>
        <v>-26</v>
      </c>
      <c r="G41" s="77">
        <v>0</v>
      </c>
      <c r="H41" s="77">
        <v>0</v>
      </c>
      <c r="I41" s="77">
        <f t="shared" ref="I41:L41" si="6">I34+I35-I36-I40</f>
        <v>87</v>
      </c>
      <c r="J41" s="77">
        <f t="shared" si="6"/>
        <v>46</v>
      </c>
      <c r="K41" s="77">
        <f t="shared" si="6"/>
        <v>-37</v>
      </c>
      <c r="L41" s="77">
        <f t="shared" si="6"/>
        <v>-788</v>
      </c>
      <c r="M41" s="45">
        <f t="shared" ref="M41:N41" si="7">M34+M35-M36-M40</f>
        <v>0</v>
      </c>
      <c r="N41" s="45">
        <f t="shared" si="7"/>
        <v>0</v>
      </c>
    </row>
    <row r="42" spans="1:14" ht="18" customHeight="1">
      <c r="A42" s="85"/>
      <c r="B42" s="85"/>
      <c r="C42" s="101" t="s">
        <v>224</v>
      </c>
      <c r="D42" s="101"/>
      <c r="E42" s="77">
        <v>0</v>
      </c>
      <c r="F42" s="77">
        <v>0</v>
      </c>
      <c r="G42" s="77">
        <f>G37+G38-G39-G40</f>
        <v>30</v>
      </c>
      <c r="H42" s="77">
        <f>H37+H38-H39-H40</f>
        <v>43</v>
      </c>
      <c r="I42" s="77">
        <f>I37+I38-I39-I40</f>
        <v>87</v>
      </c>
      <c r="J42" s="77">
        <v>0</v>
      </c>
      <c r="K42" s="77">
        <f>K37+K38-K39-K40</f>
        <v>-37</v>
      </c>
      <c r="L42" s="77">
        <v>0</v>
      </c>
      <c r="M42" s="45">
        <f t="shared" ref="M42:N42" si="8">M37+M38-M39-M40</f>
        <v>0</v>
      </c>
      <c r="N42" s="45">
        <f t="shared" si="8"/>
        <v>0</v>
      </c>
    </row>
    <row r="43" spans="1:14" ht="18" customHeight="1">
      <c r="A43" s="85"/>
      <c r="B43" s="85"/>
      <c r="C43" s="44" t="s">
        <v>225</v>
      </c>
      <c r="D43" s="74" t="s">
        <v>226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/>
      <c r="L43" s="77">
        <v>0</v>
      </c>
      <c r="M43" s="45"/>
      <c r="N43" s="45"/>
    </row>
    <row r="44" spans="1:14" ht="18" customHeight="1">
      <c r="A44" s="85"/>
      <c r="B44" s="85"/>
      <c r="C44" s="38" t="s">
        <v>227</v>
      </c>
      <c r="D44" s="57" t="s">
        <v>228</v>
      </c>
      <c r="E44" s="77">
        <f>E41+E43</f>
        <v>-23</v>
      </c>
      <c r="F44" s="77">
        <f>F41+F43</f>
        <v>-26</v>
      </c>
      <c r="G44" s="77">
        <f>G42+G43</f>
        <v>30</v>
      </c>
      <c r="H44" s="77">
        <f>H42+H43</f>
        <v>43</v>
      </c>
      <c r="I44" s="77">
        <f t="shared" ref="I44:L44" si="9">I41+I43</f>
        <v>87</v>
      </c>
      <c r="J44" s="77">
        <f t="shared" si="9"/>
        <v>46</v>
      </c>
      <c r="K44" s="77">
        <f t="shared" si="9"/>
        <v>-37</v>
      </c>
      <c r="L44" s="77">
        <f t="shared" si="9"/>
        <v>-788</v>
      </c>
      <c r="M44" s="45">
        <f t="shared" ref="M44:N44" si="10">M41+M43</f>
        <v>0</v>
      </c>
      <c r="N44" s="45">
        <f t="shared" si="10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37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 </cp:lastModifiedBy>
  <cp:lastPrinted>2023-08-10T09:21:51Z</cp:lastPrinted>
  <dcterms:created xsi:type="dcterms:W3CDTF">1999-07-06T05:17:05Z</dcterms:created>
  <dcterms:modified xsi:type="dcterms:W3CDTF">2023-08-22T04:22:30Z</dcterms:modified>
</cp:coreProperties>
</file>