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030総務局\070財政課\企画調査\照会・回答（企画調査Ｇ）\Ｒ５\050706【0825〆】（地方債協会）都道府県及び指定都市の財政状況について\05回答\"/>
    </mc:Choice>
  </mc:AlternateContent>
  <bookViews>
    <workbookView xWindow="-120" yWindow="-120" windowWidth="29040" windowHeight="15840" tabRatio="818"/>
  </bookViews>
  <sheets>
    <sheet name="1.普通会計予算(R4-5年度)" sheetId="2" r:id="rId1"/>
    <sheet name="2.公営企業会計予算(R4-5年度)" sheetId="4" r:id="rId2"/>
    <sheet name="3.(1)普通会計決算（R2-3年度)" sheetId="5" r:id="rId3"/>
    <sheet name="3.(2)財政指標等（H29‐R3年度）" sheetId="6" r:id="rId4"/>
    <sheet name="4.公営企業会計決算（R2-3年度）" sheetId="7" r:id="rId5"/>
    <sheet name="5.三セク決算（R2-3年度）" sheetId="8" r:id="rId6"/>
  </sheets>
  <definedNames>
    <definedName name="_xlnm.Print_Area" localSheetId="0">'1.普通会計予算(R4-5年度)'!$A$1:$I$47</definedName>
    <definedName name="_xlnm.Print_Area" localSheetId="1">'2.公営企業会計予算(R4-5年度)'!$A$1:$O$49</definedName>
    <definedName name="_xlnm.Print_Area" localSheetId="2">'3.(1)普通会計決算（R2-3年度)'!$A$1:$I$47</definedName>
    <definedName name="_xlnm.Print_Area" localSheetId="3">'3.(2)財政指標等（H29‐R3年度）'!$A$1:$I$35</definedName>
    <definedName name="_xlnm.Print_Area" localSheetId="4">'4.公営企業会計決算（R2-3年度）'!$A$1:$O$49</definedName>
    <definedName name="_xlnm.Print_Area" localSheetId="5">'5.三セク決算（R2-3年度）'!$A$1:$P$46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6" l="1"/>
  <c r="F27" i="5"/>
  <c r="F39" i="5"/>
  <c r="F41" i="5"/>
  <c r="F32" i="5"/>
  <c r="F28" i="5"/>
  <c r="F39" i="2"/>
  <c r="F32" i="2"/>
  <c r="F28" i="2"/>
  <c r="F27" i="2"/>
  <c r="F26" i="2"/>
  <c r="O44" i="8" l="1"/>
  <c r="H44" i="7" l="1"/>
  <c r="H45" i="7"/>
  <c r="F44" i="7"/>
  <c r="L24" i="7" l="1"/>
  <c r="L27" i="7" s="1"/>
  <c r="L16" i="7"/>
  <c r="L15" i="7"/>
  <c r="L14" i="7"/>
  <c r="L24" i="4"/>
  <c r="L27" i="4" s="1"/>
  <c r="L16" i="4"/>
  <c r="L15" i="4"/>
  <c r="L14" i="4"/>
  <c r="N34" i="8" l="1"/>
  <c r="N41" i="8" s="1"/>
  <c r="N44" i="8" s="1"/>
  <c r="M34" i="8"/>
  <c r="M41" i="8" s="1"/>
  <c r="M44" i="8" s="1"/>
  <c r="L34" i="8"/>
  <c r="L37" i="8" s="1"/>
  <c r="L42" i="8" s="1"/>
  <c r="K34" i="8"/>
  <c r="K41" i="8" s="1"/>
  <c r="K44" i="8" s="1"/>
  <c r="F34" i="8"/>
  <c r="F41" i="8" s="1"/>
  <c r="F44" i="8" s="1"/>
  <c r="E34" i="8"/>
  <c r="E37" i="8" s="1"/>
  <c r="E42" i="8" s="1"/>
  <c r="P31" i="8"/>
  <c r="P34" i="8" s="1"/>
  <c r="O31" i="8"/>
  <c r="O34" i="8" s="1"/>
  <c r="N31" i="8"/>
  <c r="M31" i="8"/>
  <c r="L31" i="8"/>
  <c r="K31" i="8"/>
  <c r="J31" i="8"/>
  <c r="J34" i="8" s="1"/>
  <c r="I31" i="8"/>
  <c r="I34" i="8" s="1"/>
  <c r="H31" i="8"/>
  <c r="H34" i="8" s="1"/>
  <c r="G31" i="8"/>
  <c r="G34" i="8" s="1"/>
  <c r="F31" i="8"/>
  <c r="E31" i="8"/>
  <c r="H39" i="7"/>
  <c r="F45" i="7"/>
  <c r="F39" i="7"/>
  <c r="H44" i="4"/>
  <c r="H45" i="4" s="1"/>
  <c r="H39" i="4"/>
  <c r="F44" i="4"/>
  <c r="F39" i="4"/>
  <c r="F45" i="4" s="1"/>
  <c r="G37" i="8" l="1"/>
  <c r="G42" i="8" s="1"/>
  <c r="G41" i="8"/>
  <c r="G44" i="8" s="1"/>
  <c r="O41" i="8"/>
  <c r="O37" i="8"/>
  <c r="O42" i="8" s="1"/>
  <c r="H41" i="8"/>
  <c r="H44" i="8" s="1"/>
  <c r="H37" i="8"/>
  <c r="H42" i="8" s="1"/>
  <c r="P37" i="8"/>
  <c r="P42" i="8" s="1"/>
  <c r="P41" i="8"/>
  <c r="P44" i="8" s="1"/>
  <c r="I41" i="8"/>
  <c r="I44" i="8" s="1"/>
  <c r="I37" i="8"/>
  <c r="I42" i="8" s="1"/>
  <c r="J37" i="8"/>
  <c r="J42" i="8" s="1"/>
  <c r="J41" i="8"/>
  <c r="J44" i="8" s="1"/>
  <c r="L41" i="8"/>
  <c r="L44" i="8" s="1"/>
  <c r="E41" i="8"/>
  <c r="E44" i="8" s="1"/>
  <c r="K37" i="8"/>
  <c r="K42" i="8" s="1"/>
  <c r="M37" i="8"/>
  <c r="M42" i="8" s="1"/>
  <c r="F37" i="8"/>
  <c r="F42" i="8" s="1"/>
  <c r="N37" i="8"/>
  <c r="N42" i="8" s="1"/>
  <c r="N27" i="7" l="1"/>
  <c r="N25" i="7"/>
  <c r="O24" i="7"/>
  <c r="O27" i="7" s="1"/>
  <c r="N24" i="7"/>
  <c r="O16" i="7"/>
  <c r="N16" i="7"/>
  <c r="O15" i="7"/>
  <c r="N15" i="7"/>
  <c r="O14" i="7"/>
  <c r="N14" i="7"/>
  <c r="J25" i="7"/>
  <c r="K24" i="7"/>
  <c r="K27" i="7" s="1"/>
  <c r="J24" i="7"/>
  <c r="J27" i="7" s="1"/>
  <c r="K16" i="7"/>
  <c r="J16" i="7"/>
  <c r="K15" i="7"/>
  <c r="J15" i="7"/>
  <c r="K14" i="7"/>
  <c r="J14" i="7"/>
  <c r="F25" i="7"/>
  <c r="G24" i="7"/>
  <c r="G27" i="7" s="1"/>
  <c r="F24" i="7"/>
  <c r="F27" i="7" s="1"/>
  <c r="G16" i="7"/>
  <c r="F16" i="7"/>
  <c r="G15" i="7"/>
  <c r="F15" i="7"/>
  <c r="G14" i="7"/>
  <c r="F14" i="7"/>
  <c r="N25" i="4" l="1"/>
  <c r="N27" i="4" s="1"/>
  <c r="N24" i="4"/>
  <c r="N16" i="4"/>
  <c r="N15" i="4"/>
  <c r="N14" i="4"/>
  <c r="J24" i="4"/>
  <c r="J27" i="4" s="1"/>
  <c r="J16" i="4"/>
  <c r="J15" i="4"/>
  <c r="J14" i="4"/>
  <c r="F24" i="4"/>
  <c r="F27" i="4" s="1"/>
  <c r="F16" i="4"/>
  <c r="F15" i="4"/>
  <c r="F14" i="4"/>
  <c r="F45" i="5" l="1"/>
  <c r="F9" i="5"/>
  <c r="F9" i="2"/>
  <c r="F45" i="2"/>
  <c r="F14" i="2"/>
  <c r="F10" i="2"/>
  <c r="F24" i="6" l="1"/>
  <c r="E22" i="6"/>
  <c r="H27" i="5"/>
  <c r="G45" i="4"/>
  <c r="G44" i="4"/>
  <c r="G39" i="4"/>
  <c r="G14" i="4"/>
  <c r="I9" i="2" l="1"/>
  <c r="G45" i="2"/>
  <c r="G27" i="2"/>
  <c r="G24" i="6"/>
  <c r="F22" i="6"/>
  <c r="E19" i="6"/>
  <c r="E23" i="6" s="1"/>
  <c r="H45" i="5"/>
  <c r="G44" i="5"/>
  <c r="G19" i="5"/>
  <c r="H27" i="2"/>
  <c r="H45" i="2"/>
  <c r="O44" i="7"/>
  <c r="N44" i="7"/>
  <c r="M44" i="7"/>
  <c r="M45" i="7" s="1"/>
  <c r="L44" i="7"/>
  <c r="K44" i="7"/>
  <c r="J44" i="7"/>
  <c r="I44" i="7"/>
  <c r="G44" i="7"/>
  <c r="O39" i="7"/>
  <c r="O45" i="7" s="1"/>
  <c r="N39" i="7"/>
  <c r="M39" i="7"/>
  <c r="L39" i="7"/>
  <c r="K39" i="7"/>
  <c r="J39" i="7"/>
  <c r="I39" i="7"/>
  <c r="G39" i="7"/>
  <c r="M24" i="7"/>
  <c r="M27" i="7" s="1"/>
  <c r="I24" i="7"/>
  <c r="I27" i="7" s="1"/>
  <c r="H24" i="7"/>
  <c r="H27" i="7" s="1"/>
  <c r="M16" i="7"/>
  <c r="I16" i="7"/>
  <c r="H16" i="7"/>
  <c r="M15" i="7"/>
  <c r="I15" i="7"/>
  <c r="H15" i="7"/>
  <c r="M14" i="7"/>
  <c r="I14" i="7"/>
  <c r="H14" i="7"/>
  <c r="I20" i="6"/>
  <c r="H20" i="6"/>
  <c r="G20" i="6"/>
  <c r="F20" i="6"/>
  <c r="E20" i="6"/>
  <c r="I19" i="6"/>
  <c r="I21" i="6" s="1"/>
  <c r="H19" i="6"/>
  <c r="H21" i="6"/>
  <c r="G19" i="6"/>
  <c r="F19" i="6"/>
  <c r="F21" i="6" s="1"/>
  <c r="I43" i="5"/>
  <c r="I42" i="5"/>
  <c r="I41" i="5"/>
  <c r="I40" i="5"/>
  <c r="I39" i="5"/>
  <c r="I38" i="5"/>
  <c r="I37" i="5"/>
  <c r="I36" i="5"/>
  <c r="I35" i="5"/>
  <c r="I34" i="5"/>
  <c r="I33" i="5"/>
  <c r="I32" i="5"/>
  <c r="I31" i="5"/>
  <c r="I30" i="5"/>
  <c r="I29" i="5"/>
  <c r="I28" i="5"/>
  <c r="I26" i="5"/>
  <c r="I25" i="5"/>
  <c r="I24" i="5"/>
  <c r="I23" i="5"/>
  <c r="I22" i="5"/>
  <c r="I21" i="5"/>
  <c r="I20" i="5"/>
  <c r="I18" i="5"/>
  <c r="I17" i="5"/>
  <c r="I16" i="5"/>
  <c r="I15" i="5"/>
  <c r="I14" i="5"/>
  <c r="I13" i="5"/>
  <c r="I12" i="5"/>
  <c r="I11" i="5"/>
  <c r="I10" i="5"/>
  <c r="I9" i="5"/>
  <c r="I40" i="2"/>
  <c r="I39" i="2"/>
  <c r="I37" i="2"/>
  <c r="I33" i="2"/>
  <c r="I32" i="2"/>
  <c r="I31" i="2"/>
  <c r="I29" i="2"/>
  <c r="I28" i="2"/>
  <c r="I34" i="2"/>
  <c r="I22" i="2"/>
  <c r="I18" i="2"/>
  <c r="I17" i="2"/>
  <c r="I35" i="2"/>
  <c r="I10" i="2"/>
  <c r="I11" i="2"/>
  <c r="I12" i="2"/>
  <c r="I13" i="2"/>
  <c r="I14" i="2"/>
  <c r="I15" i="2"/>
  <c r="I16" i="2"/>
  <c r="I26" i="2"/>
  <c r="I25" i="2"/>
  <c r="I23" i="2"/>
  <c r="I21" i="2"/>
  <c r="I20" i="2"/>
  <c r="I43" i="2"/>
  <c r="I42" i="2"/>
  <c r="I41" i="2"/>
  <c r="I38" i="2"/>
  <c r="I36" i="2"/>
  <c r="I30" i="2"/>
  <c r="I24" i="2"/>
  <c r="O39" i="4"/>
  <c r="O44" i="4"/>
  <c r="N39" i="4"/>
  <c r="N45" i="4" s="1"/>
  <c r="N44" i="4"/>
  <c r="M39" i="4"/>
  <c r="M44" i="4"/>
  <c r="M45" i="4" s="1"/>
  <c r="L39" i="4"/>
  <c r="L44" i="4"/>
  <c r="L45" i="4"/>
  <c r="K39" i="4"/>
  <c r="K44" i="4"/>
  <c r="K45" i="4"/>
  <c r="J39" i="4"/>
  <c r="J44" i="4"/>
  <c r="I39" i="4"/>
  <c r="I44" i="4"/>
  <c r="O24" i="4"/>
  <c r="O27" i="4" s="1"/>
  <c r="M24" i="4"/>
  <c r="M27" i="4" s="1"/>
  <c r="K24" i="4"/>
  <c r="K27" i="4" s="1"/>
  <c r="I24" i="4"/>
  <c r="I27" i="4" s="1"/>
  <c r="H24" i="4"/>
  <c r="H27" i="4" s="1"/>
  <c r="M16" i="4"/>
  <c r="M15" i="4"/>
  <c r="M14" i="4"/>
  <c r="O16" i="4"/>
  <c r="O15" i="4"/>
  <c r="O14" i="4"/>
  <c r="K16" i="4"/>
  <c r="K15" i="4"/>
  <c r="K14" i="4"/>
  <c r="I16" i="4"/>
  <c r="H16" i="4"/>
  <c r="I15" i="4"/>
  <c r="H15" i="4"/>
  <c r="I14" i="4"/>
  <c r="H14" i="4"/>
  <c r="G24" i="4"/>
  <c r="G27" i="4" s="1"/>
  <c r="G16" i="4"/>
  <c r="G15" i="4"/>
  <c r="G14" i="2"/>
  <c r="E21" i="6"/>
  <c r="G35" i="5"/>
  <c r="G41" i="5"/>
  <c r="G41" i="2"/>
  <c r="G33" i="5"/>
  <c r="G37" i="5"/>
  <c r="G39" i="5"/>
  <c r="G29" i="2"/>
  <c r="G28" i="5"/>
  <c r="G30" i="5"/>
  <c r="G34" i="5"/>
  <c r="G38" i="5"/>
  <c r="G40" i="5"/>
  <c r="G42" i="5"/>
  <c r="I45" i="4" l="1"/>
  <c r="I45" i="5"/>
  <c r="G45" i="5"/>
  <c r="G29" i="5"/>
  <c r="G28" i="2"/>
  <c r="G21" i="2"/>
  <c r="G43" i="5"/>
  <c r="G16" i="2"/>
  <c r="G45" i="7"/>
  <c r="G18" i="2"/>
  <c r="J45" i="7"/>
  <c r="G36" i="5"/>
  <c r="G31" i="5"/>
  <c r="K45" i="7"/>
  <c r="G32" i="5"/>
  <c r="G9" i="2"/>
  <c r="J45" i="4"/>
  <c r="O45" i="4"/>
  <c r="G19" i="2"/>
  <c r="G25" i="2"/>
  <c r="G24" i="2"/>
  <c r="G36" i="2"/>
  <c r="L45" i="7"/>
  <c r="G12" i="2"/>
  <c r="G39" i="2"/>
  <c r="G11" i="2"/>
  <c r="G38" i="2"/>
  <c r="I27" i="2"/>
  <c r="G22" i="2"/>
  <c r="G15" i="2"/>
  <c r="G43" i="2"/>
  <c r="G23" i="2"/>
  <c r="G30" i="2"/>
  <c r="F23" i="6"/>
  <c r="G26" i="2"/>
  <c r="G32" i="2"/>
  <c r="G13" i="2"/>
  <c r="G40" i="2"/>
  <c r="I45" i="7"/>
  <c r="G20" i="2"/>
  <c r="G17" i="2"/>
  <c r="G10" i="2"/>
  <c r="G31" i="2"/>
  <c r="N45" i="7"/>
  <c r="I23" i="6"/>
  <c r="H22" i="6"/>
  <c r="H23" i="6"/>
  <c r="G23" i="6"/>
  <c r="G22" i="6"/>
  <c r="I27" i="5"/>
  <c r="G33" i="2"/>
  <c r="G12" i="5"/>
  <c r="G26" i="5"/>
  <c r="G10" i="5"/>
  <c r="G15" i="5"/>
  <c r="G27" i="5"/>
  <c r="G9" i="5"/>
  <c r="G23" i="5"/>
  <c r="G24" i="5"/>
  <c r="G21" i="5"/>
  <c r="G22" i="5"/>
  <c r="G11" i="5"/>
  <c r="G34" i="2"/>
  <c r="G37" i="2"/>
  <c r="G20" i="5"/>
  <c r="G44" i="2"/>
  <c r="G17" i="5"/>
  <c r="G42" i="2"/>
  <c r="I45" i="2"/>
  <c r="G18" i="5"/>
  <c r="G21" i="6"/>
  <c r="G35" i="2"/>
  <c r="G25" i="5"/>
  <c r="G16" i="5"/>
  <c r="G13" i="5"/>
  <c r="G14" i="5"/>
</calcChain>
</file>

<file path=xl/comments1.xml><?xml version="1.0" encoding="utf-8"?>
<comments xmlns="http://schemas.openxmlformats.org/spreadsheetml/2006/main">
  <authors>
    <author>広島県</author>
  </authors>
  <commentList>
    <comment ref="I32" authorId="0" shapeId="0">
      <text>
        <r>
          <rPr>
            <sz val="9"/>
            <color indexed="81"/>
            <rFont val="ＭＳ Ｐゴシック"/>
            <family val="3"/>
            <charset val="128"/>
          </rPr>
          <t>営業外集積は9,510千円であるが、経常利益を合わせるため、切り捨て調整</t>
        </r>
      </text>
    </comment>
  </commentList>
</comments>
</file>

<file path=xl/sharedStrings.xml><?xml version="1.0" encoding="utf-8"?>
<sst xmlns="http://schemas.openxmlformats.org/spreadsheetml/2006/main" count="446" uniqueCount="267">
  <si>
    <t>団体名</t>
  </si>
  <si>
    <t>（単位：百万円、％）</t>
  </si>
  <si>
    <t>構成比</t>
  </si>
  <si>
    <t>地方税</t>
  </si>
  <si>
    <t>地方譲与税</t>
  </si>
  <si>
    <t>地方交付税</t>
  </si>
  <si>
    <t>国庫支出金</t>
  </si>
  <si>
    <t>地方債</t>
  </si>
  <si>
    <t>その他の収入</t>
  </si>
  <si>
    <t>歳　入　合　計</t>
  </si>
  <si>
    <t>義務的経費</t>
  </si>
  <si>
    <t>うち人件費</t>
  </si>
  <si>
    <t>　　公債費</t>
  </si>
  <si>
    <t>その他の経費</t>
  </si>
  <si>
    <t>うち物件費</t>
  </si>
  <si>
    <t>　　積立金</t>
  </si>
  <si>
    <t>投資的経費</t>
  </si>
  <si>
    <t>うち普通建設事業費</t>
  </si>
  <si>
    <t>歳　出　合  計</t>
  </si>
  <si>
    <t>（注１）原則として表示単位未満を四捨五入して端数調整していないため、合計等と一致しない場合がある。</t>
  </si>
  <si>
    <t>（注２）構成比は表内計数により計算している。</t>
  </si>
  <si>
    <t>対前年度
伸び率</t>
  </si>
  <si>
    <t>うち都道府県民税</t>
  </si>
  <si>
    <t>うち所得割</t>
  </si>
  <si>
    <t>　　法人税割</t>
  </si>
  <si>
    <t>　　利子割</t>
  </si>
  <si>
    <t>うち事業税</t>
  </si>
  <si>
    <t>うち個人分</t>
  </si>
  <si>
    <t>　　法人分</t>
  </si>
  <si>
    <t>うち地方消費税</t>
  </si>
  <si>
    <t>使用料・手数料</t>
  </si>
  <si>
    <t>財産収入</t>
  </si>
  <si>
    <t>　　扶助費</t>
  </si>
  <si>
    <t>　　維持補修費</t>
  </si>
  <si>
    <t>　　補助費等</t>
  </si>
  <si>
    <t>　　繰出金</t>
  </si>
  <si>
    <t>　　投資・出資・貸付金</t>
  </si>
  <si>
    <t>　　単独事業</t>
  </si>
  <si>
    <t>うち災害復旧事業費</t>
  </si>
  <si>
    <t>　　失業対策事業費</t>
  </si>
  <si>
    <t>(a)</t>
  </si>
  <si>
    <t>(b)</t>
  </si>
  <si>
    <t>(c)</t>
  </si>
  <si>
    <t>(d)</t>
  </si>
  <si>
    <t>(e)</t>
  </si>
  <si>
    <t>(f)</t>
  </si>
  <si>
    <t>2.公営企業会計の状況</t>
  </si>
  <si>
    <t>　　　　　　（単位：百万円）</t>
  </si>
  <si>
    <t>法適用企業</t>
  </si>
  <si>
    <t>総収益</t>
  </si>
  <si>
    <t>うち経常収益</t>
  </si>
  <si>
    <t xml:space="preserve">    特別利益</t>
  </si>
  <si>
    <t>総費用</t>
  </si>
  <si>
    <t>うち経常費用</t>
  </si>
  <si>
    <t xml:space="preserve">    特別損失</t>
  </si>
  <si>
    <t xml:space="preserve">経常損益 </t>
  </si>
  <si>
    <t xml:space="preserve">特別損益 </t>
  </si>
  <si>
    <t xml:space="preserve">純損益   </t>
  </si>
  <si>
    <t>累積欠損金</t>
  </si>
  <si>
    <t>不良債務</t>
  </si>
  <si>
    <t>資本的収入</t>
  </si>
  <si>
    <t>うち企業債</t>
  </si>
  <si>
    <t>資本的収入（純計） 　</t>
  </si>
  <si>
    <t>資本的支出</t>
  </si>
  <si>
    <t>　</t>
  </si>
  <si>
    <t>うち企業債償還金</t>
  </si>
  <si>
    <t>資本的収入が資本的支出に</t>
  </si>
  <si>
    <t xml:space="preserve">不足する額の補てん財源　 </t>
  </si>
  <si>
    <t>法非適用企業</t>
  </si>
  <si>
    <t>うち営業収益</t>
  </si>
  <si>
    <t>うち料金収入</t>
  </si>
  <si>
    <t>うち営業外収益</t>
  </si>
  <si>
    <t>うち営業費用</t>
  </si>
  <si>
    <t>　　営業外費用</t>
  </si>
  <si>
    <t>収支差引</t>
  </si>
  <si>
    <t>資本的収入　</t>
  </si>
  <si>
    <t>うち地方債</t>
  </si>
  <si>
    <t>うち地方債償還金</t>
  </si>
  <si>
    <t>収支再差引</t>
  </si>
  <si>
    <t>積立金</t>
  </si>
  <si>
    <t>形式収支</t>
  </si>
  <si>
    <t>実質収支</t>
  </si>
  <si>
    <t>損益収支</t>
    <rPh sb="0" eb="2">
      <t>ソンエキ</t>
    </rPh>
    <rPh sb="2" eb="4">
      <t>シュウシ</t>
    </rPh>
    <phoneticPr fontId="9"/>
  </si>
  <si>
    <t>資本収支</t>
    <rPh sb="0" eb="2">
      <t>シホン</t>
    </rPh>
    <rPh sb="2" eb="4">
      <t>シュウシ</t>
    </rPh>
    <phoneticPr fontId="9"/>
  </si>
  <si>
    <t>収益的収支</t>
    <rPh sb="0" eb="3">
      <t>シュウエキテキ</t>
    </rPh>
    <rPh sb="3" eb="5">
      <t>シュウシ</t>
    </rPh>
    <phoneticPr fontId="9"/>
  </si>
  <si>
    <t>資本的収支</t>
    <rPh sb="0" eb="2">
      <t>シホン</t>
    </rPh>
    <rPh sb="2" eb="3">
      <t>テキ</t>
    </rPh>
    <rPh sb="3" eb="5">
      <t>シュウシ</t>
    </rPh>
    <phoneticPr fontId="9"/>
  </si>
  <si>
    <t>その他</t>
    <rPh sb="2" eb="3">
      <t>タ</t>
    </rPh>
    <phoneticPr fontId="9"/>
  </si>
  <si>
    <t>普　　　通　　　会　　　計</t>
    <rPh sb="0" eb="1">
      <t>アマネ</t>
    </rPh>
    <rPh sb="4" eb="5">
      <t>ツウ</t>
    </rPh>
    <rPh sb="8" eb="9">
      <t>カイ</t>
    </rPh>
    <rPh sb="12" eb="13">
      <t>ケイ</t>
    </rPh>
    <phoneticPr fontId="9"/>
  </si>
  <si>
    <t>歳　　　出</t>
    <rPh sb="0" eb="1">
      <t>トシ</t>
    </rPh>
    <rPh sb="4" eb="5">
      <t>デ</t>
    </rPh>
    <phoneticPr fontId="9"/>
  </si>
  <si>
    <t>歳　　　入</t>
    <rPh sb="0" eb="1">
      <t>トシ</t>
    </rPh>
    <rPh sb="4" eb="5">
      <t>イ</t>
    </rPh>
    <phoneticPr fontId="9"/>
  </si>
  <si>
    <t>予算額</t>
    <rPh sb="0" eb="2">
      <t>ヨサン</t>
    </rPh>
    <rPh sb="2" eb="3">
      <t>ガク</t>
    </rPh>
    <phoneticPr fontId="9"/>
  </si>
  <si>
    <t>うち補助事業(国直轄事業負担金を含む)</t>
    <rPh sb="7" eb="8">
      <t>クニ</t>
    </rPh>
    <rPh sb="8" eb="10">
      <t>チョッカツ</t>
    </rPh>
    <rPh sb="10" eb="12">
      <t>ジギョウ</t>
    </rPh>
    <rPh sb="12" eb="15">
      <t>フタンキン</t>
    </rPh>
    <rPh sb="16" eb="17">
      <t>フク</t>
    </rPh>
    <phoneticPr fontId="9"/>
  </si>
  <si>
    <t>1.普通会計の状況</t>
    <rPh sb="2" eb="4">
      <t>フツウ</t>
    </rPh>
    <rPh sb="4" eb="6">
      <t>カイケイ</t>
    </rPh>
    <phoneticPr fontId="9"/>
  </si>
  <si>
    <t>うち不動産取得税</t>
    <phoneticPr fontId="9"/>
  </si>
  <si>
    <t>うち固定資産税</t>
    <phoneticPr fontId="9"/>
  </si>
  <si>
    <t xml:space="preserve"> </t>
    <phoneticPr fontId="9"/>
  </si>
  <si>
    <t>(b-e)</t>
    <phoneticPr fontId="11"/>
  </si>
  <si>
    <t>(c-f)</t>
    <phoneticPr fontId="11"/>
  </si>
  <si>
    <t>(a-d)</t>
    <phoneticPr fontId="11"/>
  </si>
  <si>
    <t>(g)</t>
    <phoneticPr fontId="11"/>
  </si>
  <si>
    <t>(h)</t>
    <phoneticPr fontId="11"/>
  </si>
  <si>
    <t>差引不足額 (▲)</t>
    <phoneticPr fontId="14"/>
  </si>
  <si>
    <t>(i=g-h)</t>
    <phoneticPr fontId="11"/>
  </si>
  <si>
    <t>(j)</t>
    <phoneticPr fontId="11"/>
  </si>
  <si>
    <t>補てん財源不足額(▲)</t>
    <phoneticPr fontId="14"/>
  </si>
  <si>
    <t>(i+j)</t>
    <phoneticPr fontId="11"/>
  </si>
  <si>
    <t>　　　　　　（単位：百万円）</t>
    <phoneticPr fontId="14"/>
  </si>
  <si>
    <t>(c=a-b)</t>
    <phoneticPr fontId="9"/>
  </si>
  <si>
    <t>(f=d-e)</t>
    <phoneticPr fontId="9"/>
  </si>
  <si>
    <t>(g=c+f)</t>
    <phoneticPr fontId="9"/>
  </si>
  <si>
    <t>（注）原則として表示単位未満を四捨五入して端数調整していないため、合計等と一致しない場合がある。</t>
    <phoneticPr fontId="14"/>
  </si>
  <si>
    <t>３.普通会計の状況</t>
    <phoneticPr fontId="9"/>
  </si>
  <si>
    <t>（2）最近の普通会計決算及び財政指標等の状況</t>
  </si>
  <si>
    <t>(単位:百万円、％)</t>
  </si>
  <si>
    <t>区分</t>
  </si>
  <si>
    <t>決　算　規　模　・　財　政　指　標　等</t>
    <rPh sb="0" eb="1">
      <t>ケツ</t>
    </rPh>
    <rPh sb="2" eb="3">
      <t>サン</t>
    </rPh>
    <rPh sb="4" eb="5">
      <t>キ</t>
    </rPh>
    <rPh sb="6" eb="7">
      <t>ノット</t>
    </rPh>
    <rPh sb="10" eb="11">
      <t>ザイ</t>
    </rPh>
    <rPh sb="12" eb="13">
      <t>セイ</t>
    </rPh>
    <rPh sb="14" eb="15">
      <t>ユビ</t>
    </rPh>
    <rPh sb="16" eb="17">
      <t>シルベ</t>
    </rPh>
    <rPh sb="18" eb="19">
      <t>トウ</t>
    </rPh>
    <phoneticPr fontId="9"/>
  </si>
  <si>
    <t xml:space="preserve">歳入総額    </t>
  </si>
  <si>
    <t>(a)</t>
    <phoneticPr fontId="9"/>
  </si>
  <si>
    <t>うち一般財源総額</t>
  </si>
  <si>
    <t>歳出総額</t>
  </si>
  <si>
    <t>歳入歳出差引</t>
  </si>
  <si>
    <t>翌年度への繰越財源</t>
  </si>
  <si>
    <t>実質収支</t>
    <phoneticPr fontId="14"/>
  </si>
  <si>
    <t>単年度収支</t>
    <rPh sb="0" eb="3">
      <t>タンネンド</t>
    </rPh>
    <rPh sb="3" eb="5">
      <t>シュウシ</t>
    </rPh>
    <phoneticPr fontId="14"/>
  </si>
  <si>
    <t>繰上償還金</t>
    <rPh sb="0" eb="2">
      <t>クリア</t>
    </rPh>
    <rPh sb="2" eb="5">
      <t>ショウカンキン</t>
    </rPh>
    <phoneticPr fontId="14"/>
  </si>
  <si>
    <t>実質単年度収支</t>
    <rPh sb="0" eb="2">
      <t>ジッシツ</t>
    </rPh>
    <phoneticPr fontId="14"/>
  </si>
  <si>
    <t>積立金現在高</t>
  </si>
  <si>
    <t>債務負担行為（翌年度以降支出予定額）</t>
  </si>
  <si>
    <t>地方債現在高</t>
  </si>
  <si>
    <t>後年度財政負担</t>
  </si>
  <si>
    <t>(f=d+e-c)</t>
    <phoneticPr fontId="9"/>
  </si>
  <si>
    <t>地方債現在高の一般財源総額比</t>
  </si>
  <si>
    <t>(e/b)</t>
    <phoneticPr fontId="9"/>
  </si>
  <si>
    <t>後年度財政負担の一般財源総額比</t>
  </si>
  <si>
    <t>(f/b)</t>
    <phoneticPr fontId="9"/>
  </si>
  <si>
    <t>一人あたり地方債現在高</t>
  </si>
  <si>
    <t>(e/g、円)</t>
    <rPh sb="5" eb="6">
      <t>エン</t>
    </rPh>
    <phoneticPr fontId="14"/>
  </si>
  <si>
    <t>一人あたり後年度財政負担</t>
  </si>
  <si>
    <t>(f/g、円)</t>
    <rPh sb="5" eb="6">
      <t>エン</t>
    </rPh>
    <phoneticPr fontId="14"/>
  </si>
  <si>
    <t>人口　（注 1）</t>
    <rPh sb="4" eb="5">
      <t>チュウ</t>
    </rPh>
    <phoneticPr fontId="9"/>
  </si>
  <si>
    <t>(g、人)</t>
    <rPh sb="3" eb="4">
      <t>ニン</t>
    </rPh>
    <phoneticPr fontId="14"/>
  </si>
  <si>
    <t xml:space="preserve">標準財政規模  </t>
  </si>
  <si>
    <t>財政力指数</t>
  </si>
  <si>
    <t>実質収支比率</t>
  </si>
  <si>
    <t>経常収支比率</t>
  </si>
  <si>
    <t>自主財源比率</t>
  </si>
  <si>
    <t>健全化判断比率</t>
    <rPh sb="0" eb="3">
      <t>ケンゼンカ</t>
    </rPh>
    <rPh sb="3" eb="5">
      <t>ハンダン</t>
    </rPh>
    <rPh sb="5" eb="7">
      <t>ヒリツ</t>
    </rPh>
    <phoneticPr fontId="9"/>
  </si>
  <si>
    <t>実質赤字比率</t>
    <rPh sb="0" eb="2">
      <t>ジッシツ</t>
    </rPh>
    <rPh sb="2" eb="4">
      <t>アカジ</t>
    </rPh>
    <rPh sb="4" eb="6">
      <t>ヒリツ</t>
    </rPh>
    <phoneticPr fontId="14"/>
  </si>
  <si>
    <t>連結実質赤字比率</t>
    <rPh sb="0" eb="2">
      <t>レンケツ</t>
    </rPh>
    <rPh sb="2" eb="4">
      <t>ジッシツ</t>
    </rPh>
    <rPh sb="4" eb="6">
      <t>アカジ</t>
    </rPh>
    <rPh sb="6" eb="8">
      <t>ヒリツ</t>
    </rPh>
    <phoneticPr fontId="14"/>
  </si>
  <si>
    <t>実質公債費比率</t>
    <rPh sb="0" eb="2">
      <t>ジッシツ</t>
    </rPh>
    <rPh sb="2" eb="4">
      <t>コウサイ</t>
    </rPh>
    <rPh sb="4" eb="5">
      <t>ヒ</t>
    </rPh>
    <rPh sb="5" eb="7">
      <t>ヒリツ</t>
    </rPh>
    <phoneticPr fontId="14"/>
  </si>
  <si>
    <t>将来負担比率</t>
    <rPh sb="0" eb="2">
      <t>ショウライ</t>
    </rPh>
    <rPh sb="2" eb="4">
      <t>フタン</t>
    </rPh>
    <rPh sb="4" eb="6">
      <t>ヒリツ</t>
    </rPh>
    <phoneticPr fontId="14"/>
  </si>
  <si>
    <t>４.公営企業会計の状況</t>
    <phoneticPr fontId="14"/>
  </si>
  <si>
    <t>(b-e)</t>
    <phoneticPr fontId="11"/>
  </si>
  <si>
    <t>(c-f)</t>
    <phoneticPr fontId="11"/>
  </si>
  <si>
    <t>(a-d)</t>
    <phoneticPr fontId="11"/>
  </si>
  <si>
    <t>(g)</t>
    <phoneticPr fontId="11"/>
  </si>
  <si>
    <t>(h)</t>
    <phoneticPr fontId="11"/>
  </si>
  <si>
    <t>差引不足額 (▲)</t>
    <phoneticPr fontId="14"/>
  </si>
  <si>
    <t>(i=g-h)</t>
    <phoneticPr fontId="11"/>
  </si>
  <si>
    <t>(j)</t>
    <phoneticPr fontId="11"/>
  </si>
  <si>
    <t>補てん財源不足額(▲)</t>
    <phoneticPr fontId="14"/>
  </si>
  <si>
    <t>(i+j)</t>
    <phoneticPr fontId="11"/>
  </si>
  <si>
    <t>　　　　　　（単位：百万円）</t>
    <phoneticPr fontId="14"/>
  </si>
  <si>
    <t>(c=a-b)</t>
    <phoneticPr fontId="9"/>
  </si>
  <si>
    <t>(f=d-e)</t>
    <phoneticPr fontId="9"/>
  </si>
  <si>
    <t>(g=c+f)</t>
    <phoneticPr fontId="9"/>
  </si>
  <si>
    <t>（注）原則として表示単位未満を四捨五入して端数調整していないため、合計等と一致しない場合がある。</t>
    <phoneticPr fontId="14"/>
  </si>
  <si>
    <t>５.第三セクター(公社・株式会社形態の三セク)の状況</t>
    <phoneticPr fontId="14"/>
  </si>
  <si>
    <t>　（単位：百万円）</t>
  </si>
  <si>
    <t>出資状況</t>
    <rPh sb="0" eb="2">
      <t>シュッシ</t>
    </rPh>
    <rPh sb="2" eb="4">
      <t>ジョウキョウ</t>
    </rPh>
    <phoneticPr fontId="14"/>
  </si>
  <si>
    <t>出資団体数</t>
  </si>
  <si>
    <t>出資金額</t>
    <rPh sb="0" eb="2">
      <t>シュッシ</t>
    </rPh>
    <rPh sb="2" eb="4">
      <t>キンガク</t>
    </rPh>
    <phoneticPr fontId="9"/>
  </si>
  <si>
    <t>総額</t>
  </si>
  <si>
    <t>当該団体</t>
  </si>
  <si>
    <t>その他団体</t>
  </si>
  <si>
    <t>民間</t>
  </si>
  <si>
    <t>国</t>
  </si>
  <si>
    <t>その他</t>
  </si>
  <si>
    <t>貸借対照表</t>
  </si>
  <si>
    <t>資産</t>
    <rPh sb="0" eb="2">
      <t>シサン</t>
    </rPh>
    <phoneticPr fontId="9"/>
  </si>
  <si>
    <t>流動資産</t>
  </si>
  <si>
    <t>固定資産</t>
  </si>
  <si>
    <t>繰延資産</t>
  </si>
  <si>
    <t>資産合計</t>
  </si>
  <si>
    <t>負債</t>
    <rPh sb="0" eb="2">
      <t>フサイ</t>
    </rPh>
    <phoneticPr fontId="9"/>
  </si>
  <si>
    <t>流動負債</t>
  </si>
  <si>
    <t>固定負債</t>
  </si>
  <si>
    <t>特別法上の引当金等</t>
  </si>
  <si>
    <t>負債合計</t>
  </si>
  <si>
    <t>資本</t>
    <rPh sb="0" eb="2">
      <t>シホン</t>
    </rPh>
    <phoneticPr fontId="9"/>
  </si>
  <si>
    <t>資本金</t>
  </si>
  <si>
    <t>剰余金</t>
  </si>
  <si>
    <t>法定準備金</t>
  </si>
  <si>
    <t>資本合計</t>
  </si>
  <si>
    <t>負債・資本合計</t>
  </si>
  <si>
    <t>損益計算書</t>
    <rPh sb="0" eb="2">
      <t>ソンエキ</t>
    </rPh>
    <rPh sb="2" eb="5">
      <t>ケイサンショ</t>
    </rPh>
    <phoneticPr fontId="14"/>
  </si>
  <si>
    <t>事業・経常損益</t>
    <rPh sb="0" eb="2">
      <t>ジギョウ</t>
    </rPh>
    <rPh sb="3" eb="5">
      <t>ケイジョウ</t>
    </rPh>
    <rPh sb="5" eb="7">
      <t>ソンエキ</t>
    </rPh>
    <phoneticPr fontId="9"/>
  </si>
  <si>
    <t>営業収益</t>
  </si>
  <si>
    <t>営業費用</t>
  </si>
  <si>
    <t>一般管理費</t>
    <rPh sb="0" eb="2">
      <t>イッパン</t>
    </rPh>
    <rPh sb="2" eb="5">
      <t>カンリヒ</t>
    </rPh>
    <phoneticPr fontId="14"/>
  </si>
  <si>
    <t>(c)</t>
    <phoneticPr fontId="14"/>
  </si>
  <si>
    <t xml:space="preserve">営業利益          </t>
  </si>
  <si>
    <t>(d=a-b-c)</t>
    <phoneticPr fontId="14"/>
  </si>
  <si>
    <t>営業外収益</t>
  </si>
  <si>
    <t>(e)</t>
    <phoneticPr fontId="14"/>
  </si>
  <si>
    <t>営業外費用</t>
  </si>
  <si>
    <t>(f)</t>
    <phoneticPr fontId="14"/>
  </si>
  <si>
    <t xml:space="preserve">経常利益      </t>
  </si>
  <si>
    <t>(g=d+e-f)</t>
    <phoneticPr fontId="14"/>
  </si>
  <si>
    <t>特別損失</t>
    <rPh sb="0" eb="2">
      <t>トクベツ</t>
    </rPh>
    <rPh sb="2" eb="4">
      <t>ソンシツ</t>
    </rPh>
    <phoneticPr fontId="9"/>
  </si>
  <si>
    <t>特別利益</t>
  </si>
  <si>
    <t>(h)</t>
    <phoneticPr fontId="14"/>
  </si>
  <si>
    <t>特別損失</t>
  </si>
  <si>
    <t>(i)</t>
    <phoneticPr fontId="14"/>
  </si>
  <si>
    <t>特定準備金計上前利益</t>
    <rPh sb="0" eb="2">
      <t>トクテイ</t>
    </rPh>
    <rPh sb="2" eb="5">
      <t>ジュンビキン</t>
    </rPh>
    <rPh sb="5" eb="7">
      <t>ケイジョウ</t>
    </rPh>
    <rPh sb="7" eb="8">
      <t>マエ</t>
    </rPh>
    <rPh sb="8" eb="10">
      <t>リエキ</t>
    </rPh>
    <phoneticPr fontId="14"/>
  </si>
  <si>
    <t>(j=g+h-i)</t>
    <phoneticPr fontId="14"/>
  </si>
  <si>
    <t>特定準備金取崩</t>
    <rPh sb="0" eb="2">
      <t>トクテイ</t>
    </rPh>
    <rPh sb="2" eb="5">
      <t>ジュンビキン</t>
    </rPh>
    <rPh sb="5" eb="7">
      <t>トリクズシ</t>
    </rPh>
    <phoneticPr fontId="14"/>
  </si>
  <si>
    <t>(k)</t>
    <phoneticPr fontId="14"/>
  </si>
  <si>
    <t>特定準備金繰入</t>
    <rPh sb="0" eb="2">
      <t>トクテイ</t>
    </rPh>
    <rPh sb="2" eb="5">
      <t>ジュンビキン</t>
    </rPh>
    <rPh sb="5" eb="7">
      <t>クリイレ</t>
    </rPh>
    <phoneticPr fontId="14"/>
  </si>
  <si>
    <t>(l)</t>
    <phoneticPr fontId="14"/>
  </si>
  <si>
    <t>法人税等</t>
  </si>
  <si>
    <t>(m)</t>
    <phoneticPr fontId="14"/>
  </si>
  <si>
    <t xml:space="preserve">当期利益  </t>
  </si>
  <si>
    <t>(ｎ=g+h-i-m)</t>
    <phoneticPr fontId="14"/>
  </si>
  <si>
    <t>（注１）住宅供給公社については（n=j+k-l-m）</t>
    <rPh sb="1" eb="2">
      <t>チュウ</t>
    </rPh>
    <rPh sb="4" eb="6">
      <t>ジュウタク</t>
    </rPh>
    <rPh sb="6" eb="8">
      <t>キョウキュウ</t>
    </rPh>
    <rPh sb="8" eb="10">
      <t>コウシャ</t>
    </rPh>
    <phoneticPr fontId="14"/>
  </si>
  <si>
    <t>前期繰越利益</t>
  </si>
  <si>
    <t>(o)</t>
    <phoneticPr fontId="14"/>
  </si>
  <si>
    <t xml:space="preserve">当期未処分利益    </t>
  </si>
  <si>
    <t>(p=n+o)</t>
    <phoneticPr fontId="14"/>
  </si>
  <si>
    <t>（注１）住宅供給公社については14年度から新公社会計基準を適用しているため、一般管理費、特定準備金計上前利益、特定準備金取崩・繰入額を計上している。</t>
    <rPh sb="4" eb="6">
      <t>ジュウタク</t>
    </rPh>
    <rPh sb="6" eb="8">
      <t>キョウキュウ</t>
    </rPh>
    <rPh sb="8" eb="10">
      <t>コウシャ</t>
    </rPh>
    <rPh sb="17" eb="19">
      <t>ネンド</t>
    </rPh>
    <rPh sb="21" eb="22">
      <t>シン</t>
    </rPh>
    <rPh sb="22" eb="24">
      <t>コウシャ</t>
    </rPh>
    <rPh sb="24" eb="26">
      <t>カイケイ</t>
    </rPh>
    <rPh sb="26" eb="28">
      <t>キジュン</t>
    </rPh>
    <rPh sb="29" eb="31">
      <t>テキヨウ</t>
    </rPh>
    <rPh sb="38" eb="40">
      <t>イッパン</t>
    </rPh>
    <rPh sb="40" eb="43">
      <t>カンリヒ</t>
    </rPh>
    <rPh sb="44" eb="46">
      <t>トクテイ</t>
    </rPh>
    <rPh sb="46" eb="49">
      <t>ジュンビキン</t>
    </rPh>
    <rPh sb="49" eb="51">
      <t>ケイジョウ</t>
    </rPh>
    <rPh sb="51" eb="52">
      <t>マエ</t>
    </rPh>
    <rPh sb="52" eb="54">
      <t>リエキ</t>
    </rPh>
    <rPh sb="55" eb="57">
      <t>トクテイ</t>
    </rPh>
    <rPh sb="57" eb="60">
      <t>ジュンビキン</t>
    </rPh>
    <rPh sb="60" eb="62">
      <t>トリクズシ</t>
    </rPh>
    <rPh sb="63" eb="65">
      <t>クリイレ</t>
    </rPh>
    <rPh sb="65" eb="66">
      <t>ガク</t>
    </rPh>
    <rPh sb="67" eb="69">
      <t>ケイジョウ</t>
    </rPh>
    <phoneticPr fontId="14"/>
  </si>
  <si>
    <t>（注２）原則として表示単位未満を四捨五入して端数調整していないため、合計等と一致しない場合がある。</t>
    <phoneticPr fontId="14"/>
  </si>
  <si>
    <r>
      <rPr>
        <sz val="11"/>
        <rFont val="游ゴシック"/>
        <family val="1"/>
        <charset val="128"/>
      </rPr>
      <t>29</t>
    </r>
    <r>
      <rPr>
        <sz val="11"/>
        <rFont val="明朝"/>
        <family val="1"/>
        <charset val="128"/>
      </rPr>
      <t>年度</t>
    </r>
    <rPh sb="2" eb="4">
      <t>ネンド</t>
    </rPh>
    <phoneticPr fontId="18"/>
  </si>
  <si>
    <r>
      <rPr>
        <sz val="11"/>
        <rFont val="游ゴシック"/>
        <family val="1"/>
        <charset val="128"/>
      </rPr>
      <t>30</t>
    </r>
    <r>
      <rPr>
        <sz val="11"/>
        <rFont val="明朝"/>
        <family val="1"/>
        <charset val="128"/>
      </rPr>
      <t>年度</t>
    </r>
    <rPh sb="2" eb="4">
      <t>ネンド</t>
    </rPh>
    <phoneticPr fontId="18"/>
  </si>
  <si>
    <t>元年度</t>
    <rPh sb="0" eb="1">
      <t>ガン</t>
    </rPh>
    <rPh sb="1" eb="3">
      <t>ネンド</t>
    </rPh>
    <phoneticPr fontId="18"/>
  </si>
  <si>
    <t>２年度</t>
    <rPh sb="1" eb="3">
      <t>ネンド</t>
    </rPh>
    <phoneticPr fontId="18"/>
  </si>
  <si>
    <t>予算額</t>
    <phoneticPr fontId="9"/>
  </si>
  <si>
    <t>決算額</t>
    <phoneticPr fontId="16"/>
  </si>
  <si>
    <t>（1）令和５年度普通会計予算の状況</t>
    <rPh sb="8" eb="10">
      <t>フツウ</t>
    </rPh>
    <rPh sb="10" eb="12">
      <t>カイケイ</t>
    </rPh>
    <rPh sb="12" eb="14">
      <t>ヨサン</t>
    </rPh>
    <phoneticPr fontId="9"/>
  </si>
  <si>
    <t>令和５年度</t>
    <rPh sb="3" eb="5">
      <t>ネンド</t>
    </rPh>
    <phoneticPr fontId="18"/>
  </si>
  <si>
    <t>(令和５年度予算ﾍﾞｰｽ）</t>
    <rPh sb="6" eb="8">
      <t>ヨサン</t>
    </rPh>
    <phoneticPr fontId="14"/>
  </si>
  <si>
    <t>令和５年度</t>
    <phoneticPr fontId="18"/>
  </si>
  <si>
    <t>（1）令和３年度普通会計決算の状況</t>
  </si>
  <si>
    <t>令和３年度</t>
    <rPh sb="3" eb="5">
      <t>ネンド</t>
    </rPh>
    <phoneticPr fontId="18"/>
  </si>
  <si>
    <t>(令和３年度決算ﾍﾞｰｽ）</t>
  </si>
  <si>
    <t>(令和３年度決算額）</t>
  </si>
  <si>
    <t>令和２年度</t>
    <phoneticPr fontId="18"/>
  </si>
  <si>
    <t>令和２年度</t>
    <rPh sb="3" eb="5">
      <t>ネンド</t>
    </rPh>
    <phoneticPr fontId="18"/>
  </si>
  <si>
    <t>令和４年度</t>
    <rPh sb="3" eb="5">
      <t>ネンド</t>
    </rPh>
    <phoneticPr fontId="18"/>
  </si>
  <si>
    <t>３年度</t>
    <rPh sb="1" eb="3">
      <t>ネンド</t>
    </rPh>
    <phoneticPr fontId="18"/>
  </si>
  <si>
    <t>広島県</t>
    <rPh sb="0" eb="3">
      <t>ヒロシマケン</t>
    </rPh>
    <phoneticPr fontId="9"/>
  </si>
  <si>
    <t>工業用水道事業</t>
    <rPh sb="0" eb="3">
      <t>コウギョウヨウ</t>
    </rPh>
    <rPh sb="3" eb="5">
      <t>スイドウ</t>
    </rPh>
    <rPh sb="5" eb="7">
      <t>ジギョウ</t>
    </rPh>
    <phoneticPr fontId="9"/>
  </si>
  <si>
    <t>土地造成事業</t>
    <rPh sb="0" eb="2">
      <t>トチ</t>
    </rPh>
    <rPh sb="2" eb="4">
      <t>ゾウセイ</t>
    </rPh>
    <rPh sb="4" eb="6">
      <t>ジギョウ</t>
    </rPh>
    <phoneticPr fontId="9"/>
  </si>
  <si>
    <t>水道用水供給事業</t>
    <rPh sb="0" eb="2">
      <t>スイドウ</t>
    </rPh>
    <rPh sb="2" eb="4">
      <t>ヨウスイ</t>
    </rPh>
    <rPh sb="4" eb="6">
      <t>キョウキュウ</t>
    </rPh>
    <rPh sb="6" eb="8">
      <t>ジギョウ</t>
    </rPh>
    <phoneticPr fontId="9"/>
  </si>
  <si>
    <t>病院事業会計</t>
    <rPh sb="0" eb="2">
      <t>ビョウイン</t>
    </rPh>
    <rPh sb="2" eb="4">
      <t>ジギョウ</t>
    </rPh>
    <rPh sb="4" eb="6">
      <t>カイケイ</t>
    </rPh>
    <phoneticPr fontId="9"/>
  </si>
  <si>
    <t>流域下水道事業</t>
    <rPh sb="0" eb="2">
      <t>リュウイキ</t>
    </rPh>
    <rPh sb="2" eb="5">
      <t>ゲスイドウ</t>
    </rPh>
    <rPh sb="5" eb="7">
      <t>ジギョウ</t>
    </rPh>
    <phoneticPr fontId="9"/>
  </si>
  <si>
    <t xml:space="preserve"> 特定環境保全公共下水道事業 </t>
  </si>
  <si>
    <t>港湾整備事業</t>
    <rPh sb="0" eb="2">
      <t>コウワン</t>
    </rPh>
    <rPh sb="2" eb="4">
      <t>セイビ</t>
    </rPh>
    <rPh sb="4" eb="6">
      <t>ジギョウ</t>
    </rPh>
    <phoneticPr fontId="9"/>
  </si>
  <si>
    <t>流域下水道事業</t>
  </si>
  <si>
    <t>特定環境保全公共下水道事業</t>
  </si>
  <si>
    <t>港湾整備事業</t>
  </si>
  <si>
    <t>広島県土地開発公社</t>
    <rPh sb="0" eb="3">
      <t>ヒロシマケン</t>
    </rPh>
    <phoneticPr fontId="14"/>
  </si>
  <si>
    <t>広島県住宅供給公社</t>
  </si>
  <si>
    <t>広島県道路公社</t>
    <rPh sb="0" eb="3">
      <t>ヒロシマケン</t>
    </rPh>
    <phoneticPr fontId="14"/>
  </si>
  <si>
    <t xml:space="preserve"> 広島高速道路公社 </t>
  </si>
  <si>
    <t>㈱ひろしま港湾管理センター</t>
  </si>
  <si>
    <t>㈱ひろしまイノベーション推進機構</t>
    <phoneticPr fontId="14"/>
  </si>
  <si>
    <t>（注1）平成28年度～令和元年度は平成27年度国勢調査、令和2年度は令和2年度国勢調査を基に計上している。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</si>
</sst>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quot;△ &quot;#,##0"/>
    <numFmt numFmtId="177" formatCode="_ * #,##0_ ;_ * &quot;▲ &quot;#,##0_ ;_ * &quot;－&quot;_ ;_ @_ "/>
    <numFmt numFmtId="178" formatCode="_ * #,##0.0_ ;_ * &quot;▲ &quot;#,##0.0_ ;_ * &quot;－&quot;_ ;_ @_ "/>
    <numFmt numFmtId="179" formatCode="#,##0.0;&quot;▲ &quot;#,##0.0"/>
    <numFmt numFmtId="180" formatCode="#,##0;[Red]&quot;△&quot;#,##0"/>
    <numFmt numFmtId="181" formatCode="_ * #,##0.00_ ;_ * &quot;▲ &quot;#,##0.00_ ;_ * &quot;－&quot;_ ;_ @_ "/>
    <numFmt numFmtId="182" formatCode="_ * #,##0.000_ ;_ * &quot;▲ &quot;#,##0.000_ ;_ * &quot;－&quot;_ ;_ @_ "/>
    <numFmt numFmtId="183" formatCode="0.0%"/>
  </numFmts>
  <fonts count="23">
    <font>
      <sz val="11"/>
      <name val="明朝"/>
      <family val="1"/>
      <charset val="128"/>
    </font>
    <font>
      <b/>
      <sz val="11"/>
      <name val="明朝"/>
      <family val="1"/>
      <charset val="128"/>
    </font>
    <font>
      <sz val="11"/>
      <name val="明朝"/>
      <family val="1"/>
      <charset val="128"/>
    </font>
    <font>
      <b/>
      <sz val="12"/>
      <name val="明朝"/>
      <family val="1"/>
      <charset val="128"/>
    </font>
    <font>
      <u/>
      <sz val="11"/>
      <name val="明朝"/>
      <family val="1"/>
      <charset val="128"/>
    </font>
    <font>
      <sz val="11"/>
      <name val="ＭＳ ゴシック"/>
      <family val="3"/>
      <charset val="128"/>
    </font>
    <font>
      <b/>
      <sz val="12"/>
      <name val="ＭＳ ゴシック"/>
      <family val="3"/>
      <charset val="128"/>
    </font>
    <font>
      <b/>
      <sz val="12"/>
      <name val="ｺﾞｼｯｸ"/>
      <family val="3"/>
      <charset val="128"/>
    </font>
    <font>
      <sz val="10"/>
      <name val="明朝"/>
      <family val="1"/>
      <charset val="128"/>
    </font>
    <font>
      <sz val="6"/>
      <name val="ＭＳ Ｐ明朝"/>
      <family val="1"/>
      <charset val="128"/>
    </font>
    <font>
      <sz val="9"/>
      <name val="明朝"/>
      <family val="1"/>
      <charset val="128"/>
    </font>
    <font>
      <sz val="14"/>
      <name val="ＭＳ 明朝"/>
      <family val="1"/>
      <charset val="128"/>
    </font>
    <font>
      <sz val="11"/>
      <name val="ｺﾞｼｯｸ"/>
      <family val="3"/>
      <charset val="128"/>
    </font>
    <font>
      <sz val="11"/>
      <name val="ＭＳ Ｐゴシック"/>
      <family val="3"/>
      <charset val="128"/>
    </font>
    <font>
      <sz val="6"/>
      <name val="明朝"/>
      <family val="1"/>
      <charset val="128"/>
    </font>
    <font>
      <sz val="11"/>
      <name val="ＭＳ 明朝"/>
      <family val="1"/>
      <charset val="128"/>
    </font>
    <font>
      <sz val="6"/>
      <name val="明朝"/>
      <family val="1"/>
      <charset val="128"/>
    </font>
    <font>
      <sz val="8"/>
      <name val="明朝"/>
      <family val="1"/>
      <charset val="128"/>
    </font>
    <font>
      <sz val="6"/>
      <name val="明朝"/>
      <family val="3"/>
      <charset val="128"/>
    </font>
    <font>
      <sz val="11"/>
      <name val="游ゴシック"/>
      <family val="1"/>
      <charset val="128"/>
    </font>
    <font>
      <sz val="11"/>
      <color rgb="FFFF0000"/>
      <name val="明朝"/>
      <family val="1"/>
      <charset val="128"/>
    </font>
    <font>
      <sz val="9"/>
      <color indexed="81"/>
      <name val="ＭＳ Ｐゴシック"/>
      <family val="3"/>
      <charset val="128"/>
    </font>
    <font>
      <u/>
      <sz val="11"/>
      <color theme="10"/>
      <name val="明朝"/>
      <family val="1"/>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s>
  <cellStyleXfs count="6">
    <xf numFmtId="0" fontId="0" fillId="0" borderId="0"/>
    <xf numFmtId="38" fontId="2" fillId="0" borderId="0" applyFont="0" applyFill="0" applyBorder="0" applyAlignment="0" applyProtection="0"/>
    <xf numFmtId="0" fontId="2" fillId="0" borderId="0"/>
    <xf numFmtId="0" fontId="13" fillId="0" borderId="0"/>
    <xf numFmtId="9" fontId="2" fillId="0" borderId="0" applyFont="0" applyFill="0" applyBorder="0" applyAlignment="0" applyProtection="0">
      <alignment vertical="center"/>
    </xf>
    <xf numFmtId="0" fontId="22" fillId="0" borderId="0" applyNumberFormat="0" applyFill="0" applyBorder="0" applyAlignment="0" applyProtection="0"/>
  </cellStyleXfs>
  <cellXfs count="143">
    <xf numFmtId="0" fontId="0" fillId="0" borderId="0" xfId="0"/>
    <xf numFmtId="41" fontId="4" fillId="0" borderId="0" xfId="0" applyNumberFormat="1" applyFont="1" applyAlignment="1">
      <alignment vertical="center"/>
    </xf>
    <xf numFmtId="41" fontId="0" fillId="0" borderId="0" xfId="0" applyNumberFormat="1" applyAlignment="1">
      <alignment vertical="center"/>
    </xf>
    <xf numFmtId="41" fontId="3" fillId="0" borderId="0" xfId="0" applyNumberFormat="1" applyFont="1" applyAlignment="1">
      <alignment vertical="center"/>
    </xf>
    <xf numFmtId="41" fontId="0" fillId="0" borderId="0" xfId="0" quotePrefix="1" applyNumberFormat="1" applyAlignment="1">
      <alignment vertical="center"/>
    </xf>
    <xf numFmtId="41" fontId="3" fillId="0" borderId="1" xfId="0" applyNumberFormat="1" applyFont="1" applyBorder="1" applyAlignment="1">
      <alignment vertical="center"/>
    </xf>
    <xf numFmtId="41" fontId="0" fillId="0" borderId="2" xfId="0" applyNumberFormat="1" applyBorder="1" applyAlignment="1">
      <alignment vertical="center"/>
    </xf>
    <xf numFmtId="41" fontId="0" fillId="0" borderId="3" xfId="0" applyNumberFormat="1" applyBorder="1" applyAlignment="1">
      <alignment vertical="center"/>
    </xf>
    <xf numFmtId="41" fontId="2" fillId="0" borderId="0" xfId="0" applyNumberFormat="1" applyFont="1" applyAlignment="1">
      <alignment vertical="center"/>
    </xf>
    <xf numFmtId="41" fontId="0" fillId="0" borderId="0" xfId="0" applyNumberFormat="1" applyAlignment="1">
      <alignment horizontal="right" vertical="center"/>
    </xf>
    <xf numFmtId="41" fontId="7" fillId="0" borderId="0" xfId="0" applyNumberFormat="1" applyFont="1" applyAlignment="1">
      <alignment vertical="center"/>
    </xf>
    <xf numFmtId="0" fontId="3" fillId="0" borderId="5" xfId="0" applyFont="1" applyBorder="1" applyAlignment="1">
      <alignment horizontal="distributed" vertical="center"/>
    </xf>
    <xf numFmtId="41" fontId="0" fillId="0" borderId="5" xfId="0" applyNumberFormat="1" applyBorder="1" applyAlignment="1">
      <alignment horizontal="left" vertical="center"/>
    </xf>
    <xf numFmtId="41" fontId="1" fillId="0" borderId="0" xfId="0" applyNumberFormat="1" applyFont="1" applyAlignment="1">
      <alignment horizontal="distributed" vertical="center"/>
    </xf>
    <xf numFmtId="41" fontId="6" fillId="0" borderId="0" xfId="0" applyNumberFormat="1" applyFont="1" applyAlignment="1">
      <alignment horizontal="left" vertical="center"/>
    </xf>
    <xf numFmtId="41" fontId="0" fillId="0" borderId="0" xfId="0" quotePrefix="1" applyNumberFormat="1" applyAlignment="1">
      <alignment horizontal="right" vertical="center"/>
    </xf>
    <xf numFmtId="41" fontId="3" fillId="0" borderId="5" xfId="0" applyNumberFormat="1" applyFont="1" applyBorder="1" applyAlignment="1">
      <alignment horizontal="centerContinuous" vertical="center"/>
    </xf>
    <xf numFmtId="41" fontId="5" fillId="0" borderId="0" xfId="0" applyNumberFormat="1" applyFont="1" applyAlignment="1">
      <alignment horizontal="left" vertical="center"/>
    </xf>
    <xf numFmtId="41" fontId="0" fillId="0" borderId="4" xfId="0" applyNumberFormat="1" applyBorder="1" applyAlignment="1">
      <alignment horizontal="centerContinuous" vertical="center"/>
    </xf>
    <xf numFmtId="41" fontId="0" fillId="0" borderId="5" xfId="0" applyNumberFormat="1" applyBorder="1" applyAlignment="1">
      <alignment horizontal="centerContinuous" vertical="center"/>
    </xf>
    <xf numFmtId="0" fontId="3" fillId="0" borderId="5" xfId="0" applyFont="1" applyBorder="1" applyAlignment="1">
      <alignment vertical="center"/>
    </xf>
    <xf numFmtId="41" fontId="8" fillId="0" borderId="0" xfId="0" applyNumberFormat="1" applyFont="1" applyAlignment="1">
      <alignment vertical="center"/>
    </xf>
    <xf numFmtId="41" fontId="8" fillId="0" borderId="0" xfId="0" applyNumberFormat="1" applyFont="1" applyAlignment="1">
      <alignment horizontal="left" vertical="center"/>
    </xf>
    <xf numFmtId="179" fontId="0" fillId="0" borderId="0" xfId="0" applyNumberFormat="1" applyAlignment="1">
      <alignment vertical="center"/>
    </xf>
    <xf numFmtId="41" fontId="13" fillId="0" borderId="0" xfId="0" applyNumberFormat="1" applyFont="1" applyAlignment="1">
      <alignment vertical="center"/>
    </xf>
    <xf numFmtId="176" fontId="0" fillId="0" borderId="0" xfId="0" applyNumberFormat="1" applyAlignment="1">
      <alignment vertical="center"/>
    </xf>
    <xf numFmtId="176" fontId="0" fillId="0" borderId="0" xfId="0" quotePrefix="1" applyNumberFormat="1" applyAlignment="1">
      <alignment horizontal="right" vertical="center"/>
    </xf>
    <xf numFmtId="176" fontId="2" fillId="0" borderId="0" xfId="0" applyNumberFormat="1" applyFont="1" applyAlignment="1">
      <alignment vertical="center"/>
    </xf>
    <xf numFmtId="176" fontId="2" fillId="0" borderId="0" xfId="0" applyNumberFormat="1" applyFont="1" applyAlignment="1">
      <alignment horizontal="center" vertical="center"/>
    </xf>
    <xf numFmtId="177" fontId="2" fillId="0" borderId="0" xfId="1" applyNumberFormat="1" applyBorder="1" applyAlignment="1">
      <alignment vertical="center"/>
    </xf>
    <xf numFmtId="177" fontId="2" fillId="0" borderId="0" xfId="1" quotePrefix="1" applyNumberFormat="1" applyFont="1" applyBorder="1" applyAlignment="1">
      <alignment horizontal="right" vertical="center"/>
    </xf>
    <xf numFmtId="0" fontId="3" fillId="0" borderId="5" xfId="0" applyFont="1" applyBorder="1" applyAlignment="1">
      <alignment horizontal="centerContinuous" vertical="center"/>
    </xf>
    <xf numFmtId="41" fontId="3" fillId="0" borderId="0" xfId="0" applyNumberFormat="1" applyFont="1" applyAlignment="1">
      <alignment horizontal="distributed" vertical="center"/>
    </xf>
    <xf numFmtId="41" fontId="5" fillId="0" borderId="0" xfId="0" applyNumberFormat="1" applyFont="1" applyAlignment="1">
      <alignment vertical="center"/>
    </xf>
    <xf numFmtId="41" fontId="0" fillId="0" borderId="8" xfId="0" applyNumberFormat="1" applyBorder="1" applyAlignment="1">
      <alignment horizontal="center" vertical="center"/>
    </xf>
    <xf numFmtId="41" fontId="0" fillId="0" borderId="0" xfId="0" applyNumberFormat="1" applyAlignment="1">
      <alignment horizontal="center" vertical="center"/>
    </xf>
    <xf numFmtId="178" fontId="0" fillId="0" borderId="0" xfId="0" applyNumberFormat="1" applyAlignment="1">
      <alignment vertical="center"/>
    </xf>
    <xf numFmtId="178" fontId="2" fillId="0" borderId="0" xfId="1" applyNumberFormat="1" applyFill="1" applyBorder="1" applyAlignment="1">
      <alignment vertical="center"/>
    </xf>
    <xf numFmtId="41" fontId="2" fillId="0" borderId="0" xfId="0" applyNumberFormat="1" applyFont="1" applyAlignment="1">
      <alignment horizontal="left"/>
    </xf>
    <xf numFmtId="0" fontId="3" fillId="0" borderId="0" xfId="0" applyFont="1" applyAlignment="1">
      <alignment horizontal="distributed" vertical="center"/>
    </xf>
    <xf numFmtId="41" fontId="5" fillId="0" borderId="5" xfId="0" applyNumberFormat="1" applyFont="1" applyBorder="1" applyAlignment="1">
      <alignment horizontal="left" vertical="center"/>
    </xf>
    <xf numFmtId="41" fontId="0" fillId="0" borderId="1" xfId="0" applyNumberFormat="1" applyBorder="1" applyAlignment="1">
      <alignment horizontal="centerContinuous" vertical="center"/>
    </xf>
    <xf numFmtId="41" fontId="0" fillId="0" borderId="2" xfId="0" applyNumberFormat="1" applyBorder="1" applyAlignment="1">
      <alignment horizontal="centerContinuous" vertical="center"/>
    </xf>
    <xf numFmtId="41" fontId="2" fillId="0" borderId="0" xfId="0" applyNumberFormat="1" applyFont="1" applyAlignment="1">
      <alignment horizontal="left" vertical="center"/>
    </xf>
    <xf numFmtId="41" fontId="0" fillId="0" borderId="8" xfId="0" applyNumberFormat="1" applyBorder="1" applyAlignment="1">
      <alignment vertical="center"/>
    </xf>
    <xf numFmtId="0" fontId="0" fillId="0" borderId="8" xfId="0" applyBorder="1" applyAlignment="1">
      <alignment horizontal="centerContinuous" vertical="center"/>
    </xf>
    <xf numFmtId="0" fontId="2" fillId="0" borderId="8" xfId="0" applyFont="1" applyBorder="1" applyAlignment="1">
      <alignment horizontal="centerContinuous" vertical="center" wrapText="1"/>
    </xf>
    <xf numFmtId="41" fontId="0" fillId="0" borderId="8" xfId="0" applyNumberFormat="1" applyBorder="1" applyAlignment="1">
      <alignment horizontal="centerContinuous" vertical="center"/>
    </xf>
    <xf numFmtId="0" fontId="0" fillId="0" borderId="8" xfId="0" applyBorder="1" applyAlignment="1">
      <alignment horizontal="center" vertical="center"/>
    </xf>
    <xf numFmtId="0" fontId="0" fillId="0" borderId="8" xfId="0" applyBorder="1" applyAlignment="1">
      <alignment vertical="center"/>
    </xf>
    <xf numFmtId="41" fontId="0" fillId="0" borderId="8" xfId="0" applyNumberFormat="1" applyBorder="1" applyAlignment="1">
      <alignment horizontal="left" vertical="center"/>
    </xf>
    <xf numFmtId="177" fontId="2" fillId="0" borderId="8" xfId="1" applyNumberFormat="1" applyBorder="1" applyAlignment="1">
      <alignment vertical="center"/>
    </xf>
    <xf numFmtId="178" fontId="2" fillId="0" borderId="8" xfId="1" applyNumberFormat="1" applyBorder="1" applyAlignment="1">
      <alignment vertical="center"/>
    </xf>
    <xf numFmtId="177" fontId="2" fillId="0" borderId="8" xfId="1" applyNumberFormat="1" applyFont="1" applyBorder="1" applyAlignment="1">
      <alignment vertical="center"/>
    </xf>
    <xf numFmtId="41" fontId="10" fillId="0" borderId="8" xfId="0" applyNumberFormat="1" applyFont="1" applyBorder="1" applyAlignment="1">
      <alignment vertical="center"/>
    </xf>
    <xf numFmtId="178" fontId="0" fillId="0" borderId="8" xfId="0" applyNumberFormat="1" applyBorder="1" applyAlignment="1">
      <alignment vertical="center"/>
    </xf>
    <xf numFmtId="41" fontId="0" fillId="0" borderId="7" xfId="0" applyNumberFormat="1" applyBorder="1" applyAlignment="1">
      <alignment vertical="center"/>
    </xf>
    <xf numFmtId="41" fontId="0" fillId="0" borderId="6" xfId="0" applyNumberFormat="1" applyBorder="1" applyAlignment="1">
      <alignment horizontal="centerContinuous" vertical="center"/>
    </xf>
    <xf numFmtId="41" fontId="0" fillId="0" borderId="9" xfId="0" applyNumberFormat="1" applyBorder="1" applyAlignment="1">
      <alignment horizontal="left" vertical="center"/>
    </xf>
    <xf numFmtId="41" fontId="0" fillId="0" borderId="11" xfId="0" applyNumberFormat="1" applyBorder="1" applyAlignment="1">
      <alignment vertical="center"/>
    </xf>
    <xf numFmtId="41" fontId="0" fillId="0" borderId="10" xfId="0" applyNumberFormat="1" applyBorder="1" applyAlignment="1">
      <alignment vertical="center"/>
    </xf>
    <xf numFmtId="41" fontId="0" fillId="0" borderId="6" xfId="0" applyNumberFormat="1" applyBorder="1" applyAlignment="1">
      <alignment vertical="center"/>
    </xf>
    <xf numFmtId="41" fontId="0" fillId="0" borderId="7" xfId="0" applyNumberFormat="1" applyBorder="1" applyAlignment="1">
      <alignment horizontal="left" vertical="center"/>
    </xf>
    <xf numFmtId="41" fontId="0" fillId="0" borderId="8" xfId="0" applyNumberFormat="1" applyBorder="1" applyAlignment="1">
      <alignment horizontal="right" vertical="center"/>
    </xf>
    <xf numFmtId="177" fontId="0" fillId="0" borderId="8" xfId="0" quotePrefix="1" applyNumberFormat="1" applyBorder="1" applyAlignment="1">
      <alignment horizontal="right" vertical="center"/>
    </xf>
    <xf numFmtId="177" fontId="2" fillId="0" borderId="8" xfId="1" quotePrefix="1" applyNumberFormat="1" applyFont="1" applyBorder="1" applyAlignment="1">
      <alignment horizontal="right" vertical="center"/>
    </xf>
    <xf numFmtId="0" fontId="2" fillId="0" borderId="8" xfId="0" applyFont="1" applyBorder="1" applyAlignment="1">
      <alignment horizontal="center" vertical="center" wrapText="1"/>
    </xf>
    <xf numFmtId="41" fontId="0" fillId="0" borderId="8" xfId="0" applyNumberFormat="1" applyBorder="1" applyAlignment="1">
      <alignment horizontal="center" vertical="center" shrinkToFit="1"/>
    </xf>
    <xf numFmtId="177" fontId="0" fillId="0" borderId="8" xfId="0" applyNumberFormat="1" applyBorder="1" applyAlignment="1">
      <alignment vertical="center"/>
    </xf>
    <xf numFmtId="181" fontId="0" fillId="0" borderId="8" xfId="0" applyNumberFormat="1" applyBorder="1" applyAlignment="1">
      <alignment vertical="center"/>
    </xf>
    <xf numFmtId="41" fontId="2" fillId="0" borderId="8" xfId="0" applyNumberFormat="1" applyFont="1" applyBorder="1" applyAlignment="1">
      <alignment horizontal="left" vertical="center"/>
    </xf>
    <xf numFmtId="0" fontId="10" fillId="0" borderId="8" xfId="0" applyFont="1" applyBorder="1" applyAlignment="1">
      <alignment horizontal="left" vertical="center"/>
    </xf>
    <xf numFmtId="182" fontId="0" fillId="0" borderId="8" xfId="0" applyNumberFormat="1" applyBorder="1" applyAlignment="1">
      <alignment vertical="center"/>
    </xf>
    <xf numFmtId="41" fontId="0" fillId="0" borderId="11" xfId="0" applyNumberFormat="1" applyBorder="1" applyAlignment="1">
      <alignment horizontal="left" vertical="center"/>
    </xf>
    <xf numFmtId="0" fontId="2" fillId="0" borderId="8" xfId="0" applyFont="1" applyBorder="1" applyAlignment="1">
      <alignment horizontal="center" vertical="center"/>
    </xf>
    <xf numFmtId="41" fontId="2" fillId="0" borderId="8" xfId="0" applyNumberFormat="1" applyFont="1" applyBorder="1" applyAlignment="1">
      <alignment vertical="center"/>
    </xf>
    <xf numFmtId="0" fontId="0" fillId="0" borderId="8" xfId="0" applyBorder="1" applyAlignment="1">
      <alignment horizontal="distributed" vertical="center"/>
    </xf>
    <xf numFmtId="41" fontId="0" fillId="0" borderId="8" xfId="0" quotePrefix="1" applyNumberFormat="1" applyBorder="1" applyAlignment="1">
      <alignment horizontal="right" vertical="center"/>
    </xf>
    <xf numFmtId="41" fontId="0" fillId="0" borderId="7" xfId="0" applyNumberFormat="1" applyBorder="1" applyAlignment="1">
      <alignment horizontal="centerContinuous" vertical="center"/>
    </xf>
    <xf numFmtId="0" fontId="3" fillId="0" borderId="5" xfId="0" applyNumberFormat="1" applyFont="1" applyBorder="1" applyAlignment="1">
      <alignment horizontal="distributed" vertical="center" justifyLastLine="1"/>
    </xf>
    <xf numFmtId="177" fontId="2" fillId="0" borderId="8" xfId="1" applyNumberFormat="1" applyFont="1" applyBorder="1" applyAlignment="1">
      <alignment horizontal="right" vertical="center"/>
    </xf>
    <xf numFmtId="178" fontId="20" fillId="0" borderId="8" xfId="1" applyNumberFormat="1" applyFont="1" applyBorder="1" applyAlignment="1">
      <alignment vertical="center"/>
    </xf>
    <xf numFmtId="177" fontId="2" fillId="0" borderId="8" xfId="1" applyNumberFormat="1" applyFont="1" applyFill="1" applyBorder="1" applyAlignment="1">
      <alignment vertical="center"/>
    </xf>
    <xf numFmtId="177" fontId="2" fillId="0" borderId="8" xfId="0" quotePrefix="1" applyNumberFormat="1" applyFont="1" applyFill="1" applyBorder="1" applyAlignment="1">
      <alignment horizontal="right" vertical="center"/>
    </xf>
    <xf numFmtId="177" fontId="2" fillId="0" borderId="8" xfId="1" quotePrefix="1" applyNumberFormat="1" applyFont="1" applyFill="1" applyBorder="1" applyAlignment="1">
      <alignment horizontal="right" vertical="center"/>
    </xf>
    <xf numFmtId="177" fontId="2" fillId="0" borderId="8" xfId="1" applyNumberFormat="1" applyFont="1" applyFill="1" applyBorder="1" applyAlignment="1">
      <alignment vertical="center"/>
    </xf>
    <xf numFmtId="177" fontId="2" fillId="0" borderId="8" xfId="1" applyNumberFormat="1" applyFont="1" applyBorder="1" applyAlignment="1">
      <alignment vertical="center"/>
    </xf>
    <xf numFmtId="41" fontId="0" fillId="0" borderId="8" xfId="0" applyNumberFormat="1" applyFont="1" applyBorder="1" applyAlignment="1">
      <alignment horizontal="center" vertical="center"/>
    </xf>
    <xf numFmtId="177" fontId="0" fillId="0" borderId="8" xfId="1" applyNumberFormat="1" applyFont="1" applyBorder="1" applyAlignment="1">
      <alignment horizontal="center" vertical="center"/>
    </xf>
    <xf numFmtId="177" fontId="0" fillId="0" borderId="8" xfId="1" applyNumberFormat="1" applyFont="1" applyFill="1" applyBorder="1" applyAlignment="1">
      <alignment horizontal="center" vertical="center"/>
    </xf>
    <xf numFmtId="177" fontId="0" fillId="0" borderId="8" xfId="1" applyNumberFormat="1" applyFont="1" applyBorder="1" applyAlignment="1">
      <alignment vertical="center"/>
    </xf>
    <xf numFmtId="177" fontId="0" fillId="0" borderId="8" xfId="1" applyNumberFormat="1" applyFont="1" applyFill="1" applyBorder="1" applyAlignment="1">
      <alignment vertical="center"/>
    </xf>
    <xf numFmtId="177" fontId="2" fillId="0" borderId="8" xfId="1" applyNumberFormat="1" applyFont="1" applyFill="1" applyBorder="1" applyAlignment="1">
      <alignment vertical="center"/>
    </xf>
    <xf numFmtId="0" fontId="0" fillId="0" borderId="8" xfId="0" applyFill="1" applyBorder="1" applyAlignment="1">
      <alignment horizontal="center" vertical="center"/>
    </xf>
    <xf numFmtId="177" fontId="2" fillId="0" borderId="8" xfId="1" applyNumberFormat="1" applyFill="1" applyBorder="1" applyAlignment="1">
      <alignment vertical="center"/>
    </xf>
    <xf numFmtId="177" fontId="0" fillId="0" borderId="8" xfId="0" quotePrefix="1" applyNumberFormat="1" applyFill="1" applyBorder="1" applyAlignment="1">
      <alignment horizontal="right" vertical="center"/>
    </xf>
    <xf numFmtId="177" fontId="2" fillId="0" borderId="8" xfId="1" applyNumberFormat="1" applyFill="1" applyBorder="1" applyAlignment="1">
      <alignment vertical="center"/>
    </xf>
    <xf numFmtId="177" fontId="0" fillId="0" borderId="8" xfId="0" applyNumberFormat="1" applyFill="1" applyBorder="1" applyAlignment="1">
      <alignment vertical="center"/>
    </xf>
    <xf numFmtId="0" fontId="2" fillId="0" borderId="8" xfId="0" applyFont="1" applyFill="1" applyBorder="1" applyAlignment="1">
      <alignment horizontal="center" vertical="center"/>
    </xf>
    <xf numFmtId="41" fontId="0" fillId="0" borderId="8" xfId="0" applyNumberFormat="1" applyFill="1" applyBorder="1" applyAlignment="1">
      <alignment horizontal="center" vertical="center"/>
    </xf>
    <xf numFmtId="177" fontId="2" fillId="0" borderId="8" xfId="1" applyNumberFormat="1" applyFill="1" applyBorder="1" applyAlignment="1">
      <alignment horizontal="center" vertical="center"/>
    </xf>
    <xf numFmtId="177" fontId="2" fillId="0" borderId="8" xfId="1" applyNumberFormat="1" applyFill="1" applyBorder="1" applyAlignment="1">
      <alignment horizontal="right" vertical="center"/>
    </xf>
    <xf numFmtId="181" fontId="0" fillId="0" borderId="8" xfId="0" applyNumberFormat="1" applyFill="1" applyBorder="1" applyAlignment="1">
      <alignment vertical="center"/>
    </xf>
    <xf numFmtId="178" fontId="2" fillId="0" borderId="8" xfId="1" applyNumberFormat="1" applyFill="1" applyBorder="1" applyAlignment="1">
      <alignment vertical="center"/>
    </xf>
    <xf numFmtId="0" fontId="22" fillId="0" borderId="0" xfId="5"/>
    <xf numFmtId="183" fontId="0" fillId="0" borderId="0" xfId="4" applyNumberFormat="1" applyFont="1" applyAlignment="1">
      <alignment vertical="center"/>
    </xf>
    <xf numFmtId="182" fontId="2" fillId="0" borderId="8" xfId="1" applyNumberFormat="1" applyFill="1" applyBorder="1" applyAlignment="1">
      <alignment vertical="center"/>
    </xf>
    <xf numFmtId="183" fontId="4" fillId="0" borderId="0" xfId="4" applyNumberFormat="1" applyFont="1" applyAlignment="1">
      <alignment vertical="center"/>
    </xf>
    <xf numFmtId="0" fontId="0" fillId="0" borderId="8" xfId="0" applyBorder="1" applyAlignment="1">
      <alignment horizontal="center" vertical="center" textRotation="255"/>
    </xf>
    <xf numFmtId="41" fontId="0" fillId="0" borderId="8" xfId="0" applyNumberFormat="1" applyBorder="1" applyAlignment="1">
      <alignment horizontal="left" vertical="center"/>
    </xf>
    <xf numFmtId="0" fontId="0" fillId="0" borderId="8" xfId="0" applyBorder="1" applyAlignment="1">
      <alignment horizontal="left" vertical="center"/>
    </xf>
    <xf numFmtId="0" fontId="0" fillId="0" borderId="8" xfId="0" applyBorder="1" applyAlignment="1">
      <alignment vertical="center"/>
    </xf>
    <xf numFmtId="180" fontId="15" fillId="0" borderId="8" xfId="1" applyNumberFormat="1" applyFont="1" applyBorder="1" applyAlignment="1">
      <alignment vertical="center" textRotation="255"/>
    </xf>
    <xf numFmtId="0" fontId="13" fillId="0" borderId="8" xfId="3" applyBorder="1" applyAlignment="1">
      <alignment vertical="center"/>
    </xf>
    <xf numFmtId="0" fontId="12" fillId="0" borderId="8" xfId="2" applyFont="1" applyBorder="1" applyAlignment="1">
      <alignment horizontal="distributed" vertical="center" justifyLastLine="1"/>
    </xf>
    <xf numFmtId="0" fontId="12" fillId="0" borderId="8" xfId="0" applyFont="1" applyBorder="1" applyAlignment="1">
      <alignment horizontal="distributed" vertical="center" justifyLastLine="1"/>
    </xf>
    <xf numFmtId="41" fontId="0" fillId="0" borderId="8" xfId="0" applyNumberFormat="1" applyBorder="1" applyAlignment="1">
      <alignment horizontal="right" vertical="center"/>
    </xf>
    <xf numFmtId="0" fontId="0" fillId="0" borderId="8" xfId="0" applyBorder="1" applyAlignment="1">
      <alignment horizontal="right" vertical="center"/>
    </xf>
    <xf numFmtId="0" fontId="13" fillId="0" borderId="8" xfId="3" applyBorder="1" applyAlignment="1">
      <alignment vertical="center" textRotation="255"/>
    </xf>
    <xf numFmtId="0" fontId="2" fillId="0" borderId="8" xfId="0" applyNumberFormat="1" applyFont="1" applyBorder="1" applyAlignment="1">
      <alignment horizontal="center" vertical="center"/>
    </xf>
    <xf numFmtId="0" fontId="2" fillId="0" borderId="8" xfId="0" applyNumberFormat="1" applyFont="1" applyFill="1" applyBorder="1" applyAlignment="1">
      <alignment horizontal="center" vertical="center"/>
    </xf>
    <xf numFmtId="177" fontId="2" fillId="0" borderId="8" xfId="1" applyNumberFormat="1" applyBorder="1" applyAlignment="1">
      <alignment vertical="center"/>
    </xf>
    <xf numFmtId="177" fontId="0" fillId="0" borderId="8" xfId="0" applyNumberFormat="1" applyBorder="1" applyAlignment="1">
      <alignment vertical="center"/>
    </xf>
    <xf numFmtId="177" fontId="2" fillId="0" borderId="8" xfId="1" applyNumberFormat="1" applyFill="1" applyBorder="1" applyAlignment="1">
      <alignment vertical="center"/>
    </xf>
    <xf numFmtId="177" fontId="0" fillId="0" borderId="8" xfId="0" applyNumberFormat="1" applyFill="1" applyBorder="1" applyAlignment="1">
      <alignment vertical="center"/>
    </xf>
    <xf numFmtId="176" fontId="2" fillId="0" borderId="8" xfId="0" applyNumberFormat="1" applyFont="1" applyBorder="1" applyAlignment="1">
      <alignment horizontal="center" vertical="center"/>
    </xf>
    <xf numFmtId="177" fontId="2" fillId="0" borderId="8" xfId="1" applyNumberFormat="1" applyFont="1" applyFill="1" applyBorder="1" applyAlignment="1">
      <alignment vertical="center"/>
    </xf>
    <xf numFmtId="177" fontId="2" fillId="0" borderId="8" xfId="0" applyNumberFormat="1" applyFont="1" applyFill="1" applyBorder="1" applyAlignment="1">
      <alignment vertical="center"/>
    </xf>
    <xf numFmtId="177" fontId="2" fillId="0" borderId="8" xfId="1" applyNumberFormat="1" applyFont="1" applyBorder="1" applyAlignment="1">
      <alignment vertical="center"/>
    </xf>
    <xf numFmtId="177" fontId="2" fillId="0" borderId="8" xfId="0" applyNumberFormat="1" applyFont="1" applyBorder="1" applyAlignment="1">
      <alignment vertical="center"/>
    </xf>
    <xf numFmtId="41" fontId="10" fillId="0" borderId="12" xfId="0" applyNumberFormat="1" applyFont="1" applyFill="1" applyBorder="1" applyAlignment="1">
      <alignment horizontal="center" vertical="center"/>
    </xf>
    <xf numFmtId="41" fontId="10" fillId="0" borderId="13" xfId="0" applyNumberFormat="1" applyFont="1" applyFill="1" applyBorder="1" applyAlignment="1">
      <alignment horizontal="center" vertical="center"/>
    </xf>
    <xf numFmtId="41" fontId="0" fillId="0" borderId="12" xfId="0" applyNumberFormat="1" applyFont="1" applyFill="1" applyBorder="1" applyAlignment="1">
      <alignment horizontal="center" vertical="center"/>
    </xf>
    <xf numFmtId="41" fontId="0" fillId="0" borderId="13" xfId="0" applyNumberFormat="1" applyFont="1" applyFill="1" applyBorder="1" applyAlignment="1">
      <alignment horizontal="center" vertical="center"/>
    </xf>
    <xf numFmtId="41" fontId="0" fillId="0" borderId="14" xfId="0" applyNumberFormat="1" applyFont="1" applyFill="1" applyBorder="1" applyAlignment="1">
      <alignment horizontal="center" vertical="center"/>
    </xf>
    <xf numFmtId="41" fontId="17" fillId="0" borderId="8" xfId="0" applyNumberFormat="1" applyFont="1" applyBorder="1" applyAlignment="1">
      <alignment horizontal="right" vertical="center"/>
    </xf>
    <xf numFmtId="177" fontId="2" fillId="0" borderId="8" xfId="1" applyNumberFormat="1" applyFont="1" applyFill="1" applyBorder="1" applyAlignment="1">
      <alignment horizontal="right" vertical="center"/>
    </xf>
    <xf numFmtId="0" fontId="0" fillId="2" borderId="8" xfId="0" applyFill="1" applyBorder="1" applyAlignment="1">
      <alignment horizontal="center" vertical="center"/>
    </xf>
    <xf numFmtId="177" fontId="2" fillId="2" borderId="8" xfId="1" applyNumberFormat="1" applyFill="1" applyBorder="1" applyAlignment="1">
      <alignment vertical="center"/>
    </xf>
    <xf numFmtId="177" fontId="2" fillId="2" borderId="8" xfId="1" quotePrefix="1" applyNumberFormat="1" applyFont="1" applyFill="1" applyBorder="1" applyAlignment="1">
      <alignment horizontal="right" vertical="center"/>
    </xf>
    <xf numFmtId="177" fontId="2" fillId="2" borderId="8" xfId="1" applyNumberFormat="1" applyFill="1" applyBorder="1" applyAlignment="1">
      <alignment vertical="center"/>
    </xf>
    <xf numFmtId="177" fontId="0" fillId="2" borderId="8" xfId="0" applyNumberFormat="1" applyFill="1" applyBorder="1" applyAlignment="1">
      <alignment vertical="center"/>
    </xf>
    <xf numFmtId="177" fontId="0" fillId="2" borderId="8" xfId="0" quotePrefix="1" applyNumberFormat="1" applyFill="1" applyBorder="1" applyAlignment="1">
      <alignment horizontal="right" vertical="center"/>
    </xf>
  </cellXfs>
  <cellStyles count="6">
    <cellStyle name="パーセント" xfId="4" builtinId="5"/>
    <cellStyle name="ハイパーリンク" xfId="5" builtinId="8"/>
    <cellStyle name="桁区切り" xfId="1" builtinId="6"/>
    <cellStyle name="標準" xfId="0" builtinId="0"/>
    <cellStyle name="標準_Ｈ１０決算ベース" xfId="2"/>
    <cellStyle name="標準_地方債公営企業"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45</xdr:row>
      <xdr:rowOff>0</xdr:rowOff>
    </xdr:from>
    <xdr:to>
      <xdr:col>7</xdr:col>
      <xdr:colOff>0</xdr:colOff>
      <xdr:row>45</xdr:row>
      <xdr:rowOff>0</xdr:rowOff>
    </xdr:to>
    <xdr:sp macro="" textlink="">
      <xdr:nvSpPr>
        <xdr:cNvPr id="1103" name="Line 1">
          <a:extLst>
            <a:ext uri="{FF2B5EF4-FFF2-40B4-BE49-F238E27FC236}">
              <a16:creationId xmlns="" xmlns:a16="http://schemas.microsoft.com/office/drawing/2014/main" id="{24474970-3BF2-45D3-B339-6C6D926DEDBD}"/>
            </a:ext>
          </a:extLst>
        </xdr:cNvPr>
        <xdr:cNvSpPr>
          <a:spLocks noChangeShapeType="1"/>
        </xdr:cNvSpPr>
      </xdr:nvSpPr>
      <xdr:spPr bwMode="auto">
        <a:xfrm flipH="1">
          <a:off x="4476750" y="10315575"/>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137584</xdr:colOff>
      <xdr:row>0</xdr:row>
      <xdr:rowOff>412750</xdr:rowOff>
    </xdr:from>
    <xdr:to>
      <xdr:col>12</xdr:col>
      <xdr:colOff>264583</xdr:colOff>
      <xdr:row>3</xdr:row>
      <xdr:rowOff>148166</xdr:rowOff>
    </xdr:to>
    <xdr:sp macro="" textlink="">
      <xdr:nvSpPr>
        <xdr:cNvPr id="3" name="テキスト ボックス 2"/>
        <xdr:cNvSpPr txBox="1"/>
      </xdr:nvSpPr>
      <xdr:spPr>
        <a:xfrm>
          <a:off x="4243917" y="412750"/>
          <a:ext cx="6349999" cy="55033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u="none">
              <a:latin typeface="+mn-ea"/>
              <a:ea typeface="+mn-ea"/>
            </a:rPr>
            <a:t>※</a:t>
          </a:r>
          <a:r>
            <a:rPr kumimoji="1" lang="ja-JP" altLang="ja-JP" sz="1100">
              <a:solidFill>
                <a:schemeClr val="dk1"/>
              </a:solidFill>
              <a:effectLst/>
              <a:latin typeface="+mn-lt"/>
              <a:ea typeface="+mn-ea"/>
              <a:cs typeface="+mn-cs"/>
            </a:rPr>
            <a:t>令和４年度まで広島県企業局が行っていた工業用水道事業及び水道用水供給事業は、</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令和５年度から、広島県水道広域連合企業団が行っているため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令和５年度</a:t>
          </a:r>
          <a:r>
            <a:rPr kumimoji="1" lang="ja-JP" altLang="en-US" sz="1100" u="none">
              <a:latin typeface="+mn-ea"/>
              <a:ea typeface="+mn-ea"/>
            </a:rPr>
            <a:t>の県予算はなし。</a:t>
          </a:r>
          <a:endParaRPr kumimoji="1" lang="en-US" altLang="ja-JP" sz="1100" u="sng">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45</xdr:row>
      <xdr:rowOff>0</xdr:rowOff>
    </xdr:from>
    <xdr:to>
      <xdr:col>7</xdr:col>
      <xdr:colOff>0</xdr:colOff>
      <xdr:row>45</xdr:row>
      <xdr:rowOff>0</xdr:rowOff>
    </xdr:to>
    <xdr:sp macro="" textlink="">
      <xdr:nvSpPr>
        <xdr:cNvPr id="3128" name="Line 1">
          <a:extLst>
            <a:ext uri="{FF2B5EF4-FFF2-40B4-BE49-F238E27FC236}">
              <a16:creationId xmlns="" xmlns:a16="http://schemas.microsoft.com/office/drawing/2014/main" id="{043E7216-B182-4571-A408-59D7D14E487B}"/>
            </a:ext>
          </a:extLst>
        </xdr:cNvPr>
        <xdr:cNvSpPr>
          <a:spLocks noChangeShapeType="1"/>
        </xdr:cNvSpPr>
      </xdr:nvSpPr>
      <xdr:spPr bwMode="auto">
        <a:xfrm flipH="1">
          <a:off x="4476750" y="10315575"/>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view="pageBreakPreview" zoomScale="85" zoomScaleNormal="100" zoomScaleSheetLayoutView="85" workbookViewId="0">
      <pane xSplit="5" ySplit="8" topLeftCell="F9" activePane="bottomRight" state="frozen"/>
      <selection pane="topRight" activeCell="F1" sqref="F1"/>
      <selection pane="bottomLeft" activeCell="A9" sqref="A9"/>
      <selection pane="bottomRight" activeCell="M37" sqref="M37"/>
    </sheetView>
  </sheetViews>
  <sheetFormatPr defaultRowHeight="13.5"/>
  <cols>
    <col min="1" max="2" width="3.625" style="2" customWidth="1"/>
    <col min="3" max="4" width="1.625" style="2" customWidth="1"/>
    <col min="5" max="5" width="32.625" style="2" customWidth="1"/>
    <col min="6" max="6" width="15.625" style="2" customWidth="1"/>
    <col min="7" max="7" width="10.625" style="2" customWidth="1"/>
    <col min="8" max="8" width="15.625" style="2" customWidth="1"/>
    <col min="9" max="9" width="10.625" style="2" customWidth="1"/>
    <col min="10" max="11" width="9" style="2"/>
    <col min="12" max="12" width="9.875" style="2" customWidth="1"/>
    <col min="13" max="16384" width="9" style="2"/>
  </cols>
  <sheetData>
    <row r="1" spans="1:11" ht="33.950000000000003" customHeight="1">
      <c r="A1" s="16" t="s">
        <v>0</v>
      </c>
      <c r="B1" s="16"/>
      <c r="C1" s="16"/>
      <c r="D1" s="16"/>
      <c r="E1" s="79" t="s">
        <v>249</v>
      </c>
      <c r="F1" s="1"/>
    </row>
    <row r="3" spans="1:11" ht="14.25">
      <c r="A3" s="10" t="s">
        <v>92</v>
      </c>
    </row>
    <row r="5" spans="1:11">
      <c r="A5" s="17" t="s">
        <v>237</v>
      </c>
      <c r="B5" s="17"/>
      <c r="C5" s="17"/>
      <c r="D5" s="17"/>
      <c r="E5" s="17"/>
    </row>
    <row r="6" spans="1:11" ht="14.25">
      <c r="A6" s="3"/>
      <c r="H6" s="4"/>
      <c r="I6" s="9" t="s">
        <v>1</v>
      </c>
    </row>
    <row r="7" spans="1:11" ht="27" customHeight="1">
      <c r="A7" s="5"/>
      <c r="B7" s="6"/>
      <c r="C7" s="6"/>
      <c r="D7" s="6"/>
      <c r="E7" s="56"/>
      <c r="F7" s="45" t="s">
        <v>238</v>
      </c>
      <c r="G7" s="45"/>
      <c r="H7" s="45" t="s">
        <v>247</v>
      </c>
      <c r="I7" s="46" t="s">
        <v>21</v>
      </c>
    </row>
    <row r="8" spans="1:11" ht="17.100000000000001" customHeight="1">
      <c r="A8" s="18"/>
      <c r="B8" s="19"/>
      <c r="C8" s="19"/>
      <c r="D8" s="19"/>
      <c r="E8" s="57"/>
      <c r="F8" s="48" t="s">
        <v>90</v>
      </c>
      <c r="G8" s="48" t="s">
        <v>2</v>
      </c>
      <c r="H8" s="48" t="s">
        <v>235</v>
      </c>
      <c r="I8" s="49"/>
    </row>
    <row r="9" spans="1:11" ht="18" customHeight="1">
      <c r="A9" s="108" t="s">
        <v>87</v>
      </c>
      <c r="B9" s="108" t="s">
        <v>89</v>
      </c>
      <c r="C9" s="58" t="s">
        <v>3</v>
      </c>
      <c r="D9" s="50"/>
      <c r="E9" s="50"/>
      <c r="F9" s="53">
        <f>341743+140709-61371</f>
        <v>421081</v>
      </c>
      <c r="G9" s="52">
        <f>F9/$F$27*100</f>
        <v>38.779928938628984</v>
      </c>
      <c r="H9" s="51">
        <v>395179</v>
      </c>
      <c r="I9" s="52">
        <f>(F9/H9-1)*100</f>
        <v>6.5544980882081383</v>
      </c>
      <c r="K9" s="23"/>
    </row>
    <row r="10" spans="1:11" ht="18" customHeight="1">
      <c r="A10" s="108"/>
      <c r="B10" s="108"/>
      <c r="C10" s="60"/>
      <c r="D10" s="62" t="s">
        <v>22</v>
      </c>
      <c r="E10" s="50"/>
      <c r="F10" s="53">
        <f>90053+8646+320</f>
        <v>99019</v>
      </c>
      <c r="G10" s="52">
        <f t="shared" ref="G10:G26" si="0">F10/$F$27*100</f>
        <v>9.1192663254198205</v>
      </c>
      <c r="H10" s="51">
        <v>97203</v>
      </c>
      <c r="I10" s="52">
        <f t="shared" ref="I10:I27" si="1">(F10/H10-1)*100</f>
        <v>1.8682550950073651</v>
      </c>
    </row>
    <row r="11" spans="1:11" ht="18" customHeight="1">
      <c r="A11" s="108"/>
      <c r="B11" s="108"/>
      <c r="C11" s="60"/>
      <c r="D11" s="60"/>
      <c r="E11" s="44" t="s">
        <v>23</v>
      </c>
      <c r="F11" s="53">
        <v>79356</v>
      </c>
      <c r="G11" s="52">
        <f t="shared" si="0"/>
        <v>7.3083801949122407</v>
      </c>
      <c r="H11" s="51">
        <v>78299</v>
      </c>
      <c r="I11" s="52">
        <f t="shared" si="1"/>
        <v>1.3499533838235545</v>
      </c>
    </row>
    <row r="12" spans="1:11" ht="18" customHeight="1">
      <c r="A12" s="108"/>
      <c r="B12" s="108"/>
      <c r="C12" s="60"/>
      <c r="D12" s="60"/>
      <c r="E12" s="44" t="s">
        <v>24</v>
      </c>
      <c r="F12" s="53">
        <v>4763</v>
      </c>
      <c r="G12" s="52">
        <f t="shared" si="0"/>
        <v>0.43865384934178897</v>
      </c>
      <c r="H12" s="51">
        <v>4391</v>
      </c>
      <c r="I12" s="52">
        <f t="shared" si="1"/>
        <v>8.4718742883170162</v>
      </c>
    </row>
    <row r="13" spans="1:11" ht="18" customHeight="1">
      <c r="A13" s="108"/>
      <c r="B13" s="108"/>
      <c r="C13" s="60"/>
      <c r="D13" s="61"/>
      <c r="E13" s="44" t="s">
        <v>25</v>
      </c>
      <c r="F13" s="53">
        <v>320</v>
      </c>
      <c r="G13" s="52">
        <f t="shared" si="0"/>
        <v>2.9470760400876019E-2</v>
      </c>
      <c r="H13" s="51">
        <v>685</v>
      </c>
      <c r="I13" s="52">
        <f t="shared" si="1"/>
        <v>-53.284671532846716</v>
      </c>
    </row>
    <row r="14" spans="1:11" ht="18" customHeight="1">
      <c r="A14" s="108"/>
      <c r="B14" s="108"/>
      <c r="C14" s="60"/>
      <c r="D14" s="58" t="s">
        <v>26</v>
      </c>
      <c r="E14" s="50"/>
      <c r="F14" s="53">
        <f>96500+4244</f>
        <v>100744</v>
      </c>
      <c r="G14" s="52">
        <f t="shared" si="0"/>
        <v>9.2781321432057933</v>
      </c>
      <c r="H14" s="51">
        <v>93058</v>
      </c>
      <c r="I14" s="52">
        <f t="shared" si="1"/>
        <v>8.2593651271250188</v>
      </c>
    </row>
    <row r="15" spans="1:11" ht="18" customHeight="1">
      <c r="A15" s="108"/>
      <c r="B15" s="108"/>
      <c r="C15" s="60"/>
      <c r="D15" s="60"/>
      <c r="E15" s="44" t="s">
        <v>27</v>
      </c>
      <c r="F15" s="53">
        <v>4244</v>
      </c>
      <c r="G15" s="52">
        <f t="shared" si="0"/>
        <v>0.39085595981661825</v>
      </c>
      <c r="H15" s="51">
        <v>4253</v>
      </c>
      <c r="I15" s="52">
        <f t="shared" si="1"/>
        <v>-0.21161533035504165</v>
      </c>
    </row>
    <row r="16" spans="1:11" ht="18" customHeight="1">
      <c r="A16" s="108"/>
      <c r="B16" s="108"/>
      <c r="C16" s="60"/>
      <c r="D16" s="61"/>
      <c r="E16" s="44" t="s">
        <v>28</v>
      </c>
      <c r="F16" s="53">
        <v>96500</v>
      </c>
      <c r="G16" s="52">
        <f t="shared" si="0"/>
        <v>8.887276183389174</v>
      </c>
      <c r="H16" s="51">
        <v>88805</v>
      </c>
      <c r="I16" s="52">
        <f t="shared" si="1"/>
        <v>8.6650526434322472</v>
      </c>
      <c r="K16" s="24"/>
    </row>
    <row r="17" spans="1:26" ht="18" customHeight="1">
      <c r="A17" s="108"/>
      <c r="B17" s="108"/>
      <c r="C17" s="60"/>
      <c r="D17" s="109" t="s">
        <v>29</v>
      </c>
      <c r="E17" s="110"/>
      <c r="F17" s="53">
        <v>70507</v>
      </c>
      <c r="G17" s="52">
        <f t="shared" si="0"/>
        <v>6.4934215737017675</v>
      </c>
      <c r="H17" s="51">
        <v>79210</v>
      </c>
      <c r="I17" s="52">
        <f t="shared" si="1"/>
        <v>-10.987249084711525</v>
      </c>
    </row>
    <row r="18" spans="1:26" ht="18" customHeight="1">
      <c r="A18" s="108"/>
      <c r="B18" s="108"/>
      <c r="C18" s="60"/>
      <c r="D18" s="109" t="s">
        <v>93</v>
      </c>
      <c r="E18" s="111"/>
      <c r="F18" s="53">
        <v>8424</v>
      </c>
      <c r="G18" s="52">
        <f t="shared" si="0"/>
        <v>0.7758177675530612</v>
      </c>
      <c r="H18" s="51">
        <v>7486</v>
      </c>
      <c r="I18" s="52">
        <f t="shared" si="1"/>
        <v>12.530056104728837</v>
      </c>
    </row>
    <row r="19" spans="1:26" ht="18" customHeight="1">
      <c r="A19" s="108"/>
      <c r="B19" s="108"/>
      <c r="C19" s="59"/>
      <c r="D19" s="109" t="s">
        <v>94</v>
      </c>
      <c r="E19" s="111"/>
      <c r="F19" s="80">
        <v>0</v>
      </c>
      <c r="G19" s="52">
        <f t="shared" si="0"/>
        <v>0</v>
      </c>
      <c r="H19" s="51">
        <v>0</v>
      </c>
      <c r="I19" s="86">
        <v>0</v>
      </c>
      <c r="Z19" s="2" t="s">
        <v>95</v>
      </c>
    </row>
    <row r="20" spans="1:26" ht="18" customHeight="1">
      <c r="A20" s="108"/>
      <c r="B20" s="108"/>
      <c r="C20" s="50" t="s">
        <v>4</v>
      </c>
      <c r="D20" s="50"/>
      <c r="E20" s="50"/>
      <c r="F20" s="53">
        <v>52231</v>
      </c>
      <c r="G20" s="52">
        <f t="shared" si="0"/>
        <v>4.8102727703067352</v>
      </c>
      <c r="H20" s="51">
        <v>52023</v>
      </c>
      <c r="I20" s="52">
        <f t="shared" si="1"/>
        <v>0.39982315514290878</v>
      </c>
    </row>
    <row r="21" spans="1:26" ht="18" customHeight="1">
      <c r="A21" s="108"/>
      <c r="B21" s="108"/>
      <c r="C21" s="50" t="s">
        <v>5</v>
      </c>
      <c r="D21" s="50"/>
      <c r="E21" s="50"/>
      <c r="F21" s="92">
        <v>188808</v>
      </c>
      <c r="G21" s="52">
        <f t="shared" si="0"/>
        <v>17.388485405526875</v>
      </c>
      <c r="H21" s="51">
        <v>185006</v>
      </c>
      <c r="I21" s="52">
        <f t="shared" si="1"/>
        <v>2.0550684842653766</v>
      </c>
    </row>
    <row r="22" spans="1:26" ht="18" customHeight="1">
      <c r="A22" s="108"/>
      <c r="B22" s="108"/>
      <c r="C22" s="50" t="s">
        <v>30</v>
      </c>
      <c r="D22" s="50"/>
      <c r="E22" s="50"/>
      <c r="F22" s="92">
        <v>11993</v>
      </c>
      <c r="G22" s="52">
        <f t="shared" si="0"/>
        <v>1.1045088421490816</v>
      </c>
      <c r="H22" s="51">
        <v>12678</v>
      </c>
      <c r="I22" s="52">
        <f t="shared" si="1"/>
        <v>-5.4030604196245502</v>
      </c>
    </row>
    <row r="23" spans="1:26" ht="18" customHeight="1">
      <c r="A23" s="108"/>
      <c r="B23" s="108"/>
      <c r="C23" s="50" t="s">
        <v>6</v>
      </c>
      <c r="D23" s="50"/>
      <c r="E23" s="50"/>
      <c r="F23" s="92">
        <v>148903</v>
      </c>
      <c r="G23" s="52">
        <f t="shared" si="0"/>
        <v>13.713389487411382</v>
      </c>
      <c r="H23" s="51">
        <v>166015</v>
      </c>
      <c r="I23" s="52">
        <f t="shared" si="1"/>
        <v>-10.30750233412644</v>
      </c>
    </row>
    <row r="24" spans="1:26" ht="18" customHeight="1">
      <c r="A24" s="108"/>
      <c r="B24" s="108"/>
      <c r="C24" s="50" t="s">
        <v>31</v>
      </c>
      <c r="D24" s="50"/>
      <c r="E24" s="50"/>
      <c r="F24" s="92">
        <v>2448</v>
      </c>
      <c r="G24" s="52">
        <f t="shared" si="0"/>
        <v>0.22545131706670155</v>
      </c>
      <c r="H24" s="51">
        <v>2275</v>
      </c>
      <c r="I24" s="52">
        <f t="shared" si="1"/>
        <v>7.6043956043956085</v>
      </c>
    </row>
    <row r="25" spans="1:26" ht="18" customHeight="1">
      <c r="A25" s="108"/>
      <c r="B25" s="108"/>
      <c r="C25" s="50" t="s">
        <v>7</v>
      </c>
      <c r="D25" s="50"/>
      <c r="E25" s="50"/>
      <c r="F25" s="92">
        <v>88443</v>
      </c>
      <c r="G25" s="52">
        <f t="shared" si="0"/>
        <v>8.1452576941708674</v>
      </c>
      <c r="H25" s="51">
        <v>103792</v>
      </c>
      <c r="I25" s="52">
        <f t="shared" si="1"/>
        <v>-14.78823030676738</v>
      </c>
    </row>
    <row r="26" spans="1:26" ht="18" customHeight="1">
      <c r="A26" s="108"/>
      <c r="B26" s="108"/>
      <c r="C26" s="50" t="s">
        <v>8</v>
      </c>
      <c r="D26" s="50"/>
      <c r="E26" s="50"/>
      <c r="F26" s="91">
        <f>7582+111+57665+507+103970+1580+500</f>
        <v>171915</v>
      </c>
      <c r="G26" s="52">
        <f t="shared" si="0"/>
        <v>15.832705544739378</v>
      </c>
      <c r="H26" s="51">
        <v>165766</v>
      </c>
      <c r="I26" s="52">
        <f t="shared" si="1"/>
        <v>3.7094458453482693</v>
      </c>
    </row>
    <row r="27" spans="1:26" ht="18" customHeight="1">
      <c r="A27" s="108"/>
      <c r="B27" s="108"/>
      <c r="C27" s="50" t="s">
        <v>9</v>
      </c>
      <c r="D27" s="50"/>
      <c r="E27" s="50"/>
      <c r="F27" s="92">
        <f>SUM(F9,F20:F26)</f>
        <v>1085822</v>
      </c>
      <c r="G27" s="52">
        <f>F27/$F$27*100</f>
        <v>100</v>
      </c>
      <c r="H27" s="51">
        <f>SUM(H9,H20:H26)</f>
        <v>1082734</v>
      </c>
      <c r="I27" s="52">
        <f t="shared" si="1"/>
        <v>0.28520393743984851</v>
      </c>
    </row>
    <row r="28" spans="1:26" ht="18" customHeight="1">
      <c r="A28" s="108"/>
      <c r="B28" s="108" t="s">
        <v>88</v>
      </c>
      <c r="C28" s="58" t="s">
        <v>10</v>
      </c>
      <c r="D28" s="50"/>
      <c r="E28" s="50"/>
      <c r="F28" s="92">
        <f>SUM(F29:F31)</f>
        <v>405811</v>
      </c>
      <c r="G28" s="52">
        <f>F28/$F$45*100</f>
        <v>37.37362109074968</v>
      </c>
      <c r="H28" s="51">
        <v>410710</v>
      </c>
      <c r="I28" s="52">
        <f>(F28/H28-1)*100</f>
        <v>-1.1928124467385781</v>
      </c>
    </row>
    <row r="29" spans="1:26" ht="18" customHeight="1">
      <c r="A29" s="108"/>
      <c r="B29" s="108"/>
      <c r="C29" s="60"/>
      <c r="D29" s="50" t="s">
        <v>11</v>
      </c>
      <c r="E29" s="50"/>
      <c r="F29" s="92">
        <v>234337</v>
      </c>
      <c r="G29" s="52">
        <f t="shared" ref="G29:G44" si="2">F29/$F$45*100</f>
        <v>21.581529937687762</v>
      </c>
      <c r="H29" s="51">
        <v>238402</v>
      </c>
      <c r="I29" s="52">
        <f t="shared" ref="I29:I45" si="3">(F29/H29-1)*100</f>
        <v>-1.7051031451078447</v>
      </c>
    </row>
    <row r="30" spans="1:26" ht="18" customHeight="1">
      <c r="A30" s="108"/>
      <c r="B30" s="108"/>
      <c r="C30" s="60"/>
      <c r="D30" s="50" t="s">
        <v>32</v>
      </c>
      <c r="E30" s="50"/>
      <c r="F30" s="92">
        <v>22909</v>
      </c>
      <c r="G30" s="52">
        <f t="shared" si="2"/>
        <v>2.1098301563239645</v>
      </c>
      <c r="H30" s="51">
        <v>22028</v>
      </c>
      <c r="I30" s="52">
        <f t="shared" si="3"/>
        <v>3.9994552387869975</v>
      </c>
    </row>
    <row r="31" spans="1:26" ht="18" customHeight="1">
      <c r="A31" s="108"/>
      <c r="B31" s="108"/>
      <c r="C31" s="59"/>
      <c r="D31" s="50" t="s">
        <v>12</v>
      </c>
      <c r="E31" s="50"/>
      <c r="F31" s="92">
        <v>148565</v>
      </c>
      <c r="G31" s="52">
        <f t="shared" si="2"/>
        <v>13.682260996737956</v>
      </c>
      <c r="H31" s="51">
        <v>150280</v>
      </c>
      <c r="I31" s="52">
        <f t="shared" si="3"/>
        <v>-1.1412030875698642</v>
      </c>
    </row>
    <row r="32" spans="1:26" ht="18" customHeight="1">
      <c r="A32" s="108"/>
      <c r="B32" s="108"/>
      <c r="C32" s="58" t="s">
        <v>13</v>
      </c>
      <c r="D32" s="50"/>
      <c r="E32" s="50"/>
      <c r="F32" s="92">
        <f>SUM(F33:F38)+1000</f>
        <v>536743</v>
      </c>
      <c r="G32" s="52">
        <f t="shared" si="2"/>
        <v>49.431951093273113</v>
      </c>
      <c r="H32" s="51">
        <v>515181</v>
      </c>
      <c r="I32" s="52">
        <f t="shared" si="3"/>
        <v>4.1853251575659778</v>
      </c>
    </row>
    <row r="33" spans="1:9" ht="18" customHeight="1">
      <c r="A33" s="108"/>
      <c r="B33" s="108"/>
      <c r="C33" s="60"/>
      <c r="D33" s="50" t="s">
        <v>14</v>
      </c>
      <c r="E33" s="50"/>
      <c r="F33" s="92">
        <v>55198</v>
      </c>
      <c r="G33" s="52">
        <f t="shared" si="2"/>
        <v>5.0835219768986075</v>
      </c>
      <c r="H33" s="51">
        <v>51777</v>
      </c>
      <c r="I33" s="52">
        <f t="shared" si="3"/>
        <v>6.6071807945612848</v>
      </c>
    </row>
    <row r="34" spans="1:9" ht="18" customHeight="1">
      <c r="A34" s="108"/>
      <c r="B34" s="108"/>
      <c r="C34" s="60"/>
      <c r="D34" s="50" t="s">
        <v>33</v>
      </c>
      <c r="E34" s="50"/>
      <c r="F34" s="92">
        <v>16015</v>
      </c>
      <c r="G34" s="52">
        <f t="shared" si="2"/>
        <v>1.474919461937592</v>
      </c>
      <c r="H34" s="51">
        <v>15477</v>
      </c>
      <c r="I34" s="52">
        <f t="shared" si="3"/>
        <v>3.4761258641855752</v>
      </c>
    </row>
    <row r="35" spans="1:9" ht="18" customHeight="1">
      <c r="A35" s="108"/>
      <c r="B35" s="108"/>
      <c r="C35" s="60"/>
      <c r="D35" s="50" t="s">
        <v>34</v>
      </c>
      <c r="E35" s="50"/>
      <c r="F35" s="92">
        <v>350497</v>
      </c>
      <c r="G35" s="52">
        <f t="shared" si="2"/>
        <v>32.279415963205757</v>
      </c>
      <c r="H35" s="51">
        <v>340281</v>
      </c>
      <c r="I35" s="52">
        <f t="shared" si="3"/>
        <v>3.0022246319953316</v>
      </c>
    </row>
    <row r="36" spans="1:9" ht="18" customHeight="1">
      <c r="A36" s="108"/>
      <c r="B36" s="108"/>
      <c r="C36" s="60"/>
      <c r="D36" s="50" t="s">
        <v>35</v>
      </c>
      <c r="E36" s="50"/>
      <c r="F36" s="92">
        <v>13309</v>
      </c>
      <c r="G36" s="52">
        <f t="shared" si="2"/>
        <v>1.225707344297684</v>
      </c>
      <c r="H36" s="51">
        <v>13174</v>
      </c>
      <c r="I36" s="52">
        <f t="shared" si="3"/>
        <v>1.0247457112494196</v>
      </c>
    </row>
    <row r="37" spans="1:9" ht="18" customHeight="1">
      <c r="A37" s="108"/>
      <c r="B37" s="108"/>
      <c r="C37" s="60"/>
      <c r="D37" s="50" t="s">
        <v>15</v>
      </c>
      <c r="E37" s="50"/>
      <c r="F37" s="92">
        <v>9677</v>
      </c>
      <c r="G37" s="52">
        <f t="shared" si="2"/>
        <v>0.89121421374774124</v>
      </c>
      <c r="H37" s="51">
        <v>9870</v>
      </c>
      <c r="I37" s="52">
        <f t="shared" si="3"/>
        <v>-1.955420466058766</v>
      </c>
    </row>
    <row r="38" spans="1:9" ht="18" customHeight="1">
      <c r="A38" s="108"/>
      <c r="B38" s="108"/>
      <c r="C38" s="59"/>
      <c r="D38" s="50" t="s">
        <v>36</v>
      </c>
      <c r="E38" s="50"/>
      <c r="F38" s="92">
        <v>91047</v>
      </c>
      <c r="G38" s="52">
        <f t="shared" si="2"/>
        <v>8.3850760069329962</v>
      </c>
      <c r="H38" s="51">
        <v>83602</v>
      </c>
      <c r="I38" s="52">
        <f t="shared" si="3"/>
        <v>8.9052893471448069</v>
      </c>
    </row>
    <row r="39" spans="1:9" ht="18" customHeight="1">
      <c r="A39" s="108"/>
      <c r="B39" s="108"/>
      <c r="C39" s="58" t="s">
        <v>16</v>
      </c>
      <c r="D39" s="50"/>
      <c r="E39" s="50"/>
      <c r="F39" s="92">
        <f>F40+F43</f>
        <v>143268</v>
      </c>
      <c r="G39" s="52">
        <f t="shared" si="2"/>
        <v>13.194427815977205</v>
      </c>
      <c r="H39" s="51">
        <v>156843</v>
      </c>
      <c r="I39" s="52">
        <f t="shared" si="3"/>
        <v>-8.6551519672538824</v>
      </c>
    </row>
    <row r="40" spans="1:9" ht="18" customHeight="1">
      <c r="A40" s="108"/>
      <c r="B40" s="108"/>
      <c r="C40" s="60"/>
      <c r="D40" s="58" t="s">
        <v>17</v>
      </c>
      <c r="E40" s="50"/>
      <c r="F40" s="92">
        <v>125830</v>
      </c>
      <c r="G40" s="52">
        <f t="shared" si="2"/>
        <v>11.588455566381967</v>
      </c>
      <c r="H40" s="51">
        <v>128669</v>
      </c>
      <c r="I40" s="52">
        <f t="shared" si="3"/>
        <v>-2.2064366708375749</v>
      </c>
    </row>
    <row r="41" spans="1:9" ht="18" customHeight="1">
      <c r="A41" s="108"/>
      <c r="B41" s="108"/>
      <c r="C41" s="60"/>
      <c r="D41" s="60"/>
      <c r="E41" s="54" t="s">
        <v>91</v>
      </c>
      <c r="F41" s="92">
        <v>78131</v>
      </c>
      <c r="G41" s="52">
        <f t="shared" si="2"/>
        <v>7.1955624402526386</v>
      </c>
      <c r="H41" s="51">
        <v>78781</v>
      </c>
      <c r="I41" s="55">
        <f t="shared" si="3"/>
        <v>-0.82507203513537686</v>
      </c>
    </row>
    <row r="42" spans="1:9" ht="18" customHeight="1">
      <c r="A42" s="108"/>
      <c r="B42" s="108"/>
      <c r="C42" s="60"/>
      <c r="D42" s="59"/>
      <c r="E42" s="44" t="s">
        <v>37</v>
      </c>
      <c r="F42" s="92">
        <v>47699</v>
      </c>
      <c r="G42" s="52">
        <f t="shared" si="2"/>
        <v>4.3928931261293291</v>
      </c>
      <c r="H42" s="51">
        <v>49888</v>
      </c>
      <c r="I42" s="55">
        <f t="shared" si="3"/>
        <v>-4.3878287363694701</v>
      </c>
    </row>
    <row r="43" spans="1:9" ht="18" customHeight="1">
      <c r="A43" s="108"/>
      <c r="B43" s="108"/>
      <c r="C43" s="60"/>
      <c r="D43" s="50" t="s">
        <v>38</v>
      </c>
      <c r="E43" s="50"/>
      <c r="F43" s="92">
        <v>17438</v>
      </c>
      <c r="G43" s="52">
        <f t="shared" si="2"/>
        <v>1.6059722495952375</v>
      </c>
      <c r="H43" s="51">
        <v>28174</v>
      </c>
      <c r="I43" s="55">
        <f t="shared" si="3"/>
        <v>-38.106055228224598</v>
      </c>
    </row>
    <row r="44" spans="1:9" ht="18" customHeight="1">
      <c r="A44" s="108"/>
      <c r="B44" s="108"/>
      <c r="C44" s="59"/>
      <c r="D44" s="50" t="s">
        <v>39</v>
      </c>
      <c r="E44" s="50"/>
      <c r="F44" s="92">
        <v>0</v>
      </c>
      <c r="G44" s="52">
        <f t="shared" si="2"/>
        <v>0</v>
      </c>
      <c r="H44" s="51">
        <v>0</v>
      </c>
      <c r="I44" s="52">
        <v>0</v>
      </c>
    </row>
    <row r="45" spans="1:9" ht="18" customHeight="1">
      <c r="A45" s="108"/>
      <c r="B45" s="108"/>
      <c r="C45" s="44" t="s">
        <v>18</v>
      </c>
      <c r="D45" s="44"/>
      <c r="E45" s="44"/>
      <c r="F45" s="92">
        <f>SUM(F28,F32,F39)</f>
        <v>1085822</v>
      </c>
      <c r="G45" s="52">
        <f>F45/$F$45*100</f>
        <v>100</v>
      </c>
      <c r="H45" s="51">
        <f>SUM(H28,H32,H39)</f>
        <v>1082734</v>
      </c>
      <c r="I45" s="52">
        <f t="shared" si="3"/>
        <v>0.28520393743984851</v>
      </c>
    </row>
    <row r="46" spans="1:9">
      <c r="A46" s="21" t="s">
        <v>19</v>
      </c>
    </row>
    <row r="47" spans="1:9">
      <c r="A47" s="22" t="s">
        <v>20</v>
      </c>
    </row>
    <row r="48" spans="1:9">
      <c r="A48" s="22"/>
    </row>
  </sheetData>
  <mergeCells count="6">
    <mergeCell ref="A9:A45"/>
    <mergeCell ref="B9:B27"/>
    <mergeCell ref="B28:B45"/>
    <mergeCell ref="D17:E17"/>
    <mergeCell ref="D18:E18"/>
    <mergeCell ref="D19:E19"/>
  </mergeCells>
  <phoneticPr fontId="9"/>
  <printOptions horizontalCentered="1" verticalCentered="1" gridLinesSet="0"/>
  <pageMargins left="0" right="0" top="0.2" bottom="0.19685039370078741" header="0.2" footer="0.31"/>
  <pageSetup paperSize="9" scale="98" orientation="portrait" useFirstPageNumber="1" r:id="rId1"/>
  <headerFooter alignWithMargins="0">
    <oddHeader>&amp;R&amp;"明朝,斜体"&amp;9都道府県－&amp;P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90" zoomScaleNormal="100" zoomScaleSheetLayoutView="90" workbookViewId="0">
      <pane xSplit="5" ySplit="7" topLeftCell="F8" activePane="bottomRight" state="frozen"/>
      <selection activeCell="L8" sqref="L8"/>
      <selection pane="topRight" activeCell="L8" sqref="L8"/>
      <selection pane="bottomLeft" activeCell="L8" sqref="L8"/>
      <selection pane="bottomRight" activeCell="Q10" sqref="Q10"/>
    </sheetView>
  </sheetViews>
  <sheetFormatPr defaultRowHeight="13.5"/>
  <cols>
    <col min="1" max="1" width="3.625" style="2" customWidth="1"/>
    <col min="2" max="3" width="1.625" style="2" customWidth="1"/>
    <col min="4" max="4" width="22.625" style="2" customWidth="1"/>
    <col min="5" max="5" width="10.625" style="2" customWidth="1"/>
    <col min="6" max="21" width="13.625" style="2" customWidth="1"/>
    <col min="22" max="25" width="12" style="2" customWidth="1"/>
    <col min="26" max="16384" width="9" style="2"/>
  </cols>
  <sheetData>
    <row r="1" spans="1:25" ht="33.950000000000003" customHeight="1">
      <c r="A1" s="20" t="s">
        <v>0</v>
      </c>
      <c r="B1" s="11"/>
      <c r="C1" s="11"/>
      <c r="D1" s="79" t="s">
        <v>249</v>
      </c>
      <c r="E1" s="13"/>
      <c r="F1" s="13"/>
      <c r="G1" s="13"/>
    </row>
    <row r="2" spans="1:25" ht="15" customHeight="1"/>
    <row r="3" spans="1:25" ht="15" customHeight="1">
      <c r="A3" s="14" t="s">
        <v>46</v>
      </c>
      <c r="B3" s="14"/>
      <c r="C3" s="14"/>
      <c r="D3" s="14"/>
    </row>
    <row r="4" spans="1:25" ht="15" customHeight="1">
      <c r="A4" s="14"/>
      <c r="B4" s="14"/>
      <c r="C4" s="14"/>
      <c r="D4" s="14"/>
    </row>
    <row r="5" spans="1:25" ht="15.95" customHeight="1">
      <c r="A5" s="12" t="s">
        <v>239</v>
      </c>
      <c r="B5" s="12"/>
      <c r="C5" s="12"/>
      <c r="D5" s="12"/>
      <c r="K5" s="15"/>
      <c r="O5" s="15" t="s">
        <v>47</v>
      </c>
    </row>
    <row r="6" spans="1:25" ht="15.95" customHeight="1">
      <c r="A6" s="114" t="s">
        <v>48</v>
      </c>
      <c r="B6" s="115"/>
      <c r="C6" s="115"/>
      <c r="D6" s="115"/>
      <c r="E6" s="115"/>
      <c r="F6" s="119" t="s">
        <v>250</v>
      </c>
      <c r="G6" s="119"/>
      <c r="H6" s="120" t="s">
        <v>251</v>
      </c>
      <c r="I6" s="120"/>
      <c r="J6" s="119" t="s">
        <v>252</v>
      </c>
      <c r="K6" s="119"/>
      <c r="L6" s="119" t="s">
        <v>253</v>
      </c>
      <c r="M6" s="119"/>
      <c r="N6" s="119" t="s">
        <v>254</v>
      </c>
      <c r="O6" s="119"/>
    </row>
    <row r="7" spans="1:25" ht="15.95" customHeight="1">
      <c r="A7" s="115"/>
      <c r="B7" s="115"/>
      <c r="C7" s="115"/>
      <c r="D7" s="115"/>
      <c r="E7" s="115"/>
      <c r="F7" s="137" t="s">
        <v>240</v>
      </c>
      <c r="G7" s="48" t="s">
        <v>247</v>
      </c>
      <c r="H7" s="93" t="s">
        <v>240</v>
      </c>
      <c r="I7" s="93" t="s">
        <v>247</v>
      </c>
      <c r="J7" s="137" t="s">
        <v>240</v>
      </c>
      <c r="K7" s="48" t="s">
        <v>247</v>
      </c>
      <c r="L7" s="48" t="s">
        <v>240</v>
      </c>
      <c r="M7" s="48" t="s">
        <v>247</v>
      </c>
      <c r="N7" s="48" t="s">
        <v>240</v>
      </c>
      <c r="O7" s="48" t="s">
        <v>247</v>
      </c>
    </row>
    <row r="8" spans="1:25" ht="15.95" customHeight="1">
      <c r="A8" s="112" t="s">
        <v>82</v>
      </c>
      <c r="B8" s="58" t="s">
        <v>49</v>
      </c>
      <c r="C8" s="50"/>
      <c r="D8" s="50"/>
      <c r="E8" s="63" t="s">
        <v>40</v>
      </c>
      <c r="F8" s="138">
        <v>0</v>
      </c>
      <c r="G8" s="51">
        <v>2936</v>
      </c>
      <c r="H8" s="94">
        <v>979</v>
      </c>
      <c r="I8" s="94">
        <v>48</v>
      </c>
      <c r="J8" s="138">
        <v>0</v>
      </c>
      <c r="K8" s="51">
        <v>11511.1</v>
      </c>
      <c r="L8" s="53">
        <v>29552</v>
      </c>
      <c r="M8" s="51">
        <v>28181</v>
      </c>
      <c r="N8" s="82">
        <v>10704.3</v>
      </c>
      <c r="O8" s="51">
        <v>9074.6</v>
      </c>
      <c r="P8" s="25"/>
      <c r="Q8" s="25"/>
      <c r="R8" s="25"/>
      <c r="S8" s="25"/>
      <c r="T8" s="25"/>
      <c r="U8" s="25"/>
      <c r="V8" s="25"/>
      <c r="W8" s="25"/>
      <c r="X8" s="25"/>
      <c r="Y8" s="25"/>
    </row>
    <row r="9" spans="1:25" ht="15.95" customHeight="1">
      <c r="A9" s="112"/>
      <c r="B9" s="60"/>
      <c r="C9" s="50" t="s">
        <v>50</v>
      </c>
      <c r="D9" s="50"/>
      <c r="E9" s="63" t="s">
        <v>41</v>
      </c>
      <c r="F9" s="138">
        <v>0</v>
      </c>
      <c r="G9" s="51">
        <v>2898.7</v>
      </c>
      <c r="H9" s="94">
        <v>979</v>
      </c>
      <c r="I9" s="94">
        <v>48</v>
      </c>
      <c r="J9" s="138">
        <v>0</v>
      </c>
      <c r="K9" s="51">
        <v>11450.5</v>
      </c>
      <c r="L9" s="53">
        <v>29522</v>
      </c>
      <c r="M9" s="51">
        <v>28151</v>
      </c>
      <c r="N9" s="82">
        <v>10704.3</v>
      </c>
      <c r="O9" s="51">
        <v>9069.7999999999993</v>
      </c>
      <c r="P9" s="25"/>
      <c r="Q9" s="25"/>
      <c r="R9" s="25"/>
      <c r="S9" s="25"/>
      <c r="T9" s="25"/>
      <c r="U9" s="25"/>
      <c r="V9" s="25"/>
      <c r="W9" s="25"/>
      <c r="X9" s="25"/>
      <c r="Y9" s="25"/>
    </row>
    <row r="10" spans="1:25" ht="15.95" customHeight="1">
      <c r="A10" s="112"/>
      <c r="B10" s="59"/>
      <c r="C10" s="50" t="s">
        <v>51</v>
      </c>
      <c r="D10" s="50"/>
      <c r="E10" s="63" t="s">
        <v>42</v>
      </c>
      <c r="F10" s="138">
        <v>0</v>
      </c>
      <c r="G10" s="51">
        <v>37.299999999999997</v>
      </c>
      <c r="H10" s="94">
        <v>0</v>
      </c>
      <c r="I10" s="94">
        <v>0</v>
      </c>
      <c r="J10" s="142">
        <v>0</v>
      </c>
      <c r="K10" s="64">
        <v>60.6</v>
      </c>
      <c r="L10" s="53">
        <v>30</v>
      </c>
      <c r="M10" s="51">
        <v>30</v>
      </c>
      <c r="N10" s="82">
        <v>0</v>
      </c>
      <c r="O10" s="51">
        <v>4.8</v>
      </c>
      <c r="P10" s="25"/>
      <c r="Q10" s="25"/>
      <c r="R10" s="25"/>
      <c r="S10" s="25"/>
      <c r="T10" s="25"/>
      <c r="U10" s="25"/>
      <c r="V10" s="25"/>
      <c r="W10" s="25"/>
      <c r="X10" s="25"/>
      <c r="Y10" s="25"/>
    </row>
    <row r="11" spans="1:25" ht="15.95" customHeight="1">
      <c r="A11" s="112"/>
      <c r="B11" s="58" t="s">
        <v>52</v>
      </c>
      <c r="C11" s="50"/>
      <c r="D11" s="50"/>
      <c r="E11" s="63" t="s">
        <v>43</v>
      </c>
      <c r="F11" s="138">
        <v>0</v>
      </c>
      <c r="G11" s="51">
        <v>2845.8</v>
      </c>
      <c r="H11" s="94">
        <v>900</v>
      </c>
      <c r="I11" s="94">
        <v>266</v>
      </c>
      <c r="J11" s="138">
        <v>0</v>
      </c>
      <c r="K11" s="51">
        <v>9824.7000000000007</v>
      </c>
      <c r="L11" s="53">
        <v>29417</v>
      </c>
      <c r="M11" s="51">
        <v>28159</v>
      </c>
      <c r="N11" s="82">
        <v>10696.7</v>
      </c>
      <c r="O11" s="51">
        <v>9058.2000000000007</v>
      </c>
      <c r="P11" s="25"/>
      <c r="Q11" s="25"/>
      <c r="R11" s="25"/>
      <c r="S11" s="25"/>
      <c r="T11" s="25"/>
      <c r="U11" s="25"/>
      <c r="V11" s="25"/>
      <c r="W11" s="25"/>
      <c r="X11" s="25"/>
      <c r="Y11" s="25"/>
    </row>
    <row r="12" spans="1:25" ht="15.95" customHeight="1">
      <c r="A12" s="112"/>
      <c r="B12" s="60"/>
      <c r="C12" s="50" t="s">
        <v>53</v>
      </c>
      <c r="D12" s="50"/>
      <c r="E12" s="63" t="s">
        <v>44</v>
      </c>
      <c r="F12" s="138">
        <v>0</v>
      </c>
      <c r="G12" s="51">
        <v>2845.8</v>
      </c>
      <c r="H12" s="94">
        <v>900</v>
      </c>
      <c r="I12" s="94">
        <v>266</v>
      </c>
      <c r="J12" s="138">
        <v>0</v>
      </c>
      <c r="K12" s="51">
        <v>9824.7000000000007</v>
      </c>
      <c r="L12" s="53">
        <v>29366</v>
      </c>
      <c r="M12" s="51">
        <v>28107</v>
      </c>
      <c r="N12" s="82">
        <v>10696.7</v>
      </c>
      <c r="O12" s="51">
        <v>9038.1</v>
      </c>
      <c r="P12" s="25"/>
      <c r="Q12" s="25"/>
      <c r="R12" s="25"/>
      <c r="S12" s="25"/>
      <c r="T12" s="25"/>
      <c r="U12" s="25"/>
      <c r="V12" s="25"/>
      <c r="W12" s="25"/>
      <c r="X12" s="25"/>
      <c r="Y12" s="25"/>
    </row>
    <row r="13" spans="1:25" ht="15.95" customHeight="1">
      <c r="A13" s="112"/>
      <c r="B13" s="59"/>
      <c r="C13" s="50" t="s">
        <v>54</v>
      </c>
      <c r="D13" s="50"/>
      <c r="E13" s="63" t="s">
        <v>45</v>
      </c>
      <c r="F13" s="138">
        <v>0</v>
      </c>
      <c r="G13" s="51">
        <v>0</v>
      </c>
      <c r="H13" s="95">
        <v>0</v>
      </c>
      <c r="I13" s="95">
        <v>0</v>
      </c>
      <c r="J13" s="142">
        <v>0</v>
      </c>
      <c r="K13" s="64">
        <v>0</v>
      </c>
      <c r="L13" s="53">
        <v>51</v>
      </c>
      <c r="M13" s="51">
        <v>52</v>
      </c>
      <c r="N13" s="82">
        <v>0</v>
      </c>
      <c r="O13" s="51">
        <v>20</v>
      </c>
      <c r="P13" s="25"/>
      <c r="Q13" s="25"/>
      <c r="R13" s="25"/>
      <c r="S13" s="25"/>
      <c r="T13" s="25"/>
      <c r="U13" s="25"/>
      <c r="V13" s="25"/>
      <c r="W13" s="25"/>
      <c r="X13" s="25"/>
      <c r="Y13" s="25"/>
    </row>
    <row r="14" spans="1:25" ht="15.95" customHeight="1">
      <c r="A14" s="112"/>
      <c r="B14" s="50" t="s">
        <v>55</v>
      </c>
      <c r="C14" s="50"/>
      <c r="D14" s="50"/>
      <c r="E14" s="63" t="s">
        <v>96</v>
      </c>
      <c r="F14" s="138">
        <f t="shared" ref="F14:F15" si="0">F9-F12</f>
        <v>0</v>
      </c>
      <c r="G14" s="51">
        <f>G9-G12</f>
        <v>52.899999999999636</v>
      </c>
      <c r="H14" s="94">
        <f t="shared" ref="H14:O15" si="1">H9-H12</f>
        <v>79</v>
      </c>
      <c r="I14" s="94">
        <f t="shared" si="1"/>
        <v>-218</v>
      </c>
      <c r="J14" s="138">
        <f t="shared" si="1"/>
        <v>0</v>
      </c>
      <c r="K14" s="51">
        <f t="shared" si="1"/>
        <v>1625.7999999999993</v>
      </c>
      <c r="L14" s="53">
        <f t="shared" si="1"/>
        <v>156</v>
      </c>
      <c r="M14" s="51">
        <f t="shared" si="1"/>
        <v>44</v>
      </c>
      <c r="N14" s="82">
        <f t="shared" si="1"/>
        <v>7.5999999999985448</v>
      </c>
      <c r="O14" s="51">
        <f t="shared" si="1"/>
        <v>31.699999999998909</v>
      </c>
      <c r="P14" s="25"/>
      <c r="Q14" s="25"/>
      <c r="R14" s="25"/>
      <c r="S14" s="25"/>
      <c r="T14" s="25"/>
      <c r="U14" s="25"/>
      <c r="V14" s="25"/>
      <c r="W14" s="25"/>
      <c r="X14" s="25"/>
      <c r="Y14" s="25"/>
    </row>
    <row r="15" spans="1:25" ht="15.95" customHeight="1">
      <c r="A15" s="112"/>
      <c r="B15" s="50" t="s">
        <v>56</v>
      </c>
      <c r="C15" s="50"/>
      <c r="D15" s="50"/>
      <c r="E15" s="63" t="s">
        <v>97</v>
      </c>
      <c r="F15" s="138">
        <f t="shared" si="0"/>
        <v>0</v>
      </c>
      <c r="G15" s="51">
        <f t="shared" ref="G15:O15" si="2">G10-G13</f>
        <v>37.299999999999997</v>
      </c>
      <c r="H15" s="94">
        <f t="shared" si="2"/>
        <v>0</v>
      </c>
      <c r="I15" s="94">
        <f t="shared" si="2"/>
        <v>0</v>
      </c>
      <c r="J15" s="138">
        <f t="shared" si="1"/>
        <v>0</v>
      </c>
      <c r="K15" s="51">
        <f t="shared" si="2"/>
        <v>60.6</v>
      </c>
      <c r="L15" s="53">
        <f t="shared" si="1"/>
        <v>-21</v>
      </c>
      <c r="M15" s="51">
        <f t="shared" si="2"/>
        <v>-22</v>
      </c>
      <c r="N15" s="82">
        <f t="shared" si="1"/>
        <v>0</v>
      </c>
      <c r="O15" s="51">
        <f t="shared" si="2"/>
        <v>-15.2</v>
      </c>
      <c r="P15" s="25"/>
      <c r="Q15" s="25"/>
      <c r="R15" s="25"/>
      <c r="S15" s="25"/>
      <c r="T15" s="25"/>
      <c r="U15" s="25"/>
      <c r="V15" s="25"/>
      <c r="W15" s="25"/>
      <c r="X15" s="25"/>
      <c r="Y15" s="25"/>
    </row>
    <row r="16" spans="1:25" ht="15.95" customHeight="1">
      <c r="A16" s="112"/>
      <c r="B16" s="50" t="s">
        <v>57</v>
      </c>
      <c r="C16" s="50"/>
      <c r="D16" s="50"/>
      <c r="E16" s="63" t="s">
        <v>98</v>
      </c>
      <c r="F16" s="138">
        <f t="shared" ref="F16" si="3">F8-F11</f>
        <v>0</v>
      </c>
      <c r="G16" s="51">
        <f t="shared" ref="G16:O16" si="4">G8-G11</f>
        <v>90.199999999999818</v>
      </c>
      <c r="H16" s="94">
        <f t="shared" si="4"/>
        <v>79</v>
      </c>
      <c r="I16" s="94">
        <f t="shared" si="4"/>
        <v>-218</v>
      </c>
      <c r="J16" s="138">
        <f t="shared" si="4"/>
        <v>0</v>
      </c>
      <c r="K16" s="51">
        <f t="shared" si="4"/>
        <v>1686.3999999999996</v>
      </c>
      <c r="L16" s="53">
        <f t="shared" si="4"/>
        <v>135</v>
      </c>
      <c r="M16" s="51">
        <f t="shared" si="4"/>
        <v>22</v>
      </c>
      <c r="N16" s="82">
        <f t="shared" si="4"/>
        <v>7.5999999999985448</v>
      </c>
      <c r="O16" s="51">
        <f t="shared" si="4"/>
        <v>16.399999999999636</v>
      </c>
      <c r="P16" s="25"/>
      <c r="Q16" s="25"/>
      <c r="R16" s="25"/>
      <c r="S16" s="25"/>
      <c r="T16" s="25"/>
      <c r="U16" s="25"/>
      <c r="V16" s="25"/>
      <c r="W16" s="25"/>
      <c r="X16" s="25"/>
      <c r="Y16" s="25"/>
    </row>
    <row r="17" spans="1:25" ht="15.95" customHeight="1">
      <c r="A17" s="112"/>
      <c r="B17" s="50" t="s">
        <v>58</v>
      </c>
      <c r="C17" s="50"/>
      <c r="D17" s="50"/>
      <c r="E17" s="48"/>
      <c r="F17" s="138">
        <v>0</v>
      </c>
      <c r="G17" s="51">
        <v>0</v>
      </c>
      <c r="H17" s="95">
        <v>45881</v>
      </c>
      <c r="I17" s="95">
        <v>46057</v>
      </c>
      <c r="J17" s="138">
        <v>0</v>
      </c>
      <c r="K17" s="51">
        <v>0</v>
      </c>
      <c r="L17" s="53">
        <v>27208</v>
      </c>
      <c r="M17" s="51">
        <v>28398</v>
      </c>
      <c r="N17" s="83">
        <v>0</v>
      </c>
      <c r="O17" s="65">
        <v>0</v>
      </c>
      <c r="P17" s="25"/>
      <c r="Q17" s="25"/>
      <c r="R17" s="25"/>
      <c r="S17" s="25"/>
      <c r="T17" s="25"/>
      <c r="U17" s="25"/>
      <c r="V17" s="25"/>
      <c r="W17" s="25"/>
      <c r="X17" s="25"/>
      <c r="Y17" s="25"/>
    </row>
    <row r="18" spans="1:25" ht="15.95" customHeight="1">
      <c r="A18" s="112"/>
      <c r="B18" s="50" t="s">
        <v>59</v>
      </c>
      <c r="C18" s="50"/>
      <c r="D18" s="50"/>
      <c r="E18" s="48"/>
      <c r="F18" s="139">
        <v>0</v>
      </c>
      <c r="G18" s="65">
        <v>0</v>
      </c>
      <c r="H18" s="84">
        <v>0</v>
      </c>
      <c r="I18" s="84">
        <v>0</v>
      </c>
      <c r="J18" s="139">
        <v>0</v>
      </c>
      <c r="K18" s="65">
        <v>0</v>
      </c>
      <c r="L18" s="65">
        <v>0</v>
      </c>
      <c r="M18" s="65">
        <v>0</v>
      </c>
      <c r="N18" s="84">
        <v>0</v>
      </c>
      <c r="O18" s="65">
        <v>0</v>
      </c>
      <c r="P18" s="25"/>
      <c r="Q18" s="25"/>
      <c r="R18" s="25"/>
      <c r="S18" s="25"/>
      <c r="T18" s="25"/>
      <c r="U18" s="25"/>
      <c r="V18" s="25"/>
      <c r="W18" s="25"/>
      <c r="X18" s="25"/>
      <c r="Y18" s="25"/>
    </row>
    <row r="19" spans="1:25" ht="15.95" customHeight="1">
      <c r="A19" s="112" t="s">
        <v>83</v>
      </c>
      <c r="B19" s="58" t="s">
        <v>60</v>
      </c>
      <c r="C19" s="50"/>
      <c r="D19" s="50"/>
      <c r="E19" s="63"/>
      <c r="F19" s="138">
        <v>0</v>
      </c>
      <c r="G19" s="51">
        <v>894.3</v>
      </c>
      <c r="H19" s="94">
        <v>5927</v>
      </c>
      <c r="I19" s="94">
        <v>2283</v>
      </c>
      <c r="J19" s="138">
        <v>0</v>
      </c>
      <c r="K19" s="51">
        <v>2174.4</v>
      </c>
      <c r="L19" s="53">
        <v>1700</v>
      </c>
      <c r="M19" s="51">
        <v>1915</v>
      </c>
      <c r="N19" s="82">
        <v>3408.1</v>
      </c>
      <c r="O19" s="51">
        <v>3513.6</v>
      </c>
      <c r="P19" s="25"/>
      <c r="Q19" s="25"/>
      <c r="R19" s="25"/>
      <c r="S19" s="25"/>
      <c r="T19" s="25"/>
      <c r="U19" s="25"/>
      <c r="V19" s="25"/>
      <c r="W19" s="25"/>
      <c r="X19" s="25"/>
      <c r="Y19" s="25"/>
    </row>
    <row r="20" spans="1:25" ht="15.95" customHeight="1">
      <c r="A20" s="112"/>
      <c r="B20" s="59"/>
      <c r="C20" s="50" t="s">
        <v>61</v>
      </c>
      <c r="D20" s="50"/>
      <c r="E20" s="63"/>
      <c r="F20" s="138">
        <v>0</v>
      </c>
      <c r="G20" s="51">
        <v>527.1</v>
      </c>
      <c r="H20" s="94">
        <v>0</v>
      </c>
      <c r="I20" s="94">
        <v>0</v>
      </c>
      <c r="J20" s="138">
        <v>0</v>
      </c>
      <c r="K20" s="64">
        <v>0</v>
      </c>
      <c r="L20" s="53">
        <v>1013</v>
      </c>
      <c r="M20" s="51">
        <v>1151</v>
      </c>
      <c r="N20" s="82">
        <v>766.3</v>
      </c>
      <c r="O20" s="51">
        <v>741.5</v>
      </c>
      <c r="P20" s="25"/>
      <c r="Q20" s="25"/>
      <c r="R20" s="25"/>
      <c r="S20" s="25"/>
      <c r="T20" s="25"/>
      <c r="U20" s="25"/>
      <c r="V20" s="25"/>
      <c r="W20" s="25"/>
      <c r="X20" s="25"/>
      <c r="Y20" s="25"/>
    </row>
    <row r="21" spans="1:25" ht="15.95" customHeight="1">
      <c r="A21" s="112"/>
      <c r="B21" s="50" t="s">
        <v>62</v>
      </c>
      <c r="C21" s="50"/>
      <c r="D21" s="50"/>
      <c r="E21" s="63" t="s">
        <v>99</v>
      </c>
      <c r="F21" s="138">
        <v>0</v>
      </c>
      <c r="G21" s="51">
        <v>894.3</v>
      </c>
      <c r="H21" s="94">
        <v>5927</v>
      </c>
      <c r="I21" s="94">
        <v>2283</v>
      </c>
      <c r="J21" s="138">
        <v>0</v>
      </c>
      <c r="K21" s="51">
        <v>2174.4</v>
      </c>
      <c r="L21" s="53">
        <v>1700</v>
      </c>
      <c r="M21" s="51">
        <v>1915</v>
      </c>
      <c r="N21" s="82">
        <v>3408.1</v>
      </c>
      <c r="O21" s="51">
        <v>3513.6</v>
      </c>
      <c r="P21" s="25"/>
      <c r="Q21" s="25"/>
      <c r="R21" s="25"/>
      <c r="S21" s="25"/>
      <c r="T21" s="25"/>
      <c r="U21" s="25"/>
      <c r="V21" s="25"/>
      <c r="W21" s="25"/>
      <c r="X21" s="25"/>
      <c r="Y21" s="25"/>
    </row>
    <row r="22" spans="1:25" ht="15.95" customHeight="1">
      <c r="A22" s="112"/>
      <c r="B22" s="58" t="s">
        <v>63</v>
      </c>
      <c r="C22" s="50"/>
      <c r="D22" s="50"/>
      <c r="E22" s="63" t="s">
        <v>100</v>
      </c>
      <c r="F22" s="138">
        <v>0</v>
      </c>
      <c r="G22" s="51">
        <v>1672</v>
      </c>
      <c r="H22" s="94">
        <v>6763</v>
      </c>
      <c r="I22" s="94">
        <v>3727</v>
      </c>
      <c r="J22" s="138">
        <v>0</v>
      </c>
      <c r="K22" s="51">
        <v>8152.1</v>
      </c>
      <c r="L22" s="53">
        <v>3028</v>
      </c>
      <c r="M22" s="51">
        <v>3450</v>
      </c>
      <c r="N22" s="82">
        <v>4243.5</v>
      </c>
      <c r="O22" s="51">
        <v>4398.2</v>
      </c>
      <c r="P22" s="25"/>
      <c r="Q22" s="25"/>
      <c r="R22" s="25"/>
      <c r="S22" s="25"/>
      <c r="T22" s="25"/>
      <c r="U22" s="25"/>
      <c r="V22" s="25"/>
      <c r="W22" s="25"/>
      <c r="X22" s="25"/>
      <c r="Y22" s="25"/>
    </row>
    <row r="23" spans="1:25" ht="15.95" customHeight="1">
      <c r="A23" s="112"/>
      <c r="B23" s="59" t="s">
        <v>64</v>
      </c>
      <c r="C23" s="50" t="s">
        <v>65</v>
      </c>
      <c r="D23" s="50"/>
      <c r="E23" s="63"/>
      <c r="F23" s="138">
        <v>0</v>
      </c>
      <c r="G23" s="51">
        <v>640.29999999999995</v>
      </c>
      <c r="H23" s="94">
        <v>6411</v>
      </c>
      <c r="I23" s="94">
        <v>3250</v>
      </c>
      <c r="J23" s="138"/>
      <c r="K23" s="51">
        <v>2098.1</v>
      </c>
      <c r="L23" s="53">
        <v>1959</v>
      </c>
      <c r="M23" s="51">
        <v>2243</v>
      </c>
      <c r="N23" s="82">
        <v>1308.9000000000001</v>
      </c>
      <c r="O23" s="51">
        <v>1291.7</v>
      </c>
      <c r="P23" s="25"/>
      <c r="Q23" s="25"/>
      <c r="R23" s="25"/>
      <c r="S23" s="25"/>
      <c r="T23" s="25"/>
      <c r="U23" s="25"/>
      <c r="V23" s="25"/>
      <c r="W23" s="25"/>
      <c r="X23" s="25"/>
      <c r="Y23" s="25"/>
    </row>
    <row r="24" spans="1:25" ht="15.95" customHeight="1">
      <c r="A24" s="112"/>
      <c r="B24" s="50" t="s">
        <v>101</v>
      </c>
      <c r="C24" s="50"/>
      <c r="D24" s="50"/>
      <c r="E24" s="63" t="s">
        <v>102</v>
      </c>
      <c r="F24" s="138">
        <f t="shared" ref="F24" si="5">F21-F22</f>
        <v>0</v>
      </c>
      <c r="G24" s="51">
        <f t="shared" ref="G24:O24" si="6">G21-G22</f>
        <v>-777.7</v>
      </c>
      <c r="H24" s="94">
        <f t="shared" si="6"/>
        <v>-836</v>
      </c>
      <c r="I24" s="94">
        <f t="shared" si="6"/>
        <v>-1444</v>
      </c>
      <c r="J24" s="138">
        <f t="shared" si="6"/>
        <v>0</v>
      </c>
      <c r="K24" s="51">
        <f t="shared" si="6"/>
        <v>-5977.7000000000007</v>
      </c>
      <c r="L24" s="53">
        <f t="shared" si="6"/>
        <v>-1328</v>
      </c>
      <c r="M24" s="51">
        <f t="shared" si="6"/>
        <v>-1535</v>
      </c>
      <c r="N24" s="82">
        <f>N21-N22</f>
        <v>-835.40000000000009</v>
      </c>
      <c r="O24" s="51">
        <f t="shared" si="6"/>
        <v>-884.59999999999991</v>
      </c>
      <c r="P24" s="25"/>
      <c r="Q24" s="25"/>
      <c r="R24" s="25"/>
      <c r="S24" s="25"/>
      <c r="T24" s="25"/>
      <c r="U24" s="25"/>
      <c r="V24" s="25"/>
      <c r="W24" s="25"/>
      <c r="X24" s="25"/>
      <c r="Y24" s="25"/>
    </row>
    <row r="25" spans="1:25" ht="15.95" customHeight="1">
      <c r="A25" s="112"/>
      <c r="B25" s="58" t="s">
        <v>66</v>
      </c>
      <c r="C25" s="58"/>
      <c r="D25" s="58"/>
      <c r="E25" s="116" t="s">
        <v>103</v>
      </c>
      <c r="F25" s="140">
        <v>0</v>
      </c>
      <c r="G25" s="121">
        <v>777.7</v>
      </c>
      <c r="H25" s="123">
        <v>836</v>
      </c>
      <c r="I25" s="123">
        <v>1444</v>
      </c>
      <c r="J25" s="140">
        <v>0</v>
      </c>
      <c r="K25" s="121">
        <v>5977.7</v>
      </c>
      <c r="L25" s="128">
        <v>1328</v>
      </c>
      <c r="M25" s="121">
        <v>1535</v>
      </c>
      <c r="N25" s="126">
        <f>N22-N21</f>
        <v>835.40000000000009</v>
      </c>
      <c r="O25" s="121">
        <v>884.6</v>
      </c>
      <c r="P25" s="25"/>
      <c r="Q25" s="25"/>
      <c r="R25" s="25"/>
      <c r="S25" s="25"/>
      <c r="T25" s="25"/>
      <c r="U25" s="25"/>
      <c r="V25" s="25"/>
      <c r="W25" s="25"/>
      <c r="X25" s="25"/>
      <c r="Y25" s="25"/>
    </row>
    <row r="26" spans="1:25" ht="15.95" customHeight="1">
      <c r="A26" s="112"/>
      <c r="B26" s="73" t="s">
        <v>67</v>
      </c>
      <c r="C26" s="73"/>
      <c r="D26" s="73"/>
      <c r="E26" s="117"/>
      <c r="F26" s="141">
        <v>0</v>
      </c>
      <c r="G26" s="122"/>
      <c r="H26" s="124"/>
      <c r="I26" s="124"/>
      <c r="J26" s="141">
        <v>0</v>
      </c>
      <c r="K26" s="122"/>
      <c r="L26" s="129"/>
      <c r="M26" s="122"/>
      <c r="N26" s="127"/>
      <c r="O26" s="122"/>
      <c r="P26" s="25"/>
      <c r="Q26" s="25"/>
      <c r="R26" s="25"/>
      <c r="S26" s="25"/>
      <c r="T26" s="25"/>
      <c r="U26" s="25"/>
      <c r="V26" s="25"/>
      <c r="W26" s="25"/>
      <c r="X26" s="25"/>
      <c r="Y26" s="25"/>
    </row>
    <row r="27" spans="1:25" ht="15.95" customHeight="1">
      <c r="A27" s="112"/>
      <c r="B27" s="50" t="s">
        <v>104</v>
      </c>
      <c r="C27" s="50"/>
      <c r="D27" s="50"/>
      <c r="E27" s="63" t="s">
        <v>105</v>
      </c>
      <c r="F27" s="138">
        <f>F24+F25</f>
        <v>0</v>
      </c>
      <c r="G27" s="51">
        <f t="shared" ref="G27:O27" si="7">G24+G25</f>
        <v>0</v>
      </c>
      <c r="H27" s="94">
        <f t="shared" si="7"/>
        <v>0</v>
      </c>
      <c r="I27" s="94">
        <f t="shared" si="7"/>
        <v>0</v>
      </c>
      <c r="J27" s="138">
        <f t="shared" si="7"/>
        <v>0</v>
      </c>
      <c r="K27" s="51">
        <f t="shared" si="7"/>
        <v>0</v>
      </c>
      <c r="L27" s="53">
        <f t="shared" si="7"/>
        <v>0</v>
      </c>
      <c r="M27" s="51">
        <f t="shared" si="7"/>
        <v>0</v>
      </c>
      <c r="N27" s="82">
        <f t="shared" si="7"/>
        <v>0</v>
      </c>
      <c r="O27" s="51">
        <f t="shared" si="7"/>
        <v>0</v>
      </c>
      <c r="P27" s="25"/>
      <c r="Q27" s="25"/>
      <c r="R27" s="25"/>
      <c r="S27" s="25"/>
      <c r="T27" s="25"/>
      <c r="U27" s="25"/>
      <c r="V27" s="25"/>
      <c r="W27" s="25"/>
      <c r="X27" s="25"/>
      <c r="Y27" s="25"/>
    </row>
    <row r="28" spans="1:25" ht="15.95" customHeight="1">
      <c r="A28" s="8"/>
      <c r="F28" s="25"/>
      <c r="G28" s="25"/>
      <c r="H28" s="25"/>
      <c r="I28" s="25"/>
      <c r="J28" s="25"/>
      <c r="K28" s="25"/>
      <c r="L28" s="25"/>
      <c r="M28" s="25"/>
      <c r="N28" s="25"/>
      <c r="O28" s="25"/>
      <c r="P28" s="25"/>
      <c r="Q28" s="25"/>
      <c r="R28" s="25"/>
      <c r="S28" s="25"/>
      <c r="T28" s="25"/>
      <c r="U28" s="25"/>
      <c r="V28" s="25"/>
      <c r="W28" s="25"/>
      <c r="X28" s="25"/>
      <c r="Y28" s="25"/>
    </row>
    <row r="29" spans="1:25" ht="15.95" customHeight="1">
      <c r="A29" s="12"/>
      <c r="F29" s="25"/>
      <c r="G29" s="25"/>
      <c r="H29" s="25"/>
      <c r="I29" s="25"/>
      <c r="J29" s="26"/>
      <c r="K29" s="26"/>
      <c r="L29" s="25"/>
      <c r="M29" s="25"/>
      <c r="N29" s="25"/>
      <c r="O29" s="26" t="s">
        <v>106</v>
      </c>
      <c r="P29" s="25"/>
      <c r="Q29" s="25"/>
      <c r="R29" s="25"/>
      <c r="S29" s="25"/>
      <c r="T29" s="25"/>
      <c r="U29" s="25"/>
      <c r="V29" s="25"/>
      <c r="W29" s="25"/>
      <c r="X29" s="25"/>
      <c r="Y29" s="26"/>
    </row>
    <row r="30" spans="1:25" ht="15.95" customHeight="1">
      <c r="A30" s="115" t="s">
        <v>68</v>
      </c>
      <c r="B30" s="115"/>
      <c r="C30" s="115"/>
      <c r="D30" s="115"/>
      <c r="E30" s="115"/>
      <c r="F30" s="125" t="s">
        <v>255</v>
      </c>
      <c r="G30" s="125"/>
      <c r="H30" s="125" t="s">
        <v>256</v>
      </c>
      <c r="I30" s="125"/>
      <c r="J30" s="125"/>
      <c r="K30" s="125"/>
      <c r="L30" s="125"/>
      <c r="M30" s="125"/>
      <c r="N30" s="125"/>
      <c r="O30" s="125"/>
      <c r="P30" s="27"/>
      <c r="Q30" s="25"/>
      <c r="R30" s="27"/>
      <c r="S30" s="25"/>
      <c r="T30" s="27"/>
      <c r="U30" s="25"/>
      <c r="V30" s="27"/>
      <c r="W30" s="25"/>
      <c r="X30" s="27"/>
      <c r="Y30" s="25"/>
    </row>
    <row r="31" spans="1:25" ht="15.95" customHeight="1">
      <c r="A31" s="115"/>
      <c r="B31" s="115"/>
      <c r="C31" s="115"/>
      <c r="D31" s="115"/>
      <c r="E31" s="115"/>
      <c r="F31" s="48" t="s">
        <v>240</v>
      </c>
      <c r="G31" s="48" t="s">
        <v>247</v>
      </c>
      <c r="H31" s="48" t="s">
        <v>240</v>
      </c>
      <c r="I31" s="48" t="s">
        <v>247</v>
      </c>
      <c r="J31" s="48" t="s">
        <v>240</v>
      </c>
      <c r="K31" s="48" t="s">
        <v>247</v>
      </c>
      <c r="L31" s="48" t="s">
        <v>240</v>
      </c>
      <c r="M31" s="48" t="s">
        <v>247</v>
      </c>
      <c r="N31" s="48" t="s">
        <v>240</v>
      </c>
      <c r="O31" s="48" t="s">
        <v>247</v>
      </c>
      <c r="P31" s="28"/>
      <c r="Q31" s="28"/>
      <c r="R31" s="28"/>
      <c r="S31" s="28"/>
      <c r="T31" s="28"/>
      <c r="U31" s="28"/>
      <c r="V31" s="28"/>
      <c r="W31" s="28"/>
      <c r="X31" s="28"/>
      <c r="Y31" s="28"/>
    </row>
    <row r="32" spans="1:25" ht="15.95" customHeight="1">
      <c r="A32" s="112" t="s">
        <v>84</v>
      </c>
      <c r="B32" s="58" t="s">
        <v>49</v>
      </c>
      <c r="C32" s="50"/>
      <c r="D32" s="50"/>
      <c r="E32" s="63" t="s">
        <v>40</v>
      </c>
      <c r="F32" s="82">
        <v>8</v>
      </c>
      <c r="G32" s="53">
        <v>9</v>
      </c>
      <c r="H32" s="82">
        <v>2826</v>
      </c>
      <c r="I32" s="53">
        <v>2827</v>
      </c>
      <c r="J32" s="51"/>
      <c r="K32" s="51"/>
      <c r="L32" s="51"/>
      <c r="M32" s="51"/>
      <c r="N32" s="51"/>
      <c r="O32" s="51"/>
      <c r="P32" s="29"/>
      <c r="Q32" s="29"/>
      <c r="R32" s="29"/>
      <c r="S32" s="29"/>
      <c r="T32" s="30"/>
      <c r="U32" s="30"/>
      <c r="V32" s="29"/>
      <c r="W32" s="29"/>
      <c r="X32" s="30"/>
      <c r="Y32" s="30"/>
    </row>
    <row r="33" spans="1:25" ht="15.95" customHeight="1">
      <c r="A33" s="118"/>
      <c r="B33" s="60"/>
      <c r="C33" s="58" t="s">
        <v>69</v>
      </c>
      <c r="D33" s="50"/>
      <c r="E33" s="63"/>
      <c r="F33" s="82">
        <v>0</v>
      </c>
      <c r="G33" s="53">
        <v>0</v>
      </c>
      <c r="H33" s="82">
        <v>2814</v>
      </c>
      <c r="I33" s="53">
        <v>2815</v>
      </c>
      <c r="J33" s="51"/>
      <c r="K33" s="51"/>
      <c r="L33" s="51"/>
      <c r="M33" s="51"/>
      <c r="N33" s="51"/>
      <c r="O33" s="51"/>
      <c r="P33" s="29"/>
      <c r="Q33" s="29"/>
      <c r="R33" s="29"/>
      <c r="S33" s="29"/>
      <c r="T33" s="30"/>
      <c r="U33" s="30"/>
      <c r="V33" s="29"/>
      <c r="W33" s="29"/>
      <c r="X33" s="30"/>
      <c r="Y33" s="30"/>
    </row>
    <row r="34" spans="1:25" ht="15.95" customHeight="1">
      <c r="A34" s="118"/>
      <c r="B34" s="60"/>
      <c r="C34" s="59"/>
      <c r="D34" s="50" t="s">
        <v>70</v>
      </c>
      <c r="E34" s="63"/>
      <c r="F34" s="82">
        <v>0</v>
      </c>
      <c r="G34" s="53">
        <v>0</v>
      </c>
      <c r="H34" s="82">
        <v>2645</v>
      </c>
      <c r="I34" s="53">
        <v>2335</v>
      </c>
      <c r="J34" s="51"/>
      <c r="K34" s="51"/>
      <c r="L34" s="51"/>
      <c r="M34" s="51"/>
      <c r="N34" s="51"/>
      <c r="O34" s="51"/>
      <c r="P34" s="29"/>
      <c r="Q34" s="29"/>
      <c r="R34" s="29"/>
      <c r="S34" s="29"/>
      <c r="T34" s="30"/>
      <c r="U34" s="30"/>
      <c r="V34" s="29"/>
      <c r="W34" s="29"/>
      <c r="X34" s="30"/>
      <c r="Y34" s="30"/>
    </row>
    <row r="35" spans="1:25" ht="15.95" customHeight="1">
      <c r="A35" s="118"/>
      <c r="B35" s="59"/>
      <c r="C35" s="50" t="s">
        <v>71</v>
      </c>
      <c r="D35" s="50"/>
      <c r="E35" s="63"/>
      <c r="F35" s="82">
        <v>8</v>
      </c>
      <c r="G35" s="53">
        <v>9</v>
      </c>
      <c r="H35" s="82">
        <v>12</v>
      </c>
      <c r="I35" s="53">
        <v>12</v>
      </c>
      <c r="J35" s="65"/>
      <c r="K35" s="65"/>
      <c r="L35" s="51"/>
      <c r="M35" s="51"/>
      <c r="N35" s="51"/>
      <c r="O35" s="51"/>
      <c r="P35" s="29"/>
      <c r="Q35" s="29"/>
      <c r="R35" s="29"/>
      <c r="S35" s="29"/>
      <c r="T35" s="30"/>
      <c r="U35" s="30"/>
      <c r="V35" s="29"/>
      <c r="W35" s="29"/>
      <c r="X35" s="30"/>
      <c r="Y35" s="30"/>
    </row>
    <row r="36" spans="1:25" ht="15.95" customHeight="1">
      <c r="A36" s="118"/>
      <c r="B36" s="58" t="s">
        <v>52</v>
      </c>
      <c r="C36" s="50"/>
      <c r="D36" s="50"/>
      <c r="E36" s="63" t="s">
        <v>41</v>
      </c>
      <c r="F36" s="82">
        <v>8</v>
      </c>
      <c r="G36" s="53">
        <v>9</v>
      </c>
      <c r="H36" s="82">
        <v>2277</v>
      </c>
      <c r="I36" s="53">
        <v>2165</v>
      </c>
      <c r="J36" s="51"/>
      <c r="K36" s="51"/>
      <c r="L36" s="51"/>
      <c r="M36" s="51"/>
      <c r="N36" s="51"/>
      <c r="O36" s="51"/>
      <c r="P36" s="29"/>
      <c r="Q36" s="29"/>
      <c r="R36" s="29"/>
      <c r="S36" s="29"/>
      <c r="T36" s="29"/>
      <c r="U36" s="29"/>
      <c r="V36" s="29"/>
      <c r="W36" s="29"/>
      <c r="X36" s="30"/>
      <c r="Y36" s="30"/>
    </row>
    <row r="37" spans="1:25" ht="15.95" customHeight="1">
      <c r="A37" s="118"/>
      <c r="B37" s="60"/>
      <c r="C37" s="50" t="s">
        <v>72</v>
      </c>
      <c r="D37" s="50"/>
      <c r="E37" s="63"/>
      <c r="F37" s="82">
        <v>0</v>
      </c>
      <c r="G37" s="53">
        <v>0</v>
      </c>
      <c r="H37" s="82">
        <v>1732</v>
      </c>
      <c r="I37" s="53">
        <v>1581</v>
      </c>
      <c r="J37" s="51"/>
      <c r="K37" s="51"/>
      <c r="L37" s="51"/>
      <c r="M37" s="51"/>
      <c r="N37" s="51"/>
      <c r="O37" s="51"/>
      <c r="P37" s="29"/>
      <c r="Q37" s="29"/>
      <c r="R37" s="29"/>
      <c r="S37" s="29"/>
      <c r="T37" s="29"/>
      <c r="U37" s="29"/>
      <c r="V37" s="29"/>
      <c r="W37" s="29"/>
      <c r="X37" s="30"/>
      <c r="Y37" s="30"/>
    </row>
    <row r="38" spans="1:25" ht="15.95" customHeight="1">
      <c r="A38" s="118"/>
      <c r="B38" s="59"/>
      <c r="C38" s="50" t="s">
        <v>73</v>
      </c>
      <c r="D38" s="50"/>
      <c r="E38" s="63"/>
      <c r="F38" s="82">
        <v>8</v>
      </c>
      <c r="G38" s="53">
        <v>9</v>
      </c>
      <c r="H38" s="82">
        <v>545</v>
      </c>
      <c r="I38" s="53">
        <v>584</v>
      </c>
      <c r="J38" s="51"/>
      <c r="K38" s="65"/>
      <c r="L38" s="51"/>
      <c r="M38" s="51"/>
      <c r="N38" s="51"/>
      <c r="O38" s="51"/>
      <c r="P38" s="29"/>
      <c r="Q38" s="29"/>
      <c r="R38" s="30"/>
      <c r="S38" s="30"/>
      <c r="T38" s="29"/>
      <c r="U38" s="29"/>
      <c r="V38" s="29"/>
      <c r="W38" s="29"/>
      <c r="X38" s="30"/>
      <c r="Y38" s="30"/>
    </row>
    <row r="39" spans="1:25" ht="15.95" customHeight="1">
      <c r="A39" s="118"/>
      <c r="B39" s="44" t="s">
        <v>74</v>
      </c>
      <c r="C39" s="44"/>
      <c r="D39" s="44"/>
      <c r="E39" s="63" t="s">
        <v>107</v>
      </c>
      <c r="F39" s="82">
        <f>F32-F36</f>
        <v>0</v>
      </c>
      <c r="G39" s="53">
        <f>G32-G36</f>
        <v>0</v>
      </c>
      <c r="H39" s="82">
        <f t="shared" ref="H39" si="8">H32-H36</f>
        <v>549</v>
      </c>
      <c r="I39" s="53">
        <f t="shared" ref="I39:O39" si="9">I32-I36</f>
        <v>662</v>
      </c>
      <c r="J39" s="51">
        <f t="shared" si="9"/>
        <v>0</v>
      </c>
      <c r="K39" s="51">
        <f t="shared" si="9"/>
        <v>0</v>
      </c>
      <c r="L39" s="51">
        <f t="shared" si="9"/>
        <v>0</v>
      </c>
      <c r="M39" s="51">
        <f t="shared" si="9"/>
        <v>0</v>
      </c>
      <c r="N39" s="51">
        <f t="shared" si="9"/>
        <v>0</v>
      </c>
      <c r="O39" s="51">
        <f t="shared" si="9"/>
        <v>0</v>
      </c>
      <c r="P39" s="29"/>
      <c r="Q39" s="29"/>
      <c r="R39" s="29"/>
      <c r="S39" s="29"/>
      <c r="T39" s="29"/>
      <c r="U39" s="29"/>
      <c r="V39" s="29"/>
      <c r="W39" s="29"/>
      <c r="X39" s="30"/>
      <c r="Y39" s="30"/>
    </row>
    <row r="40" spans="1:25" ht="15.95" customHeight="1">
      <c r="A40" s="112" t="s">
        <v>85</v>
      </c>
      <c r="B40" s="58" t="s">
        <v>75</v>
      </c>
      <c r="C40" s="50"/>
      <c r="D40" s="50"/>
      <c r="E40" s="63" t="s">
        <v>43</v>
      </c>
      <c r="F40" s="82">
        <v>51</v>
      </c>
      <c r="G40" s="53">
        <v>50</v>
      </c>
      <c r="H40" s="82">
        <v>22711</v>
      </c>
      <c r="I40" s="53">
        <v>13219</v>
      </c>
      <c r="J40" s="51"/>
      <c r="K40" s="51"/>
      <c r="L40" s="51"/>
      <c r="M40" s="51"/>
      <c r="N40" s="51"/>
      <c r="O40" s="51"/>
      <c r="P40" s="29"/>
      <c r="Q40" s="29"/>
      <c r="R40" s="29"/>
      <c r="S40" s="29"/>
      <c r="T40" s="30"/>
      <c r="U40" s="30"/>
      <c r="V40" s="30"/>
      <c r="W40" s="30"/>
      <c r="X40" s="29"/>
      <c r="Y40" s="29"/>
    </row>
    <row r="41" spans="1:25" ht="15.95" customHeight="1">
      <c r="A41" s="113"/>
      <c r="B41" s="59"/>
      <c r="C41" s="50" t="s">
        <v>76</v>
      </c>
      <c r="D41" s="50"/>
      <c r="E41" s="63"/>
      <c r="F41" s="84">
        <v>0</v>
      </c>
      <c r="G41" s="65">
        <v>0</v>
      </c>
      <c r="H41" s="84">
        <v>10913</v>
      </c>
      <c r="I41" s="65">
        <v>9137</v>
      </c>
      <c r="J41" s="51"/>
      <c r="K41" s="51"/>
      <c r="L41" s="51"/>
      <c r="M41" s="51"/>
      <c r="N41" s="51"/>
      <c r="O41" s="51"/>
      <c r="P41" s="30"/>
      <c r="Q41" s="30"/>
      <c r="R41" s="30"/>
      <c r="S41" s="30"/>
      <c r="T41" s="30"/>
      <c r="U41" s="30"/>
      <c r="V41" s="30"/>
      <c r="W41" s="30"/>
      <c r="X41" s="29"/>
      <c r="Y41" s="29"/>
    </row>
    <row r="42" spans="1:25" ht="15.95" customHeight="1">
      <c r="A42" s="113"/>
      <c r="B42" s="58" t="s">
        <v>63</v>
      </c>
      <c r="C42" s="50"/>
      <c r="D42" s="50"/>
      <c r="E42" s="63" t="s">
        <v>44</v>
      </c>
      <c r="F42" s="82">
        <v>51</v>
      </c>
      <c r="G42" s="53">
        <v>50</v>
      </c>
      <c r="H42" s="82">
        <v>11861</v>
      </c>
      <c r="I42" s="53">
        <v>10270</v>
      </c>
      <c r="J42" s="51"/>
      <c r="K42" s="51"/>
      <c r="L42" s="51"/>
      <c r="M42" s="51"/>
      <c r="N42" s="51"/>
      <c r="O42" s="51"/>
      <c r="P42" s="29"/>
      <c r="Q42" s="29"/>
      <c r="R42" s="29"/>
      <c r="S42" s="29"/>
      <c r="T42" s="30"/>
      <c r="U42" s="30"/>
      <c r="V42" s="29"/>
      <c r="W42" s="29"/>
      <c r="X42" s="29"/>
      <c r="Y42" s="29"/>
    </row>
    <row r="43" spans="1:25" ht="15.95" customHeight="1">
      <c r="A43" s="113"/>
      <c r="B43" s="59"/>
      <c r="C43" s="50" t="s">
        <v>77</v>
      </c>
      <c r="D43" s="50"/>
      <c r="E43" s="63"/>
      <c r="F43" s="82">
        <v>51</v>
      </c>
      <c r="G43" s="53">
        <v>50</v>
      </c>
      <c r="H43" s="82">
        <v>10432</v>
      </c>
      <c r="I43" s="53">
        <v>7273</v>
      </c>
      <c r="J43" s="65"/>
      <c r="K43" s="65"/>
      <c r="L43" s="51"/>
      <c r="M43" s="51"/>
      <c r="N43" s="51"/>
      <c r="O43" s="51"/>
      <c r="P43" s="29"/>
      <c r="Q43" s="29"/>
      <c r="R43" s="30"/>
      <c r="S43" s="29"/>
      <c r="T43" s="30"/>
      <c r="U43" s="30"/>
      <c r="V43" s="29"/>
      <c r="W43" s="29"/>
      <c r="X43" s="30"/>
      <c r="Y43" s="30"/>
    </row>
    <row r="44" spans="1:25" ht="15.95" customHeight="1">
      <c r="A44" s="113"/>
      <c r="B44" s="50" t="s">
        <v>74</v>
      </c>
      <c r="C44" s="50"/>
      <c r="D44" s="50"/>
      <c r="E44" s="63" t="s">
        <v>108</v>
      </c>
      <c r="F44" s="84">
        <f>F40-F42</f>
        <v>0</v>
      </c>
      <c r="G44" s="65">
        <f>G40-G42</f>
        <v>0</v>
      </c>
      <c r="H44" s="84">
        <f t="shared" ref="H44" si="10">H40-H42</f>
        <v>10850</v>
      </c>
      <c r="I44" s="65">
        <f t="shared" ref="I44:O44" si="11">I40-I42</f>
        <v>2949</v>
      </c>
      <c r="J44" s="65">
        <f t="shared" si="11"/>
        <v>0</v>
      </c>
      <c r="K44" s="65">
        <f t="shared" si="11"/>
        <v>0</v>
      </c>
      <c r="L44" s="65">
        <f t="shared" si="11"/>
        <v>0</v>
      </c>
      <c r="M44" s="65">
        <f t="shared" si="11"/>
        <v>0</v>
      </c>
      <c r="N44" s="65">
        <f t="shared" si="11"/>
        <v>0</v>
      </c>
      <c r="O44" s="65">
        <f t="shared" si="11"/>
        <v>0</v>
      </c>
      <c r="P44" s="30"/>
      <c r="Q44" s="30"/>
      <c r="R44" s="29"/>
      <c r="S44" s="29"/>
      <c r="T44" s="30"/>
      <c r="U44" s="30"/>
      <c r="V44" s="29"/>
      <c r="W44" s="29"/>
      <c r="X44" s="29"/>
      <c r="Y44" s="29"/>
    </row>
    <row r="45" spans="1:25" ht="15.95" customHeight="1">
      <c r="A45" s="112" t="s">
        <v>86</v>
      </c>
      <c r="B45" s="44" t="s">
        <v>78</v>
      </c>
      <c r="C45" s="44"/>
      <c r="D45" s="44"/>
      <c r="E45" s="63" t="s">
        <v>109</v>
      </c>
      <c r="F45" s="82">
        <f>F39+F44</f>
        <v>0</v>
      </c>
      <c r="G45" s="53">
        <f>G39+G44</f>
        <v>0</v>
      </c>
      <c r="H45" s="82">
        <f t="shared" ref="H45" si="12">H39+H44</f>
        <v>11399</v>
      </c>
      <c r="I45" s="53">
        <f t="shared" ref="I45:O45" si="13">I39+I44</f>
        <v>3611</v>
      </c>
      <c r="J45" s="51">
        <f t="shared" si="13"/>
        <v>0</v>
      </c>
      <c r="K45" s="51">
        <f t="shared" si="13"/>
        <v>0</v>
      </c>
      <c r="L45" s="51">
        <f t="shared" si="13"/>
        <v>0</v>
      </c>
      <c r="M45" s="51">
        <f t="shared" si="13"/>
        <v>0</v>
      </c>
      <c r="N45" s="51">
        <f t="shared" si="13"/>
        <v>0</v>
      </c>
      <c r="O45" s="51">
        <f t="shared" si="13"/>
        <v>0</v>
      </c>
      <c r="P45" s="29"/>
      <c r="Q45" s="29"/>
      <c r="R45" s="29"/>
      <c r="S45" s="29"/>
      <c r="T45" s="29"/>
      <c r="U45" s="29"/>
      <c r="V45" s="29"/>
      <c r="W45" s="29"/>
      <c r="X45" s="29"/>
      <c r="Y45" s="29"/>
    </row>
    <row r="46" spans="1:25" ht="15.95" customHeight="1">
      <c r="A46" s="113"/>
      <c r="B46" s="50" t="s">
        <v>79</v>
      </c>
      <c r="C46" s="50"/>
      <c r="D46" s="50"/>
      <c r="E46" s="50"/>
      <c r="F46" s="84">
        <v>0</v>
      </c>
      <c r="G46" s="65">
        <v>0</v>
      </c>
      <c r="H46" s="84">
        <v>11399</v>
      </c>
      <c r="I46" s="65">
        <v>3611</v>
      </c>
      <c r="J46" s="65"/>
      <c r="K46" s="65"/>
      <c r="L46" s="51"/>
      <c r="M46" s="51"/>
      <c r="N46" s="65"/>
      <c r="O46" s="65"/>
      <c r="P46" s="30"/>
      <c r="Q46" s="30"/>
      <c r="R46" s="30"/>
      <c r="S46" s="30"/>
      <c r="T46" s="30"/>
      <c r="U46" s="30"/>
      <c r="V46" s="30"/>
      <c r="W46" s="30"/>
      <c r="X46" s="30"/>
      <c r="Y46" s="30"/>
    </row>
    <row r="47" spans="1:25" ht="15.95" customHeight="1">
      <c r="A47" s="113"/>
      <c r="B47" s="50" t="s">
        <v>80</v>
      </c>
      <c r="C47" s="50"/>
      <c r="D47" s="50"/>
      <c r="E47" s="50"/>
      <c r="F47" s="82">
        <v>0</v>
      </c>
      <c r="G47" s="53">
        <v>0</v>
      </c>
      <c r="H47" s="82">
        <v>0</v>
      </c>
      <c r="I47" s="53">
        <v>0</v>
      </c>
      <c r="J47" s="51"/>
      <c r="K47" s="51"/>
      <c r="L47" s="51"/>
      <c r="M47" s="51"/>
      <c r="N47" s="51"/>
      <c r="O47" s="51"/>
      <c r="P47" s="29"/>
      <c r="Q47" s="29"/>
      <c r="R47" s="29"/>
      <c r="S47" s="29"/>
      <c r="T47" s="29"/>
      <c r="U47" s="29"/>
      <c r="V47" s="29"/>
      <c r="W47" s="29"/>
      <c r="X47" s="29"/>
      <c r="Y47" s="29"/>
    </row>
    <row r="48" spans="1:25" ht="15.95" customHeight="1">
      <c r="A48" s="113"/>
      <c r="B48" s="50" t="s">
        <v>81</v>
      </c>
      <c r="C48" s="50"/>
      <c r="D48" s="50"/>
      <c r="E48" s="50"/>
      <c r="F48" s="82">
        <v>0</v>
      </c>
      <c r="G48" s="53">
        <v>0</v>
      </c>
      <c r="H48" s="82">
        <v>0</v>
      </c>
      <c r="I48" s="53">
        <v>0</v>
      </c>
      <c r="J48" s="51"/>
      <c r="K48" s="51"/>
      <c r="L48" s="51"/>
      <c r="M48" s="51"/>
      <c r="N48" s="51"/>
      <c r="O48" s="51"/>
      <c r="P48" s="29"/>
      <c r="Q48" s="29"/>
      <c r="R48" s="29"/>
      <c r="S48" s="29"/>
      <c r="T48" s="29"/>
      <c r="U48" s="29"/>
      <c r="V48" s="29"/>
      <c r="W48" s="29"/>
      <c r="X48" s="29"/>
      <c r="Y48" s="29"/>
    </row>
    <row r="49" spans="1:1" ht="15.95" customHeight="1">
      <c r="A49" s="8" t="s">
        <v>110</v>
      </c>
    </row>
    <row r="50" spans="1:1" ht="15.95" customHeight="1">
      <c r="A50" s="8"/>
    </row>
  </sheetData>
  <mergeCells count="28">
    <mergeCell ref="N25:N26"/>
    <mergeCell ref="O25:O26"/>
    <mergeCell ref="N6:O6"/>
    <mergeCell ref="L6:M6"/>
    <mergeCell ref="J6:K6"/>
    <mergeCell ref="L25:L26"/>
    <mergeCell ref="M25:M26"/>
    <mergeCell ref="N30:O30"/>
    <mergeCell ref="F30:G30"/>
    <mergeCell ref="H30:I30"/>
    <mergeCell ref="J30:K30"/>
    <mergeCell ref="L30:M30"/>
    <mergeCell ref="F6:G6"/>
    <mergeCell ref="H6:I6"/>
    <mergeCell ref="J25:J26"/>
    <mergeCell ref="K25:K26"/>
    <mergeCell ref="F25:F26"/>
    <mergeCell ref="G25:G26"/>
    <mergeCell ref="H25:H26"/>
    <mergeCell ref="I25:I26"/>
    <mergeCell ref="A45:A48"/>
    <mergeCell ref="A6:E7"/>
    <mergeCell ref="A30:E31"/>
    <mergeCell ref="A8:A18"/>
    <mergeCell ref="A19:A27"/>
    <mergeCell ref="E25:E26"/>
    <mergeCell ref="A32:A39"/>
    <mergeCell ref="A40:A44"/>
  </mergeCells>
  <phoneticPr fontId="9"/>
  <printOptions horizontalCentered="1" gridLinesSet="0"/>
  <pageMargins left="0.78740157480314965" right="0.27" top="0.38" bottom="0.34" header="0.19685039370078741" footer="0.19685039370078741"/>
  <pageSetup paperSize="9" scale="73" orientation="landscape" r:id="rId1"/>
  <headerFooter alignWithMargins="0">
    <oddHeader>&amp;R&amp;"明朝,斜体"&amp;9都道府県－2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pane xSplit="5" ySplit="8" topLeftCell="F9" activePane="bottomRight" state="frozen"/>
      <selection activeCell="L8" sqref="L8"/>
      <selection pane="topRight" activeCell="L8" sqref="L8"/>
      <selection pane="bottomLeft" activeCell="L8" sqref="L8"/>
      <selection pane="bottomRight" activeCell="T28" sqref="T28"/>
    </sheetView>
  </sheetViews>
  <sheetFormatPr defaultRowHeight="13.5"/>
  <cols>
    <col min="1" max="2" width="3.625" style="2" customWidth="1"/>
    <col min="3" max="4" width="1.625" style="2" customWidth="1"/>
    <col min="5" max="5" width="32.625" style="2" customWidth="1"/>
    <col min="6" max="6" width="15.625" style="2" customWidth="1"/>
    <col min="7" max="7" width="10.625" style="2" customWidth="1"/>
    <col min="8" max="8" width="15.625" style="2" customWidth="1"/>
    <col min="9" max="9" width="10.625" style="2" customWidth="1"/>
    <col min="10" max="11" width="9" style="2"/>
    <col min="12" max="12" width="9.875" style="2" customWidth="1"/>
    <col min="13" max="19" width="9" style="2"/>
    <col min="20" max="20" width="13.375" style="2" bestFit="1" customWidth="1"/>
    <col min="21" max="16384" width="9" style="2"/>
  </cols>
  <sheetData>
    <row r="1" spans="1:9" ht="33.950000000000003" customHeight="1">
      <c r="A1" s="16" t="s">
        <v>0</v>
      </c>
      <c r="B1" s="16"/>
      <c r="C1" s="16"/>
      <c r="D1" s="16"/>
      <c r="E1" s="79" t="s">
        <v>249</v>
      </c>
      <c r="F1" s="1"/>
    </row>
    <row r="3" spans="1:9" ht="14.25">
      <c r="A3" s="10" t="s">
        <v>111</v>
      </c>
    </row>
    <row r="5" spans="1:9">
      <c r="A5" s="17" t="s">
        <v>241</v>
      </c>
      <c r="B5" s="17"/>
      <c r="C5" s="17"/>
      <c r="D5" s="17"/>
      <c r="E5" s="17"/>
    </row>
    <row r="6" spans="1:9" ht="14.25">
      <c r="A6" s="3"/>
      <c r="H6" s="4"/>
      <c r="I6" s="9" t="s">
        <v>1</v>
      </c>
    </row>
    <row r="7" spans="1:9" ht="27" customHeight="1">
      <c r="A7" s="5"/>
      <c r="B7" s="6"/>
      <c r="C7" s="6"/>
      <c r="D7" s="6"/>
      <c r="E7" s="56"/>
      <c r="F7" s="45" t="s">
        <v>242</v>
      </c>
      <c r="G7" s="45"/>
      <c r="H7" s="45" t="s">
        <v>245</v>
      </c>
      <c r="I7" s="66" t="s">
        <v>21</v>
      </c>
    </row>
    <row r="8" spans="1:9" ht="17.100000000000001" customHeight="1">
      <c r="A8" s="18"/>
      <c r="B8" s="19"/>
      <c r="C8" s="19"/>
      <c r="D8" s="19"/>
      <c r="E8" s="57"/>
      <c r="F8" s="48" t="s">
        <v>236</v>
      </c>
      <c r="G8" s="48" t="s">
        <v>2</v>
      </c>
      <c r="H8" s="48" t="s">
        <v>236</v>
      </c>
      <c r="I8" s="49"/>
    </row>
    <row r="9" spans="1:9" ht="18" customHeight="1">
      <c r="A9" s="108" t="s">
        <v>87</v>
      </c>
      <c r="B9" s="108" t="s">
        <v>89</v>
      </c>
      <c r="C9" s="58" t="s">
        <v>3</v>
      </c>
      <c r="D9" s="50"/>
      <c r="E9" s="50"/>
      <c r="F9" s="53">
        <f>337499+61065</f>
        <v>398564</v>
      </c>
      <c r="G9" s="52">
        <f>F9/$F$27*100</f>
        <v>30.899787573845224</v>
      </c>
      <c r="H9" s="51">
        <v>371874</v>
      </c>
      <c r="I9" s="52">
        <f t="shared" ref="I9:I45" si="0">(F9/H9-1)*100</f>
        <v>7.1771621570747124</v>
      </c>
    </row>
    <row r="10" spans="1:9" ht="18" customHeight="1">
      <c r="A10" s="108"/>
      <c r="B10" s="108"/>
      <c r="C10" s="60"/>
      <c r="D10" s="58" t="s">
        <v>22</v>
      </c>
      <c r="E10" s="50"/>
      <c r="F10" s="53">
        <v>98694</v>
      </c>
      <c r="G10" s="52">
        <f t="shared" ref="G10:G27" si="1">F10/$F$27*100</f>
        <v>7.651528072814104</v>
      </c>
      <c r="H10" s="51">
        <v>99054</v>
      </c>
      <c r="I10" s="52">
        <f t="shared" si="0"/>
        <v>-0.36343812465927661</v>
      </c>
    </row>
    <row r="11" spans="1:9" ht="18" customHeight="1">
      <c r="A11" s="108"/>
      <c r="B11" s="108"/>
      <c r="C11" s="60"/>
      <c r="D11" s="60"/>
      <c r="E11" s="44" t="s">
        <v>23</v>
      </c>
      <c r="F11" s="53">
        <v>77391</v>
      </c>
      <c r="G11" s="52">
        <f t="shared" si="1"/>
        <v>5.9999534833237718</v>
      </c>
      <c r="H11" s="51">
        <v>79360</v>
      </c>
      <c r="I11" s="52">
        <f t="shared" si="0"/>
        <v>-2.4810987903225779</v>
      </c>
    </row>
    <row r="12" spans="1:9" ht="18" customHeight="1">
      <c r="A12" s="108"/>
      <c r="B12" s="108"/>
      <c r="C12" s="60"/>
      <c r="D12" s="60"/>
      <c r="E12" s="44" t="s">
        <v>24</v>
      </c>
      <c r="F12" s="53">
        <v>5074</v>
      </c>
      <c r="G12" s="52">
        <f t="shared" si="1"/>
        <v>0.39337602530507187</v>
      </c>
      <c r="H12" s="51">
        <v>6486</v>
      </c>
      <c r="I12" s="52">
        <f t="shared" si="0"/>
        <v>-21.769966080789395</v>
      </c>
    </row>
    <row r="13" spans="1:9" ht="18" customHeight="1">
      <c r="A13" s="108"/>
      <c r="B13" s="108"/>
      <c r="C13" s="60"/>
      <c r="D13" s="59"/>
      <c r="E13" s="44" t="s">
        <v>25</v>
      </c>
      <c r="F13" s="53">
        <v>586</v>
      </c>
      <c r="G13" s="52">
        <f t="shared" si="1"/>
        <v>4.543128711643124E-2</v>
      </c>
      <c r="H13" s="51">
        <v>784</v>
      </c>
      <c r="I13" s="52">
        <f t="shared" si="0"/>
        <v>-25.255102040816325</v>
      </c>
    </row>
    <row r="14" spans="1:9" ht="18" customHeight="1">
      <c r="A14" s="108"/>
      <c r="B14" s="108"/>
      <c r="C14" s="60"/>
      <c r="D14" s="58" t="s">
        <v>26</v>
      </c>
      <c r="E14" s="50"/>
      <c r="F14" s="53">
        <v>92381</v>
      </c>
      <c r="G14" s="52">
        <f t="shared" si="1"/>
        <v>7.1620951110973285</v>
      </c>
      <c r="H14" s="51">
        <v>82283</v>
      </c>
      <c r="I14" s="52">
        <f t="shared" si="0"/>
        <v>12.272279814785559</v>
      </c>
    </row>
    <row r="15" spans="1:9" ht="18" customHeight="1">
      <c r="A15" s="108"/>
      <c r="B15" s="108"/>
      <c r="C15" s="60"/>
      <c r="D15" s="60"/>
      <c r="E15" s="44" t="s">
        <v>27</v>
      </c>
      <c r="F15" s="53">
        <v>4245</v>
      </c>
      <c r="G15" s="52">
        <f t="shared" si="1"/>
        <v>0.32910548431612735</v>
      </c>
      <c r="H15" s="51">
        <v>4135</v>
      </c>
      <c r="I15" s="52">
        <f t="shared" si="0"/>
        <v>2.6602176541717037</v>
      </c>
    </row>
    <row r="16" spans="1:9" ht="18" customHeight="1">
      <c r="A16" s="108"/>
      <c r="B16" s="108"/>
      <c r="C16" s="60"/>
      <c r="D16" s="59"/>
      <c r="E16" s="44" t="s">
        <v>28</v>
      </c>
      <c r="F16" s="53">
        <v>88136</v>
      </c>
      <c r="G16" s="52">
        <f t="shared" si="1"/>
        <v>6.8329896267812007</v>
      </c>
      <c r="H16" s="51">
        <v>78148</v>
      </c>
      <c r="I16" s="52">
        <f t="shared" si="0"/>
        <v>12.780877309720019</v>
      </c>
    </row>
    <row r="17" spans="1:9" ht="18" customHeight="1">
      <c r="A17" s="108"/>
      <c r="B17" s="108"/>
      <c r="C17" s="60"/>
      <c r="D17" s="109" t="s">
        <v>29</v>
      </c>
      <c r="E17" s="110"/>
      <c r="F17" s="53">
        <v>76465</v>
      </c>
      <c r="G17" s="52">
        <f t="shared" si="1"/>
        <v>5.9281627463445643</v>
      </c>
      <c r="H17" s="51">
        <v>76189</v>
      </c>
      <c r="I17" s="52">
        <f t="shared" si="0"/>
        <v>0.36225701872973914</v>
      </c>
    </row>
    <row r="18" spans="1:9" ht="18" customHeight="1">
      <c r="A18" s="108"/>
      <c r="B18" s="108"/>
      <c r="C18" s="60"/>
      <c r="D18" s="109" t="s">
        <v>93</v>
      </c>
      <c r="E18" s="111"/>
      <c r="F18" s="53">
        <v>7570</v>
      </c>
      <c r="G18" s="52">
        <f t="shared" si="1"/>
        <v>0.58688539841533194</v>
      </c>
      <c r="H18" s="51">
        <v>8150</v>
      </c>
      <c r="I18" s="52">
        <f t="shared" si="0"/>
        <v>-7.1165644171779174</v>
      </c>
    </row>
    <row r="19" spans="1:9" ht="18" customHeight="1">
      <c r="A19" s="108"/>
      <c r="B19" s="108"/>
      <c r="C19" s="59"/>
      <c r="D19" s="109" t="s">
        <v>94</v>
      </c>
      <c r="E19" s="111"/>
      <c r="F19" s="80">
        <v>0</v>
      </c>
      <c r="G19" s="52">
        <f t="shared" si="1"/>
        <v>0</v>
      </c>
      <c r="H19" s="51">
        <v>0</v>
      </c>
      <c r="I19" s="81">
        <v>0</v>
      </c>
    </row>
    <row r="20" spans="1:9" ht="18" customHeight="1">
      <c r="A20" s="108"/>
      <c r="B20" s="108"/>
      <c r="C20" s="50" t="s">
        <v>4</v>
      </c>
      <c r="D20" s="50"/>
      <c r="E20" s="50"/>
      <c r="F20" s="53">
        <v>48536</v>
      </c>
      <c r="G20" s="52">
        <f t="shared" si="1"/>
        <v>3.7628889957049605</v>
      </c>
      <c r="H20" s="51">
        <v>43796</v>
      </c>
      <c r="I20" s="52">
        <f t="shared" si="0"/>
        <v>10.822906201479586</v>
      </c>
    </row>
    <row r="21" spans="1:9" ht="18" customHeight="1">
      <c r="A21" s="108"/>
      <c r="B21" s="108"/>
      <c r="C21" s="50" t="s">
        <v>5</v>
      </c>
      <c r="D21" s="50"/>
      <c r="E21" s="50"/>
      <c r="F21" s="92">
        <v>214837</v>
      </c>
      <c r="G21" s="52">
        <f t="shared" si="1"/>
        <v>16.655838618144607</v>
      </c>
      <c r="H21" s="51">
        <v>177414</v>
      </c>
      <c r="I21" s="52">
        <f t="shared" si="0"/>
        <v>21.09360027957208</v>
      </c>
    </row>
    <row r="22" spans="1:9" ht="18" customHeight="1">
      <c r="A22" s="108"/>
      <c r="B22" s="108"/>
      <c r="C22" s="50" t="s">
        <v>30</v>
      </c>
      <c r="D22" s="50"/>
      <c r="E22" s="50"/>
      <c r="F22" s="92">
        <v>12630</v>
      </c>
      <c r="G22" s="52">
        <f t="shared" si="1"/>
        <v>0.97917603460840708</v>
      </c>
      <c r="H22" s="51">
        <v>12813</v>
      </c>
      <c r="I22" s="52">
        <f t="shared" si="0"/>
        <v>-1.4282369468508582</v>
      </c>
    </row>
    <row r="23" spans="1:9" ht="18" customHeight="1">
      <c r="A23" s="108"/>
      <c r="B23" s="108"/>
      <c r="C23" s="50" t="s">
        <v>6</v>
      </c>
      <c r="D23" s="50"/>
      <c r="E23" s="50"/>
      <c r="F23" s="92">
        <v>309327</v>
      </c>
      <c r="G23" s="52">
        <f t="shared" si="1"/>
        <v>23.981439846184855</v>
      </c>
      <c r="H23" s="51">
        <v>228814</v>
      </c>
      <c r="I23" s="52">
        <f t="shared" si="0"/>
        <v>35.187095195224074</v>
      </c>
    </row>
    <row r="24" spans="1:9" ht="18" customHeight="1">
      <c r="A24" s="108"/>
      <c r="B24" s="108"/>
      <c r="C24" s="50" t="s">
        <v>31</v>
      </c>
      <c r="D24" s="50"/>
      <c r="E24" s="50"/>
      <c r="F24" s="92">
        <v>6644</v>
      </c>
      <c r="G24" s="52">
        <f t="shared" si="1"/>
        <v>0.51509466143612481</v>
      </c>
      <c r="H24" s="51">
        <v>13010</v>
      </c>
      <c r="I24" s="52">
        <f t="shared" si="0"/>
        <v>-48.931591083781711</v>
      </c>
    </row>
    <row r="25" spans="1:9" ht="18" customHeight="1">
      <c r="A25" s="108"/>
      <c r="B25" s="108"/>
      <c r="C25" s="50" t="s">
        <v>7</v>
      </c>
      <c r="D25" s="50"/>
      <c r="E25" s="50"/>
      <c r="F25" s="92">
        <v>139398</v>
      </c>
      <c r="G25" s="52">
        <f t="shared" si="1"/>
        <v>10.807219388150651</v>
      </c>
      <c r="H25" s="51">
        <v>147531</v>
      </c>
      <c r="I25" s="52">
        <f t="shared" si="0"/>
        <v>-5.5127396953860597</v>
      </c>
    </row>
    <row r="26" spans="1:9" ht="18" customHeight="1">
      <c r="A26" s="108"/>
      <c r="B26" s="108"/>
      <c r="C26" s="50" t="s">
        <v>8</v>
      </c>
      <c r="D26" s="50"/>
      <c r="E26" s="50"/>
      <c r="F26" s="92">
        <v>159924</v>
      </c>
      <c r="G26" s="52">
        <f t="shared" si="1"/>
        <v>12.39855488192517</v>
      </c>
      <c r="H26" s="51">
        <v>143647</v>
      </c>
      <c r="I26" s="52">
        <f t="shared" si="0"/>
        <v>11.331249521396192</v>
      </c>
    </row>
    <row r="27" spans="1:9" ht="18" customHeight="1">
      <c r="A27" s="108"/>
      <c r="B27" s="108"/>
      <c r="C27" s="50" t="s">
        <v>9</v>
      </c>
      <c r="D27" s="50"/>
      <c r="E27" s="50"/>
      <c r="F27" s="92">
        <f>SUM(F9,F20:F26)</f>
        <v>1289860</v>
      </c>
      <c r="G27" s="52">
        <f t="shared" si="1"/>
        <v>100</v>
      </c>
      <c r="H27" s="51">
        <f>SUM(H9,H20:H26)</f>
        <v>1138899</v>
      </c>
      <c r="I27" s="52">
        <f t="shared" si="0"/>
        <v>13.254994516634056</v>
      </c>
    </row>
    <row r="28" spans="1:9" ht="18" customHeight="1">
      <c r="A28" s="108"/>
      <c r="B28" s="108" t="s">
        <v>88</v>
      </c>
      <c r="C28" s="58" t="s">
        <v>10</v>
      </c>
      <c r="D28" s="50"/>
      <c r="E28" s="50"/>
      <c r="F28" s="92">
        <f>SUM(F29:F31)</f>
        <v>401422</v>
      </c>
      <c r="G28" s="52">
        <f t="shared" ref="G28:G45" si="2">F28/$F$45*100</f>
        <v>31.997723455660392</v>
      </c>
      <c r="H28" s="51">
        <v>399479</v>
      </c>
      <c r="I28" s="52">
        <f t="shared" si="0"/>
        <v>0.48638351452767736</v>
      </c>
    </row>
    <row r="29" spans="1:9" ht="18" customHeight="1">
      <c r="A29" s="108"/>
      <c r="B29" s="108"/>
      <c r="C29" s="60"/>
      <c r="D29" s="50" t="s">
        <v>11</v>
      </c>
      <c r="E29" s="50"/>
      <c r="F29" s="92">
        <v>231229</v>
      </c>
      <c r="G29" s="52">
        <f t="shared" si="2"/>
        <v>18.431480080635584</v>
      </c>
      <c r="H29" s="51">
        <v>235766</v>
      </c>
      <c r="I29" s="52">
        <f t="shared" si="0"/>
        <v>-1.9243656846195001</v>
      </c>
    </row>
    <row r="30" spans="1:9" ht="18" customHeight="1">
      <c r="A30" s="108"/>
      <c r="B30" s="108"/>
      <c r="C30" s="60"/>
      <c r="D30" s="50" t="s">
        <v>32</v>
      </c>
      <c r="E30" s="50"/>
      <c r="F30" s="92">
        <v>22276</v>
      </c>
      <c r="G30" s="52">
        <f t="shared" si="2"/>
        <v>1.7756408161443342</v>
      </c>
      <c r="H30" s="51">
        <v>21947</v>
      </c>
      <c r="I30" s="52">
        <f t="shared" si="0"/>
        <v>1.4990659315623933</v>
      </c>
    </row>
    <row r="31" spans="1:9" ht="18" customHeight="1">
      <c r="A31" s="108"/>
      <c r="B31" s="108"/>
      <c r="C31" s="59"/>
      <c r="D31" s="50" t="s">
        <v>12</v>
      </c>
      <c r="E31" s="50"/>
      <c r="F31" s="92">
        <v>147917</v>
      </c>
      <c r="G31" s="52">
        <f t="shared" si="2"/>
        <v>11.790602558880476</v>
      </c>
      <c r="H31" s="51">
        <v>141766</v>
      </c>
      <c r="I31" s="52">
        <f t="shared" si="0"/>
        <v>4.3388400603811883</v>
      </c>
    </row>
    <row r="32" spans="1:9" ht="18" customHeight="1">
      <c r="A32" s="108"/>
      <c r="B32" s="108"/>
      <c r="C32" s="58" t="s">
        <v>13</v>
      </c>
      <c r="D32" s="50"/>
      <c r="E32" s="50"/>
      <c r="F32" s="92">
        <f>SUM(F33:F38)</f>
        <v>683487</v>
      </c>
      <c r="G32" s="52">
        <f t="shared" si="2"/>
        <v>54.481388692047162</v>
      </c>
      <c r="H32" s="51">
        <v>531231</v>
      </c>
      <c r="I32" s="52">
        <f t="shared" si="0"/>
        <v>28.66097799262468</v>
      </c>
    </row>
    <row r="33" spans="1:9" ht="18" customHeight="1">
      <c r="A33" s="108"/>
      <c r="B33" s="108"/>
      <c r="C33" s="60"/>
      <c r="D33" s="50" t="s">
        <v>14</v>
      </c>
      <c r="E33" s="50"/>
      <c r="F33" s="92">
        <v>61742</v>
      </c>
      <c r="G33" s="52">
        <f t="shared" si="2"/>
        <v>4.9215126266108582</v>
      </c>
      <c r="H33" s="51">
        <v>35790</v>
      </c>
      <c r="I33" s="52">
        <f t="shared" si="0"/>
        <v>72.511874825370228</v>
      </c>
    </row>
    <row r="34" spans="1:9" ht="18" customHeight="1">
      <c r="A34" s="108"/>
      <c r="B34" s="108"/>
      <c r="C34" s="60"/>
      <c r="D34" s="50" t="s">
        <v>33</v>
      </c>
      <c r="E34" s="50"/>
      <c r="F34" s="92">
        <v>11557</v>
      </c>
      <c r="G34" s="52">
        <f t="shared" si="2"/>
        <v>0.92121929036541894</v>
      </c>
      <c r="H34" s="51">
        <v>12398</v>
      </c>
      <c r="I34" s="52">
        <f t="shared" si="0"/>
        <v>-6.7833521535731522</v>
      </c>
    </row>
    <row r="35" spans="1:9" ht="18" customHeight="1">
      <c r="A35" s="108"/>
      <c r="B35" s="108"/>
      <c r="C35" s="60"/>
      <c r="D35" s="50" t="s">
        <v>34</v>
      </c>
      <c r="E35" s="50"/>
      <c r="F35" s="92">
        <v>473616</v>
      </c>
      <c r="G35" s="52">
        <f t="shared" si="2"/>
        <v>37.752374788068551</v>
      </c>
      <c r="H35" s="51">
        <v>375464</v>
      </c>
      <c r="I35" s="52">
        <f t="shared" si="0"/>
        <v>26.141520891483605</v>
      </c>
    </row>
    <row r="36" spans="1:9" ht="18" customHeight="1">
      <c r="A36" s="108"/>
      <c r="B36" s="108"/>
      <c r="C36" s="60"/>
      <c r="D36" s="50" t="s">
        <v>35</v>
      </c>
      <c r="E36" s="50"/>
      <c r="F36" s="92">
        <v>14150</v>
      </c>
      <c r="G36" s="52">
        <f t="shared" si="2"/>
        <v>1.1279097480895282</v>
      </c>
      <c r="H36" s="51">
        <v>14603</v>
      </c>
      <c r="I36" s="52">
        <f t="shared" si="0"/>
        <v>-3.1021023077449805</v>
      </c>
    </row>
    <row r="37" spans="1:9" ht="18" customHeight="1">
      <c r="A37" s="108"/>
      <c r="B37" s="108"/>
      <c r="C37" s="60"/>
      <c r="D37" s="50" t="s">
        <v>15</v>
      </c>
      <c r="E37" s="50"/>
      <c r="F37" s="92">
        <v>46493</v>
      </c>
      <c r="G37" s="52">
        <f t="shared" si="2"/>
        <v>3.7060005595707728</v>
      </c>
      <c r="H37" s="51">
        <v>18006</v>
      </c>
      <c r="I37" s="52">
        <f t="shared" si="0"/>
        <v>158.20837498611576</v>
      </c>
    </row>
    <row r="38" spans="1:9" ht="18" customHeight="1">
      <c r="A38" s="108"/>
      <c r="B38" s="108"/>
      <c r="C38" s="59"/>
      <c r="D38" s="50" t="s">
        <v>36</v>
      </c>
      <c r="E38" s="50"/>
      <c r="F38" s="92">
        <v>75929</v>
      </c>
      <c r="G38" s="52">
        <f t="shared" si="2"/>
        <v>6.0523716793420341</v>
      </c>
      <c r="H38" s="51">
        <v>74970</v>
      </c>
      <c r="I38" s="52">
        <f t="shared" si="0"/>
        <v>1.2791783380018629</v>
      </c>
    </row>
    <row r="39" spans="1:9" ht="18" customHeight="1">
      <c r="A39" s="108"/>
      <c r="B39" s="108"/>
      <c r="C39" s="58" t="s">
        <v>16</v>
      </c>
      <c r="D39" s="50"/>
      <c r="E39" s="50"/>
      <c r="F39" s="92">
        <f>F40+F43</f>
        <v>169624</v>
      </c>
      <c r="G39" s="52">
        <f t="shared" si="2"/>
        <v>13.520887852292446</v>
      </c>
      <c r="H39" s="51">
        <v>168631</v>
      </c>
      <c r="I39" s="52">
        <f t="shared" si="0"/>
        <v>0.58885969958073492</v>
      </c>
    </row>
    <row r="40" spans="1:9" ht="18" customHeight="1">
      <c r="A40" s="108"/>
      <c r="B40" s="108"/>
      <c r="C40" s="60"/>
      <c r="D40" s="58" t="s">
        <v>17</v>
      </c>
      <c r="E40" s="50"/>
      <c r="F40" s="92">
        <v>138328</v>
      </c>
      <c r="G40" s="52">
        <f t="shared" si="2"/>
        <v>11.026254391076201</v>
      </c>
      <c r="H40" s="51">
        <v>134619</v>
      </c>
      <c r="I40" s="52">
        <f t="shared" si="0"/>
        <v>2.7551831465097765</v>
      </c>
    </row>
    <row r="41" spans="1:9" ht="18" customHeight="1">
      <c r="A41" s="108"/>
      <c r="B41" s="108"/>
      <c r="C41" s="60"/>
      <c r="D41" s="60"/>
      <c r="E41" s="54" t="s">
        <v>91</v>
      </c>
      <c r="F41" s="92">
        <f>F40-F42</f>
        <v>95730</v>
      </c>
      <c r="G41" s="52">
        <f t="shared" si="2"/>
        <v>7.6307279282410265</v>
      </c>
      <c r="H41" s="51">
        <v>98462</v>
      </c>
      <c r="I41" s="55">
        <f t="shared" si="0"/>
        <v>-2.7746744937133139</v>
      </c>
    </row>
    <row r="42" spans="1:9" ht="18" customHeight="1">
      <c r="A42" s="108"/>
      <c r="B42" s="108"/>
      <c r="C42" s="60"/>
      <c r="D42" s="59"/>
      <c r="E42" s="44" t="s">
        <v>37</v>
      </c>
      <c r="F42" s="92">
        <v>42598</v>
      </c>
      <c r="G42" s="52">
        <f t="shared" si="2"/>
        <v>3.3955264628351745</v>
      </c>
      <c r="H42" s="51">
        <v>36157</v>
      </c>
      <c r="I42" s="55">
        <f t="shared" si="0"/>
        <v>17.813977929584858</v>
      </c>
    </row>
    <row r="43" spans="1:9" ht="18" customHeight="1">
      <c r="A43" s="108"/>
      <c r="B43" s="108"/>
      <c r="C43" s="60"/>
      <c r="D43" s="50" t="s">
        <v>38</v>
      </c>
      <c r="E43" s="50"/>
      <c r="F43" s="92">
        <v>31296</v>
      </c>
      <c r="G43" s="52">
        <f t="shared" si="2"/>
        <v>2.4946334612162455</v>
      </c>
      <c r="H43" s="51">
        <v>34012</v>
      </c>
      <c r="I43" s="55">
        <f t="shared" si="0"/>
        <v>-7.9854169116782341</v>
      </c>
    </row>
    <row r="44" spans="1:9" ht="18" customHeight="1">
      <c r="A44" s="108"/>
      <c r="B44" s="108"/>
      <c r="C44" s="59"/>
      <c r="D44" s="50" t="s">
        <v>39</v>
      </c>
      <c r="E44" s="50"/>
      <c r="F44" s="92">
        <v>0</v>
      </c>
      <c r="G44" s="52">
        <f t="shared" si="2"/>
        <v>0</v>
      </c>
      <c r="H44" s="51">
        <v>0</v>
      </c>
      <c r="I44" s="52">
        <v>0</v>
      </c>
    </row>
    <row r="45" spans="1:9" ht="18" customHeight="1">
      <c r="A45" s="108"/>
      <c r="B45" s="108"/>
      <c r="C45" s="44" t="s">
        <v>18</v>
      </c>
      <c r="D45" s="44"/>
      <c r="E45" s="44"/>
      <c r="F45" s="92">
        <f>SUM(F28,F32,F39)</f>
        <v>1254533</v>
      </c>
      <c r="G45" s="52">
        <f t="shared" si="2"/>
        <v>100</v>
      </c>
      <c r="H45" s="51">
        <f>SUM(H28,H32,H39)</f>
        <v>1099341</v>
      </c>
      <c r="I45" s="52">
        <f t="shared" si="0"/>
        <v>14.116820895427363</v>
      </c>
    </row>
    <row r="46" spans="1:9">
      <c r="A46" s="21" t="s">
        <v>19</v>
      </c>
    </row>
    <row r="47" spans="1:9">
      <c r="A47" s="22" t="s">
        <v>20</v>
      </c>
    </row>
  </sheetData>
  <mergeCells count="6">
    <mergeCell ref="A9:A45"/>
    <mergeCell ref="B9:B27"/>
    <mergeCell ref="D17:E17"/>
    <mergeCell ref="D18:E18"/>
    <mergeCell ref="D19:E19"/>
    <mergeCell ref="B28:B45"/>
  </mergeCells>
  <phoneticPr fontId="16"/>
  <printOptions horizontalCentered="1" verticalCentered="1" gridLinesSet="0"/>
  <pageMargins left="0" right="0" top="0.19685039370078741" bottom="0.19685039370078741" header="0.19685039370078741" footer="0.31496062992125984"/>
  <pageSetup paperSize="9" orientation="portrait" useFirstPageNumber="1" horizontalDpi="4294967292" r:id="rId1"/>
  <headerFooter alignWithMargins="0">
    <oddHeader>&amp;R&amp;"明朝,斜体"&amp;9都道府県－3-1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view="pageBreakPreview" zoomScale="85" zoomScaleNormal="100" zoomScaleSheetLayoutView="85" workbookViewId="0">
      <pane xSplit="4" ySplit="6" topLeftCell="E7" activePane="bottomRight" state="frozen"/>
      <selection activeCell="L8" sqref="L8"/>
      <selection pane="topRight" activeCell="L8" sqref="L8"/>
      <selection pane="bottomLeft" activeCell="L8" sqref="L8"/>
      <selection pane="bottomRight" activeCell="N22" sqref="N22"/>
    </sheetView>
  </sheetViews>
  <sheetFormatPr defaultRowHeight="13.5"/>
  <cols>
    <col min="1" max="1" width="5.375" style="2" customWidth="1"/>
    <col min="2" max="2" width="3.125" style="2" customWidth="1"/>
    <col min="3" max="3" width="34.75" style="2" customWidth="1"/>
    <col min="4" max="9" width="11.875" style="2" customWidth="1"/>
    <col min="10" max="13" width="9" style="2"/>
    <col min="14" max="14" width="9.25" style="2" bestFit="1" customWidth="1"/>
    <col min="15" max="15" width="11.25" style="2" bestFit="1" customWidth="1"/>
    <col min="16" max="19" width="9" style="2"/>
    <col min="20" max="20" width="15.125" style="2" bestFit="1" customWidth="1"/>
    <col min="21" max="16384" width="9" style="2"/>
  </cols>
  <sheetData>
    <row r="1" spans="1:9" ht="33.950000000000003" customHeight="1">
      <c r="A1" s="31" t="s">
        <v>0</v>
      </c>
      <c r="B1" s="31"/>
      <c r="C1" s="79" t="s">
        <v>249</v>
      </c>
      <c r="D1" s="32"/>
      <c r="E1" s="32"/>
    </row>
    <row r="4" spans="1:9">
      <c r="A4" s="33" t="s">
        <v>112</v>
      </c>
    </row>
    <row r="5" spans="1:9">
      <c r="I5" s="9" t="s">
        <v>113</v>
      </c>
    </row>
    <row r="6" spans="1:9" s="35" customFormat="1" ht="29.25" customHeight="1">
      <c r="A6" s="47" t="s">
        <v>114</v>
      </c>
      <c r="B6" s="45"/>
      <c r="C6" s="45"/>
      <c r="D6" s="45"/>
      <c r="E6" s="34" t="s">
        <v>231</v>
      </c>
      <c r="F6" s="34" t="s">
        <v>232</v>
      </c>
      <c r="G6" s="34" t="s">
        <v>233</v>
      </c>
      <c r="H6" s="34" t="s">
        <v>234</v>
      </c>
      <c r="I6" s="99" t="s">
        <v>248</v>
      </c>
    </row>
    <row r="7" spans="1:9" ht="27" customHeight="1">
      <c r="A7" s="108" t="s">
        <v>115</v>
      </c>
      <c r="B7" s="58" t="s">
        <v>116</v>
      </c>
      <c r="C7" s="50"/>
      <c r="D7" s="63" t="s">
        <v>117</v>
      </c>
      <c r="E7" s="67">
        <v>899318</v>
      </c>
      <c r="F7" s="34">
        <v>922739</v>
      </c>
      <c r="G7" s="34">
        <v>964387</v>
      </c>
      <c r="H7" s="34">
        <v>1138899</v>
      </c>
      <c r="I7" s="99">
        <v>1289860</v>
      </c>
    </row>
    <row r="8" spans="1:9" ht="27" customHeight="1">
      <c r="A8" s="108"/>
      <c r="B8" s="73"/>
      <c r="C8" s="50" t="s">
        <v>118</v>
      </c>
      <c r="D8" s="63" t="s">
        <v>41</v>
      </c>
      <c r="E8" s="68">
        <v>604363</v>
      </c>
      <c r="F8" s="68">
        <v>602823</v>
      </c>
      <c r="G8" s="68">
        <v>587600</v>
      </c>
      <c r="H8" s="68">
        <v>595406</v>
      </c>
      <c r="I8" s="101">
        <v>664133</v>
      </c>
    </row>
    <row r="9" spans="1:9" ht="27" customHeight="1">
      <c r="A9" s="108"/>
      <c r="B9" s="50" t="s">
        <v>119</v>
      </c>
      <c r="C9" s="50"/>
      <c r="D9" s="63"/>
      <c r="E9" s="68">
        <v>887433</v>
      </c>
      <c r="F9" s="68">
        <v>900877</v>
      </c>
      <c r="G9" s="68">
        <v>938508</v>
      </c>
      <c r="H9" s="68">
        <v>1099341</v>
      </c>
      <c r="I9" s="101">
        <v>1254532</v>
      </c>
    </row>
    <row r="10" spans="1:9" ht="27" customHeight="1">
      <c r="A10" s="108"/>
      <c r="B10" s="50" t="s">
        <v>120</v>
      </c>
      <c r="C10" s="50"/>
      <c r="D10" s="63"/>
      <c r="E10" s="68">
        <v>11885</v>
      </c>
      <c r="F10" s="68">
        <v>21862</v>
      </c>
      <c r="G10" s="68">
        <v>25879</v>
      </c>
      <c r="H10" s="68">
        <v>39558</v>
      </c>
      <c r="I10" s="101">
        <v>35328</v>
      </c>
    </row>
    <row r="11" spans="1:9" ht="27" customHeight="1">
      <c r="A11" s="108"/>
      <c r="B11" s="50" t="s">
        <v>121</v>
      </c>
      <c r="C11" s="50"/>
      <c r="D11" s="63"/>
      <c r="E11" s="68">
        <v>9932</v>
      </c>
      <c r="F11" s="68">
        <v>16969</v>
      </c>
      <c r="G11" s="68">
        <v>20506</v>
      </c>
      <c r="H11" s="68">
        <v>17983</v>
      </c>
      <c r="I11" s="101">
        <v>21458</v>
      </c>
    </row>
    <row r="12" spans="1:9" ht="27" customHeight="1">
      <c r="A12" s="108"/>
      <c r="B12" s="50" t="s">
        <v>122</v>
      </c>
      <c r="C12" s="50"/>
      <c r="D12" s="63"/>
      <c r="E12" s="68">
        <v>1953</v>
      </c>
      <c r="F12" s="68">
        <v>4893</v>
      </c>
      <c r="G12" s="68">
        <v>5373</v>
      </c>
      <c r="H12" s="68">
        <v>21575</v>
      </c>
      <c r="I12" s="101">
        <v>13870</v>
      </c>
    </row>
    <row r="13" spans="1:9" ht="27" customHeight="1">
      <c r="A13" s="108"/>
      <c r="B13" s="50" t="s">
        <v>123</v>
      </c>
      <c r="C13" s="50"/>
      <c r="D13" s="63"/>
      <c r="E13" s="68">
        <v>-786</v>
      </c>
      <c r="F13" s="68">
        <v>2940</v>
      </c>
      <c r="G13" s="68">
        <v>480</v>
      </c>
      <c r="H13" s="68">
        <v>16202</v>
      </c>
      <c r="I13" s="101">
        <v>-7704</v>
      </c>
    </row>
    <row r="14" spans="1:9" ht="27" customHeight="1">
      <c r="A14" s="108"/>
      <c r="B14" s="50" t="s">
        <v>124</v>
      </c>
      <c r="C14" s="50"/>
      <c r="D14" s="63"/>
      <c r="E14" s="68">
        <v>0</v>
      </c>
      <c r="F14" s="68">
        <v>0</v>
      </c>
      <c r="G14" s="68">
        <v>0</v>
      </c>
      <c r="H14" s="68">
        <v>0</v>
      </c>
      <c r="I14" s="101">
        <v>0</v>
      </c>
    </row>
    <row r="15" spans="1:9" ht="27" customHeight="1">
      <c r="A15" s="108"/>
      <c r="B15" s="50" t="s">
        <v>125</v>
      </c>
      <c r="C15" s="50"/>
      <c r="D15" s="63"/>
      <c r="E15" s="68">
        <v>-1173</v>
      </c>
      <c r="F15" s="68">
        <v>-953</v>
      </c>
      <c r="G15" s="68">
        <v>-11144</v>
      </c>
      <c r="H15" s="68">
        <v>21536</v>
      </c>
      <c r="I15" s="101">
        <v>3096</v>
      </c>
    </row>
    <row r="16" spans="1:9" ht="27" customHeight="1">
      <c r="A16" s="108"/>
      <c r="B16" s="50" t="s">
        <v>126</v>
      </c>
      <c r="C16" s="50"/>
      <c r="D16" s="63" t="s">
        <v>42</v>
      </c>
      <c r="E16" s="68">
        <v>143058</v>
      </c>
      <c r="F16" s="68">
        <v>134494</v>
      </c>
      <c r="G16" s="68">
        <v>123103</v>
      </c>
      <c r="H16" s="68">
        <v>128017</v>
      </c>
      <c r="I16" s="101">
        <v>160049</v>
      </c>
    </row>
    <row r="17" spans="1:21" ht="27" customHeight="1">
      <c r="A17" s="108"/>
      <c r="B17" s="50" t="s">
        <v>127</v>
      </c>
      <c r="C17" s="50"/>
      <c r="D17" s="63" t="s">
        <v>43</v>
      </c>
      <c r="E17" s="68">
        <v>64937</v>
      </c>
      <c r="F17" s="68">
        <v>76474</v>
      </c>
      <c r="G17" s="68">
        <v>89649</v>
      </c>
      <c r="H17" s="68">
        <v>129214</v>
      </c>
      <c r="I17" s="101">
        <v>141881</v>
      </c>
    </row>
    <row r="18" spans="1:21" ht="27" customHeight="1">
      <c r="A18" s="108"/>
      <c r="B18" s="50" t="s">
        <v>128</v>
      </c>
      <c r="C18" s="50"/>
      <c r="D18" s="63" t="s">
        <v>44</v>
      </c>
      <c r="E18" s="68">
        <v>2089220</v>
      </c>
      <c r="F18" s="68">
        <v>2078989</v>
      </c>
      <c r="G18" s="68">
        <v>2077901</v>
      </c>
      <c r="H18" s="68">
        <v>2098367</v>
      </c>
      <c r="I18" s="101">
        <v>2102736</v>
      </c>
    </row>
    <row r="19" spans="1:21" ht="27" customHeight="1">
      <c r="A19" s="108"/>
      <c r="B19" s="50" t="s">
        <v>129</v>
      </c>
      <c r="C19" s="50"/>
      <c r="D19" s="63" t="s">
        <v>130</v>
      </c>
      <c r="E19" s="68">
        <f>E17+E18-E16</f>
        <v>2011099</v>
      </c>
      <c r="F19" s="68">
        <f>F17+F18-F16</f>
        <v>2020969</v>
      </c>
      <c r="G19" s="68">
        <f>G17+G18-G16</f>
        <v>2044447</v>
      </c>
      <c r="H19" s="68">
        <f>H17+H18-H16</f>
        <v>2099564</v>
      </c>
      <c r="I19" s="97">
        <f>I17+I18-I16</f>
        <v>2084568</v>
      </c>
    </row>
    <row r="20" spans="1:21" ht="27" customHeight="1">
      <c r="A20" s="108"/>
      <c r="B20" s="50" t="s">
        <v>131</v>
      </c>
      <c r="C20" s="50"/>
      <c r="D20" s="63" t="s">
        <v>132</v>
      </c>
      <c r="E20" s="69">
        <f>E18/E8</f>
        <v>3.4568959383681661</v>
      </c>
      <c r="F20" s="69">
        <f>F18/F8</f>
        <v>3.4487552731066997</v>
      </c>
      <c r="G20" s="69">
        <f>G18/G8</f>
        <v>3.5362508509189925</v>
      </c>
      <c r="H20" s="69">
        <f>H18/H8</f>
        <v>3.5242624360520383</v>
      </c>
      <c r="I20" s="102">
        <f>I18/I8</f>
        <v>3.1661369033009956</v>
      </c>
    </row>
    <row r="21" spans="1:21" ht="27" customHeight="1">
      <c r="A21" s="108"/>
      <c r="B21" s="50" t="s">
        <v>133</v>
      </c>
      <c r="C21" s="50"/>
      <c r="D21" s="63" t="s">
        <v>134</v>
      </c>
      <c r="E21" s="69">
        <f>E19/E8</f>
        <v>3.327634219831459</v>
      </c>
      <c r="F21" s="69">
        <f>F19/F8</f>
        <v>3.3525081159809762</v>
      </c>
      <c r="G21" s="69">
        <f>G19/G8</f>
        <v>3.4793175629680055</v>
      </c>
      <c r="H21" s="69">
        <f>H19/H8</f>
        <v>3.5262728289604071</v>
      </c>
      <c r="I21" s="102">
        <f>I19/I8</f>
        <v>3.1387809369508819</v>
      </c>
    </row>
    <row r="22" spans="1:21" ht="27" customHeight="1">
      <c r="A22" s="108"/>
      <c r="B22" s="50" t="s">
        <v>135</v>
      </c>
      <c r="C22" s="50"/>
      <c r="D22" s="63" t="s">
        <v>136</v>
      </c>
      <c r="E22" s="68">
        <f>E18/E24*1000000</f>
        <v>734608.77147950593</v>
      </c>
      <c r="F22" s="68">
        <f>F18/F24*1000000</f>
        <v>731011.36079944018</v>
      </c>
      <c r="G22" s="68">
        <f>G18/G24*1000000</f>
        <v>730628.7996793238</v>
      </c>
      <c r="H22" s="68">
        <f>H18/H24*1000000</f>
        <v>749496.55356177187</v>
      </c>
      <c r="I22" s="97">
        <f>I18/I24*1000000</f>
        <v>751057.0767888868</v>
      </c>
    </row>
    <row r="23" spans="1:21" ht="27" customHeight="1">
      <c r="A23" s="108"/>
      <c r="B23" s="50" t="s">
        <v>137</v>
      </c>
      <c r="C23" s="50"/>
      <c r="D23" s="63" t="s">
        <v>138</v>
      </c>
      <c r="E23" s="68">
        <f>E19/E24*1000000</f>
        <v>707139.96884658525</v>
      </c>
      <c r="F23" s="68">
        <f>F19/F24*1000000</f>
        <v>710610.44518440636</v>
      </c>
      <c r="G23" s="68">
        <f>G19/G24*1000000</f>
        <v>718865.74847309594</v>
      </c>
      <c r="H23" s="68">
        <f>H19/H24*1000000</f>
        <v>749924.09906482906</v>
      </c>
      <c r="I23" s="97">
        <f>I19/I24*1000000</f>
        <v>744567.81471742352</v>
      </c>
    </row>
    <row r="24" spans="1:21" ht="27" customHeight="1">
      <c r="A24" s="108"/>
      <c r="B24" s="70" t="s">
        <v>139</v>
      </c>
      <c r="C24" s="71"/>
      <c r="D24" s="63" t="s">
        <v>140</v>
      </c>
      <c r="E24" s="68">
        <v>2843990</v>
      </c>
      <c r="F24" s="68">
        <f>E24</f>
        <v>2843990</v>
      </c>
      <c r="G24" s="68">
        <f>F24</f>
        <v>2843990</v>
      </c>
      <c r="H24" s="136">
        <v>2799702</v>
      </c>
      <c r="I24" s="101">
        <v>2799702</v>
      </c>
      <c r="J24" s="104"/>
    </row>
    <row r="25" spans="1:21" ht="27" customHeight="1">
      <c r="A25" s="108"/>
      <c r="B25" s="44" t="s">
        <v>141</v>
      </c>
      <c r="C25" s="44"/>
      <c r="D25" s="44"/>
      <c r="E25" s="68">
        <v>569978</v>
      </c>
      <c r="F25" s="68">
        <v>565879</v>
      </c>
      <c r="G25" s="68">
        <v>563273</v>
      </c>
      <c r="H25" s="68">
        <v>567783</v>
      </c>
      <c r="I25" s="96">
        <v>592600</v>
      </c>
    </row>
    <row r="26" spans="1:21" ht="27" customHeight="1">
      <c r="A26" s="108"/>
      <c r="B26" s="44" t="s">
        <v>142</v>
      </c>
      <c r="C26" s="44"/>
      <c r="D26" s="44"/>
      <c r="E26" s="72">
        <v>0.61499999999999999</v>
      </c>
      <c r="F26" s="72">
        <v>0.61399999999999999</v>
      </c>
      <c r="G26" s="72">
        <v>0.61899999999999999</v>
      </c>
      <c r="H26" s="72">
        <v>0.61799999999999999</v>
      </c>
      <c r="I26" s="106">
        <v>0.59299999999999997</v>
      </c>
      <c r="M26" s="104"/>
      <c r="P26" s="104"/>
    </row>
    <row r="27" spans="1:21" ht="27" customHeight="1">
      <c r="A27" s="108"/>
      <c r="B27" s="44" t="s">
        <v>143</v>
      </c>
      <c r="C27" s="44"/>
      <c r="D27" s="44"/>
      <c r="E27" s="55">
        <v>0.3</v>
      </c>
      <c r="F27" s="55">
        <v>0.9</v>
      </c>
      <c r="G27" s="55">
        <v>1</v>
      </c>
      <c r="H27" s="55">
        <v>3.8</v>
      </c>
      <c r="I27" s="103">
        <v>2.2999999999999998</v>
      </c>
      <c r="M27" s="105"/>
      <c r="N27" s="105"/>
      <c r="O27" s="105"/>
    </row>
    <row r="28" spans="1:21" ht="27" customHeight="1">
      <c r="A28" s="108"/>
      <c r="B28" s="44" t="s">
        <v>144</v>
      </c>
      <c r="C28" s="44"/>
      <c r="D28" s="44"/>
      <c r="E28" s="55">
        <v>96.3</v>
      </c>
      <c r="F28" s="55">
        <v>93.9</v>
      </c>
      <c r="G28" s="55">
        <v>96.3</v>
      </c>
      <c r="H28" s="55">
        <v>93.5</v>
      </c>
      <c r="I28" s="103">
        <v>87.6</v>
      </c>
    </row>
    <row r="29" spans="1:21" ht="27" customHeight="1">
      <c r="A29" s="108"/>
      <c r="B29" s="44" t="s">
        <v>145</v>
      </c>
      <c r="C29" s="44"/>
      <c r="D29" s="44"/>
      <c r="E29" s="55">
        <v>54</v>
      </c>
      <c r="F29" s="55">
        <v>51.6</v>
      </c>
      <c r="G29" s="55">
        <v>51.1</v>
      </c>
      <c r="H29" s="55">
        <v>47.3</v>
      </c>
      <c r="I29" s="103">
        <v>44.6</v>
      </c>
      <c r="U29" s="107"/>
    </row>
    <row r="30" spans="1:21" ht="27" customHeight="1">
      <c r="A30" s="108"/>
      <c r="B30" s="108" t="s">
        <v>146</v>
      </c>
      <c r="C30" s="44" t="s">
        <v>147</v>
      </c>
      <c r="D30" s="44"/>
      <c r="E30" s="55">
        <v>0</v>
      </c>
      <c r="F30" s="55">
        <v>0</v>
      </c>
      <c r="G30" s="55">
        <v>0</v>
      </c>
      <c r="H30" s="55">
        <v>0</v>
      </c>
      <c r="I30" s="103">
        <v>0</v>
      </c>
    </row>
    <row r="31" spans="1:21" ht="27" customHeight="1">
      <c r="A31" s="108"/>
      <c r="B31" s="108"/>
      <c r="C31" s="44" t="s">
        <v>148</v>
      </c>
      <c r="D31" s="44"/>
      <c r="E31" s="55">
        <v>0</v>
      </c>
      <c r="F31" s="55">
        <v>0</v>
      </c>
      <c r="G31" s="55">
        <v>0</v>
      </c>
      <c r="H31" s="55">
        <v>0</v>
      </c>
      <c r="I31" s="103">
        <v>0</v>
      </c>
    </row>
    <row r="32" spans="1:21" ht="27" customHeight="1">
      <c r="A32" s="108"/>
      <c r="B32" s="108"/>
      <c r="C32" s="44" t="s">
        <v>149</v>
      </c>
      <c r="D32" s="44"/>
      <c r="E32" s="55">
        <v>14.2</v>
      </c>
      <c r="F32" s="55">
        <v>13.6</v>
      </c>
      <c r="G32" s="55">
        <v>13.8</v>
      </c>
      <c r="H32" s="55">
        <v>13.1</v>
      </c>
      <c r="I32" s="103">
        <v>13.5</v>
      </c>
    </row>
    <row r="33" spans="1:9" ht="27" customHeight="1">
      <c r="A33" s="108"/>
      <c r="B33" s="108"/>
      <c r="C33" s="44" t="s">
        <v>150</v>
      </c>
      <c r="D33" s="44"/>
      <c r="E33" s="55">
        <v>228.5</v>
      </c>
      <c r="F33" s="55">
        <v>220.3</v>
      </c>
      <c r="G33" s="55">
        <v>223.7</v>
      </c>
      <c r="H33" s="55">
        <v>215.7</v>
      </c>
      <c r="I33" s="103">
        <v>196.6</v>
      </c>
    </row>
    <row r="34" spans="1:9" ht="27" customHeight="1">
      <c r="A34" s="2" t="s">
        <v>266</v>
      </c>
      <c r="E34" s="36"/>
      <c r="F34" s="36"/>
      <c r="G34" s="36"/>
      <c r="H34" s="36"/>
      <c r="I34" s="37"/>
    </row>
    <row r="35" spans="1:9" ht="27" customHeight="1">
      <c r="A35" s="8" t="s">
        <v>110</v>
      </c>
    </row>
    <row r="36" spans="1:9">
      <c r="A36" s="38"/>
    </row>
  </sheetData>
  <mergeCells count="2">
    <mergeCell ref="A7:A33"/>
    <mergeCell ref="B30:B33"/>
  </mergeCells>
  <phoneticPr fontId="16"/>
  <pageMargins left="0.31496062992125984" right="0.19685039370078741" top="0.98425196850393704" bottom="0.98425196850393704" header="0.51181102362204722" footer="0.51181102362204722"/>
  <pageSetup paperSize="9" scale="85" firstPageNumber="2" orientation="portrait" useFirstPageNumber="1" horizontalDpi="4294967292" r:id="rId1"/>
  <headerFooter alignWithMargins="0">
    <oddHeader>&amp;R&amp;"明朝,斜体"&amp;9都道府県－3-2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85" zoomScaleNormal="100" zoomScaleSheetLayoutView="85" workbookViewId="0">
      <pane xSplit="5" ySplit="7" topLeftCell="F8" activePane="bottomRight" state="frozen"/>
      <selection activeCell="L8" sqref="L8"/>
      <selection pane="topRight" activeCell="L8" sqref="L8"/>
      <selection pane="bottomLeft" activeCell="L8" sqref="L8"/>
      <selection pane="bottomRight" activeCell="Q15" sqref="Q15"/>
    </sheetView>
  </sheetViews>
  <sheetFormatPr defaultRowHeight="13.5"/>
  <cols>
    <col min="1" max="1" width="3.625" style="2" customWidth="1"/>
    <col min="2" max="3" width="1.625" style="2" customWidth="1"/>
    <col min="4" max="4" width="22.625" style="2" customWidth="1"/>
    <col min="5" max="5" width="10.625" style="2" customWidth="1"/>
    <col min="6" max="21" width="13.625" style="2" customWidth="1"/>
    <col min="22" max="25" width="12" style="2" customWidth="1"/>
    <col min="26" max="16384" width="9" style="2"/>
  </cols>
  <sheetData>
    <row r="1" spans="1:25" ht="33.950000000000003" customHeight="1">
      <c r="A1" s="20" t="s">
        <v>0</v>
      </c>
      <c r="B1" s="11"/>
      <c r="C1" s="11"/>
      <c r="D1" s="79" t="s">
        <v>249</v>
      </c>
      <c r="E1" s="13"/>
      <c r="F1" s="13"/>
      <c r="G1" s="13"/>
    </row>
    <row r="2" spans="1:25" ht="15" customHeight="1"/>
    <row r="3" spans="1:25" ht="15" customHeight="1">
      <c r="A3" s="14" t="s">
        <v>151</v>
      </c>
      <c r="B3" s="14"/>
      <c r="C3" s="14"/>
      <c r="D3" s="14"/>
    </row>
    <row r="4" spans="1:25" ht="15" customHeight="1">
      <c r="A4" s="14"/>
      <c r="B4" s="14"/>
      <c r="C4" s="14"/>
      <c r="D4" s="14"/>
    </row>
    <row r="5" spans="1:25" ht="15.95" customHeight="1">
      <c r="A5" s="12" t="s">
        <v>243</v>
      </c>
      <c r="B5" s="12"/>
      <c r="C5" s="12"/>
      <c r="D5" s="12"/>
      <c r="K5" s="15"/>
      <c r="O5" s="15" t="s">
        <v>47</v>
      </c>
    </row>
    <row r="6" spans="1:25" ht="15.95" customHeight="1">
      <c r="A6" s="114" t="s">
        <v>48</v>
      </c>
      <c r="B6" s="115"/>
      <c r="C6" s="115"/>
      <c r="D6" s="115"/>
      <c r="E6" s="115"/>
      <c r="F6" s="119" t="s">
        <v>250</v>
      </c>
      <c r="G6" s="119"/>
      <c r="H6" s="120" t="s">
        <v>251</v>
      </c>
      <c r="I6" s="120"/>
      <c r="J6" s="119" t="s">
        <v>252</v>
      </c>
      <c r="K6" s="119"/>
      <c r="L6" s="119" t="s">
        <v>253</v>
      </c>
      <c r="M6" s="119"/>
      <c r="N6" s="119" t="s">
        <v>257</v>
      </c>
      <c r="O6" s="119"/>
    </row>
    <row r="7" spans="1:25" ht="15.95" customHeight="1">
      <c r="A7" s="115"/>
      <c r="B7" s="115"/>
      <c r="C7" s="115"/>
      <c r="D7" s="115"/>
      <c r="E7" s="115"/>
      <c r="F7" s="48" t="s">
        <v>242</v>
      </c>
      <c r="G7" s="48" t="s">
        <v>246</v>
      </c>
      <c r="H7" s="93" t="s">
        <v>242</v>
      </c>
      <c r="I7" s="98" t="s">
        <v>245</v>
      </c>
      <c r="J7" s="48" t="s">
        <v>242</v>
      </c>
      <c r="K7" s="74" t="s">
        <v>245</v>
      </c>
      <c r="L7" s="48" t="s">
        <v>242</v>
      </c>
      <c r="M7" s="74" t="s">
        <v>245</v>
      </c>
      <c r="N7" s="48" t="s">
        <v>242</v>
      </c>
      <c r="O7" s="74" t="s">
        <v>245</v>
      </c>
    </row>
    <row r="8" spans="1:25" ht="15.95" customHeight="1">
      <c r="A8" s="112" t="s">
        <v>82</v>
      </c>
      <c r="B8" s="58" t="s">
        <v>49</v>
      </c>
      <c r="C8" s="50"/>
      <c r="D8" s="50"/>
      <c r="E8" s="63" t="s">
        <v>40</v>
      </c>
      <c r="F8" s="82">
        <v>3086.6</v>
      </c>
      <c r="G8" s="82">
        <v>3052.1</v>
      </c>
      <c r="H8" s="85">
        <v>232</v>
      </c>
      <c r="I8" s="85">
        <v>354</v>
      </c>
      <c r="J8" s="82">
        <v>11651.9</v>
      </c>
      <c r="K8" s="82">
        <v>11760.5</v>
      </c>
      <c r="L8" s="82">
        <v>29641</v>
      </c>
      <c r="M8" s="82">
        <v>27501</v>
      </c>
      <c r="N8" s="82">
        <v>8490.2999999999993</v>
      </c>
      <c r="O8" s="82">
        <v>8480.2000000000007</v>
      </c>
      <c r="P8" s="25"/>
      <c r="Q8" s="25"/>
      <c r="R8" s="25"/>
      <c r="S8" s="25"/>
      <c r="T8" s="25"/>
      <c r="U8" s="25"/>
      <c r="V8" s="25"/>
      <c r="W8" s="25"/>
      <c r="X8" s="25"/>
      <c r="Y8" s="25"/>
    </row>
    <row r="9" spans="1:25" ht="15.95" customHeight="1">
      <c r="A9" s="112"/>
      <c r="B9" s="60"/>
      <c r="C9" s="50" t="s">
        <v>50</v>
      </c>
      <c r="D9" s="50"/>
      <c r="E9" s="63" t="s">
        <v>41</v>
      </c>
      <c r="F9" s="82">
        <v>3076.9</v>
      </c>
      <c r="G9" s="82">
        <v>3052.1</v>
      </c>
      <c r="H9" s="85">
        <v>226</v>
      </c>
      <c r="I9" s="85">
        <v>192</v>
      </c>
      <c r="J9" s="82">
        <v>11642</v>
      </c>
      <c r="K9" s="82">
        <v>11760.5</v>
      </c>
      <c r="L9" s="82">
        <v>29640</v>
      </c>
      <c r="M9" s="82">
        <v>27110</v>
      </c>
      <c r="N9" s="82">
        <v>8487.6</v>
      </c>
      <c r="O9" s="82">
        <v>8480.2000000000007</v>
      </c>
      <c r="P9" s="25"/>
      <c r="Q9" s="25"/>
      <c r="R9" s="25"/>
      <c r="S9" s="25"/>
      <c r="T9" s="25"/>
      <c r="U9" s="25"/>
      <c r="V9" s="25"/>
      <c r="W9" s="25"/>
      <c r="X9" s="25"/>
      <c r="Y9" s="25"/>
    </row>
    <row r="10" spans="1:25" ht="15.95" customHeight="1">
      <c r="A10" s="112"/>
      <c r="B10" s="59"/>
      <c r="C10" s="50" t="s">
        <v>51</v>
      </c>
      <c r="D10" s="50"/>
      <c r="E10" s="63" t="s">
        <v>42</v>
      </c>
      <c r="F10" s="82">
        <v>9.6</v>
      </c>
      <c r="G10" s="82">
        <v>0</v>
      </c>
      <c r="H10" s="85">
        <v>5</v>
      </c>
      <c r="I10" s="85">
        <v>162</v>
      </c>
      <c r="J10" s="83">
        <v>9.8000000000000007</v>
      </c>
      <c r="K10" s="83">
        <v>0</v>
      </c>
      <c r="L10" s="82">
        <v>0.6</v>
      </c>
      <c r="M10" s="82">
        <v>391</v>
      </c>
      <c r="N10" s="82">
        <v>2.7</v>
      </c>
      <c r="O10" s="82">
        <v>0</v>
      </c>
      <c r="P10" s="25"/>
      <c r="Q10" s="25"/>
      <c r="R10" s="25"/>
      <c r="S10" s="25"/>
      <c r="T10" s="25"/>
      <c r="U10" s="25"/>
      <c r="V10" s="25"/>
      <c r="W10" s="25"/>
      <c r="X10" s="25"/>
      <c r="Y10" s="25"/>
    </row>
    <row r="11" spans="1:25" ht="15.95" customHeight="1">
      <c r="A11" s="112"/>
      <c r="B11" s="58" t="s">
        <v>52</v>
      </c>
      <c r="C11" s="50"/>
      <c r="D11" s="50"/>
      <c r="E11" s="63" t="s">
        <v>43</v>
      </c>
      <c r="F11" s="82">
        <v>2710.3</v>
      </c>
      <c r="G11" s="82">
        <v>2663.4</v>
      </c>
      <c r="H11" s="85">
        <v>325</v>
      </c>
      <c r="I11" s="85">
        <v>300</v>
      </c>
      <c r="J11" s="82">
        <v>9089.1</v>
      </c>
      <c r="K11" s="82">
        <v>9101</v>
      </c>
      <c r="L11" s="82">
        <v>26971</v>
      </c>
      <c r="M11" s="82">
        <v>26900</v>
      </c>
      <c r="N11" s="82">
        <v>8408.9</v>
      </c>
      <c r="O11" s="82">
        <v>8344.6</v>
      </c>
      <c r="P11" s="25"/>
      <c r="Q11" s="25"/>
      <c r="R11" s="25"/>
      <c r="S11" s="25"/>
      <c r="T11" s="25"/>
      <c r="U11" s="25"/>
      <c r="V11" s="25"/>
      <c r="W11" s="25"/>
      <c r="X11" s="25"/>
      <c r="Y11" s="25"/>
    </row>
    <row r="12" spans="1:25" ht="15.95" customHeight="1">
      <c r="A12" s="112"/>
      <c r="B12" s="60"/>
      <c r="C12" s="50" t="s">
        <v>53</v>
      </c>
      <c r="D12" s="50"/>
      <c r="E12" s="63" t="s">
        <v>44</v>
      </c>
      <c r="F12" s="82">
        <v>2710.3</v>
      </c>
      <c r="G12" s="82">
        <v>2663.4</v>
      </c>
      <c r="H12" s="85">
        <v>325</v>
      </c>
      <c r="I12" s="85">
        <v>300</v>
      </c>
      <c r="J12" s="82">
        <v>9089.1</v>
      </c>
      <c r="K12" s="82">
        <v>9090.6</v>
      </c>
      <c r="L12" s="82">
        <v>26967</v>
      </c>
      <c r="M12" s="82">
        <v>26507</v>
      </c>
      <c r="N12" s="82">
        <v>8408.9</v>
      </c>
      <c r="O12" s="82">
        <v>8344.6</v>
      </c>
      <c r="P12" s="25"/>
      <c r="Q12" s="25"/>
      <c r="R12" s="25"/>
      <c r="S12" s="25"/>
      <c r="T12" s="25"/>
      <c r="U12" s="25"/>
      <c r="V12" s="25"/>
      <c r="W12" s="25"/>
      <c r="X12" s="25"/>
      <c r="Y12" s="25"/>
    </row>
    <row r="13" spans="1:25" ht="15.95" customHeight="1">
      <c r="A13" s="112"/>
      <c r="B13" s="59"/>
      <c r="C13" s="50" t="s">
        <v>54</v>
      </c>
      <c r="D13" s="50"/>
      <c r="E13" s="63" t="s">
        <v>45</v>
      </c>
      <c r="F13" s="82">
        <v>0</v>
      </c>
      <c r="G13" s="82">
        <v>0</v>
      </c>
      <c r="H13" s="83">
        <v>0</v>
      </c>
      <c r="I13" s="83">
        <v>0</v>
      </c>
      <c r="J13" s="83">
        <v>0</v>
      </c>
      <c r="K13" s="83">
        <v>10.3</v>
      </c>
      <c r="L13" s="82">
        <v>4</v>
      </c>
      <c r="M13" s="82">
        <v>392</v>
      </c>
      <c r="N13" s="82">
        <v>0</v>
      </c>
      <c r="O13" s="82">
        <v>0</v>
      </c>
      <c r="P13" s="25"/>
      <c r="Q13" s="25"/>
      <c r="R13" s="25"/>
      <c r="S13" s="25"/>
      <c r="T13" s="25"/>
      <c r="U13" s="25"/>
      <c r="V13" s="25"/>
      <c r="W13" s="25"/>
      <c r="X13" s="25"/>
      <c r="Y13" s="25"/>
    </row>
    <row r="14" spans="1:25" ht="15.95" customHeight="1">
      <c r="A14" s="112"/>
      <c r="B14" s="50" t="s">
        <v>55</v>
      </c>
      <c r="C14" s="50"/>
      <c r="D14" s="50"/>
      <c r="E14" s="63" t="s">
        <v>152</v>
      </c>
      <c r="F14" s="82">
        <f t="shared" ref="F14:G15" si="0">F9-F12</f>
        <v>366.59999999999991</v>
      </c>
      <c r="G14" s="82">
        <f t="shared" si="0"/>
        <v>388.69999999999982</v>
      </c>
      <c r="H14" s="85">
        <f t="shared" ref="H14:O15" si="1">H9-H12</f>
        <v>-99</v>
      </c>
      <c r="I14" s="85">
        <f t="shared" si="1"/>
        <v>-108</v>
      </c>
      <c r="J14" s="82">
        <f t="shared" si="1"/>
        <v>2552.8999999999996</v>
      </c>
      <c r="K14" s="82">
        <f t="shared" si="1"/>
        <v>2669.8999999999996</v>
      </c>
      <c r="L14" s="82">
        <f t="shared" si="1"/>
        <v>2673</v>
      </c>
      <c r="M14" s="82">
        <f t="shared" si="1"/>
        <v>603</v>
      </c>
      <c r="N14" s="82">
        <f t="shared" si="1"/>
        <v>78.700000000000728</v>
      </c>
      <c r="O14" s="82">
        <f t="shared" si="1"/>
        <v>135.60000000000036</v>
      </c>
      <c r="P14" s="25"/>
      <c r="Q14" s="25"/>
      <c r="R14" s="25"/>
      <c r="S14" s="25"/>
      <c r="T14" s="25"/>
      <c r="U14" s="25"/>
      <c r="V14" s="25"/>
      <c r="W14" s="25"/>
      <c r="X14" s="25"/>
      <c r="Y14" s="25"/>
    </row>
    <row r="15" spans="1:25" ht="15.95" customHeight="1">
      <c r="A15" s="112"/>
      <c r="B15" s="50" t="s">
        <v>56</v>
      </c>
      <c r="C15" s="50"/>
      <c r="D15" s="50"/>
      <c r="E15" s="63" t="s">
        <v>153</v>
      </c>
      <c r="F15" s="82">
        <f t="shared" si="0"/>
        <v>9.6</v>
      </c>
      <c r="G15" s="82">
        <f t="shared" si="0"/>
        <v>0</v>
      </c>
      <c r="H15" s="85">
        <f t="shared" si="1"/>
        <v>5</v>
      </c>
      <c r="I15" s="85">
        <f t="shared" si="1"/>
        <v>162</v>
      </c>
      <c r="J15" s="82">
        <f t="shared" si="1"/>
        <v>9.8000000000000007</v>
      </c>
      <c r="K15" s="82">
        <f t="shared" si="1"/>
        <v>-10.3</v>
      </c>
      <c r="L15" s="82">
        <f t="shared" si="1"/>
        <v>-3.4</v>
      </c>
      <c r="M15" s="82">
        <f t="shared" si="1"/>
        <v>-1</v>
      </c>
      <c r="N15" s="82">
        <f t="shared" si="1"/>
        <v>2.7</v>
      </c>
      <c r="O15" s="82">
        <f t="shared" si="1"/>
        <v>0</v>
      </c>
      <c r="P15" s="25"/>
      <c r="Q15" s="25"/>
      <c r="R15" s="25"/>
      <c r="S15" s="25"/>
      <c r="T15" s="25"/>
      <c r="U15" s="25"/>
      <c r="V15" s="25"/>
      <c r="W15" s="25"/>
      <c r="X15" s="25"/>
      <c r="Y15" s="25"/>
    </row>
    <row r="16" spans="1:25" ht="15.95" customHeight="1">
      <c r="A16" s="112"/>
      <c r="B16" s="50" t="s">
        <v>57</v>
      </c>
      <c r="C16" s="50"/>
      <c r="D16" s="50"/>
      <c r="E16" s="63" t="s">
        <v>154</v>
      </c>
      <c r="F16" s="82">
        <f t="shared" ref="F16:G16" si="2">F8-F11</f>
        <v>376.29999999999973</v>
      </c>
      <c r="G16" s="82">
        <f t="shared" si="2"/>
        <v>388.69999999999982</v>
      </c>
      <c r="H16" s="85">
        <f t="shared" ref="H16:O16" si="3">H8-H11</f>
        <v>-93</v>
      </c>
      <c r="I16" s="85">
        <f t="shared" si="3"/>
        <v>54</v>
      </c>
      <c r="J16" s="82">
        <f t="shared" si="3"/>
        <v>2562.7999999999993</v>
      </c>
      <c r="K16" s="82">
        <f t="shared" si="3"/>
        <v>2659.5</v>
      </c>
      <c r="L16" s="82">
        <f t="shared" si="3"/>
        <v>2670</v>
      </c>
      <c r="M16" s="82">
        <f t="shared" si="3"/>
        <v>601</v>
      </c>
      <c r="N16" s="82">
        <f t="shared" si="3"/>
        <v>81.399999999999636</v>
      </c>
      <c r="O16" s="82">
        <f t="shared" si="3"/>
        <v>135.60000000000036</v>
      </c>
      <c r="P16" s="25"/>
      <c r="Q16" s="25"/>
      <c r="R16" s="25"/>
      <c r="S16" s="25"/>
      <c r="T16" s="25"/>
      <c r="U16" s="25"/>
      <c r="V16" s="25"/>
      <c r="W16" s="25"/>
      <c r="X16" s="25"/>
      <c r="Y16" s="25"/>
    </row>
    <row r="17" spans="1:25" ht="15.95" customHeight="1">
      <c r="A17" s="112"/>
      <c r="B17" s="50" t="s">
        <v>58</v>
      </c>
      <c r="C17" s="50"/>
      <c r="D17" s="50"/>
      <c r="E17" s="48"/>
      <c r="F17" s="83">
        <v>0</v>
      </c>
      <c r="G17" s="83">
        <v>0</v>
      </c>
      <c r="H17" s="83">
        <v>45764</v>
      </c>
      <c r="I17" s="83">
        <v>45667</v>
      </c>
      <c r="J17" s="82">
        <v>0</v>
      </c>
      <c r="K17" s="82">
        <v>0</v>
      </c>
      <c r="L17" s="82">
        <v>28420</v>
      </c>
      <c r="M17" s="82">
        <v>31089</v>
      </c>
      <c r="N17" s="83">
        <v>0</v>
      </c>
      <c r="O17" s="84">
        <v>0</v>
      </c>
      <c r="P17" s="25"/>
      <c r="Q17" s="25"/>
      <c r="R17" s="25"/>
      <c r="S17" s="25"/>
      <c r="T17" s="25"/>
      <c r="U17" s="25"/>
      <c r="V17" s="25"/>
      <c r="W17" s="25"/>
      <c r="X17" s="25"/>
      <c r="Y17" s="25"/>
    </row>
    <row r="18" spans="1:25" ht="15.95" customHeight="1">
      <c r="A18" s="112"/>
      <c r="B18" s="50" t="s">
        <v>59</v>
      </c>
      <c r="C18" s="50"/>
      <c r="D18" s="50"/>
      <c r="E18" s="48"/>
      <c r="F18" s="84">
        <v>0</v>
      </c>
      <c r="G18" s="84">
        <v>0</v>
      </c>
      <c r="H18" s="84">
        <v>0</v>
      </c>
      <c r="I18" s="84">
        <v>0</v>
      </c>
      <c r="J18" s="84">
        <v>0</v>
      </c>
      <c r="K18" s="84">
        <v>0</v>
      </c>
      <c r="L18" s="84">
        <v>0</v>
      </c>
      <c r="M18" s="84">
        <v>0</v>
      </c>
      <c r="N18" s="84">
        <v>0</v>
      </c>
      <c r="O18" s="84">
        <v>0</v>
      </c>
      <c r="P18" s="25"/>
      <c r="Q18" s="25"/>
      <c r="R18" s="25"/>
      <c r="S18" s="25"/>
      <c r="T18" s="25"/>
      <c r="U18" s="25"/>
      <c r="V18" s="25"/>
      <c r="W18" s="25"/>
      <c r="X18" s="25"/>
      <c r="Y18" s="25"/>
    </row>
    <row r="19" spans="1:25" ht="15.95" customHeight="1">
      <c r="A19" s="112" t="s">
        <v>83</v>
      </c>
      <c r="B19" s="58" t="s">
        <v>60</v>
      </c>
      <c r="C19" s="50"/>
      <c r="D19" s="50"/>
      <c r="E19" s="63"/>
      <c r="F19" s="82">
        <v>717.8</v>
      </c>
      <c r="G19" s="82">
        <v>999.1</v>
      </c>
      <c r="H19" s="85">
        <v>2023</v>
      </c>
      <c r="I19" s="85">
        <v>1281</v>
      </c>
      <c r="J19" s="82">
        <v>2256.1999999999998</v>
      </c>
      <c r="K19" s="82">
        <v>2109.5</v>
      </c>
      <c r="L19" s="82">
        <v>1777</v>
      </c>
      <c r="M19" s="82">
        <v>1916</v>
      </c>
      <c r="N19" s="82">
        <v>2905.6</v>
      </c>
      <c r="O19" s="82">
        <v>3460.2</v>
      </c>
      <c r="P19" s="25"/>
      <c r="Q19" s="25"/>
      <c r="R19" s="25"/>
      <c r="S19" s="25"/>
      <c r="T19" s="25"/>
      <c r="U19" s="25"/>
      <c r="V19" s="25"/>
      <c r="W19" s="25"/>
      <c r="X19" s="25"/>
      <c r="Y19" s="25"/>
    </row>
    <row r="20" spans="1:25" ht="15.95" customHeight="1">
      <c r="A20" s="112"/>
      <c r="B20" s="59"/>
      <c r="C20" s="50" t="s">
        <v>61</v>
      </c>
      <c r="D20" s="50"/>
      <c r="E20" s="63"/>
      <c r="F20" s="82">
        <v>522.5</v>
      </c>
      <c r="G20" s="82">
        <v>851.1</v>
      </c>
      <c r="H20" s="85">
        <v>2022</v>
      </c>
      <c r="I20" s="85">
        <v>608</v>
      </c>
      <c r="J20" s="82">
        <v>0</v>
      </c>
      <c r="K20" s="83">
        <v>0</v>
      </c>
      <c r="L20" s="82">
        <v>810</v>
      </c>
      <c r="M20" s="82">
        <v>641</v>
      </c>
      <c r="N20" s="82">
        <v>511.9</v>
      </c>
      <c r="O20" s="82">
        <v>561.70000000000005</v>
      </c>
      <c r="P20" s="25"/>
      <c r="Q20" s="25"/>
      <c r="R20" s="25"/>
      <c r="S20" s="25"/>
      <c r="T20" s="25"/>
      <c r="U20" s="25"/>
      <c r="V20" s="25"/>
      <c r="W20" s="25"/>
      <c r="X20" s="25"/>
      <c r="Y20" s="25"/>
    </row>
    <row r="21" spans="1:25" ht="15.95" customHeight="1">
      <c r="A21" s="112"/>
      <c r="B21" s="73" t="s">
        <v>62</v>
      </c>
      <c r="C21" s="50"/>
      <c r="D21" s="50"/>
      <c r="E21" s="63" t="s">
        <v>155</v>
      </c>
      <c r="F21" s="82">
        <v>717.8</v>
      </c>
      <c r="G21" s="82">
        <v>999.1</v>
      </c>
      <c r="H21" s="85">
        <v>2023</v>
      </c>
      <c r="I21" s="85">
        <v>1281</v>
      </c>
      <c r="J21" s="82">
        <v>2256.1999999999998</v>
      </c>
      <c r="K21" s="82">
        <v>2109.5</v>
      </c>
      <c r="L21" s="82">
        <v>1777</v>
      </c>
      <c r="M21" s="82">
        <v>1916</v>
      </c>
      <c r="N21" s="82">
        <v>2905.6</v>
      </c>
      <c r="O21" s="82">
        <v>3460.2</v>
      </c>
      <c r="P21" s="25"/>
      <c r="Q21" s="25"/>
      <c r="R21" s="25"/>
      <c r="S21" s="25"/>
      <c r="T21" s="25"/>
      <c r="U21" s="25"/>
      <c r="V21" s="25"/>
      <c r="W21" s="25"/>
      <c r="X21" s="25"/>
      <c r="Y21" s="25"/>
    </row>
    <row r="22" spans="1:25" ht="15.95" customHeight="1">
      <c r="A22" s="112"/>
      <c r="B22" s="58" t="s">
        <v>63</v>
      </c>
      <c r="C22" s="50"/>
      <c r="D22" s="50"/>
      <c r="E22" s="63" t="s">
        <v>156</v>
      </c>
      <c r="F22" s="82">
        <v>1671.7</v>
      </c>
      <c r="G22" s="82">
        <v>1749.4</v>
      </c>
      <c r="H22" s="85">
        <v>11899</v>
      </c>
      <c r="I22" s="85">
        <v>2372</v>
      </c>
      <c r="J22" s="82">
        <v>7500.3</v>
      </c>
      <c r="K22" s="82">
        <v>7145.8</v>
      </c>
      <c r="L22" s="82">
        <v>3522</v>
      </c>
      <c r="M22" s="82">
        <v>3655</v>
      </c>
      <c r="N22" s="82">
        <v>3805.9</v>
      </c>
      <c r="O22" s="82">
        <v>4408.8</v>
      </c>
      <c r="P22" s="25"/>
      <c r="Q22" s="25"/>
      <c r="R22" s="25"/>
      <c r="S22" s="25"/>
      <c r="T22" s="25"/>
      <c r="U22" s="25"/>
      <c r="V22" s="25"/>
      <c r="W22" s="25"/>
      <c r="X22" s="25"/>
      <c r="Y22" s="25"/>
    </row>
    <row r="23" spans="1:25" ht="15.95" customHeight="1">
      <c r="A23" s="112"/>
      <c r="B23" s="59" t="s">
        <v>64</v>
      </c>
      <c r="C23" s="50" t="s">
        <v>65</v>
      </c>
      <c r="D23" s="50"/>
      <c r="E23" s="63"/>
      <c r="F23" s="82">
        <v>612.5</v>
      </c>
      <c r="G23" s="82">
        <v>590.20000000000005</v>
      </c>
      <c r="H23" s="85">
        <v>11308</v>
      </c>
      <c r="I23" s="85">
        <v>0</v>
      </c>
      <c r="J23" s="82">
        <v>2088.3000000000002</v>
      </c>
      <c r="K23" s="82">
        <v>2157.1999999999998</v>
      </c>
      <c r="L23" s="82">
        <v>2473</v>
      </c>
      <c r="M23" s="82">
        <v>2498</v>
      </c>
      <c r="N23" s="82">
        <v>1367.4</v>
      </c>
      <c r="O23" s="82">
        <v>1369</v>
      </c>
      <c r="P23" s="25"/>
      <c r="Q23" s="25"/>
      <c r="R23" s="25"/>
      <c r="S23" s="25"/>
      <c r="T23" s="25"/>
      <c r="U23" s="25"/>
      <c r="V23" s="25"/>
      <c r="W23" s="25"/>
      <c r="X23" s="25"/>
      <c r="Y23" s="25"/>
    </row>
    <row r="24" spans="1:25" ht="15.95" customHeight="1">
      <c r="A24" s="112"/>
      <c r="B24" s="50" t="s">
        <v>157</v>
      </c>
      <c r="C24" s="50"/>
      <c r="D24" s="50"/>
      <c r="E24" s="63" t="s">
        <v>158</v>
      </c>
      <c r="F24" s="82">
        <f t="shared" ref="F24:G24" si="4">F21-F22</f>
        <v>-953.90000000000009</v>
      </c>
      <c r="G24" s="82">
        <f t="shared" si="4"/>
        <v>-750.30000000000007</v>
      </c>
      <c r="H24" s="85">
        <f t="shared" ref="H24:O24" si="5">H21-H22</f>
        <v>-9876</v>
      </c>
      <c r="I24" s="85">
        <f t="shared" si="5"/>
        <v>-1091</v>
      </c>
      <c r="J24" s="82">
        <f t="shared" si="5"/>
        <v>-5244.1</v>
      </c>
      <c r="K24" s="82">
        <f t="shared" si="5"/>
        <v>-5036.3</v>
      </c>
      <c r="L24" s="82">
        <f t="shared" si="5"/>
        <v>-1745</v>
      </c>
      <c r="M24" s="82">
        <f t="shared" si="5"/>
        <v>-1739</v>
      </c>
      <c r="N24" s="82">
        <f t="shared" si="5"/>
        <v>-900.30000000000018</v>
      </c>
      <c r="O24" s="82">
        <f t="shared" si="5"/>
        <v>-948.60000000000036</v>
      </c>
      <c r="P24" s="25"/>
      <c r="Q24" s="25"/>
      <c r="R24" s="25"/>
      <c r="S24" s="25"/>
      <c r="T24" s="25"/>
      <c r="U24" s="25"/>
      <c r="V24" s="25"/>
      <c r="W24" s="25"/>
      <c r="X24" s="25"/>
      <c r="Y24" s="25"/>
    </row>
    <row r="25" spans="1:25" ht="15.95" customHeight="1">
      <c r="A25" s="112"/>
      <c r="B25" s="58" t="s">
        <v>66</v>
      </c>
      <c r="C25" s="58"/>
      <c r="D25" s="58"/>
      <c r="E25" s="116" t="s">
        <v>159</v>
      </c>
      <c r="F25" s="126">
        <f>F22-F19</f>
        <v>953.90000000000009</v>
      </c>
      <c r="G25" s="126">
        <v>750.3</v>
      </c>
      <c r="H25" s="126">
        <v>9876</v>
      </c>
      <c r="I25" s="126">
        <v>1091</v>
      </c>
      <c r="J25" s="126">
        <f>J22-J19</f>
        <v>5244.1</v>
      </c>
      <c r="K25" s="126">
        <v>5036.3</v>
      </c>
      <c r="L25" s="126">
        <v>1745</v>
      </c>
      <c r="M25" s="126">
        <v>1739</v>
      </c>
      <c r="N25" s="126">
        <f>N22-N19</f>
        <v>900.30000000000018</v>
      </c>
      <c r="O25" s="126">
        <v>948.6</v>
      </c>
      <c r="P25" s="25"/>
      <c r="Q25" s="25"/>
      <c r="R25" s="25"/>
      <c r="S25" s="25"/>
      <c r="T25" s="25"/>
      <c r="U25" s="25"/>
      <c r="V25" s="25"/>
      <c r="W25" s="25"/>
      <c r="X25" s="25"/>
      <c r="Y25" s="25"/>
    </row>
    <row r="26" spans="1:25" ht="15.95" customHeight="1">
      <c r="A26" s="112"/>
      <c r="B26" s="73" t="s">
        <v>67</v>
      </c>
      <c r="C26" s="73"/>
      <c r="D26" s="73"/>
      <c r="E26" s="117"/>
      <c r="F26" s="127"/>
      <c r="G26" s="127"/>
      <c r="H26" s="127"/>
      <c r="I26" s="127"/>
      <c r="J26" s="127"/>
      <c r="K26" s="127"/>
      <c r="L26" s="127"/>
      <c r="M26" s="127"/>
      <c r="N26" s="127"/>
      <c r="O26" s="127"/>
      <c r="P26" s="25"/>
      <c r="Q26" s="25"/>
      <c r="R26" s="25"/>
      <c r="S26" s="25"/>
      <c r="T26" s="25"/>
      <c r="U26" s="25"/>
      <c r="V26" s="25"/>
      <c r="W26" s="25"/>
      <c r="X26" s="25"/>
      <c r="Y26" s="25"/>
    </row>
    <row r="27" spans="1:25" ht="15.95" customHeight="1">
      <c r="A27" s="112"/>
      <c r="B27" s="50" t="s">
        <v>160</v>
      </c>
      <c r="C27" s="50"/>
      <c r="D27" s="50"/>
      <c r="E27" s="63" t="s">
        <v>161</v>
      </c>
      <c r="F27" s="82">
        <f t="shared" ref="F27:G27" si="6">F24+F25</f>
        <v>0</v>
      </c>
      <c r="G27" s="82">
        <f t="shared" si="6"/>
        <v>0</v>
      </c>
      <c r="H27" s="85">
        <f t="shared" ref="H27:O27" si="7">H24+H25</f>
        <v>0</v>
      </c>
      <c r="I27" s="85">
        <f t="shared" si="7"/>
        <v>0</v>
      </c>
      <c r="J27" s="82">
        <f t="shared" si="7"/>
        <v>0</v>
      </c>
      <c r="K27" s="82">
        <f t="shared" si="7"/>
        <v>0</v>
      </c>
      <c r="L27" s="82">
        <f t="shared" si="7"/>
        <v>0</v>
      </c>
      <c r="M27" s="82">
        <f t="shared" si="7"/>
        <v>0</v>
      </c>
      <c r="N27" s="82">
        <f t="shared" si="7"/>
        <v>0</v>
      </c>
      <c r="O27" s="82">
        <f t="shared" si="7"/>
        <v>0</v>
      </c>
      <c r="P27" s="25"/>
      <c r="Q27" s="25"/>
      <c r="R27" s="25"/>
      <c r="S27" s="25"/>
      <c r="T27" s="25"/>
      <c r="U27" s="25"/>
      <c r="V27" s="25"/>
      <c r="W27" s="25"/>
      <c r="X27" s="25"/>
      <c r="Y27" s="25"/>
    </row>
    <row r="28" spans="1:25" ht="15.95" customHeight="1">
      <c r="A28" s="8"/>
      <c r="F28" s="25"/>
      <c r="G28" s="25"/>
      <c r="H28" s="25"/>
      <c r="I28" s="25"/>
      <c r="J28" s="25"/>
      <c r="K28" s="25"/>
      <c r="L28" s="25"/>
      <c r="M28" s="25"/>
      <c r="N28" s="25"/>
      <c r="O28" s="25"/>
      <c r="P28" s="25"/>
      <c r="Q28" s="25"/>
      <c r="R28" s="25"/>
      <c r="S28" s="25"/>
      <c r="T28" s="25"/>
      <c r="U28" s="25"/>
      <c r="V28" s="25"/>
      <c r="W28" s="25"/>
      <c r="X28" s="25"/>
      <c r="Y28" s="25"/>
    </row>
    <row r="29" spans="1:25" ht="15.95" customHeight="1">
      <c r="A29" s="12"/>
      <c r="F29" s="25"/>
      <c r="G29" s="25"/>
      <c r="H29" s="25"/>
      <c r="I29" s="25"/>
      <c r="J29" s="26"/>
      <c r="K29" s="26"/>
      <c r="L29" s="25"/>
      <c r="M29" s="25"/>
      <c r="N29" s="25"/>
      <c r="O29" s="26" t="s">
        <v>162</v>
      </c>
      <c r="P29" s="25"/>
      <c r="Q29" s="25"/>
      <c r="R29" s="25"/>
      <c r="S29" s="25"/>
      <c r="T29" s="25"/>
      <c r="U29" s="25"/>
      <c r="V29" s="25"/>
      <c r="W29" s="25"/>
      <c r="X29" s="25"/>
      <c r="Y29" s="26"/>
    </row>
    <row r="30" spans="1:25" ht="15.95" customHeight="1">
      <c r="A30" s="115" t="s">
        <v>68</v>
      </c>
      <c r="B30" s="115"/>
      <c r="C30" s="115"/>
      <c r="D30" s="115"/>
      <c r="E30" s="115"/>
      <c r="F30" s="125" t="s">
        <v>258</v>
      </c>
      <c r="G30" s="125"/>
      <c r="H30" s="125" t="s">
        <v>259</v>
      </c>
      <c r="I30" s="125"/>
      <c r="J30" s="125"/>
      <c r="K30" s="125"/>
      <c r="L30" s="125"/>
      <c r="M30" s="125"/>
      <c r="N30" s="125"/>
      <c r="O30" s="125"/>
      <c r="P30" s="27"/>
      <c r="Q30" s="25"/>
      <c r="R30" s="27"/>
      <c r="S30" s="25"/>
      <c r="T30" s="27"/>
      <c r="U30" s="25"/>
      <c r="V30" s="27"/>
      <c r="W30" s="25"/>
      <c r="X30" s="27"/>
      <c r="Y30" s="25"/>
    </row>
    <row r="31" spans="1:25" ht="15.95" customHeight="1">
      <c r="A31" s="115"/>
      <c r="B31" s="115"/>
      <c r="C31" s="115"/>
      <c r="D31" s="115"/>
      <c r="E31" s="115"/>
      <c r="F31" s="48" t="s">
        <v>242</v>
      </c>
      <c r="G31" s="74" t="s">
        <v>245</v>
      </c>
      <c r="H31" s="48" t="s">
        <v>242</v>
      </c>
      <c r="I31" s="74" t="s">
        <v>245</v>
      </c>
      <c r="J31" s="48" t="s">
        <v>242</v>
      </c>
      <c r="K31" s="74" t="s">
        <v>245</v>
      </c>
      <c r="L31" s="48" t="s">
        <v>242</v>
      </c>
      <c r="M31" s="74" t="s">
        <v>245</v>
      </c>
      <c r="N31" s="48" t="s">
        <v>242</v>
      </c>
      <c r="O31" s="74" t="s">
        <v>245</v>
      </c>
      <c r="P31" s="28"/>
      <c r="Q31" s="28"/>
      <c r="R31" s="28"/>
      <c r="S31" s="28"/>
      <c r="T31" s="28"/>
      <c r="U31" s="28"/>
      <c r="V31" s="28"/>
      <c r="W31" s="28"/>
      <c r="X31" s="28"/>
      <c r="Y31" s="28"/>
    </row>
    <row r="32" spans="1:25" ht="15.95" customHeight="1">
      <c r="A32" s="112" t="s">
        <v>84</v>
      </c>
      <c r="B32" s="58" t="s">
        <v>49</v>
      </c>
      <c r="C32" s="50"/>
      <c r="D32" s="50"/>
      <c r="E32" s="63" t="s">
        <v>40</v>
      </c>
      <c r="F32" s="82">
        <v>10</v>
      </c>
      <c r="G32" s="82">
        <v>11</v>
      </c>
      <c r="H32" s="82">
        <v>3077</v>
      </c>
      <c r="I32" s="51">
        <v>4949</v>
      </c>
      <c r="J32" s="51"/>
      <c r="K32" s="51"/>
      <c r="L32" s="51"/>
      <c r="M32" s="51"/>
      <c r="N32" s="51"/>
      <c r="O32" s="51"/>
      <c r="P32" s="29"/>
      <c r="Q32" s="29"/>
      <c r="R32" s="29"/>
      <c r="S32" s="29"/>
      <c r="T32" s="30"/>
      <c r="U32" s="30"/>
      <c r="V32" s="29"/>
      <c r="W32" s="29"/>
      <c r="X32" s="30"/>
      <c r="Y32" s="30"/>
    </row>
    <row r="33" spans="1:25" ht="15.95" customHeight="1">
      <c r="A33" s="118"/>
      <c r="B33" s="60"/>
      <c r="C33" s="58" t="s">
        <v>69</v>
      </c>
      <c r="D33" s="50"/>
      <c r="E33" s="63"/>
      <c r="F33" s="82">
        <v>0</v>
      </c>
      <c r="G33" s="82">
        <v>0</v>
      </c>
      <c r="H33" s="82">
        <v>2946</v>
      </c>
      <c r="I33" s="51">
        <v>2727</v>
      </c>
      <c r="J33" s="51"/>
      <c r="K33" s="51"/>
      <c r="L33" s="51"/>
      <c r="M33" s="51"/>
      <c r="N33" s="51"/>
      <c r="O33" s="51"/>
      <c r="P33" s="29"/>
      <c r="Q33" s="29"/>
      <c r="R33" s="29"/>
      <c r="S33" s="29"/>
      <c r="T33" s="30"/>
      <c r="U33" s="30"/>
      <c r="V33" s="29"/>
      <c r="W33" s="29"/>
      <c r="X33" s="30"/>
      <c r="Y33" s="30"/>
    </row>
    <row r="34" spans="1:25" ht="15.95" customHeight="1">
      <c r="A34" s="118"/>
      <c r="B34" s="60"/>
      <c r="C34" s="59"/>
      <c r="D34" s="50" t="s">
        <v>70</v>
      </c>
      <c r="E34" s="63"/>
      <c r="F34" s="82">
        <v>0</v>
      </c>
      <c r="G34" s="82">
        <v>0</v>
      </c>
      <c r="H34" s="82">
        <v>2758</v>
      </c>
      <c r="I34" s="51">
        <v>2527</v>
      </c>
      <c r="J34" s="51"/>
      <c r="K34" s="51"/>
      <c r="L34" s="51"/>
      <c r="M34" s="51"/>
      <c r="N34" s="51"/>
      <c r="O34" s="51"/>
      <c r="P34" s="29"/>
      <c r="Q34" s="29"/>
      <c r="R34" s="29"/>
      <c r="S34" s="29"/>
      <c r="T34" s="30"/>
      <c r="U34" s="30"/>
      <c r="V34" s="29"/>
      <c r="W34" s="29"/>
      <c r="X34" s="30"/>
      <c r="Y34" s="30"/>
    </row>
    <row r="35" spans="1:25" ht="15.95" customHeight="1">
      <c r="A35" s="118"/>
      <c r="B35" s="59"/>
      <c r="C35" s="73" t="s">
        <v>71</v>
      </c>
      <c r="D35" s="50"/>
      <c r="E35" s="63"/>
      <c r="F35" s="82">
        <v>10</v>
      </c>
      <c r="G35" s="82">
        <v>11</v>
      </c>
      <c r="H35" s="82">
        <v>131</v>
      </c>
      <c r="I35" s="51">
        <v>2222</v>
      </c>
      <c r="J35" s="65"/>
      <c r="K35" s="65"/>
      <c r="L35" s="51"/>
      <c r="M35" s="51"/>
      <c r="N35" s="51"/>
      <c r="O35" s="51"/>
      <c r="P35" s="29"/>
      <c r="Q35" s="29"/>
      <c r="R35" s="29"/>
      <c r="S35" s="29"/>
      <c r="T35" s="30"/>
      <c r="U35" s="30"/>
      <c r="V35" s="29"/>
      <c r="W35" s="29"/>
      <c r="X35" s="30"/>
      <c r="Y35" s="30"/>
    </row>
    <row r="36" spans="1:25" ht="15.95" customHeight="1">
      <c r="A36" s="118"/>
      <c r="B36" s="58" t="s">
        <v>52</v>
      </c>
      <c r="C36" s="50"/>
      <c r="D36" s="50"/>
      <c r="E36" s="63" t="s">
        <v>41</v>
      </c>
      <c r="F36" s="82">
        <v>10</v>
      </c>
      <c r="G36" s="82">
        <v>11</v>
      </c>
      <c r="H36" s="82">
        <v>2033</v>
      </c>
      <c r="I36" s="51">
        <v>2117</v>
      </c>
      <c r="J36" s="51"/>
      <c r="K36" s="51"/>
      <c r="L36" s="51"/>
      <c r="M36" s="51"/>
      <c r="N36" s="51"/>
      <c r="O36" s="51"/>
      <c r="P36" s="29"/>
      <c r="Q36" s="29"/>
      <c r="R36" s="29"/>
      <c r="S36" s="29"/>
      <c r="T36" s="29"/>
      <c r="U36" s="29"/>
      <c r="V36" s="29"/>
      <c r="W36" s="29"/>
      <c r="X36" s="30"/>
      <c r="Y36" s="30"/>
    </row>
    <row r="37" spans="1:25" ht="15.95" customHeight="1">
      <c r="A37" s="118"/>
      <c r="B37" s="60"/>
      <c r="C37" s="50" t="s">
        <v>72</v>
      </c>
      <c r="D37" s="50"/>
      <c r="E37" s="63"/>
      <c r="F37" s="82">
        <v>0</v>
      </c>
      <c r="G37" s="82">
        <v>0</v>
      </c>
      <c r="H37" s="82">
        <v>1573</v>
      </c>
      <c r="I37" s="51">
        <v>1577</v>
      </c>
      <c r="J37" s="51"/>
      <c r="K37" s="51"/>
      <c r="L37" s="51"/>
      <c r="M37" s="51"/>
      <c r="N37" s="51"/>
      <c r="O37" s="51"/>
      <c r="P37" s="29"/>
      <c r="Q37" s="29"/>
      <c r="R37" s="29"/>
      <c r="S37" s="29"/>
      <c r="T37" s="29"/>
      <c r="U37" s="29"/>
      <c r="V37" s="29"/>
      <c r="W37" s="29"/>
      <c r="X37" s="30"/>
      <c r="Y37" s="30"/>
    </row>
    <row r="38" spans="1:25" ht="15.95" customHeight="1">
      <c r="A38" s="118"/>
      <c r="B38" s="59"/>
      <c r="C38" s="50" t="s">
        <v>73</v>
      </c>
      <c r="D38" s="50"/>
      <c r="E38" s="63"/>
      <c r="F38" s="82">
        <v>10</v>
      </c>
      <c r="G38" s="82">
        <v>11</v>
      </c>
      <c r="H38" s="82">
        <v>460</v>
      </c>
      <c r="I38" s="51">
        <v>540</v>
      </c>
      <c r="J38" s="51"/>
      <c r="K38" s="65"/>
      <c r="L38" s="51"/>
      <c r="M38" s="51"/>
      <c r="N38" s="51"/>
      <c r="O38" s="51"/>
      <c r="P38" s="29"/>
      <c r="Q38" s="29"/>
      <c r="R38" s="30"/>
      <c r="S38" s="30"/>
      <c r="T38" s="29"/>
      <c r="U38" s="29"/>
      <c r="V38" s="29"/>
      <c r="W38" s="29"/>
      <c r="X38" s="30"/>
      <c r="Y38" s="30"/>
    </row>
    <row r="39" spans="1:25" ht="15.95" customHeight="1">
      <c r="A39" s="118"/>
      <c r="B39" s="44" t="s">
        <v>74</v>
      </c>
      <c r="C39" s="44"/>
      <c r="D39" s="44"/>
      <c r="E39" s="63" t="s">
        <v>163</v>
      </c>
      <c r="F39" s="82">
        <f t="shared" ref="F39" si="8">F32-F36</f>
        <v>0</v>
      </c>
      <c r="G39" s="82">
        <f t="shared" ref="G39:O39" si="9">G32-G36</f>
        <v>0</v>
      </c>
      <c r="H39" s="82">
        <f t="shared" si="9"/>
        <v>1044</v>
      </c>
      <c r="I39" s="51">
        <f t="shared" si="9"/>
        <v>2832</v>
      </c>
      <c r="J39" s="51">
        <f t="shared" si="9"/>
        <v>0</v>
      </c>
      <c r="K39" s="51">
        <f t="shared" si="9"/>
        <v>0</v>
      </c>
      <c r="L39" s="51">
        <f t="shared" si="9"/>
        <v>0</v>
      </c>
      <c r="M39" s="51">
        <f t="shared" si="9"/>
        <v>0</v>
      </c>
      <c r="N39" s="51">
        <f t="shared" si="9"/>
        <v>0</v>
      </c>
      <c r="O39" s="51">
        <f t="shared" si="9"/>
        <v>0</v>
      </c>
      <c r="P39" s="29"/>
      <c r="Q39" s="29"/>
      <c r="R39" s="29"/>
      <c r="S39" s="29"/>
      <c r="T39" s="29"/>
      <c r="U39" s="29"/>
      <c r="V39" s="29"/>
      <c r="W39" s="29"/>
      <c r="X39" s="30"/>
      <c r="Y39" s="30"/>
    </row>
    <row r="40" spans="1:25" ht="15.95" customHeight="1">
      <c r="A40" s="112" t="s">
        <v>85</v>
      </c>
      <c r="B40" s="58" t="s">
        <v>75</v>
      </c>
      <c r="C40" s="50"/>
      <c r="D40" s="50"/>
      <c r="E40" s="63" t="s">
        <v>43</v>
      </c>
      <c r="F40" s="82">
        <v>49</v>
      </c>
      <c r="G40" s="82">
        <v>48</v>
      </c>
      <c r="H40" s="82">
        <v>14478</v>
      </c>
      <c r="I40" s="51">
        <v>5405</v>
      </c>
      <c r="J40" s="51"/>
      <c r="K40" s="51"/>
      <c r="L40" s="51"/>
      <c r="M40" s="51"/>
      <c r="N40" s="51"/>
      <c r="O40" s="51"/>
      <c r="P40" s="29"/>
      <c r="Q40" s="29"/>
      <c r="R40" s="29"/>
      <c r="S40" s="29"/>
      <c r="T40" s="30"/>
      <c r="U40" s="30"/>
      <c r="V40" s="30"/>
      <c r="W40" s="30"/>
      <c r="X40" s="29"/>
      <c r="Y40" s="29"/>
    </row>
    <row r="41" spans="1:25" ht="15.95" customHeight="1">
      <c r="A41" s="113"/>
      <c r="B41" s="59"/>
      <c r="C41" s="50" t="s">
        <v>76</v>
      </c>
      <c r="D41" s="50"/>
      <c r="E41" s="63"/>
      <c r="F41" s="84">
        <v>0</v>
      </c>
      <c r="G41" s="84">
        <v>0</v>
      </c>
      <c r="H41" s="84">
        <v>11948</v>
      </c>
      <c r="I41" s="65">
        <v>5195</v>
      </c>
      <c r="J41" s="51"/>
      <c r="K41" s="51"/>
      <c r="L41" s="51"/>
      <c r="M41" s="51"/>
      <c r="N41" s="51"/>
      <c r="O41" s="51"/>
      <c r="P41" s="30"/>
      <c r="Q41" s="30"/>
      <c r="R41" s="30"/>
      <c r="S41" s="30"/>
      <c r="T41" s="30"/>
      <c r="U41" s="30"/>
      <c r="V41" s="30"/>
      <c r="W41" s="30"/>
      <c r="X41" s="29"/>
      <c r="Y41" s="29"/>
    </row>
    <row r="42" spans="1:25" ht="15.95" customHeight="1">
      <c r="A42" s="113"/>
      <c r="B42" s="58" t="s">
        <v>63</v>
      </c>
      <c r="C42" s="50"/>
      <c r="D42" s="50"/>
      <c r="E42" s="63" t="s">
        <v>44</v>
      </c>
      <c r="F42" s="82">
        <v>49</v>
      </c>
      <c r="G42" s="82">
        <v>48</v>
      </c>
      <c r="H42" s="82">
        <v>12977</v>
      </c>
      <c r="I42" s="51">
        <v>7787</v>
      </c>
      <c r="J42" s="51"/>
      <c r="K42" s="51"/>
      <c r="L42" s="51"/>
      <c r="M42" s="51"/>
      <c r="N42" s="51"/>
      <c r="O42" s="51"/>
      <c r="P42" s="29"/>
      <c r="Q42" s="29"/>
      <c r="R42" s="29"/>
      <c r="S42" s="29"/>
      <c r="T42" s="30"/>
      <c r="U42" s="30"/>
      <c r="V42" s="29"/>
      <c r="W42" s="29"/>
      <c r="X42" s="29"/>
      <c r="Y42" s="29"/>
    </row>
    <row r="43" spans="1:25" ht="15.95" customHeight="1">
      <c r="A43" s="113"/>
      <c r="B43" s="59"/>
      <c r="C43" s="50" t="s">
        <v>77</v>
      </c>
      <c r="D43" s="50"/>
      <c r="E43" s="63"/>
      <c r="F43" s="82">
        <v>49</v>
      </c>
      <c r="G43" s="82">
        <v>48</v>
      </c>
      <c r="H43" s="82">
        <v>10012</v>
      </c>
      <c r="I43" s="51">
        <v>6226</v>
      </c>
      <c r="J43" s="65"/>
      <c r="K43" s="65"/>
      <c r="L43" s="51"/>
      <c r="M43" s="51"/>
      <c r="N43" s="51"/>
      <c r="O43" s="51"/>
      <c r="P43" s="29"/>
      <c r="Q43" s="29"/>
      <c r="R43" s="30"/>
      <c r="S43" s="29"/>
      <c r="T43" s="30"/>
      <c r="U43" s="30"/>
      <c r="V43" s="29"/>
      <c r="W43" s="29"/>
      <c r="X43" s="30"/>
      <c r="Y43" s="30"/>
    </row>
    <row r="44" spans="1:25" ht="15.95" customHeight="1">
      <c r="A44" s="113"/>
      <c r="B44" s="50" t="s">
        <v>74</v>
      </c>
      <c r="C44" s="50"/>
      <c r="D44" s="50"/>
      <c r="E44" s="63" t="s">
        <v>164</v>
      </c>
      <c r="F44" s="84">
        <f>F40-F42</f>
        <v>0</v>
      </c>
      <c r="G44" s="84">
        <f t="shared" ref="G44:O44" si="10">G40-G42</f>
        <v>0</v>
      </c>
      <c r="H44" s="84">
        <f>H40-H42</f>
        <v>1501</v>
      </c>
      <c r="I44" s="65">
        <f t="shared" si="10"/>
        <v>-2382</v>
      </c>
      <c r="J44" s="65">
        <f t="shared" si="10"/>
        <v>0</v>
      </c>
      <c r="K44" s="65">
        <f t="shared" si="10"/>
        <v>0</v>
      </c>
      <c r="L44" s="65">
        <f t="shared" si="10"/>
        <v>0</v>
      </c>
      <c r="M44" s="65">
        <f t="shared" si="10"/>
        <v>0</v>
      </c>
      <c r="N44" s="65">
        <f t="shared" si="10"/>
        <v>0</v>
      </c>
      <c r="O44" s="65">
        <f t="shared" si="10"/>
        <v>0</v>
      </c>
      <c r="P44" s="30"/>
      <c r="Q44" s="30"/>
      <c r="R44" s="29"/>
      <c r="S44" s="29"/>
      <c r="T44" s="30"/>
      <c r="U44" s="30"/>
      <c r="V44" s="29"/>
      <c r="W44" s="29"/>
      <c r="X44" s="29"/>
      <c r="Y44" s="29"/>
    </row>
    <row r="45" spans="1:25" ht="15.95" customHeight="1">
      <c r="A45" s="112" t="s">
        <v>86</v>
      </c>
      <c r="B45" s="44" t="s">
        <v>78</v>
      </c>
      <c r="C45" s="44"/>
      <c r="D45" s="44"/>
      <c r="E45" s="63" t="s">
        <v>165</v>
      </c>
      <c r="F45" s="82">
        <f t="shared" ref="F45" si="11">F39+F44</f>
        <v>0</v>
      </c>
      <c r="G45" s="82">
        <f t="shared" ref="G45:O45" si="12">G39+G44</f>
        <v>0</v>
      </c>
      <c r="H45" s="82">
        <f>H39+H44</f>
        <v>2545</v>
      </c>
      <c r="I45" s="51">
        <f t="shared" si="12"/>
        <v>450</v>
      </c>
      <c r="J45" s="51">
        <f t="shared" si="12"/>
        <v>0</v>
      </c>
      <c r="K45" s="51">
        <f t="shared" si="12"/>
        <v>0</v>
      </c>
      <c r="L45" s="51">
        <f t="shared" si="12"/>
        <v>0</v>
      </c>
      <c r="M45" s="51">
        <f t="shared" si="12"/>
        <v>0</v>
      </c>
      <c r="N45" s="51">
        <f t="shared" si="12"/>
        <v>0</v>
      </c>
      <c r="O45" s="51">
        <f t="shared" si="12"/>
        <v>0</v>
      </c>
      <c r="P45" s="29"/>
      <c r="Q45" s="29"/>
      <c r="R45" s="29"/>
      <c r="S45" s="29"/>
      <c r="T45" s="29"/>
      <c r="U45" s="29"/>
      <c r="V45" s="29"/>
      <c r="W45" s="29"/>
      <c r="X45" s="29"/>
      <c r="Y45" s="29"/>
    </row>
    <row r="46" spans="1:25" ht="15.95" customHeight="1">
      <c r="A46" s="113"/>
      <c r="B46" s="50" t="s">
        <v>79</v>
      </c>
      <c r="C46" s="50"/>
      <c r="D46" s="50"/>
      <c r="E46" s="50"/>
      <c r="F46" s="84">
        <v>0</v>
      </c>
      <c r="G46" s="84">
        <v>0</v>
      </c>
      <c r="H46" s="84">
        <v>2632</v>
      </c>
      <c r="I46" s="65">
        <v>955</v>
      </c>
      <c r="J46" s="65"/>
      <c r="K46" s="65"/>
      <c r="L46" s="51"/>
      <c r="M46" s="51"/>
      <c r="N46" s="65"/>
      <c r="O46" s="65"/>
      <c r="P46" s="30"/>
      <c r="Q46" s="30"/>
      <c r="R46" s="30"/>
      <c r="S46" s="30"/>
      <c r="T46" s="30"/>
      <c r="U46" s="30"/>
      <c r="V46" s="30"/>
      <c r="W46" s="30"/>
      <c r="X46" s="30"/>
      <c r="Y46" s="30"/>
    </row>
    <row r="47" spans="1:25" ht="15.95" customHeight="1">
      <c r="A47" s="113"/>
      <c r="B47" s="50" t="s">
        <v>80</v>
      </c>
      <c r="C47" s="50"/>
      <c r="D47" s="50"/>
      <c r="E47" s="50"/>
      <c r="F47" s="82">
        <v>0</v>
      </c>
      <c r="G47" s="82">
        <v>0</v>
      </c>
      <c r="H47" s="82">
        <v>270</v>
      </c>
      <c r="I47" s="51">
        <v>358</v>
      </c>
      <c r="J47" s="51"/>
      <c r="K47" s="51"/>
      <c r="L47" s="51"/>
      <c r="M47" s="51"/>
      <c r="N47" s="51"/>
      <c r="O47" s="51"/>
      <c r="P47" s="29"/>
      <c r="Q47" s="29"/>
      <c r="R47" s="29"/>
      <c r="S47" s="29"/>
      <c r="T47" s="29"/>
      <c r="U47" s="29"/>
      <c r="V47" s="29"/>
      <c r="W47" s="29"/>
      <c r="X47" s="29"/>
      <c r="Y47" s="29"/>
    </row>
    <row r="48" spans="1:25" ht="15.95" customHeight="1">
      <c r="A48" s="113"/>
      <c r="B48" s="50" t="s">
        <v>81</v>
      </c>
      <c r="C48" s="50"/>
      <c r="D48" s="50"/>
      <c r="E48" s="50"/>
      <c r="F48" s="82">
        <v>0</v>
      </c>
      <c r="G48" s="82">
        <v>0</v>
      </c>
      <c r="H48" s="82">
        <v>155</v>
      </c>
      <c r="I48" s="51">
        <v>292</v>
      </c>
      <c r="J48" s="51"/>
      <c r="K48" s="51"/>
      <c r="L48" s="51"/>
      <c r="M48" s="51"/>
      <c r="N48" s="51"/>
      <c r="O48" s="51"/>
      <c r="P48" s="29"/>
      <c r="Q48" s="29"/>
      <c r="R48" s="29"/>
      <c r="S48" s="29"/>
      <c r="T48" s="29"/>
      <c r="U48" s="29"/>
      <c r="V48" s="29"/>
      <c r="W48" s="29"/>
      <c r="X48" s="29"/>
      <c r="Y48" s="29"/>
    </row>
    <row r="49" spans="1:15" ht="15.95" customHeight="1">
      <c r="A49" s="8" t="s">
        <v>166</v>
      </c>
      <c r="O49" s="6"/>
    </row>
    <row r="50" spans="1:15" ht="15.95" customHeight="1">
      <c r="A50" s="8"/>
    </row>
  </sheetData>
  <mergeCells count="28">
    <mergeCell ref="O25:O26"/>
    <mergeCell ref="A30:E31"/>
    <mergeCell ref="F30:G30"/>
    <mergeCell ref="H30:I30"/>
    <mergeCell ref="J30:K30"/>
    <mergeCell ref="L30:M30"/>
    <mergeCell ref="N30:O30"/>
    <mergeCell ref="F6:G6"/>
    <mergeCell ref="H6:I6"/>
    <mergeCell ref="A32:A39"/>
    <mergeCell ref="A40:A44"/>
    <mergeCell ref="A45:A48"/>
    <mergeCell ref="J6:K6"/>
    <mergeCell ref="L6:M6"/>
    <mergeCell ref="N6:O6"/>
    <mergeCell ref="A8:A18"/>
    <mergeCell ref="A19:A27"/>
    <mergeCell ref="E25:E26"/>
    <mergeCell ref="F25:F26"/>
    <mergeCell ref="G25:G26"/>
    <mergeCell ref="H25:H26"/>
    <mergeCell ref="I25:I26"/>
    <mergeCell ref="J25:J26"/>
    <mergeCell ref="K25:K26"/>
    <mergeCell ref="L25:L26"/>
    <mergeCell ref="M25:M26"/>
    <mergeCell ref="N25:N26"/>
    <mergeCell ref="A6:E7"/>
  </mergeCells>
  <phoneticPr fontId="16"/>
  <printOptions horizontalCentered="1" gridLinesSet="0"/>
  <pageMargins left="0.78740157480314965" right="0.27559055118110237" top="0.39370078740157483" bottom="0.35433070866141736" header="0.19685039370078741" footer="0.19685039370078741"/>
  <pageSetup paperSize="9" scale="73" orientation="landscape" r:id="rId1"/>
  <headerFooter alignWithMargins="0">
    <oddHeader>&amp;R&amp;"明朝,斜体"&amp;9都道府県－4</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7"/>
  <sheetViews>
    <sheetView view="pageBreakPreview" zoomScale="85" zoomScaleNormal="100" zoomScaleSheetLayoutView="85" workbookViewId="0">
      <selection activeCell="S22" sqref="S22"/>
    </sheetView>
  </sheetViews>
  <sheetFormatPr defaultRowHeight="13.5"/>
  <cols>
    <col min="1" max="2" width="3.625" style="2" customWidth="1"/>
    <col min="3" max="3" width="21.375" style="2" customWidth="1"/>
    <col min="4" max="4" width="20" style="2" customWidth="1"/>
    <col min="5" max="16" width="12.625" style="2" customWidth="1"/>
    <col min="17" max="16384" width="9" style="2"/>
  </cols>
  <sheetData>
    <row r="1" spans="1:16" ht="33.950000000000003" customHeight="1">
      <c r="A1" s="31" t="s">
        <v>0</v>
      </c>
      <c r="B1" s="31"/>
      <c r="C1" s="79" t="s">
        <v>249</v>
      </c>
      <c r="D1" s="39"/>
    </row>
    <row r="3" spans="1:16" ht="15" customHeight="1">
      <c r="A3" s="14" t="s">
        <v>167</v>
      </c>
      <c r="B3" s="14"/>
      <c r="C3" s="14"/>
      <c r="D3" s="14"/>
      <c r="E3" s="14"/>
      <c r="F3" s="14"/>
      <c r="I3" s="14"/>
      <c r="J3" s="14"/>
    </row>
    <row r="4" spans="1:16" ht="15" customHeight="1">
      <c r="A4" s="14"/>
      <c r="B4" s="14"/>
      <c r="C4" s="14"/>
      <c r="D4" s="14"/>
      <c r="E4" s="14"/>
      <c r="F4" s="14"/>
      <c r="I4" s="14"/>
      <c r="J4" s="14"/>
    </row>
    <row r="5" spans="1:16" ht="15" customHeight="1">
      <c r="A5" s="40"/>
      <c r="B5" s="40" t="s">
        <v>244</v>
      </c>
      <c r="C5" s="40"/>
      <c r="D5" s="40"/>
      <c r="H5" s="15"/>
      <c r="L5" s="15"/>
      <c r="N5" s="15"/>
      <c r="P5" s="15" t="s">
        <v>168</v>
      </c>
    </row>
    <row r="6" spans="1:16" ht="15" customHeight="1">
      <c r="A6" s="41"/>
      <c r="B6" s="42"/>
      <c r="C6" s="42"/>
      <c r="D6" s="78"/>
      <c r="E6" s="132" t="s">
        <v>260</v>
      </c>
      <c r="F6" s="133"/>
      <c r="G6" s="132" t="s">
        <v>261</v>
      </c>
      <c r="H6" s="133"/>
      <c r="I6" s="132" t="s">
        <v>262</v>
      </c>
      <c r="J6" s="133"/>
      <c r="K6" s="134" t="s">
        <v>263</v>
      </c>
      <c r="L6" s="133"/>
      <c r="M6" s="132" t="s">
        <v>264</v>
      </c>
      <c r="N6" s="133"/>
      <c r="O6" s="130" t="s">
        <v>265</v>
      </c>
      <c r="P6" s="131"/>
    </row>
    <row r="7" spans="1:16" ht="15" customHeight="1">
      <c r="A7" s="18"/>
      <c r="B7" s="19"/>
      <c r="C7" s="19"/>
      <c r="D7" s="57"/>
      <c r="E7" s="87" t="s">
        <v>242</v>
      </c>
      <c r="F7" s="87" t="s">
        <v>245</v>
      </c>
      <c r="G7" s="87" t="s">
        <v>242</v>
      </c>
      <c r="H7" s="87" t="s">
        <v>245</v>
      </c>
      <c r="I7" s="87" t="s">
        <v>242</v>
      </c>
      <c r="J7" s="87" t="s">
        <v>245</v>
      </c>
      <c r="K7" s="87" t="s">
        <v>242</v>
      </c>
      <c r="L7" s="87" t="s">
        <v>245</v>
      </c>
      <c r="M7" s="87" t="s">
        <v>242</v>
      </c>
      <c r="N7" s="87" t="s">
        <v>245</v>
      </c>
      <c r="O7" s="99" t="s">
        <v>242</v>
      </c>
      <c r="P7" s="99" t="s">
        <v>245</v>
      </c>
    </row>
    <row r="8" spans="1:16" ht="18" customHeight="1">
      <c r="A8" s="108" t="s">
        <v>169</v>
      </c>
      <c r="B8" s="75" t="s">
        <v>170</v>
      </c>
      <c r="C8" s="76"/>
      <c r="D8" s="76"/>
      <c r="E8" s="88">
        <v>1</v>
      </c>
      <c r="F8" s="88">
        <v>1</v>
      </c>
      <c r="G8" s="88">
        <v>6</v>
      </c>
      <c r="H8" s="88">
        <v>6</v>
      </c>
      <c r="I8" s="88">
        <v>1</v>
      </c>
      <c r="J8" s="88">
        <v>1</v>
      </c>
      <c r="K8" s="88">
        <v>2</v>
      </c>
      <c r="L8" s="88">
        <v>2</v>
      </c>
      <c r="M8" s="88">
        <v>16</v>
      </c>
      <c r="N8" s="88">
        <v>16</v>
      </c>
      <c r="O8" s="100">
        <v>1</v>
      </c>
      <c r="P8" s="100">
        <v>1</v>
      </c>
    </row>
    <row r="9" spans="1:16" ht="18" customHeight="1">
      <c r="A9" s="108"/>
      <c r="B9" s="108" t="s">
        <v>171</v>
      </c>
      <c r="C9" s="50" t="s">
        <v>172</v>
      </c>
      <c r="D9" s="50"/>
      <c r="E9" s="88">
        <v>30</v>
      </c>
      <c r="F9" s="88">
        <v>30</v>
      </c>
      <c r="G9" s="88">
        <v>10</v>
      </c>
      <c r="H9" s="88">
        <v>10</v>
      </c>
      <c r="I9" s="88">
        <v>3850</v>
      </c>
      <c r="J9" s="88">
        <v>3850</v>
      </c>
      <c r="K9" s="88">
        <v>87302</v>
      </c>
      <c r="L9" s="88">
        <v>86627</v>
      </c>
      <c r="M9" s="88">
        <v>1000</v>
      </c>
      <c r="N9" s="88">
        <v>1000</v>
      </c>
      <c r="O9" s="100">
        <v>100</v>
      </c>
      <c r="P9" s="100">
        <v>100</v>
      </c>
    </row>
    <row r="10" spans="1:16" ht="18" customHeight="1">
      <c r="A10" s="108"/>
      <c r="B10" s="108"/>
      <c r="C10" s="50" t="s">
        <v>173</v>
      </c>
      <c r="D10" s="50"/>
      <c r="E10" s="88">
        <v>30</v>
      </c>
      <c r="F10" s="88">
        <v>30</v>
      </c>
      <c r="G10" s="88">
        <v>8</v>
      </c>
      <c r="H10" s="88">
        <v>8</v>
      </c>
      <c r="I10" s="88">
        <v>3850</v>
      </c>
      <c r="J10" s="88">
        <v>3850</v>
      </c>
      <c r="K10" s="88">
        <v>43651</v>
      </c>
      <c r="L10" s="88">
        <v>43314</v>
      </c>
      <c r="M10" s="88">
        <v>510</v>
      </c>
      <c r="N10" s="88">
        <v>510</v>
      </c>
      <c r="O10" s="100">
        <v>100</v>
      </c>
      <c r="P10" s="100">
        <v>100</v>
      </c>
    </row>
    <row r="11" spans="1:16" ht="18" customHeight="1">
      <c r="A11" s="108"/>
      <c r="B11" s="108"/>
      <c r="C11" s="50" t="s">
        <v>174</v>
      </c>
      <c r="D11" s="50"/>
      <c r="E11" s="88">
        <v>0</v>
      </c>
      <c r="F11" s="88">
        <v>0</v>
      </c>
      <c r="G11" s="88">
        <v>2</v>
      </c>
      <c r="H11" s="88">
        <v>2</v>
      </c>
      <c r="I11" s="88">
        <v>0</v>
      </c>
      <c r="J11" s="88">
        <v>0</v>
      </c>
      <c r="K11" s="88">
        <v>43651</v>
      </c>
      <c r="L11" s="88">
        <v>43314</v>
      </c>
      <c r="M11" s="88">
        <v>90</v>
      </c>
      <c r="N11" s="88">
        <v>90</v>
      </c>
      <c r="O11" s="100">
        <v>0</v>
      </c>
      <c r="P11" s="100">
        <v>0</v>
      </c>
    </row>
    <row r="12" spans="1:16" ht="18" customHeight="1">
      <c r="A12" s="108"/>
      <c r="B12" s="108"/>
      <c r="C12" s="50" t="s">
        <v>175</v>
      </c>
      <c r="D12" s="50"/>
      <c r="E12" s="88">
        <v>0</v>
      </c>
      <c r="F12" s="88">
        <v>0</v>
      </c>
      <c r="G12" s="88">
        <v>0</v>
      </c>
      <c r="H12" s="88">
        <v>0</v>
      </c>
      <c r="I12" s="88">
        <v>0</v>
      </c>
      <c r="J12" s="88">
        <v>0</v>
      </c>
      <c r="K12" s="88">
        <v>0</v>
      </c>
      <c r="L12" s="88">
        <v>0</v>
      </c>
      <c r="M12" s="88">
        <v>225</v>
      </c>
      <c r="N12" s="88">
        <v>225</v>
      </c>
      <c r="O12" s="100">
        <v>0</v>
      </c>
      <c r="P12" s="100">
        <v>0</v>
      </c>
    </row>
    <row r="13" spans="1:16" ht="18" customHeight="1">
      <c r="A13" s="108"/>
      <c r="B13" s="108"/>
      <c r="C13" s="50" t="s">
        <v>176</v>
      </c>
      <c r="D13" s="50"/>
      <c r="E13" s="88">
        <v>0</v>
      </c>
      <c r="F13" s="88">
        <v>0</v>
      </c>
      <c r="G13" s="88">
        <v>0</v>
      </c>
      <c r="H13" s="88">
        <v>0</v>
      </c>
      <c r="I13" s="88">
        <v>0</v>
      </c>
      <c r="J13" s="88">
        <v>0</v>
      </c>
      <c r="K13" s="88">
        <v>0</v>
      </c>
      <c r="L13" s="88">
        <v>0</v>
      </c>
      <c r="M13" s="88">
        <v>0</v>
      </c>
      <c r="N13" s="88">
        <v>0</v>
      </c>
      <c r="O13" s="100">
        <v>0</v>
      </c>
      <c r="P13" s="100">
        <v>0</v>
      </c>
    </row>
    <row r="14" spans="1:16" ht="18" customHeight="1">
      <c r="A14" s="108"/>
      <c r="B14" s="108"/>
      <c r="C14" s="50" t="s">
        <v>177</v>
      </c>
      <c r="D14" s="50"/>
      <c r="E14" s="88">
        <v>0</v>
      </c>
      <c r="F14" s="88">
        <v>0</v>
      </c>
      <c r="G14" s="88">
        <v>0</v>
      </c>
      <c r="H14" s="88">
        <v>0</v>
      </c>
      <c r="I14" s="88">
        <v>0</v>
      </c>
      <c r="J14" s="88">
        <v>0</v>
      </c>
      <c r="K14" s="88">
        <v>0</v>
      </c>
      <c r="L14" s="88">
        <v>0</v>
      </c>
      <c r="M14" s="89">
        <v>175</v>
      </c>
      <c r="N14" s="88">
        <v>175</v>
      </c>
      <c r="O14" s="100">
        <v>0</v>
      </c>
      <c r="P14" s="100">
        <v>0</v>
      </c>
    </row>
    <row r="15" spans="1:16" ht="18" customHeight="1">
      <c r="A15" s="108" t="s">
        <v>178</v>
      </c>
      <c r="B15" s="108" t="s">
        <v>179</v>
      </c>
      <c r="C15" s="50" t="s">
        <v>180</v>
      </c>
      <c r="D15" s="50"/>
      <c r="E15" s="90">
        <v>31262</v>
      </c>
      <c r="F15" s="90">
        <v>30819</v>
      </c>
      <c r="G15" s="90">
        <v>7620</v>
      </c>
      <c r="H15" s="90">
        <v>7346</v>
      </c>
      <c r="I15" s="90">
        <v>2471</v>
      </c>
      <c r="J15" s="90">
        <v>2598</v>
      </c>
      <c r="K15" s="90">
        <v>12518</v>
      </c>
      <c r="L15" s="90">
        <v>14403</v>
      </c>
      <c r="M15" s="90">
        <v>1512</v>
      </c>
      <c r="N15" s="90">
        <v>1525</v>
      </c>
      <c r="O15" s="94">
        <v>384</v>
      </c>
      <c r="P15" s="94">
        <v>345</v>
      </c>
    </row>
    <row r="16" spans="1:16" ht="18" customHeight="1">
      <c r="A16" s="108"/>
      <c r="B16" s="108"/>
      <c r="C16" s="50" t="s">
        <v>181</v>
      </c>
      <c r="D16" s="50"/>
      <c r="E16" s="90">
        <v>72</v>
      </c>
      <c r="F16" s="90">
        <v>74</v>
      </c>
      <c r="G16" s="90">
        <v>13179</v>
      </c>
      <c r="H16" s="90">
        <v>13512</v>
      </c>
      <c r="I16" s="90">
        <v>10960</v>
      </c>
      <c r="J16" s="90">
        <v>10964</v>
      </c>
      <c r="K16" s="90">
        <v>400168</v>
      </c>
      <c r="L16" s="90">
        <v>397513</v>
      </c>
      <c r="M16" s="90">
        <v>1271</v>
      </c>
      <c r="N16" s="90">
        <v>1316</v>
      </c>
      <c r="O16" s="94">
        <v>30</v>
      </c>
      <c r="P16" s="94">
        <v>47</v>
      </c>
    </row>
    <row r="17" spans="1:17" ht="18" customHeight="1">
      <c r="A17" s="108"/>
      <c r="B17" s="108"/>
      <c r="C17" s="50" t="s">
        <v>182</v>
      </c>
      <c r="D17" s="50"/>
      <c r="E17" s="90">
        <v>0</v>
      </c>
      <c r="F17" s="90">
        <v>0</v>
      </c>
      <c r="G17" s="90">
        <v>0</v>
      </c>
      <c r="H17" s="90">
        <v>0</v>
      </c>
      <c r="I17" s="90">
        <v>0</v>
      </c>
      <c r="J17" s="90">
        <v>0</v>
      </c>
      <c r="K17" s="90">
        <v>435</v>
      </c>
      <c r="L17" s="90">
        <v>392</v>
      </c>
      <c r="M17" s="90">
        <v>0</v>
      </c>
      <c r="N17" s="90">
        <v>0</v>
      </c>
      <c r="O17" s="94">
        <v>0</v>
      </c>
      <c r="P17" s="94">
        <v>0</v>
      </c>
    </row>
    <row r="18" spans="1:17" ht="18" customHeight="1">
      <c r="A18" s="108"/>
      <c r="B18" s="108"/>
      <c r="C18" s="50" t="s">
        <v>183</v>
      </c>
      <c r="D18" s="50"/>
      <c r="E18" s="90">
        <v>31334</v>
      </c>
      <c r="F18" s="90">
        <v>30893</v>
      </c>
      <c r="G18" s="90">
        <v>20799</v>
      </c>
      <c r="H18" s="90">
        <v>20859</v>
      </c>
      <c r="I18" s="90">
        <v>13431</v>
      </c>
      <c r="J18" s="90">
        <v>13562</v>
      </c>
      <c r="K18" s="90">
        <v>413121</v>
      </c>
      <c r="L18" s="90">
        <v>412307</v>
      </c>
      <c r="M18" s="90">
        <v>2783</v>
      </c>
      <c r="N18" s="90">
        <v>2841</v>
      </c>
      <c r="O18" s="94">
        <v>414</v>
      </c>
      <c r="P18" s="94">
        <v>392</v>
      </c>
    </row>
    <row r="19" spans="1:17" ht="18" customHeight="1">
      <c r="A19" s="108"/>
      <c r="B19" s="108" t="s">
        <v>184</v>
      </c>
      <c r="C19" s="50" t="s">
        <v>185</v>
      </c>
      <c r="D19" s="50"/>
      <c r="E19" s="90">
        <v>10377</v>
      </c>
      <c r="F19" s="90">
        <v>10040</v>
      </c>
      <c r="G19" s="90">
        <v>457</v>
      </c>
      <c r="H19" s="90">
        <v>427</v>
      </c>
      <c r="I19" s="90">
        <v>73</v>
      </c>
      <c r="J19" s="90">
        <v>381</v>
      </c>
      <c r="K19" s="91">
        <v>26723</v>
      </c>
      <c r="L19" s="90">
        <v>31240</v>
      </c>
      <c r="M19" s="90">
        <v>641</v>
      </c>
      <c r="N19" s="90">
        <v>667</v>
      </c>
      <c r="O19" s="94">
        <v>98</v>
      </c>
      <c r="P19" s="94">
        <v>129</v>
      </c>
    </row>
    <row r="20" spans="1:17" ht="18" customHeight="1">
      <c r="A20" s="108"/>
      <c r="B20" s="108"/>
      <c r="C20" s="50" t="s">
        <v>186</v>
      </c>
      <c r="D20" s="50"/>
      <c r="E20" s="90">
        <v>52</v>
      </c>
      <c r="F20" s="90">
        <v>33</v>
      </c>
      <c r="G20" s="91">
        <v>8911</v>
      </c>
      <c r="H20" s="90">
        <v>9218</v>
      </c>
      <c r="I20" s="90">
        <v>3</v>
      </c>
      <c r="J20" s="90">
        <v>3</v>
      </c>
      <c r="K20" s="90">
        <v>214156</v>
      </c>
      <c r="L20" s="90">
        <v>214053</v>
      </c>
      <c r="M20" s="90">
        <v>743</v>
      </c>
      <c r="N20" s="90">
        <v>800</v>
      </c>
      <c r="O20" s="94">
        <v>3</v>
      </c>
      <c r="P20" s="94">
        <v>3</v>
      </c>
    </row>
    <row r="21" spans="1:17" ht="18" customHeight="1">
      <c r="A21" s="108"/>
      <c r="B21" s="108"/>
      <c r="C21" s="50" t="s">
        <v>187</v>
      </c>
      <c r="D21" s="50"/>
      <c r="E21" s="91">
        <v>0</v>
      </c>
      <c r="F21" s="91">
        <v>0</v>
      </c>
      <c r="G21" s="91">
        <v>0</v>
      </c>
      <c r="H21" s="91">
        <v>0</v>
      </c>
      <c r="I21" s="91">
        <v>9505</v>
      </c>
      <c r="J21" s="91">
        <v>9328</v>
      </c>
      <c r="K21" s="91">
        <v>84806</v>
      </c>
      <c r="L21" s="91">
        <v>80253</v>
      </c>
      <c r="M21" s="91">
        <v>0</v>
      </c>
      <c r="N21" s="91">
        <v>0</v>
      </c>
      <c r="O21" s="94">
        <v>0</v>
      </c>
      <c r="P21" s="94">
        <v>0</v>
      </c>
    </row>
    <row r="22" spans="1:17" ht="18" customHeight="1">
      <c r="A22" s="108"/>
      <c r="B22" s="108"/>
      <c r="C22" s="44" t="s">
        <v>188</v>
      </c>
      <c r="D22" s="44"/>
      <c r="E22" s="90">
        <v>10429</v>
      </c>
      <c r="F22" s="90">
        <v>10073</v>
      </c>
      <c r="G22" s="91">
        <v>9367</v>
      </c>
      <c r="H22" s="90">
        <v>9645</v>
      </c>
      <c r="I22" s="90">
        <v>9581</v>
      </c>
      <c r="J22" s="90">
        <v>9712</v>
      </c>
      <c r="K22" s="90">
        <v>325684</v>
      </c>
      <c r="L22" s="90">
        <v>325546</v>
      </c>
      <c r="M22" s="90">
        <v>1384</v>
      </c>
      <c r="N22" s="90">
        <v>1467</v>
      </c>
      <c r="O22" s="94">
        <v>100</v>
      </c>
      <c r="P22" s="94">
        <v>132</v>
      </c>
    </row>
    <row r="23" spans="1:17" ht="18" customHeight="1">
      <c r="A23" s="108"/>
      <c r="B23" s="108" t="s">
        <v>189</v>
      </c>
      <c r="C23" s="50" t="s">
        <v>190</v>
      </c>
      <c r="D23" s="50"/>
      <c r="E23" s="90">
        <v>30</v>
      </c>
      <c r="F23" s="90">
        <v>30</v>
      </c>
      <c r="G23" s="90">
        <v>10</v>
      </c>
      <c r="H23" s="90">
        <v>10</v>
      </c>
      <c r="I23" s="90">
        <v>3850</v>
      </c>
      <c r="J23" s="90">
        <v>3850</v>
      </c>
      <c r="K23" s="90">
        <v>87302</v>
      </c>
      <c r="L23" s="90">
        <v>86627</v>
      </c>
      <c r="M23" s="90">
        <v>1000</v>
      </c>
      <c r="N23" s="90">
        <v>1000</v>
      </c>
      <c r="O23" s="94">
        <v>50</v>
      </c>
      <c r="P23" s="94">
        <v>50</v>
      </c>
    </row>
    <row r="24" spans="1:17" ht="18" customHeight="1">
      <c r="A24" s="108"/>
      <c r="B24" s="108"/>
      <c r="C24" s="50" t="s">
        <v>191</v>
      </c>
      <c r="D24" s="50"/>
      <c r="E24" s="90">
        <v>20875</v>
      </c>
      <c r="F24" s="90">
        <v>20790</v>
      </c>
      <c r="G24" s="91">
        <v>11421</v>
      </c>
      <c r="H24" s="90">
        <v>11204</v>
      </c>
      <c r="I24" s="90">
        <v>0</v>
      </c>
      <c r="J24" s="90">
        <v>0</v>
      </c>
      <c r="K24" s="90">
        <v>134</v>
      </c>
      <c r="L24" s="90">
        <v>134</v>
      </c>
      <c r="M24" s="90">
        <v>399</v>
      </c>
      <c r="N24" s="90">
        <v>374</v>
      </c>
      <c r="O24" s="94">
        <v>263</v>
      </c>
      <c r="P24" s="94">
        <v>209</v>
      </c>
    </row>
    <row r="25" spans="1:17" ht="18" customHeight="1">
      <c r="A25" s="108"/>
      <c r="B25" s="108"/>
      <c r="C25" s="50" t="s">
        <v>192</v>
      </c>
      <c r="D25" s="50"/>
      <c r="E25" s="90">
        <v>0</v>
      </c>
      <c r="F25" s="90">
        <v>0</v>
      </c>
      <c r="G25" s="90">
        <v>0</v>
      </c>
      <c r="H25" s="90">
        <v>0</v>
      </c>
      <c r="I25" s="90">
        <v>0</v>
      </c>
      <c r="J25" s="90">
        <v>0</v>
      </c>
      <c r="K25" s="90">
        <v>0</v>
      </c>
      <c r="L25" s="90">
        <v>0</v>
      </c>
      <c r="M25" s="90">
        <v>0</v>
      </c>
      <c r="N25" s="90">
        <v>0</v>
      </c>
      <c r="O25" s="94">
        <v>0</v>
      </c>
      <c r="P25" s="94">
        <v>0</v>
      </c>
    </row>
    <row r="26" spans="1:17" ht="18" customHeight="1">
      <c r="A26" s="108"/>
      <c r="B26" s="108"/>
      <c r="C26" s="50" t="s">
        <v>193</v>
      </c>
      <c r="D26" s="50"/>
      <c r="E26" s="90">
        <v>20905</v>
      </c>
      <c r="F26" s="90">
        <v>20820</v>
      </c>
      <c r="G26" s="90">
        <v>11421</v>
      </c>
      <c r="H26" s="90">
        <v>11214</v>
      </c>
      <c r="I26" s="90">
        <v>3850</v>
      </c>
      <c r="J26" s="90">
        <v>3850</v>
      </c>
      <c r="K26" s="90">
        <v>87437</v>
      </c>
      <c r="L26" s="90">
        <v>86762</v>
      </c>
      <c r="M26" s="90">
        <v>1399</v>
      </c>
      <c r="N26" s="90">
        <v>1374</v>
      </c>
      <c r="O26" s="94">
        <v>313</v>
      </c>
      <c r="P26" s="94">
        <v>259</v>
      </c>
    </row>
    <row r="27" spans="1:17" ht="18" customHeight="1">
      <c r="A27" s="108"/>
      <c r="B27" s="50" t="s">
        <v>194</v>
      </c>
      <c r="C27" s="50"/>
      <c r="D27" s="50"/>
      <c r="E27" s="90">
        <v>31334</v>
      </c>
      <c r="F27" s="90">
        <v>30893</v>
      </c>
      <c r="G27" s="90">
        <v>20799</v>
      </c>
      <c r="H27" s="90">
        <v>20859</v>
      </c>
      <c r="I27" s="90">
        <v>13431</v>
      </c>
      <c r="J27" s="90">
        <v>13562</v>
      </c>
      <c r="K27" s="90">
        <v>413121</v>
      </c>
      <c r="L27" s="90">
        <v>412307</v>
      </c>
      <c r="M27" s="90">
        <v>2783</v>
      </c>
      <c r="N27" s="90">
        <v>2841</v>
      </c>
      <c r="O27" s="94">
        <v>414</v>
      </c>
      <c r="P27" s="94">
        <v>392</v>
      </c>
    </row>
    <row r="28" spans="1:17" ht="18" customHeight="1">
      <c r="A28" s="108" t="s">
        <v>195</v>
      </c>
      <c r="B28" s="108" t="s">
        <v>196</v>
      </c>
      <c r="C28" s="50" t="s">
        <v>197</v>
      </c>
      <c r="D28" s="77" t="s">
        <v>40</v>
      </c>
      <c r="E28" s="90">
        <v>301</v>
      </c>
      <c r="F28" s="90">
        <v>451</v>
      </c>
      <c r="G28" s="90">
        <v>1650</v>
      </c>
      <c r="H28" s="90">
        <v>1572</v>
      </c>
      <c r="I28" s="90">
        <v>541</v>
      </c>
      <c r="J28" s="90">
        <v>932</v>
      </c>
      <c r="K28" s="90">
        <v>11702</v>
      </c>
      <c r="L28" s="90">
        <v>11150</v>
      </c>
      <c r="M28" s="90">
        <v>1929</v>
      </c>
      <c r="N28" s="90">
        <v>1877</v>
      </c>
      <c r="O28" s="94">
        <v>290</v>
      </c>
      <c r="P28" s="94">
        <v>298</v>
      </c>
    </row>
    <row r="29" spans="1:17" ht="18" customHeight="1">
      <c r="A29" s="108"/>
      <c r="B29" s="108"/>
      <c r="C29" s="50" t="s">
        <v>198</v>
      </c>
      <c r="D29" s="77" t="s">
        <v>41</v>
      </c>
      <c r="E29" s="91">
        <v>264</v>
      </c>
      <c r="F29" s="91">
        <v>415</v>
      </c>
      <c r="G29" s="91">
        <v>1304</v>
      </c>
      <c r="H29" s="91">
        <v>1258</v>
      </c>
      <c r="I29" s="91">
        <v>270</v>
      </c>
      <c r="J29" s="90">
        <v>690</v>
      </c>
      <c r="K29" s="90">
        <v>5789</v>
      </c>
      <c r="L29" s="90">
        <v>5032</v>
      </c>
      <c r="M29" s="90">
        <v>1671</v>
      </c>
      <c r="N29" s="90">
        <v>1622</v>
      </c>
      <c r="O29" s="94">
        <v>8</v>
      </c>
      <c r="P29" s="94">
        <v>5</v>
      </c>
    </row>
    <row r="30" spans="1:17" ht="18" customHeight="1">
      <c r="A30" s="108"/>
      <c r="B30" s="108"/>
      <c r="C30" s="50" t="s">
        <v>199</v>
      </c>
      <c r="D30" s="77" t="s">
        <v>200</v>
      </c>
      <c r="E30" s="91">
        <v>70</v>
      </c>
      <c r="F30" s="91">
        <v>76</v>
      </c>
      <c r="G30" s="91">
        <v>105</v>
      </c>
      <c r="H30" s="91">
        <v>101</v>
      </c>
      <c r="I30" s="91">
        <v>99</v>
      </c>
      <c r="J30" s="90">
        <v>122</v>
      </c>
      <c r="K30" s="90">
        <v>398</v>
      </c>
      <c r="L30" s="90">
        <v>359</v>
      </c>
      <c r="M30" s="90">
        <v>219</v>
      </c>
      <c r="N30" s="90">
        <v>202</v>
      </c>
      <c r="O30" s="94">
        <v>201</v>
      </c>
      <c r="P30" s="94">
        <v>195</v>
      </c>
    </row>
    <row r="31" spans="1:17" ht="18" customHeight="1">
      <c r="A31" s="108"/>
      <c r="B31" s="108"/>
      <c r="C31" s="44" t="s">
        <v>201</v>
      </c>
      <c r="D31" s="77" t="s">
        <v>202</v>
      </c>
      <c r="E31" s="91">
        <f t="shared" ref="E31:P31" si="0">E28-E29-E30</f>
        <v>-33</v>
      </c>
      <c r="F31" s="91">
        <f t="shared" si="0"/>
        <v>-40</v>
      </c>
      <c r="G31" s="91">
        <f t="shared" si="0"/>
        <v>241</v>
      </c>
      <c r="H31" s="91">
        <f t="shared" si="0"/>
        <v>213</v>
      </c>
      <c r="I31" s="91">
        <f t="shared" si="0"/>
        <v>172</v>
      </c>
      <c r="J31" s="90">
        <f t="shared" si="0"/>
        <v>120</v>
      </c>
      <c r="K31" s="90">
        <f t="shared" si="0"/>
        <v>5515</v>
      </c>
      <c r="L31" s="90">
        <f t="shared" si="0"/>
        <v>5759</v>
      </c>
      <c r="M31" s="90">
        <f t="shared" si="0"/>
        <v>39</v>
      </c>
      <c r="N31" s="90">
        <f t="shared" si="0"/>
        <v>53</v>
      </c>
      <c r="O31" s="94">
        <f t="shared" si="0"/>
        <v>81</v>
      </c>
      <c r="P31" s="94">
        <f t="shared" si="0"/>
        <v>98</v>
      </c>
      <c r="Q31" s="7"/>
    </row>
    <row r="32" spans="1:17" ht="18" customHeight="1">
      <c r="A32" s="108"/>
      <c r="B32" s="108"/>
      <c r="C32" s="50" t="s">
        <v>203</v>
      </c>
      <c r="D32" s="77" t="s">
        <v>204</v>
      </c>
      <c r="E32" s="91">
        <v>117</v>
      </c>
      <c r="F32" s="91">
        <v>132</v>
      </c>
      <c r="G32" s="91">
        <v>58</v>
      </c>
      <c r="H32" s="91">
        <v>59</v>
      </c>
      <c r="I32" s="91">
        <v>9</v>
      </c>
      <c r="J32" s="90">
        <v>172</v>
      </c>
      <c r="K32" s="90">
        <v>52</v>
      </c>
      <c r="L32" s="90">
        <v>295</v>
      </c>
      <c r="M32" s="90">
        <v>16</v>
      </c>
      <c r="N32" s="90">
        <v>15</v>
      </c>
      <c r="O32" s="94">
        <v>0</v>
      </c>
      <c r="P32" s="94">
        <v>1</v>
      </c>
    </row>
    <row r="33" spans="1:16" ht="18" customHeight="1">
      <c r="A33" s="108"/>
      <c r="B33" s="108"/>
      <c r="C33" s="50" t="s">
        <v>205</v>
      </c>
      <c r="D33" s="77" t="s">
        <v>206</v>
      </c>
      <c r="E33" s="90">
        <v>0</v>
      </c>
      <c r="F33" s="90">
        <v>0</v>
      </c>
      <c r="G33" s="90">
        <v>73</v>
      </c>
      <c r="H33" s="90">
        <v>90</v>
      </c>
      <c r="I33" s="90">
        <v>4</v>
      </c>
      <c r="J33" s="90">
        <v>87</v>
      </c>
      <c r="K33" s="90">
        <v>1014</v>
      </c>
      <c r="L33" s="90">
        <v>1164</v>
      </c>
      <c r="M33" s="90">
        <v>18</v>
      </c>
      <c r="N33" s="90">
        <v>16</v>
      </c>
      <c r="O33" s="94">
        <v>0</v>
      </c>
      <c r="P33" s="94">
        <v>1</v>
      </c>
    </row>
    <row r="34" spans="1:16" ht="18" customHeight="1">
      <c r="A34" s="108"/>
      <c r="B34" s="108"/>
      <c r="C34" s="44" t="s">
        <v>207</v>
      </c>
      <c r="D34" s="77" t="s">
        <v>208</v>
      </c>
      <c r="E34" s="90">
        <f t="shared" ref="E34:P34" si="1">E31+E32-E33</f>
        <v>84</v>
      </c>
      <c r="F34" s="90">
        <f t="shared" si="1"/>
        <v>92</v>
      </c>
      <c r="G34" s="90">
        <f t="shared" si="1"/>
        <v>226</v>
      </c>
      <c r="H34" s="90">
        <f t="shared" si="1"/>
        <v>182</v>
      </c>
      <c r="I34" s="90">
        <f t="shared" si="1"/>
        <v>177</v>
      </c>
      <c r="J34" s="90">
        <f t="shared" si="1"/>
        <v>205</v>
      </c>
      <c r="K34" s="90">
        <f t="shared" si="1"/>
        <v>4553</v>
      </c>
      <c r="L34" s="90">
        <f t="shared" si="1"/>
        <v>4890</v>
      </c>
      <c r="M34" s="90">
        <f t="shared" si="1"/>
        <v>37</v>
      </c>
      <c r="N34" s="90">
        <f t="shared" si="1"/>
        <v>52</v>
      </c>
      <c r="O34" s="94">
        <f t="shared" si="1"/>
        <v>81</v>
      </c>
      <c r="P34" s="94">
        <f t="shared" si="1"/>
        <v>98</v>
      </c>
    </row>
    <row r="35" spans="1:16" ht="18" customHeight="1">
      <c r="A35" s="108"/>
      <c r="B35" s="108" t="s">
        <v>209</v>
      </c>
      <c r="C35" s="50" t="s">
        <v>210</v>
      </c>
      <c r="D35" s="77" t="s">
        <v>211</v>
      </c>
      <c r="E35" s="90">
        <v>0</v>
      </c>
      <c r="F35" s="90">
        <v>0</v>
      </c>
      <c r="G35" s="90">
        <v>0</v>
      </c>
      <c r="H35" s="90">
        <v>5</v>
      </c>
      <c r="I35" s="90">
        <v>0</v>
      </c>
      <c r="J35" s="90">
        <v>0</v>
      </c>
      <c r="K35" s="90">
        <v>0</v>
      </c>
      <c r="L35" s="90">
        <v>0</v>
      </c>
      <c r="M35" s="90">
        <v>0</v>
      </c>
      <c r="N35" s="90">
        <v>0</v>
      </c>
      <c r="O35" s="94">
        <v>0</v>
      </c>
      <c r="P35" s="94">
        <v>0</v>
      </c>
    </row>
    <row r="36" spans="1:16" ht="18" customHeight="1">
      <c r="A36" s="108"/>
      <c r="B36" s="108"/>
      <c r="C36" s="50" t="s">
        <v>212</v>
      </c>
      <c r="D36" s="77" t="s">
        <v>213</v>
      </c>
      <c r="E36" s="90">
        <v>0</v>
      </c>
      <c r="F36" s="90">
        <v>0</v>
      </c>
      <c r="G36" s="90">
        <v>9</v>
      </c>
      <c r="H36" s="90">
        <v>6</v>
      </c>
      <c r="I36" s="90">
        <v>0</v>
      </c>
      <c r="J36" s="90">
        <v>0</v>
      </c>
      <c r="K36" s="90">
        <v>0</v>
      </c>
      <c r="L36" s="90">
        <v>0</v>
      </c>
      <c r="M36" s="90">
        <v>0</v>
      </c>
      <c r="N36" s="90">
        <v>0</v>
      </c>
      <c r="O36" s="94">
        <v>0</v>
      </c>
      <c r="P36" s="94">
        <v>0</v>
      </c>
    </row>
    <row r="37" spans="1:16" ht="18" customHeight="1">
      <c r="A37" s="108"/>
      <c r="B37" s="108"/>
      <c r="C37" s="50" t="s">
        <v>214</v>
      </c>
      <c r="D37" s="77" t="s">
        <v>215</v>
      </c>
      <c r="E37" s="90">
        <f t="shared" ref="E37:P37" si="2">E34+E35-E36</f>
        <v>84</v>
      </c>
      <c r="F37" s="90">
        <f t="shared" si="2"/>
        <v>92</v>
      </c>
      <c r="G37" s="90">
        <f t="shared" si="2"/>
        <v>217</v>
      </c>
      <c r="H37" s="90">
        <f t="shared" si="2"/>
        <v>181</v>
      </c>
      <c r="I37" s="90">
        <f t="shared" si="2"/>
        <v>177</v>
      </c>
      <c r="J37" s="90">
        <f t="shared" si="2"/>
        <v>205</v>
      </c>
      <c r="K37" s="90">
        <f t="shared" si="2"/>
        <v>4553</v>
      </c>
      <c r="L37" s="90">
        <f t="shared" si="2"/>
        <v>4890</v>
      </c>
      <c r="M37" s="90">
        <f t="shared" si="2"/>
        <v>37</v>
      </c>
      <c r="N37" s="90">
        <f t="shared" si="2"/>
        <v>52</v>
      </c>
      <c r="O37" s="94">
        <f t="shared" si="2"/>
        <v>81</v>
      </c>
      <c r="P37" s="94">
        <f t="shared" si="2"/>
        <v>98</v>
      </c>
    </row>
    <row r="38" spans="1:16" ht="18" customHeight="1">
      <c r="A38" s="108"/>
      <c r="B38" s="108"/>
      <c r="C38" s="50" t="s">
        <v>216</v>
      </c>
      <c r="D38" s="77" t="s">
        <v>217</v>
      </c>
      <c r="E38" s="90">
        <v>0</v>
      </c>
      <c r="F38" s="90">
        <v>0</v>
      </c>
      <c r="G38" s="91">
        <v>28</v>
      </c>
      <c r="H38" s="91">
        <v>48</v>
      </c>
      <c r="I38" s="90">
        <v>0</v>
      </c>
      <c r="J38" s="90">
        <v>0</v>
      </c>
      <c r="K38" s="90">
        <v>0</v>
      </c>
      <c r="L38" s="90">
        <v>0</v>
      </c>
      <c r="M38" s="90">
        <v>0</v>
      </c>
      <c r="N38" s="90">
        <v>0</v>
      </c>
      <c r="O38" s="94">
        <v>0</v>
      </c>
      <c r="P38" s="94">
        <v>0</v>
      </c>
    </row>
    <row r="39" spans="1:16" ht="18" customHeight="1">
      <c r="A39" s="108"/>
      <c r="B39" s="108"/>
      <c r="C39" s="50" t="s">
        <v>218</v>
      </c>
      <c r="D39" s="77" t="s">
        <v>219</v>
      </c>
      <c r="E39" s="90">
        <v>0</v>
      </c>
      <c r="F39" s="90">
        <v>0</v>
      </c>
      <c r="G39" s="90">
        <v>0</v>
      </c>
      <c r="H39" s="90">
        <v>0</v>
      </c>
      <c r="I39" s="90">
        <v>0</v>
      </c>
      <c r="J39" s="90">
        <v>0</v>
      </c>
      <c r="K39" s="90">
        <v>0</v>
      </c>
      <c r="L39" s="90">
        <v>0</v>
      </c>
      <c r="M39" s="90">
        <v>0</v>
      </c>
      <c r="N39" s="90">
        <v>0</v>
      </c>
      <c r="O39" s="94">
        <v>0</v>
      </c>
      <c r="P39" s="94">
        <v>0</v>
      </c>
    </row>
    <row r="40" spans="1:16" ht="18" customHeight="1">
      <c r="A40" s="108"/>
      <c r="B40" s="108"/>
      <c r="C40" s="50" t="s">
        <v>220</v>
      </c>
      <c r="D40" s="77" t="s">
        <v>221</v>
      </c>
      <c r="E40" s="90">
        <v>0</v>
      </c>
      <c r="F40" s="90">
        <v>0</v>
      </c>
      <c r="G40" s="90">
        <v>0</v>
      </c>
      <c r="H40" s="90">
        <v>0</v>
      </c>
      <c r="I40" s="90">
        <v>0</v>
      </c>
      <c r="J40" s="90">
        <v>0</v>
      </c>
      <c r="K40" s="90">
        <v>0</v>
      </c>
      <c r="L40" s="90">
        <v>0</v>
      </c>
      <c r="M40" s="90">
        <v>12</v>
      </c>
      <c r="N40" s="90">
        <v>19</v>
      </c>
      <c r="O40" s="94">
        <v>27</v>
      </c>
      <c r="P40" s="94">
        <v>36</v>
      </c>
    </row>
    <row r="41" spans="1:16" ht="18" customHeight="1">
      <c r="A41" s="108"/>
      <c r="B41" s="108"/>
      <c r="C41" s="44" t="s">
        <v>222</v>
      </c>
      <c r="D41" s="77" t="s">
        <v>223</v>
      </c>
      <c r="E41" s="90">
        <f t="shared" ref="E41:P41" si="3">E34+E35-E36-E40</f>
        <v>84</v>
      </c>
      <c r="F41" s="90">
        <f t="shared" si="3"/>
        <v>92</v>
      </c>
      <c r="G41" s="90">
        <f t="shared" si="3"/>
        <v>217</v>
      </c>
      <c r="H41" s="90">
        <f t="shared" si="3"/>
        <v>181</v>
      </c>
      <c r="I41" s="90">
        <f t="shared" si="3"/>
        <v>177</v>
      </c>
      <c r="J41" s="90">
        <f t="shared" si="3"/>
        <v>205</v>
      </c>
      <c r="K41" s="90">
        <f t="shared" si="3"/>
        <v>4553</v>
      </c>
      <c r="L41" s="90">
        <f t="shared" si="3"/>
        <v>4890</v>
      </c>
      <c r="M41" s="90">
        <f t="shared" si="3"/>
        <v>25</v>
      </c>
      <c r="N41" s="90">
        <f t="shared" si="3"/>
        <v>33</v>
      </c>
      <c r="O41" s="94">
        <f t="shared" si="3"/>
        <v>54</v>
      </c>
      <c r="P41" s="94">
        <f t="shared" si="3"/>
        <v>62</v>
      </c>
    </row>
    <row r="42" spans="1:16" ht="18" customHeight="1">
      <c r="A42" s="108"/>
      <c r="B42" s="108"/>
      <c r="C42" s="135" t="s">
        <v>224</v>
      </c>
      <c r="D42" s="135"/>
      <c r="E42" s="90">
        <f t="shared" ref="E42:P42" si="4">E37+E38-E39-E40</f>
        <v>84</v>
      </c>
      <c r="F42" s="90">
        <f t="shared" si="4"/>
        <v>92</v>
      </c>
      <c r="G42" s="90">
        <f t="shared" si="4"/>
        <v>245</v>
      </c>
      <c r="H42" s="90">
        <f t="shared" si="4"/>
        <v>229</v>
      </c>
      <c r="I42" s="90">
        <f t="shared" si="4"/>
        <v>177</v>
      </c>
      <c r="J42" s="90">
        <f t="shared" si="4"/>
        <v>205</v>
      </c>
      <c r="K42" s="90">
        <f t="shared" si="4"/>
        <v>4553</v>
      </c>
      <c r="L42" s="90">
        <f t="shared" si="4"/>
        <v>4890</v>
      </c>
      <c r="M42" s="90">
        <f t="shared" si="4"/>
        <v>25</v>
      </c>
      <c r="N42" s="90">
        <f t="shared" si="4"/>
        <v>33</v>
      </c>
      <c r="O42" s="94">
        <f t="shared" si="4"/>
        <v>54</v>
      </c>
      <c r="P42" s="94">
        <f t="shared" si="4"/>
        <v>62</v>
      </c>
    </row>
    <row r="43" spans="1:16" ht="18" customHeight="1">
      <c r="A43" s="108"/>
      <c r="B43" s="108"/>
      <c r="C43" s="50" t="s">
        <v>225</v>
      </c>
      <c r="D43" s="77" t="s">
        <v>226</v>
      </c>
      <c r="E43" s="90">
        <v>0</v>
      </c>
      <c r="F43" s="90">
        <v>0</v>
      </c>
      <c r="G43" s="90">
        <v>0</v>
      </c>
      <c r="H43" s="90">
        <v>0</v>
      </c>
      <c r="I43" s="90">
        <v>0</v>
      </c>
      <c r="J43" s="90">
        <v>0</v>
      </c>
      <c r="K43" s="90">
        <v>0</v>
      </c>
      <c r="L43" s="90">
        <v>0</v>
      </c>
      <c r="M43" s="90">
        <v>0</v>
      </c>
      <c r="N43" s="90">
        <v>0</v>
      </c>
      <c r="O43" s="94">
        <v>0</v>
      </c>
      <c r="P43" s="94">
        <v>0</v>
      </c>
    </row>
    <row r="44" spans="1:16" ht="18" customHeight="1">
      <c r="A44" s="108"/>
      <c r="B44" s="108"/>
      <c r="C44" s="44" t="s">
        <v>227</v>
      </c>
      <c r="D44" s="63" t="s">
        <v>228</v>
      </c>
      <c r="E44" s="90">
        <f t="shared" ref="E44:P44" si="5">E41+E43</f>
        <v>84</v>
      </c>
      <c r="F44" s="90">
        <f t="shared" si="5"/>
        <v>92</v>
      </c>
      <c r="G44" s="90">
        <f t="shared" si="5"/>
        <v>217</v>
      </c>
      <c r="H44" s="90">
        <f t="shared" si="5"/>
        <v>181</v>
      </c>
      <c r="I44" s="90">
        <f t="shared" si="5"/>
        <v>177</v>
      </c>
      <c r="J44" s="90">
        <f t="shared" si="5"/>
        <v>205</v>
      </c>
      <c r="K44" s="90">
        <f t="shared" si="5"/>
        <v>4553</v>
      </c>
      <c r="L44" s="90">
        <f t="shared" si="5"/>
        <v>4890</v>
      </c>
      <c r="M44" s="90">
        <f t="shared" si="5"/>
        <v>25</v>
      </c>
      <c r="N44" s="90">
        <f t="shared" si="5"/>
        <v>33</v>
      </c>
      <c r="O44" s="94">
        <f>O41+O43</f>
        <v>54</v>
      </c>
      <c r="P44" s="94">
        <f t="shared" si="5"/>
        <v>62</v>
      </c>
    </row>
    <row r="45" spans="1:16" ht="14.1" customHeight="1">
      <c r="A45" s="8" t="s">
        <v>229</v>
      </c>
    </row>
    <row r="46" spans="1:16" ht="14.1" customHeight="1">
      <c r="A46" s="8" t="s">
        <v>230</v>
      </c>
    </row>
    <row r="47" spans="1:16">
      <c r="A47" s="43"/>
    </row>
  </sheetData>
  <mergeCells count="16">
    <mergeCell ref="A8:A14"/>
    <mergeCell ref="B9:B14"/>
    <mergeCell ref="I6:J6"/>
    <mergeCell ref="C42:D42"/>
    <mergeCell ref="A15:A27"/>
    <mergeCell ref="B15:B18"/>
    <mergeCell ref="B19:B22"/>
    <mergeCell ref="B23:B26"/>
    <mergeCell ref="A28:A44"/>
    <mergeCell ref="B28:B34"/>
    <mergeCell ref="B35:B44"/>
    <mergeCell ref="O6:P6"/>
    <mergeCell ref="M6:N6"/>
    <mergeCell ref="E6:F6"/>
    <mergeCell ref="G6:H6"/>
    <mergeCell ref="K6:L6"/>
  </mergeCells>
  <phoneticPr fontId="16"/>
  <pageMargins left="0.70866141732283472" right="0.23622047244094491" top="0.19685039370078741" bottom="0.23622047244094491" header="0.19685039370078741" footer="0.19685039370078741"/>
  <pageSetup paperSize="9" scale="70" orientation="landscape" r:id="rId1"/>
  <headerFooter alignWithMargins="0">
    <oddHeader>&amp;R&amp;"ｺﾞｼｯｸ,斜体"&amp;9都道府県－5</oddHeader>
  </headerFooter>
  <rowBreaks count="1" manualBreakCount="1">
    <brk id="46"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1.普通会計予算(R4-5年度)</vt:lpstr>
      <vt:lpstr>2.公営企業会計予算(R4-5年度)</vt:lpstr>
      <vt:lpstr>3.(1)普通会計決算（R2-3年度)</vt:lpstr>
      <vt:lpstr>3.(2)財政指標等（H29‐R3年度）</vt:lpstr>
      <vt:lpstr>4.公営企業会計決算（R2-3年度）</vt:lpstr>
      <vt:lpstr>5.三セク決算（R2-3年度）</vt:lpstr>
      <vt:lpstr>'1.普通会計予算(R4-5年度)'!Print_Area</vt:lpstr>
      <vt:lpstr>'2.公営企業会計予算(R4-5年度)'!Print_Area</vt:lpstr>
      <vt:lpstr>'3.(1)普通会計決算（R2-3年度)'!Print_Area</vt:lpstr>
      <vt:lpstr>'3.(2)財政指標等（H29‐R3年度）'!Print_Area</vt:lpstr>
      <vt:lpstr>'4.公営企業会計決算（R2-3年度）'!Print_Area</vt:lpstr>
      <vt:lpstr>'5.三セク決算（R2-3年度）'!Print_Area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調査統計係</dc:creator>
  <cp:lastModifiedBy> </cp:lastModifiedBy>
  <cp:lastPrinted>2023-08-24T11:22:04Z</cp:lastPrinted>
  <dcterms:created xsi:type="dcterms:W3CDTF">1999-07-06T05:17:05Z</dcterms:created>
  <dcterms:modified xsi:type="dcterms:W3CDTF">2023-08-24T11:27:01Z</dcterms:modified>
</cp:coreProperties>
</file>