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BE00$\財政課共有\401起債班\12 縁故債借入\起債（各種照会）\R5\地方債協会\0825〆 財政状況\01 回答\"/>
    </mc:Choice>
  </mc:AlternateContent>
  <xr:revisionPtr revIDLastSave="0" documentId="13_ncr:1_{199965B1-8090-45FF-8038-E3C37299BA91}" xr6:coauthVersionLast="47" xr6:coauthVersionMax="47" xr10:uidLastSave="{00000000-0000-0000-0000-000000000000}"/>
  <bookViews>
    <workbookView xWindow="-22670" yWindow="-2950" windowWidth="22780" windowHeight="14660" tabRatio="915" activeTab="4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7" l="1"/>
  <c r="G16" i="4" l="1"/>
  <c r="F16" i="4"/>
  <c r="F15" i="4"/>
  <c r="G14" i="4"/>
  <c r="I21" i="6"/>
  <c r="I20" i="6"/>
  <c r="I24" i="6"/>
  <c r="F38" i="5" l="1"/>
  <c r="F42" i="2" l="1"/>
  <c r="F41" i="2"/>
  <c r="F38" i="2"/>
  <c r="H14" i="4"/>
  <c r="I14" i="4"/>
  <c r="J14" i="4"/>
  <c r="K14" i="4"/>
  <c r="L14" i="4"/>
  <c r="M14" i="4"/>
  <c r="N14" i="4"/>
  <c r="O14" i="4"/>
  <c r="I9" i="2" l="1"/>
  <c r="F45" i="2"/>
  <c r="G45" i="2" s="1"/>
  <c r="F27" i="2"/>
  <c r="G27" i="2" s="1"/>
  <c r="F24" i="6"/>
  <c r="F22" i="6" s="1"/>
  <c r="E22" i="6"/>
  <c r="E19" i="6"/>
  <c r="E23" i="6" s="1"/>
  <c r="H45" i="5"/>
  <c r="F45" i="5"/>
  <c r="G44" i="5" s="1"/>
  <c r="H27" i="5"/>
  <c r="F27" i="5"/>
  <c r="G19" i="5" s="1"/>
  <c r="F44" i="4"/>
  <c r="F39" i="4"/>
  <c r="F45" i="4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O44" i="7"/>
  <c r="N44" i="7"/>
  <c r="M44" i="7"/>
  <c r="M45" i="7" s="1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J39" i="7"/>
  <c r="I39" i="7"/>
  <c r="H39" i="7"/>
  <c r="G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H20" i="6"/>
  <c r="G20" i="6"/>
  <c r="F20" i="6"/>
  <c r="E20" i="6"/>
  <c r="I19" i="6"/>
  <c r="H19" i="6"/>
  <c r="H21" i="6" s="1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I45" i="4" s="1"/>
  <c r="H39" i="4"/>
  <c r="H44" i="4"/>
  <c r="G39" i="4"/>
  <c r="G44" i="4"/>
  <c r="G45" i="4" s="1"/>
  <c r="O24" i="4"/>
  <c r="O27" i="4" s="1"/>
  <c r="N24" i="4"/>
  <c r="N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O16" i="4"/>
  <c r="N16" i="4"/>
  <c r="O15" i="4"/>
  <c r="N15" i="4"/>
  <c r="K16" i="4"/>
  <c r="J16" i="4"/>
  <c r="K15" i="4"/>
  <c r="J15" i="4"/>
  <c r="I16" i="4"/>
  <c r="H16" i="4"/>
  <c r="I15" i="4"/>
  <c r="H15" i="4"/>
  <c r="G24" i="4"/>
  <c r="G27" i="4" s="1"/>
  <c r="G15" i="4"/>
  <c r="F24" i="4"/>
  <c r="F27" i="4" s="1"/>
  <c r="F14" i="4"/>
  <c r="G14" i="2"/>
  <c r="G41" i="2"/>
  <c r="G29" i="2"/>
  <c r="G37" i="5" l="1"/>
  <c r="G38" i="5"/>
  <c r="G34" i="5"/>
  <c r="G41" i="5"/>
  <c r="G33" i="5"/>
  <c r="G35" i="5"/>
  <c r="G28" i="5"/>
  <c r="G42" i="5"/>
  <c r="G40" i="5"/>
  <c r="G30" i="5"/>
  <c r="G39" i="5"/>
  <c r="G24" i="6"/>
  <c r="E21" i="6"/>
  <c r="I45" i="5"/>
  <c r="G45" i="5"/>
  <c r="G29" i="5"/>
  <c r="G28" i="2"/>
  <c r="J37" i="8"/>
  <c r="J42" i="8" s="1"/>
  <c r="H45" i="4"/>
  <c r="G21" i="2"/>
  <c r="G43" i="5"/>
  <c r="G16" i="2"/>
  <c r="G45" i="7"/>
  <c r="G18" i="2"/>
  <c r="J45" i="7"/>
  <c r="G36" i="5"/>
  <c r="G31" i="5"/>
  <c r="K45" i="7"/>
  <c r="G32" i="5"/>
  <c r="G9" i="2"/>
  <c r="J45" i="4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<sst xmlns="http://schemas.openxmlformats.org/spreadsheetml/2006/main" count="442" uniqueCount="261">
  <si>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</si>
  <si>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</si>
  <si>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</si>
  <si>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</si>
  <si>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</si>
  <si>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</si>
  <si>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</si>
  <si>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</si>
  <si>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</si>
  <si>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</si>
  <si>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</si>
  <si>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</si>
  <si>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</si>
  <si>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</si>
  <si>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</si>
  <si>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</si>
  <si>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</si>
  <si>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</si>
  <si>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</si>
  <si>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</si>
  <si>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</si>
  <si>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</si>
  <si>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</si>
  <si>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</si>
  <si>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</si>
  <si>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</si>
  <si>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</si>
  <si>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</si>
  <si>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</si>
  <si>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</si>
  <si>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</si>
  <si>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</si>
  <si>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</si>
  <si>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</si>
  <si>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</si>
  <si>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</si>
  <si>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</si>
  <si>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</si>
  <si>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</si>
  <si>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</si>
  <si>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</si>
  <si>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</si>
  <si>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</si>
  <si>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</si>
  <si>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</si>
  <si>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</si>
  <si>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</si>
  <si>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</si>
  <si>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</si>
  <si>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</si>
  <si>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</si>
  <si>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</si>
  <si>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</si>
  <si>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</si>
  <si>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</si>
  <si>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</si>
  <si>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</si>
  <si>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</si>
  <si>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</si>
  <si>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</si>
  <si>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</si>
  <si>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</si>
  <si>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</si>
  <si>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</si>
  <si>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</si>
  <si>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</si>
  <si>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</si>
  <si>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</si>
  <si>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</si>
  <si>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</si>
  <si>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</si>
  <si>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</si>
  <si>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</si>
  <si>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</si>
  <si>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</si>
  <si>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</si>
  <si>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</si>
  <si>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</si>
  <si>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</si>
  <si>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</si>
  <si>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</si>
  <si>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</si>
  <si>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</si>
  <si>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</si>
  <si>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</si>
  <si>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</si>
  <si>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</si>
  <si>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</si>
  <si>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</si>
  <si>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</si>
  <si>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</si>
  <si>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</si>
  <si>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</si>
  <si>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</si>
  <si>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</si>
  <si>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</si>
  <si>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</si>
  <si>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</si>
  <si>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</si>
  <si>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</si>
  <si>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</si>
  <si>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</si>
  <si>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</si>
  <si>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</si>
  <si>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</si>
  <si>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</si>
  <si>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</si>
  <si>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</si>
  <si>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</si>
  <si>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</si>
  <si>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</si>
  <si>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</si>
  <si>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</si>
  <si>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</si>
  <si>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</si>
  <si>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</si>
  <si>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</si>
  <si>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</si>
  <si>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</si>
  <si>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</si>
  <si>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</si>
  <si>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</si>
  <si>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</si>
  <si>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</si>
  <si>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</si>
  <si>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</si>
  <si>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</si>
  <si>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</si>
  <si>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</si>
  <si>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</si>
  <si>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</si>
  <si>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</si>
  <si>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</si>
  <si>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</si>
  <si>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</si>
  <si>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</si>
  <si>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</si>
  <si>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</si>
  <si>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</si>
  <si>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</si>
  <si>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</si>
  <si>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</si>
  <si>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</si>
  <si>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</si>
  <si>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</si>
  <si>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</si>
  <si>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</si>
  <si>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</si>
  <si>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</si>
  <si>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</si>
  <si>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</si>
  <si>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</si>
  <si>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</si>
  <si>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</si>
  <si>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</si>
  <si>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</si>
  <si>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</si>
  <si>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</si>
  <si>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</si>
  <si>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</si>
  <si>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</si>
  <si>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</si>
  <si>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</si>
  <si>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</si>
  <si>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</si>
  <si>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</si>
  <si>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</si>
  <si>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</si>
  <si>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</si>
  <si>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</si>
  <si>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</si>
  <si>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</si>
  <si>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</si>
  <si>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</si>
  <si>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</si>
  <si>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</si>
  <si>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</si>
  <si>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</si>
  <si>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</si>
  <si>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</si>
  <si>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</si>
  <si>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</si>
  <si>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</si>
  <si>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</si>
  <si>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</si>
  <si>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</si>
  <si>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</si>
  <si>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</si>
  <si>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</si>
  <si>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</si>
  <si>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</si>
  <si>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</si>
  <si>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</si>
  <si>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</si>
  <si>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</si>
  <si>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</si>
  <si>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</si>
  <si>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</si>
  <si>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</si>
  <si>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</si>
  <si>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</si>
  <si>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</si>
  <si>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</si>
  <si>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</si>
  <si>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</si>
  <si>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</si>
  <si>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</si>
  <si>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</si>
  <si>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</si>
  <si>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</si>
  <si>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</si>
  <si>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</si>
  <si>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</si>
  <si>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</si>
  <si>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</si>
  <si>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</si>
  <si>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</si>
  <si>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</si>
  <si>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</si>
  <si>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</si>
  <si>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</si>
  <si>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</si>
  <si>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</si>
  <si>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</si>
  <si>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</si>
  <si>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</si>
  <si>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</si>
  <si>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</si>
  <si>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</si>
  <si>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</si>
  <si>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</si>
  <si>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</si>
  <si>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</si>
  <si>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</si>
  <si>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</si>
  <si>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</si>
  <si>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</si>
  <si>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</si>
  <si>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</si>
  <si>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</si>
  <si>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</si>
  <si>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</si>
  <si>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</si>
  <si>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</si>
  <si>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</si>
  <si>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</si>
  <si>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</si>
  <si>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</si>
  <si>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</si>
  <si>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</si>
  <si>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滋賀県</t>
    <rPh sb="0" eb="3">
      <t>シガケン</t>
    </rPh>
    <phoneticPr fontId="9"/>
  </si>
  <si>
    <t>モーターボート競走事業</t>
    <rPh sb="7" eb="9">
      <t>キョウソウ</t>
    </rPh>
    <rPh sb="9" eb="11">
      <t>ジギョウ</t>
    </rPh>
    <phoneticPr fontId="9"/>
  </si>
  <si>
    <t>琵琶湖流域下水道事業</t>
    <rPh sb="0" eb="3">
      <t>ビワコ</t>
    </rPh>
    <rPh sb="3" eb="5">
      <t>リュウイキ</t>
    </rPh>
    <rPh sb="5" eb="8">
      <t>ゲスイドウ</t>
    </rPh>
    <rPh sb="8" eb="10">
      <t>ジギョウ</t>
    </rPh>
    <phoneticPr fontId="9"/>
  </si>
  <si>
    <t>病院事業</t>
    <rPh sb="0" eb="2">
      <t>ビョウイン</t>
    </rPh>
    <rPh sb="2" eb="4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</si>
  <si>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</si>
  <si>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14"/>
  </si>
  <si>
    <t xml:space="preserve">        －</t>
  </si>
  <si>
    <t>モーターボート競走事業</t>
    <rPh sb="7" eb="9">
      <t>キョウソウ</t>
    </rPh>
    <rPh sb="9" eb="11">
      <t>ジギョウ</t>
    </rPh>
    <phoneticPr fontId="14"/>
  </si>
  <si>
    <t>琵琶湖流域下水道事業</t>
    <rPh sb="0" eb="10">
      <t>ビワコリュウイキゲスイドウジギョウ</t>
    </rPh>
    <phoneticPr fontId="14"/>
  </si>
  <si>
    <t>道路公社</t>
    <rPh sb="0" eb="2">
      <t>ドウロ</t>
    </rPh>
    <rPh sb="2" eb="4">
      <t>コウシャ</t>
    </rPh>
    <phoneticPr fontId="14"/>
  </si>
  <si>
    <t>土地開発公社</t>
    <rPh sb="0" eb="2">
      <t>トチ</t>
    </rPh>
    <rPh sb="2" eb="4">
      <t>カイハツ</t>
    </rPh>
    <rPh sb="4" eb="6">
      <t>コウシャ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</si>
</sst>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0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P13" sqref="P1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88" t="s">
        <v>87</v>
      </c>
      <c r="B9" s="88" t="s">
        <v>89</v>
      </c>
      <c r="C9" s="61" t="s">
        <v>3</v>
      </c>
      <c r="D9" s="53"/>
      <c r="E9" s="53"/>
      <c r="F9" s="54">
        <v>227256</v>
      </c>
      <c r="G9" s="55">
        <f>F9/$F$27*100</f>
        <v>35.791333764865414</v>
      </c>
      <c r="H9" s="54">
        <v>212773</v>
      </c>
      <c r="I9" s="55">
        <f>(F9/H9-1)*100</f>
        <v>6.8067846954265709</v>
      </c>
      <c r="K9" s="25"/>
    </row>
    <row r="10" spans="1:11" ht="18" customHeight="1">
      <c r="A10" s="88"/>
      <c r="B10" s="88"/>
      <c r="C10" s="63"/>
      <c r="D10" s="65" t="s">
        <v>22</v>
      </c>
      <c r="E10" s="53"/>
      <c r="F10" s="54">
        <v>64375</v>
      </c>
      <c r="G10" s="55">
        <f t="shared" ref="G10:G26" si="0">F10/$F$27*100</f>
        <v>10.138641492912006</v>
      </c>
      <c r="H10" s="54">
        <v>62248</v>
      </c>
      <c r="I10" s="55">
        <f t="shared" ref="I10:I27" si="1">(F10/H10-1)*100</f>
        <v>3.4169772522812059</v>
      </c>
    </row>
    <row r="11" spans="1:11" ht="18" customHeight="1">
      <c r="A11" s="88"/>
      <c r="B11" s="88"/>
      <c r="C11" s="63"/>
      <c r="D11" s="63"/>
      <c r="E11" s="47" t="s">
        <v>23</v>
      </c>
      <c r="F11" s="54">
        <v>52608</v>
      </c>
      <c r="G11" s="55">
        <f t="shared" si="0"/>
        <v>8.2854159481027541</v>
      </c>
      <c r="H11" s="54">
        <v>51025</v>
      </c>
      <c r="I11" s="55">
        <f t="shared" si="1"/>
        <v>3.1024007839294487</v>
      </c>
    </row>
    <row r="12" spans="1:11" ht="18" customHeight="1">
      <c r="A12" s="88"/>
      <c r="B12" s="88"/>
      <c r="C12" s="63"/>
      <c r="D12" s="63"/>
      <c r="E12" s="47" t="s">
        <v>24</v>
      </c>
      <c r="F12" s="54">
        <v>3353</v>
      </c>
      <c r="G12" s="55">
        <f t="shared" si="0"/>
        <v>0.52807557166188679</v>
      </c>
      <c r="H12" s="54">
        <v>3082</v>
      </c>
      <c r="I12" s="55">
        <f t="shared" si="1"/>
        <v>8.7929915639195286</v>
      </c>
    </row>
    <row r="13" spans="1:11" ht="18" customHeight="1">
      <c r="A13" s="88"/>
      <c r="B13" s="88"/>
      <c r="C13" s="63"/>
      <c r="D13" s="64"/>
      <c r="E13" s="47" t="s">
        <v>25</v>
      </c>
      <c r="F13" s="54">
        <v>257</v>
      </c>
      <c r="G13" s="55">
        <f t="shared" si="0"/>
        <v>4.0475819241605995E-2</v>
      </c>
      <c r="H13" s="54">
        <v>321</v>
      </c>
      <c r="I13" s="55">
        <f t="shared" si="1"/>
        <v>-19.937694704049846</v>
      </c>
    </row>
    <row r="14" spans="1:11" ht="18" customHeight="1">
      <c r="A14" s="88"/>
      <c r="B14" s="88"/>
      <c r="C14" s="63"/>
      <c r="D14" s="61" t="s">
        <v>26</v>
      </c>
      <c r="E14" s="53"/>
      <c r="F14" s="54">
        <v>56048</v>
      </c>
      <c r="G14" s="55">
        <f t="shared" si="0"/>
        <v>8.8271934507919561</v>
      </c>
      <c r="H14" s="54">
        <v>50422</v>
      </c>
      <c r="I14" s="55">
        <f t="shared" si="1"/>
        <v>11.157827932251795</v>
      </c>
    </row>
    <row r="15" spans="1:11" ht="18" customHeight="1">
      <c r="A15" s="88"/>
      <c r="B15" s="88"/>
      <c r="C15" s="63"/>
      <c r="D15" s="63"/>
      <c r="E15" s="47" t="s">
        <v>27</v>
      </c>
      <c r="F15" s="54">
        <v>1874</v>
      </c>
      <c r="G15" s="55">
        <f t="shared" si="0"/>
        <v>0.29514274419754716</v>
      </c>
      <c r="H15" s="54">
        <v>1783</v>
      </c>
      <c r="I15" s="55">
        <f t="shared" si="1"/>
        <v>5.1037577117218236</v>
      </c>
    </row>
    <row r="16" spans="1:11" ht="18" customHeight="1">
      <c r="A16" s="88"/>
      <c r="B16" s="88"/>
      <c r="C16" s="63"/>
      <c r="D16" s="64"/>
      <c r="E16" s="47" t="s">
        <v>28</v>
      </c>
      <c r="F16" s="54">
        <v>54174</v>
      </c>
      <c r="G16" s="55">
        <f t="shared" si="0"/>
        <v>8.5320507065944096</v>
      </c>
      <c r="H16" s="54">
        <v>48639</v>
      </c>
      <c r="I16" s="55">
        <f t="shared" si="1"/>
        <v>11.37975698513538</v>
      </c>
      <c r="K16" s="26"/>
    </row>
    <row r="17" spans="1:26" ht="18" customHeight="1">
      <c r="A17" s="88"/>
      <c r="B17" s="88"/>
      <c r="C17" s="63"/>
      <c r="D17" s="89" t="s">
        <v>29</v>
      </c>
      <c r="E17" s="90"/>
      <c r="F17" s="54">
        <v>25982</v>
      </c>
      <c r="G17" s="55">
        <f t="shared" si="0"/>
        <v>4.091995079904307</v>
      </c>
      <c r="H17" s="54">
        <v>24986</v>
      </c>
      <c r="I17" s="55">
        <f t="shared" si="1"/>
        <v>3.9862322900824365</v>
      </c>
    </row>
    <row r="18" spans="1:26" ht="18" customHeight="1">
      <c r="A18" s="88"/>
      <c r="B18" s="88"/>
      <c r="C18" s="63"/>
      <c r="D18" s="89" t="s">
        <v>93</v>
      </c>
      <c r="E18" s="91"/>
      <c r="F18" s="54">
        <v>3812</v>
      </c>
      <c r="G18" s="55">
        <f t="shared" si="0"/>
        <v>0.60036506984047489</v>
      </c>
      <c r="H18" s="54">
        <v>3658</v>
      </c>
      <c r="I18" s="55">
        <f t="shared" si="1"/>
        <v>4.209950792782946</v>
      </c>
    </row>
    <row r="19" spans="1:26" ht="18" customHeight="1">
      <c r="A19" s="88"/>
      <c r="B19" s="88"/>
      <c r="C19" s="62"/>
      <c r="D19" s="89" t="s">
        <v>94</v>
      </c>
      <c r="E19" s="91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88"/>
      <c r="B20" s="88"/>
      <c r="C20" s="53" t="s">
        <v>4</v>
      </c>
      <c r="D20" s="53"/>
      <c r="E20" s="53"/>
      <c r="F20" s="54">
        <v>26323</v>
      </c>
      <c r="G20" s="55">
        <f t="shared" si="0"/>
        <v>4.1457003497929747</v>
      </c>
      <c r="H20" s="54">
        <v>26074</v>
      </c>
      <c r="I20" s="55">
        <f t="shared" si="1"/>
        <v>0.95497430390427684</v>
      </c>
    </row>
    <row r="21" spans="1:26" ht="18" customHeight="1">
      <c r="A21" s="88"/>
      <c r="B21" s="88"/>
      <c r="C21" s="53" t="s">
        <v>5</v>
      </c>
      <c r="D21" s="53"/>
      <c r="E21" s="53"/>
      <c r="F21" s="54">
        <v>128000</v>
      </c>
      <c r="G21" s="55">
        <f t="shared" si="0"/>
        <v>20.15916289076096</v>
      </c>
      <c r="H21" s="54">
        <v>131000</v>
      </c>
      <c r="I21" s="55">
        <f t="shared" si="1"/>
        <v>-2.2900763358778664</v>
      </c>
    </row>
    <row r="22" spans="1:26" ht="18" customHeight="1">
      <c r="A22" s="88"/>
      <c r="B22" s="88"/>
      <c r="C22" s="53" t="s">
        <v>30</v>
      </c>
      <c r="D22" s="53"/>
      <c r="E22" s="53"/>
      <c r="F22" s="54">
        <v>7728</v>
      </c>
      <c r="G22" s="55">
        <f t="shared" si="0"/>
        <v>1.217109459529693</v>
      </c>
      <c r="H22" s="54">
        <v>7754</v>
      </c>
      <c r="I22" s="55">
        <f t="shared" si="1"/>
        <v>-0.33531080732525087</v>
      </c>
    </row>
    <row r="23" spans="1:26" ht="18" customHeight="1">
      <c r="A23" s="88"/>
      <c r="B23" s="88"/>
      <c r="C23" s="53" t="s">
        <v>6</v>
      </c>
      <c r="D23" s="53"/>
      <c r="E23" s="53"/>
      <c r="F23" s="54">
        <v>119423</v>
      </c>
      <c r="G23" s="55">
        <f t="shared" si="0"/>
        <v>18.808341483619891</v>
      </c>
      <c r="H23" s="54">
        <v>109635</v>
      </c>
      <c r="I23" s="55">
        <f t="shared" si="1"/>
        <v>8.9278059014000988</v>
      </c>
    </row>
    <row r="24" spans="1:26" ht="18" customHeight="1">
      <c r="A24" s="88"/>
      <c r="B24" s="88"/>
      <c r="C24" s="53" t="s">
        <v>31</v>
      </c>
      <c r="D24" s="53"/>
      <c r="E24" s="53"/>
      <c r="F24" s="54">
        <v>1640</v>
      </c>
      <c r="G24" s="55">
        <f t="shared" si="0"/>
        <v>0.25828927453787481</v>
      </c>
      <c r="H24" s="54">
        <v>2636</v>
      </c>
      <c r="I24" s="55">
        <f t="shared" si="1"/>
        <v>-37.784522003034901</v>
      </c>
    </row>
    <row r="25" spans="1:26" ht="18" customHeight="1">
      <c r="A25" s="88"/>
      <c r="B25" s="88"/>
      <c r="C25" s="53" t="s">
        <v>7</v>
      </c>
      <c r="D25" s="53"/>
      <c r="E25" s="53"/>
      <c r="F25" s="54">
        <v>53351</v>
      </c>
      <c r="G25" s="55">
        <f t="shared" si="0"/>
        <v>8.4024335889452182</v>
      </c>
      <c r="H25" s="54">
        <v>59422</v>
      </c>
      <c r="I25" s="55">
        <f t="shared" si="1"/>
        <v>-10.216754737302679</v>
      </c>
    </row>
    <row r="26" spans="1:26" ht="18" customHeight="1">
      <c r="A26" s="88"/>
      <c r="B26" s="88"/>
      <c r="C26" s="53" t="s">
        <v>8</v>
      </c>
      <c r="D26" s="53"/>
      <c r="E26" s="53"/>
      <c r="F26" s="54">
        <v>71226</v>
      </c>
      <c r="G26" s="55">
        <f t="shared" si="0"/>
        <v>11.217629187947971</v>
      </c>
      <c r="H26" s="54">
        <v>74185</v>
      </c>
      <c r="I26" s="55">
        <f t="shared" si="1"/>
        <v>-3.9886769562580082</v>
      </c>
    </row>
    <row r="27" spans="1:26" ht="18" customHeight="1">
      <c r="A27" s="88"/>
      <c r="B27" s="88"/>
      <c r="C27" s="53" t="s">
        <v>9</v>
      </c>
      <c r="D27" s="53"/>
      <c r="E27" s="53"/>
      <c r="F27" s="54">
        <f>SUM(F9,F20:F26)</f>
        <v>634947</v>
      </c>
      <c r="G27" s="55">
        <f>F27/$F$27*100</f>
        <v>100</v>
      </c>
      <c r="H27" s="54">
        <f>SUM(H9,H20:H26)</f>
        <v>623479</v>
      </c>
      <c r="I27" s="55">
        <f t="shared" si="1"/>
        <v>1.8393562573879807</v>
      </c>
    </row>
    <row r="28" spans="1:26" ht="18" customHeight="1">
      <c r="A28" s="88"/>
      <c r="B28" s="88" t="s">
        <v>88</v>
      </c>
      <c r="C28" s="61" t="s">
        <v>10</v>
      </c>
      <c r="D28" s="53"/>
      <c r="E28" s="53"/>
      <c r="F28" s="54">
        <v>258365</v>
      </c>
      <c r="G28" s="55">
        <f>F28/$F$45*100</f>
        <v>40.690797814620751</v>
      </c>
      <c r="H28" s="54">
        <v>260287</v>
      </c>
      <c r="I28" s="55">
        <f>(F28/H28-1)*100</f>
        <v>-0.73841567193136948</v>
      </c>
    </row>
    <row r="29" spans="1:26" ht="18" customHeight="1">
      <c r="A29" s="88"/>
      <c r="B29" s="88"/>
      <c r="C29" s="63"/>
      <c r="D29" s="53" t="s">
        <v>11</v>
      </c>
      <c r="E29" s="53"/>
      <c r="F29" s="54">
        <v>165313</v>
      </c>
      <c r="G29" s="55">
        <f t="shared" ref="G29:G44" si="2">F29/$F$45*100</f>
        <v>26.035716366877864</v>
      </c>
      <c r="H29" s="54">
        <v>167906</v>
      </c>
      <c r="I29" s="55">
        <f t="shared" ref="I29:I45" si="3">(F29/H29-1)*100</f>
        <v>-1.5443164627827466</v>
      </c>
    </row>
    <row r="30" spans="1:26" ht="18" customHeight="1">
      <c r="A30" s="88"/>
      <c r="B30" s="88"/>
      <c r="C30" s="63"/>
      <c r="D30" s="53" t="s">
        <v>32</v>
      </c>
      <c r="E30" s="53"/>
      <c r="F30" s="54">
        <v>14365</v>
      </c>
      <c r="G30" s="55">
        <f t="shared" si="2"/>
        <v>2.2623935541076658</v>
      </c>
      <c r="H30" s="54">
        <v>12713</v>
      </c>
      <c r="I30" s="55">
        <f t="shared" si="3"/>
        <v>12.994572484858026</v>
      </c>
    </row>
    <row r="31" spans="1:26" ht="18" customHeight="1">
      <c r="A31" s="88"/>
      <c r="B31" s="88"/>
      <c r="C31" s="62"/>
      <c r="D31" s="53" t="s">
        <v>12</v>
      </c>
      <c r="E31" s="53"/>
      <c r="F31" s="54">
        <v>78687</v>
      </c>
      <c r="G31" s="55">
        <f t="shared" si="2"/>
        <v>12.392687893635216</v>
      </c>
      <c r="H31" s="54">
        <v>79668</v>
      </c>
      <c r="I31" s="55">
        <f t="shared" si="3"/>
        <v>-1.231360144600091</v>
      </c>
    </row>
    <row r="32" spans="1:26" ht="18" customHeight="1">
      <c r="A32" s="88"/>
      <c r="B32" s="88"/>
      <c r="C32" s="61" t="s">
        <v>13</v>
      </c>
      <c r="D32" s="53"/>
      <c r="E32" s="53"/>
      <c r="F32" s="54">
        <v>295636</v>
      </c>
      <c r="G32" s="55">
        <f t="shared" si="2"/>
        <v>46.560736565414125</v>
      </c>
      <c r="H32" s="54">
        <v>283058</v>
      </c>
      <c r="I32" s="55">
        <f t="shared" si="3"/>
        <v>4.443612263211083</v>
      </c>
    </row>
    <row r="33" spans="1:9" ht="18" customHeight="1">
      <c r="A33" s="88"/>
      <c r="B33" s="88"/>
      <c r="C33" s="63"/>
      <c r="D33" s="53" t="s">
        <v>14</v>
      </c>
      <c r="E33" s="53"/>
      <c r="F33" s="54">
        <v>45029</v>
      </c>
      <c r="G33" s="55">
        <f t="shared" si="2"/>
        <v>7.0917730141255877</v>
      </c>
      <c r="H33" s="54">
        <v>38049</v>
      </c>
      <c r="I33" s="55">
        <f t="shared" si="3"/>
        <v>18.344765959683574</v>
      </c>
    </row>
    <row r="34" spans="1:9" ht="18" customHeight="1">
      <c r="A34" s="88"/>
      <c r="B34" s="88"/>
      <c r="C34" s="63"/>
      <c r="D34" s="53" t="s">
        <v>33</v>
      </c>
      <c r="E34" s="53"/>
      <c r="F34" s="54">
        <v>2727</v>
      </c>
      <c r="G34" s="55">
        <f t="shared" si="2"/>
        <v>0.42948466564925891</v>
      </c>
      <c r="H34" s="54">
        <v>2693</v>
      </c>
      <c r="I34" s="55">
        <f t="shared" si="3"/>
        <v>1.2625324916450076</v>
      </c>
    </row>
    <row r="35" spans="1:9" ht="18" customHeight="1">
      <c r="A35" s="88"/>
      <c r="B35" s="88"/>
      <c r="C35" s="63"/>
      <c r="D35" s="53" t="s">
        <v>34</v>
      </c>
      <c r="E35" s="53"/>
      <c r="F35" s="54">
        <v>194965</v>
      </c>
      <c r="G35" s="55">
        <f t="shared" si="2"/>
        <v>30.705712445290711</v>
      </c>
      <c r="H35" s="54">
        <v>188460</v>
      </c>
      <c r="I35" s="55">
        <f t="shared" si="3"/>
        <v>3.4516608298843288</v>
      </c>
    </row>
    <row r="36" spans="1:9" ht="18" customHeight="1">
      <c r="A36" s="88"/>
      <c r="B36" s="88"/>
      <c r="C36" s="63"/>
      <c r="D36" s="53" t="s">
        <v>35</v>
      </c>
      <c r="E36" s="53"/>
      <c r="F36" s="54">
        <v>7566</v>
      </c>
      <c r="G36" s="55">
        <f t="shared" si="2"/>
        <v>1.1915955189960736</v>
      </c>
      <c r="H36" s="54">
        <v>8254</v>
      </c>
      <c r="I36" s="55">
        <f t="shared" si="3"/>
        <v>-8.3353525563363178</v>
      </c>
    </row>
    <row r="37" spans="1:9" ht="18" customHeight="1">
      <c r="A37" s="88"/>
      <c r="B37" s="88"/>
      <c r="C37" s="63"/>
      <c r="D37" s="53" t="s">
        <v>15</v>
      </c>
      <c r="E37" s="53"/>
      <c r="F37" s="54">
        <v>6850</v>
      </c>
      <c r="G37" s="55">
        <f t="shared" si="2"/>
        <v>1.0788302015758795</v>
      </c>
      <c r="H37" s="54">
        <v>5716</v>
      </c>
      <c r="I37" s="55">
        <f t="shared" si="3"/>
        <v>19.839048285514348</v>
      </c>
    </row>
    <row r="38" spans="1:9" ht="18" customHeight="1">
      <c r="A38" s="88"/>
      <c r="B38" s="88"/>
      <c r="C38" s="62"/>
      <c r="D38" s="53" t="s">
        <v>36</v>
      </c>
      <c r="E38" s="53"/>
      <c r="F38" s="54">
        <f>1302+36975</f>
        <v>38277</v>
      </c>
      <c r="G38" s="55">
        <f t="shared" si="2"/>
        <v>6.0283771716379473</v>
      </c>
      <c r="H38" s="54">
        <v>39664</v>
      </c>
      <c r="I38" s="55">
        <f t="shared" si="3"/>
        <v>-3.4968737394110549</v>
      </c>
    </row>
    <row r="39" spans="1:9" ht="18" customHeight="1">
      <c r="A39" s="88"/>
      <c r="B39" s="88"/>
      <c r="C39" s="61" t="s">
        <v>16</v>
      </c>
      <c r="D39" s="53"/>
      <c r="E39" s="53"/>
      <c r="F39" s="54">
        <v>80946</v>
      </c>
      <c r="G39" s="55">
        <f t="shared" si="2"/>
        <v>12.748465619965129</v>
      </c>
      <c r="H39" s="54">
        <v>80134</v>
      </c>
      <c r="I39" s="55">
        <f t="shared" si="3"/>
        <v>1.0133027179474396</v>
      </c>
    </row>
    <row r="40" spans="1:9" ht="18" customHeight="1">
      <c r="A40" s="88"/>
      <c r="B40" s="88"/>
      <c r="C40" s="63"/>
      <c r="D40" s="61" t="s">
        <v>17</v>
      </c>
      <c r="E40" s="53"/>
      <c r="F40" s="54">
        <v>79824</v>
      </c>
      <c r="G40" s="55">
        <f t="shared" si="2"/>
        <v>12.571757957750803</v>
      </c>
      <c r="H40" s="54">
        <v>79314</v>
      </c>
      <c r="I40" s="55">
        <f t="shared" si="3"/>
        <v>0.64301384370981651</v>
      </c>
    </row>
    <row r="41" spans="1:9" ht="18" customHeight="1">
      <c r="A41" s="88"/>
      <c r="B41" s="88"/>
      <c r="C41" s="63"/>
      <c r="D41" s="63"/>
      <c r="E41" s="57" t="s">
        <v>91</v>
      </c>
      <c r="F41" s="54">
        <f>35065+6974+66</f>
        <v>42105</v>
      </c>
      <c r="G41" s="55">
        <f t="shared" si="2"/>
        <v>6.6312621368397675</v>
      </c>
      <c r="H41" s="54">
        <v>39828</v>
      </c>
      <c r="I41" s="58">
        <f t="shared" si="3"/>
        <v>5.7170834588731623</v>
      </c>
    </row>
    <row r="42" spans="1:9" ht="18" customHeight="1">
      <c r="A42" s="88"/>
      <c r="B42" s="88"/>
      <c r="C42" s="63"/>
      <c r="D42" s="62"/>
      <c r="E42" s="47" t="s">
        <v>37</v>
      </c>
      <c r="F42" s="54">
        <f>35360+2425-66</f>
        <v>37719</v>
      </c>
      <c r="G42" s="55">
        <f t="shared" si="2"/>
        <v>5.9404958209110372</v>
      </c>
      <c r="H42" s="54">
        <v>37022</v>
      </c>
      <c r="I42" s="58">
        <f t="shared" si="3"/>
        <v>1.8826643617308569</v>
      </c>
    </row>
    <row r="43" spans="1:9" ht="18" customHeight="1">
      <c r="A43" s="88"/>
      <c r="B43" s="88"/>
      <c r="C43" s="63"/>
      <c r="D43" s="53" t="s">
        <v>38</v>
      </c>
      <c r="E43" s="53"/>
      <c r="F43" s="54">
        <v>1122</v>
      </c>
      <c r="G43" s="55">
        <f t="shared" si="2"/>
        <v>0.17670766221432654</v>
      </c>
      <c r="H43" s="54">
        <v>820</v>
      </c>
      <c r="I43" s="58">
        <f t="shared" si="3"/>
        <v>36.82926829268294</v>
      </c>
    </row>
    <row r="44" spans="1:9" ht="18" customHeight="1">
      <c r="A44" s="88"/>
      <c r="B44" s="88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88"/>
      <c r="B45" s="88"/>
      <c r="C45" s="47" t="s">
        <v>18</v>
      </c>
      <c r="D45" s="47"/>
      <c r="E45" s="47"/>
      <c r="F45" s="54">
        <f>SUM(F28,F32,F39)</f>
        <v>634947</v>
      </c>
      <c r="G45" s="55">
        <f>F45/$F$45*100</f>
        <v>100</v>
      </c>
      <c r="H45" s="54">
        <f>SUM(H28,H32,H39)</f>
        <v>623479</v>
      </c>
      <c r="I45" s="55">
        <f t="shared" si="3"/>
        <v>1.8393562573879807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6" activePane="bottomRight" state="frozen"/>
      <selection activeCell="S33" sqref="S33"/>
      <selection pane="topRight" activeCell="S33" sqref="S33"/>
      <selection pane="bottomLeft" activeCell="S33" sqref="S33"/>
      <selection pane="bottomRight" activeCell="Q21" sqref="Q21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98" t="s">
        <v>48</v>
      </c>
      <c r="B6" s="99"/>
      <c r="C6" s="99"/>
      <c r="D6" s="99"/>
      <c r="E6" s="99"/>
      <c r="F6" s="94" t="s">
        <v>251</v>
      </c>
      <c r="G6" s="94"/>
      <c r="H6" s="94" t="s">
        <v>252</v>
      </c>
      <c r="I6" s="94"/>
      <c r="J6" s="94" t="s">
        <v>253</v>
      </c>
      <c r="K6" s="94"/>
      <c r="L6" s="94" t="s">
        <v>254</v>
      </c>
      <c r="M6" s="94"/>
      <c r="N6" s="94" t="s">
        <v>255</v>
      </c>
      <c r="O6" s="94"/>
    </row>
    <row r="7" spans="1:25" ht="15.95" customHeight="1">
      <c r="A7" s="99"/>
      <c r="B7" s="99"/>
      <c r="C7" s="99"/>
      <c r="D7" s="99"/>
      <c r="E7" s="99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5" customHeight="1">
      <c r="A8" s="96" t="s">
        <v>82</v>
      </c>
      <c r="B8" s="61" t="s">
        <v>49</v>
      </c>
      <c r="C8" s="53"/>
      <c r="D8" s="53"/>
      <c r="E8" s="66" t="s">
        <v>40</v>
      </c>
      <c r="F8" s="54">
        <v>70308</v>
      </c>
      <c r="G8" s="54">
        <v>65530</v>
      </c>
      <c r="H8" s="54">
        <v>20502</v>
      </c>
      <c r="I8" s="54">
        <v>20760</v>
      </c>
      <c r="J8" s="54">
        <v>26899</v>
      </c>
      <c r="K8" s="54">
        <v>26249</v>
      </c>
      <c r="L8" s="54">
        <v>1169</v>
      </c>
      <c r="M8" s="54">
        <v>1153</v>
      </c>
      <c r="N8" s="54">
        <v>4955</v>
      </c>
      <c r="O8" s="54">
        <v>5220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96"/>
      <c r="B9" s="63"/>
      <c r="C9" s="53" t="s">
        <v>50</v>
      </c>
      <c r="D9" s="53"/>
      <c r="E9" s="66" t="s">
        <v>41</v>
      </c>
      <c r="F9" s="54">
        <v>70308</v>
      </c>
      <c r="G9" s="54">
        <v>65530</v>
      </c>
      <c r="H9" s="54">
        <v>20502</v>
      </c>
      <c r="I9" s="54">
        <v>20727</v>
      </c>
      <c r="J9" s="54">
        <v>26899</v>
      </c>
      <c r="K9" s="54">
        <v>26249</v>
      </c>
      <c r="L9" s="54">
        <v>1169</v>
      </c>
      <c r="M9" s="54">
        <v>1153</v>
      </c>
      <c r="N9" s="54">
        <v>4955</v>
      </c>
      <c r="O9" s="54">
        <v>5220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96"/>
      <c r="B10" s="62"/>
      <c r="C10" s="53" t="s">
        <v>51</v>
      </c>
      <c r="D10" s="53"/>
      <c r="E10" s="66" t="s">
        <v>42</v>
      </c>
      <c r="F10" s="54">
        <v>0</v>
      </c>
      <c r="G10" s="54">
        <v>0</v>
      </c>
      <c r="H10" s="54">
        <v>0</v>
      </c>
      <c r="I10" s="54">
        <v>33</v>
      </c>
      <c r="J10" s="67">
        <v>0</v>
      </c>
      <c r="K10" s="67">
        <v>0</v>
      </c>
      <c r="L10" s="54">
        <v>0</v>
      </c>
      <c r="M10" s="54">
        <v>0</v>
      </c>
      <c r="N10" s="54">
        <v>0</v>
      </c>
      <c r="O10" s="54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96"/>
      <c r="B11" s="61" t="s">
        <v>52</v>
      </c>
      <c r="C11" s="53"/>
      <c r="D11" s="53"/>
      <c r="E11" s="66" t="s">
        <v>43</v>
      </c>
      <c r="F11" s="54">
        <v>70278</v>
      </c>
      <c r="G11" s="54">
        <v>64450</v>
      </c>
      <c r="H11" s="54">
        <v>21439</v>
      </c>
      <c r="I11" s="54">
        <v>20685</v>
      </c>
      <c r="J11" s="54">
        <v>26230</v>
      </c>
      <c r="K11" s="54">
        <v>25408</v>
      </c>
      <c r="L11" s="54">
        <v>1105</v>
      </c>
      <c r="M11" s="54">
        <v>990</v>
      </c>
      <c r="N11" s="54">
        <v>4653</v>
      </c>
      <c r="O11" s="54">
        <v>4182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96"/>
      <c r="B12" s="63"/>
      <c r="C12" s="53" t="s">
        <v>53</v>
      </c>
      <c r="D12" s="53"/>
      <c r="E12" s="66" t="s">
        <v>44</v>
      </c>
      <c r="F12" s="54">
        <v>69714</v>
      </c>
      <c r="G12" s="54">
        <v>64262</v>
      </c>
      <c r="H12" s="54">
        <v>21439</v>
      </c>
      <c r="I12" s="54">
        <v>20655</v>
      </c>
      <c r="J12" s="54">
        <v>26230</v>
      </c>
      <c r="K12" s="54">
        <v>25408</v>
      </c>
      <c r="L12" s="54">
        <v>1105</v>
      </c>
      <c r="M12" s="54">
        <v>990</v>
      </c>
      <c r="N12" s="54">
        <v>4653</v>
      </c>
      <c r="O12" s="54">
        <v>4182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96"/>
      <c r="B13" s="62"/>
      <c r="C13" s="53" t="s">
        <v>54</v>
      </c>
      <c r="D13" s="53"/>
      <c r="E13" s="66" t="s">
        <v>45</v>
      </c>
      <c r="F13" s="54">
        <v>564</v>
      </c>
      <c r="G13" s="54">
        <v>188</v>
      </c>
      <c r="H13" s="67">
        <v>0</v>
      </c>
      <c r="I13" s="67">
        <v>30</v>
      </c>
      <c r="J13" s="67">
        <v>0</v>
      </c>
      <c r="K13" s="67">
        <v>0</v>
      </c>
      <c r="L13" s="54">
        <v>0</v>
      </c>
      <c r="M13" s="54">
        <v>0</v>
      </c>
      <c r="N13" s="54">
        <v>0</v>
      </c>
      <c r="O13" s="54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96"/>
      <c r="B14" s="53" t="s">
        <v>55</v>
      </c>
      <c r="C14" s="53"/>
      <c r="D14" s="53"/>
      <c r="E14" s="66" t="s">
        <v>96</v>
      </c>
      <c r="F14" s="54">
        <f t="shared" ref="F14:O14" si="0">F9-F12</f>
        <v>594</v>
      </c>
      <c r="G14" s="54">
        <f>G9-G12</f>
        <v>1268</v>
      </c>
      <c r="H14" s="54">
        <f t="shared" si="0"/>
        <v>-937</v>
      </c>
      <c r="I14" s="54">
        <f t="shared" si="0"/>
        <v>72</v>
      </c>
      <c r="J14" s="54">
        <f t="shared" si="0"/>
        <v>669</v>
      </c>
      <c r="K14" s="54">
        <f t="shared" si="0"/>
        <v>841</v>
      </c>
      <c r="L14" s="54">
        <f t="shared" si="0"/>
        <v>64</v>
      </c>
      <c r="M14" s="54">
        <f t="shared" si="0"/>
        <v>163</v>
      </c>
      <c r="N14" s="54">
        <f t="shared" si="0"/>
        <v>302</v>
      </c>
      <c r="O14" s="54">
        <f t="shared" si="0"/>
        <v>1038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96"/>
      <c r="B15" s="53" t="s">
        <v>56</v>
      </c>
      <c r="C15" s="53"/>
      <c r="D15" s="53"/>
      <c r="E15" s="66" t="s">
        <v>97</v>
      </c>
      <c r="F15" s="54">
        <f>F10-F13</f>
        <v>-564</v>
      </c>
      <c r="G15" s="54">
        <f t="shared" ref="G15:O15" si="1">G10-G13</f>
        <v>-188</v>
      </c>
      <c r="H15" s="54">
        <f t="shared" si="1"/>
        <v>0</v>
      </c>
      <c r="I15" s="54">
        <f t="shared" si="1"/>
        <v>3</v>
      </c>
      <c r="J15" s="54">
        <f t="shared" si="1"/>
        <v>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96"/>
      <c r="B16" s="53" t="s">
        <v>57</v>
      </c>
      <c r="C16" s="53"/>
      <c r="D16" s="53"/>
      <c r="E16" s="66" t="s">
        <v>98</v>
      </c>
      <c r="F16" s="54">
        <f>F8-F11</f>
        <v>30</v>
      </c>
      <c r="G16" s="54">
        <f>G8-G11</f>
        <v>1080</v>
      </c>
      <c r="H16" s="54">
        <f t="shared" ref="H16:O16" si="2">H8-H11</f>
        <v>-937</v>
      </c>
      <c r="I16" s="54">
        <f t="shared" si="2"/>
        <v>75</v>
      </c>
      <c r="J16" s="54">
        <f t="shared" si="2"/>
        <v>669</v>
      </c>
      <c r="K16" s="54">
        <f t="shared" si="2"/>
        <v>841</v>
      </c>
      <c r="L16" s="54">
        <f t="shared" si="2"/>
        <v>64</v>
      </c>
      <c r="M16" s="54">
        <f t="shared" si="2"/>
        <v>163</v>
      </c>
      <c r="N16" s="54">
        <f t="shared" si="2"/>
        <v>302</v>
      </c>
      <c r="O16" s="54">
        <f t="shared" si="2"/>
        <v>1038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96"/>
      <c r="B17" s="53" t="s">
        <v>58</v>
      </c>
      <c r="C17" s="53"/>
      <c r="D17" s="53"/>
      <c r="E17" s="51"/>
      <c r="F17" s="54">
        <v>0</v>
      </c>
      <c r="G17" s="54">
        <v>0</v>
      </c>
      <c r="H17" s="67">
        <v>0</v>
      </c>
      <c r="I17" s="67">
        <v>0</v>
      </c>
      <c r="J17" s="84">
        <v>15876</v>
      </c>
      <c r="K17" s="54">
        <v>17274</v>
      </c>
      <c r="L17" s="54">
        <v>0</v>
      </c>
      <c r="M17" s="54">
        <v>0</v>
      </c>
      <c r="N17" s="67">
        <v>0</v>
      </c>
      <c r="O17" s="68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96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96" t="s">
        <v>83</v>
      </c>
      <c r="B19" s="61" t="s">
        <v>60</v>
      </c>
      <c r="C19" s="53"/>
      <c r="D19" s="53"/>
      <c r="E19" s="66"/>
      <c r="F19" s="54">
        <v>0</v>
      </c>
      <c r="G19" s="54">
        <v>181</v>
      </c>
      <c r="H19" s="54">
        <v>13206</v>
      </c>
      <c r="I19" s="54">
        <v>9636</v>
      </c>
      <c r="J19" s="54">
        <v>2724</v>
      </c>
      <c r="K19" s="54">
        <v>1803</v>
      </c>
      <c r="L19" s="54">
        <v>144</v>
      </c>
      <c r="M19" s="54">
        <v>8</v>
      </c>
      <c r="N19" s="54">
        <v>1517</v>
      </c>
      <c r="O19" s="54">
        <v>2370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96"/>
      <c r="B20" s="62"/>
      <c r="C20" s="53" t="s">
        <v>61</v>
      </c>
      <c r="D20" s="53"/>
      <c r="E20" s="66"/>
      <c r="F20" s="54">
        <v>0</v>
      </c>
      <c r="G20" s="54">
        <v>0</v>
      </c>
      <c r="H20" s="54">
        <v>3349</v>
      </c>
      <c r="I20" s="54">
        <v>2703</v>
      </c>
      <c r="J20" s="54">
        <v>2691</v>
      </c>
      <c r="K20" s="67">
        <v>1774</v>
      </c>
      <c r="L20" s="54">
        <v>0</v>
      </c>
      <c r="M20" s="54">
        <v>0</v>
      </c>
      <c r="N20" s="54">
        <v>1319</v>
      </c>
      <c r="O20" s="54">
        <v>2176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96"/>
      <c r="B21" s="53" t="s">
        <v>62</v>
      </c>
      <c r="C21" s="53"/>
      <c r="D21" s="53"/>
      <c r="E21" s="66" t="s">
        <v>99</v>
      </c>
      <c r="F21" s="54">
        <v>0</v>
      </c>
      <c r="G21" s="54">
        <v>181</v>
      </c>
      <c r="H21" s="54">
        <v>13206</v>
      </c>
      <c r="I21" s="54">
        <v>9636</v>
      </c>
      <c r="J21" s="54">
        <v>2724</v>
      </c>
      <c r="K21" s="54">
        <v>1803</v>
      </c>
      <c r="L21" s="54">
        <v>144</v>
      </c>
      <c r="M21" s="54">
        <v>8</v>
      </c>
      <c r="N21" s="54">
        <v>1517</v>
      </c>
      <c r="O21" s="54">
        <v>2370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96"/>
      <c r="B22" s="61" t="s">
        <v>63</v>
      </c>
      <c r="C22" s="53"/>
      <c r="D22" s="53"/>
      <c r="E22" s="66" t="s">
        <v>100</v>
      </c>
      <c r="F22" s="54">
        <v>930</v>
      </c>
      <c r="G22" s="54">
        <v>1025</v>
      </c>
      <c r="H22" s="54">
        <v>15249</v>
      </c>
      <c r="I22" s="54">
        <v>11890</v>
      </c>
      <c r="J22" s="54">
        <v>5004</v>
      </c>
      <c r="K22" s="54">
        <v>4020</v>
      </c>
      <c r="L22" s="54">
        <v>1261</v>
      </c>
      <c r="M22" s="54">
        <v>1306</v>
      </c>
      <c r="N22" s="54">
        <v>4003</v>
      </c>
      <c r="O22" s="54">
        <v>7702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96"/>
      <c r="B23" s="62" t="s">
        <v>64</v>
      </c>
      <c r="C23" s="53" t="s">
        <v>65</v>
      </c>
      <c r="D23" s="53"/>
      <c r="E23" s="66"/>
      <c r="F23" s="54">
        <v>0</v>
      </c>
      <c r="G23" s="54">
        <v>0</v>
      </c>
      <c r="H23" s="54">
        <v>3779</v>
      </c>
      <c r="I23" s="54">
        <v>3731</v>
      </c>
      <c r="J23" s="54">
        <v>2195</v>
      </c>
      <c r="K23" s="54">
        <v>2137</v>
      </c>
      <c r="L23" s="54">
        <v>21</v>
      </c>
      <c r="M23" s="54">
        <v>21</v>
      </c>
      <c r="N23" s="54">
        <v>673</v>
      </c>
      <c r="O23" s="54">
        <v>604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96"/>
      <c r="B24" s="53" t="s">
        <v>101</v>
      </c>
      <c r="C24" s="53"/>
      <c r="D24" s="53"/>
      <c r="E24" s="66" t="s">
        <v>102</v>
      </c>
      <c r="F24" s="54">
        <f t="shared" ref="F24:O24" si="3">F21-F22</f>
        <v>-930</v>
      </c>
      <c r="G24" s="54">
        <f t="shared" si="3"/>
        <v>-844</v>
      </c>
      <c r="H24" s="54">
        <f t="shared" si="3"/>
        <v>-2043</v>
      </c>
      <c r="I24" s="54">
        <f t="shared" si="3"/>
        <v>-2254</v>
      </c>
      <c r="J24" s="54">
        <f t="shared" si="3"/>
        <v>-2280</v>
      </c>
      <c r="K24" s="54">
        <f t="shared" si="3"/>
        <v>-2217</v>
      </c>
      <c r="L24" s="54">
        <f t="shared" si="3"/>
        <v>-1117</v>
      </c>
      <c r="M24" s="54">
        <f t="shared" si="3"/>
        <v>-1298</v>
      </c>
      <c r="N24" s="54">
        <f t="shared" si="3"/>
        <v>-2486</v>
      </c>
      <c r="O24" s="54">
        <f t="shared" si="3"/>
        <v>-5332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96"/>
      <c r="B25" s="61" t="s">
        <v>66</v>
      </c>
      <c r="C25" s="61"/>
      <c r="D25" s="61"/>
      <c r="E25" s="100" t="s">
        <v>103</v>
      </c>
      <c r="F25" s="92">
        <v>930</v>
      </c>
      <c r="G25" s="92">
        <v>844</v>
      </c>
      <c r="H25" s="92">
        <v>2043</v>
      </c>
      <c r="I25" s="92">
        <v>2254</v>
      </c>
      <c r="J25" s="92">
        <v>2280</v>
      </c>
      <c r="K25" s="92">
        <v>2217</v>
      </c>
      <c r="L25" s="92">
        <v>1117</v>
      </c>
      <c r="M25" s="92">
        <v>1298</v>
      </c>
      <c r="N25" s="92">
        <v>2486</v>
      </c>
      <c r="O25" s="92">
        <v>5332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96"/>
      <c r="B26" s="79" t="s">
        <v>67</v>
      </c>
      <c r="C26" s="79"/>
      <c r="D26" s="79"/>
      <c r="E26" s="101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96"/>
      <c r="B27" s="53" t="s">
        <v>104</v>
      </c>
      <c r="C27" s="53"/>
      <c r="D27" s="53"/>
      <c r="E27" s="66" t="s">
        <v>105</v>
      </c>
      <c r="F27" s="54">
        <f>F24+F25</f>
        <v>0</v>
      </c>
      <c r="G27" s="54">
        <f t="shared" ref="G27:O27" si="4">G24+G25</f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54">
        <f t="shared" si="4"/>
        <v>0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99" t="s">
        <v>68</v>
      </c>
      <c r="B30" s="99"/>
      <c r="C30" s="99"/>
      <c r="D30" s="99"/>
      <c r="E30" s="99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99"/>
      <c r="B31" s="99"/>
      <c r="C31" s="99"/>
      <c r="D31" s="99"/>
      <c r="E31" s="99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96" t="s">
        <v>84</v>
      </c>
      <c r="B32" s="61" t="s">
        <v>49</v>
      </c>
      <c r="C32" s="53"/>
      <c r="D32" s="53"/>
      <c r="E32" s="66" t="s">
        <v>40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2"/>
      <c r="B33" s="63"/>
      <c r="C33" s="61" t="s">
        <v>69</v>
      </c>
      <c r="D33" s="53"/>
      <c r="E33" s="66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2"/>
      <c r="B34" s="63"/>
      <c r="C34" s="62"/>
      <c r="D34" s="53" t="s">
        <v>70</v>
      </c>
      <c r="E34" s="66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2"/>
      <c r="B35" s="62"/>
      <c r="C35" s="53" t="s">
        <v>71</v>
      </c>
      <c r="D35" s="53"/>
      <c r="E35" s="66"/>
      <c r="F35" s="54"/>
      <c r="G35" s="54"/>
      <c r="H35" s="54"/>
      <c r="I35" s="54"/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2"/>
      <c r="B36" s="61" t="s">
        <v>52</v>
      </c>
      <c r="C36" s="53"/>
      <c r="D36" s="53"/>
      <c r="E36" s="66" t="s">
        <v>41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2"/>
      <c r="B37" s="63"/>
      <c r="C37" s="53" t="s">
        <v>72</v>
      </c>
      <c r="D37" s="53"/>
      <c r="E37" s="66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2"/>
      <c r="B38" s="62"/>
      <c r="C38" s="53" t="s">
        <v>73</v>
      </c>
      <c r="D38" s="53"/>
      <c r="E38" s="66"/>
      <c r="F38" s="54"/>
      <c r="G38" s="54"/>
      <c r="H38" s="54"/>
      <c r="I38" s="54"/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2"/>
      <c r="B39" s="47" t="s">
        <v>74</v>
      </c>
      <c r="C39" s="47"/>
      <c r="D39" s="47"/>
      <c r="E39" s="66" t="s">
        <v>107</v>
      </c>
      <c r="F39" s="54">
        <f>F32-F36</f>
        <v>0</v>
      </c>
      <c r="G39" s="54">
        <f t="shared" ref="G39:O39" si="5">G32-G36</f>
        <v>0</v>
      </c>
      <c r="H39" s="54">
        <f t="shared" si="5"/>
        <v>0</v>
      </c>
      <c r="I39" s="54">
        <f t="shared" si="5"/>
        <v>0</v>
      </c>
      <c r="J39" s="54">
        <f t="shared" si="5"/>
        <v>0</v>
      </c>
      <c r="K39" s="54">
        <f t="shared" si="5"/>
        <v>0</v>
      </c>
      <c r="L39" s="54">
        <f t="shared" si="5"/>
        <v>0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96" t="s">
        <v>85</v>
      </c>
      <c r="B40" s="61" t="s">
        <v>75</v>
      </c>
      <c r="C40" s="53"/>
      <c r="D40" s="53"/>
      <c r="E40" s="66" t="s">
        <v>43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97"/>
      <c r="B41" s="62"/>
      <c r="C41" s="53" t="s">
        <v>76</v>
      </c>
      <c r="D41" s="53"/>
      <c r="E41" s="66"/>
      <c r="F41" s="68"/>
      <c r="G41" s="68"/>
      <c r="H41" s="68"/>
      <c r="I41" s="68"/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97"/>
      <c r="B42" s="61" t="s">
        <v>63</v>
      </c>
      <c r="C42" s="53"/>
      <c r="D42" s="53"/>
      <c r="E42" s="66" t="s">
        <v>44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97"/>
      <c r="B43" s="62"/>
      <c r="C43" s="53" t="s">
        <v>77</v>
      </c>
      <c r="D43" s="53"/>
      <c r="E43" s="66"/>
      <c r="F43" s="54"/>
      <c r="G43" s="54"/>
      <c r="H43" s="54"/>
      <c r="I43" s="54"/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97"/>
      <c r="B44" s="53" t="s">
        <v>74</v>
      </c>
      <c r="C44" s="53"/>
      <c r="D44" s="53"/>
      <c r="E44" s="66" t="s">
        <v>108</v>
      </c>
      <c r="F44" s="68">
        <f>F40-F42</f>
        <v>0</v>
      </c>
      <c r="G44" s="68">
        <f t="shared" ref="G44:O44" si="6">G40-G42</f>
        <v>0</v>
      </c>
      <c r="H44" s="68">
        <f t="shared" si="6"/>
        <v>0</v>
      </c>
      <c r="I44" s="68">
        <f t="shared" si="6"/>
        <v>0</v>
      </c>
      <c r="J44" s="68">
        <f t="shared" si="6"/>
        <v>0</v>
      </c>
      <c r="K44" s="68">
        <f t="shared" si="6"/>
        <v>0</v>
      </c>
      <c r="L44" s="68">
        <f t="shared" si="6"/>
        <v>0</v>
      </c>
      <c r="M44" s="68">
        <f t="shared" si="6"/>
        <v>0</v>
      </c>
      <c r="N44" s="68">
        <f t="shared" si="6"/>
        <v>0</v>
      </c>
      <c r="O44" s="68">
        <f t="shared" si="6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96" t="s">
        <v>86</v>
      </c>
      <c r="B45" s="47" t="s">
        <v>78</v>
      </c>
      <c r="C45" s="47"/>
      <c r="D45" s="47"/>
      <c r="E45" s="66" t="s">
        <v>109</v>
      </c>
      <c r="F45" s="54">
        <f>F39+F44</f>
        <v>0</v>
      </c>
      <c r="G45" s="54">
        <f t="shared" ref="G45:O45" si="7">G39+G44</f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97"/>
      <c r="B46" s="53" t="s">
        <v>79</v>
      </c>
      <c r="C46" s="53"/>
      <c r="D46" s="53"/>
      <c r="E46" s="53"/>
      <c r="F46" s="68"/>
      <c r="G46" s="68"/>
      <c r="H46" s="68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97"/>
      <c r="B47" s="53" t="s">
        <v>80</v>
      </c>
      <c r="C47" s="53"/>
      <c r="D47" s="53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97"/>
      <c r="B48" s="53" t="s">
        <v>81</v>
      </c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48" activePane="bottomRight" state="frozen"/>
      <selection activeCell="L8" sqref="L8"/>
      <selection pane="topRight" activeCell="L8" sqref="L8"/>
      <selection pane="bottomLeft" activeCell="L8" sqref="L8"/>
      <selection pane="bottomRight" activeCell="P10" sqref="P10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88" t="s">
        <v>87</v>
      </c>
      <c r="B9" s="88" t="s">
        <v>89</v>
      </c>
      <c r="C9" s="61" t="s">
        <v>3</v>
      </c>
      <c r="D9" s="53"/>
      <c r="E9" s="53"/>
      <c r="F9" s="54">
        <v>213839</v>
      </c>
      <c r="G9" s="55">
        <f>F9/$F$27*100</f>
        <v>28.953660927539687</v>
      </c>
      <c r="H9" s="54">
        <v>199570</v>
      </c>
      <c r="I9" s="55">
        <f t="shared" ref="I9:I45" si="0">(F9/H9-1)*100</f>
        <v>7.1498722252843594</v>
      </c>
    </row>
    <row r="10" spans="1:9" ht="18" customHeight="1">
      <c r="A10" s="88"/>
      <c r="B10" s="88"/>
      <c r="C10" s="63"/>
      <c r="D10" s="61" t="s">
        <v>22</v>
      </c>
      <c r="E10" s="53"/>
      <c r="F10" s="54">
        <v>62186</v>
      </c>
      <c r="G10" s="55">
        <f t="shared" ref="G10:G27" si="1">F10/$F$27*100</f>
        <v>8.4199437821911935</v>
      </c>
      <c r="H10" s="54">
        <v>61873</v>
      </c>
      <c r="I10" s="55">
        <f t="shared" si="0"/>
        <v>0.50587493737170863</v>
      </c>
    </row>
    <row r="11" spans="1:9" ht="18" customHeight="1">
      <c r="A11" s="88"/>
      <c r="B11" s="88"/>
      <c r="C11" s="63"/>
      <c r="D11" s="63"/>
      <c r="E11" s="47" t="s">
        <v>23</v>
      </c>
      <c r="F11" s="54">
        <v>50972</v>
      </c>
      <c r="G11" s="55">
        <f t="shared" si="1"/>
        <v>6.9015755067997553</v>
      </c>
      <c r="H11" s="54">
        <v>51793</v>
      </c>
      <c r="I11" s="55">
        <f t="shared" si="0"/>
        <v>-1.5851562952522547</v>
      </c>
    </row>
    <row r="12" spans="1:9" ht="18" customHeight="1">
      <c r="A12" s="88"/>
      <c r="B12" s="88"/>
      <c r="C12" s="63"/>
      <c r="D12" s="63"/>
      <c r="E12" s="47" t="s">
        <v>24</v>
      </c>
      <c r="F12" s="54">
        <v>2724</v>
      </c>
      <c r="G12" s="55">
        <f t="shared" si="1"/>
        <v>0.36882782077459259</v>
      </c>
      <c r="H12" s="54">
        <v>3126</v>
      </c>
      <c r="I12" s="55">
        <f t="shared" si="0"/>
        <v>-12.85988483685221</v>
      </c>
    </row>
    <row r="13" spans="1:9" ht="18" customHeight="1">
      <c r="A13" s="88"/>
      <c r="B13" s="88"/>
      <c r="C13" s="63"/>
      <c r="D13" s="62"/>
      <c r="E13" s="47" t="s">
        <v>25</v>
      </c>
      <c r="F13" s="54">
        <v>316</v>
      </c>
      <c r="G13" s="55">
        <f t="shared" si="1"/>
        <v>4.2786193599402077E-2</v>
      </c>
      <c r="H13" s="54">
        <v>391</v>
      </c>
      <c r="I13" s="55">
        <f t="shared" si="0"/>
        <v>-19.181585677749357</v>
      </c>
    </row>
    <row r="14" spans="1:9" ht="18" customHeight="1">
      <c r="A14" s="88"/>
      <c r="B14" s="88"/>
      <c r="C14" s="63"/>
      <c r="D14" s="61" t="s">
        <v>26</v>
      </c>
      <c r="E14" s="53"/>
      <c r="F14" s="54">
        <v>48463</v>
      </c>
      <c r="G14" s="55">
        <f t="shared" si="1"/>
        <v>6.5618585455943759</v>
      </c>
      <c r="H14" s="54">
        <v>41247</v>
      </c>
      <c r="I14" s="55">
        <f t="shared" si="0"/>
        <v>17.494605668291019</v>
      </c>
    </row>
    <row r="15" spans="1:9" ht="18" customHeight="1">
      <c r="A15" s="88"/>
      <c r="B15" s="88"/>
      <c r="C15" s="63"/>
      <c r="D15" s="63"/>
      <c r="E15" s="47" t="s">
        <v>27</v>
      </c>
      <c r="F15" s="54">
        <v>1768</v>
      </c>
      <c r="G15" s="55">
        <f t="shared" si="1"/>
        <v>0.23938604520171797</v>
      </c>
      <c r="H15" s="54">
        <v>1686</v>
      </c>
      <c r="I15" s="55">
        <f t="shared" si="0"/>
        <v>4.8635824436536135</v>
      </c>
    </row>
    <row r="16" spans="1:9" ht="18" customHeight="1">
      <c r="A16" s="88"/>
      <c r="B16" s="88"/>
      <c r="C16" s="63"/>
      <c r="D16" s="62"/>
      <c r="E16" s="47" t="s">
        <v>28</v>
      </c>
      <c r="F16" s="54">
        <v>46695</v>
      </c>
      <c r="G16" s="55">
        <f t="shared" si="1"/>
        <v>6.3224725003926574</v>
      </c>
      <c r="H16" s="54">
        <v>39561</v>
      </c>
      <c r="I16" s="55">
        <f t="shared" si="0"/>
        <v>18.03291120042465</v>
      </c>
    </row>
    <row r="17" spans="1:9" ht="18" customHeight="1">
      <c r="A17" s="88"/>
      <c r="B17" s="88"/>
      <c r="C17" s="63"/>
      <c r="D17" s="89" t="s">
        <v>29</v>
      </c>
      <c r="E17" s="90"/>
      <c r="F17" s="84">
        <v>27183</v>
      </c>
      <c r="G17" s="55">
        <f t="shared" si="1"/>
        <v>3.6805604449764133</v>
      </c>
      <c r="H17" s="54">
        <v>24368</v>
      </c>
      <c r="I17" s="55">
        <f t="shared" si="0"/>
        <v>11.552035456336185</v>
      </c>
    </row>
    <row r="18" spans="1:9" ht="18" customHeight="1">
      <c r="A18" s="88"/>
      <c r="B18" s="88"/>
      <c r="C18" s="63"/>
      <c r="D18" s="89" t="s">
        <v>93</v>
      </c>
      <c r="E18" s="91"/>
      <c r="F18" s="54">
        <v>4229</v>
      </c>
      <c r="G18" s="55">
        <f t="shared" si="1"/>
        <v>0.57260383775908663</v>
      </c>
      <c r="H18" s="54">
        <v>3843</v>
      </c>
      <c r="I18" s="55">
        <f t="shared" si="0"/>
        <v>10.044236273744467</v>
      </c>
    </row>
    <row r="19" spans="1:9" ht="18" customHeight="1">
      <c r="A19" s="88"/>
      <c r="B19" s="88"/>
      <c r="C19" s="62"/>
      <c r="D19" s="89" t="s">
        <v>94</v>
      </c>
      <c r="E19" s="91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88"/>
      <c r="B20" s="88"/>
      <c r="C20" s="53" t="s">
        <v>4</v>
      </c>
      <c r="D20" s="53"/>
      <c r="E20" s="53"/>
      <c r="F20" s="54">
        <v>24525</v>
      </c>
      <c r="G20" s="55">
        <f t="shared" si="1"/>
        <v>3.3206689810928349</v>
      </c>
      <c r="H20" s="54">
        <v>22015</v>
      </c>
      <c r="I20" s="55">
        <f t="shared" si="0"/>
        <v>11.40131728367022</v>
      </c>
    </row>
    <row r="21" spans="1:9" ht="18" customHeight="1">
      <c r="A21" s="88"/>
      <c r="B21" s="88"/>
      <c r="C21" s="53" t="s">
        <v>5</v>
      </c>
      <c r="D21" s="53"/>
      <c r="E21" s="53"/>
      <c r="F21" s="54">
        <v>144481</v>
      </c>
      <c r="G21" s="55">
        <f t="shared" si="1"/>
        <v>19.562633029858265</v>
      </c>
      <c r="H21" s="54">
        <v>118811</v>
      </c>
      <c r="I21" s="55">
        <f t="shared" si="0"/>
        <v>21.605743575931523</v>
      </c>
    </row>
    <row r="22" spans="1:9" ht="18" customHeight="1">
      <c r="A22" s="88"/>
      <c r="B22" s="88"/>
      <c r="C22" s="53" t="s">
        <v>30</v>
      </c>
      <c r="D22" s="53"/>
      <c r="E22" s="53"/>
      <c r="F22" s="54">
        <v>7395</v>
      </c>
      <c r="G22" s="55">
        <f t="shared" si="1"/>
        <v>1.0012781698341087</v>
      </c>
      <c r="H22" s="54">
        <v>7419</v>
      </c>
      <c r="I22" s="55">
        <f t="shared" si="0"/>
        <v>-0.32349373230893264</v>
      </c>
    </row>
    <row r="23" spans="1:9" ht="18" customHeight="1">
      <c r="A23" s="88"/>
      <c r="B23" s="88"/>
      <c r="C23" s="53" t="s">
        <v>6</v>
      </c>
      <c r="D23" s="53"/>
      <c r="E23" s="53"/>
      <c r="F23" s="54">
        <v>169558</v>
      </c>
      <c r="G23" s="55">
        <f t="shared" si="1"/>
        <v>22.958042450403219</v>
      </c>
      <c r="H23" s="54">
        <v>142366</v>
      </c>
      <c r="I23" s="55">
        <f t="shared" si="0"/>
        <v>19.100066027000828</v>
      </c>
    </row>
    <row r="24" spans="1:9" ht="18" customHeight="1">
      <c r="A24" s="88"/>
      <c r="B24" s="88"/>
      <c r="C24" s="53" t="s">
        <v>31</v>
      </c>
      <c r="D24" s="53"/>
      <c r="E24" s="53"/>
      <c r="F24" s="54">
        <v>2659</v>
      </c>
      <c r="G24" s="55">
        <f t="shared" si="1"/>
        <v>0.36002686323041178</v>
      </c>
      <c r="H24" s="54">
        <v>1495</v>
      </c>
      <c r="I24" s="55">
        <f t="shared" si="0"/>
        <v>77.859531772575252</v>
      </c>
    </row>
    <row r="25" spans="1:9" ht="18" customHeight="1">
      <c r="A25" s="88"/>
      <c r="B25" s="88"/>
      <c r="C25" s="53" t="s">
        <v>7</v>
      </c>
      <c r="D25" s="53"/>
      <c r="E25" s="53"/>
      <c r="F25" s="54">
        <v>84957</v>
      </c>
      <c r="G25" s="55">
        <f t="shared" si="1"/>
        <v>11.50312230893798</v>
      </c>
      <c r="H25" s="54">
        <v>83683</v>
      </c>
      <c r="I25" s="55">
        <f t="shared" si="0"/>
        <v>1.5224119594182906</v>
      </c>
    </row>
    <row r="26" spans="1:9" ht="18" customHeight="1">
      <c r="A26" s="88"/>
      <c r="B26" s="88"/>
      <c r="C26" s="53" t="s">
        <v>8</v>
      </c>
      <c r="D26" s="53"/>
      <c r="E26" s="53"/>
      <c r="F26" s="54">
        <v>91142</v>
      </c>
      <c r="G26" s="55">
        <f t="shared" si="1"/>
        <v>12.340567269103493</v>
      </c>
      <c r="H26" s="54">
        <v>79744</v>
      </c>
      <c r="I26" s="55">
        <f t="shared" si="0"/>
        <v>14.293238362760841</v>
      </c>
    </row>
    <row r="27" spans="1:9" ht="18" customHeight="1">
      <c r="A27" s="88"/>
      <c r="B27" s="88"/>
      <c r="C27" s="53" t="s">
        <v>9</v>
      </c>
      <c r="D27" s="53"/>
      <c r="E27" s="53"/>
      <c r="F27" s="54">
        <f>SUM(F9,F20:F26)</f>
        <v>738556</v>
      </c>
      <c r="G27" s="55">
        <f t="shared" si="1"/>
        <v>100</v>
      </c>
      <c r="H27" s="54">
        <f>SUM(H9,H20:H26)</f>
        <v>655103</v>
      </c>
      <c r="I27" s="55">
        <f t="shared" si="0"/>
        <v>12.738912812183735</v>
      </c>
    </row>
    <row r="28" spans="1:9" ht="18" customHeight="1">
      <c r="A28" s="88"/>
      <c r="B28" s="88" t="s">
        <v>88</v>
      </c>
      <c r="C28" s="61" t="s">
        <v>10</v>
      </c>
      <c r="D28" s="53"/>
      <c r="E28" s="53"/>
      <c r="F28" s="54">
        <v>255246</v>
      </c>
      <c r="G28" s="55">
        <f t="shared" ref="G28:G45" si="2">F28/$F$45*100</f>
        <v>34.914125635371811</v>
      </c>
      <c r="H28" s="54">
        <v>250252</v>
      </c>
      <c r="I28" s="55">
        <f t="shared" si="0"/>
        <v>1.9955884468455753</v>
      </c>
    </row>
    <row r="29" spans="1:9" ht="18" customHeight="1">
      <c r="A29" s="88"/>
      <c r="B29" s="88"/>
      <c r="C29" s="63"/>
      <c r="D29" s="53" t="s">
        <v>11</v>
      </c>
      <c r="E29" s="53"/>
      <c r="F29" s="54">
        <v>166242</v>
      </c>
      <c r="G29" s="55">
        <f t="shared" si="2"/>
        <v>22.739608353805664</v>
      </c>
      <c r="H29" s="54">
        <v>164184</v>
      </c>
      <c r="I29" s="55">
        <f t="shared" si="0"/>
        <v>1.2534717146615915</v>
      </c>
    </row>
    <row r="30" spans="1:9" ht="18" customHeight="1">
      <c r="A30" s="88"/>
      <c r="B30" s="88"/>
      <c r="C30" s="63"/>
      <c r="D30" s="53" t="s">
        <v>32</v>
      </c>
      <c r="E30" s="53"/>
      <c r="F30" s="54">
        <v>11879</v>
      </c>
      <c r="G30" s="55">
        <f t="shared" si="2"/>
        <v>1.6248830478149776</v>
      </c>
      <c r="H30" s="54">
        <v>10542</v>
      </c>
      <c r="I30" s="55">
        <f t="shared" si="0"/>
        <v>12.682602921646758</v>
      </c>
    </row>
    <row r="31" spans="1:9" ht="18" customHeight="1">
      <c r="A31" s="88"/>
      <c r="B31" s="88"/>
      <c r="C31" s="62"/>
      <c r="D31" s="53" t="s">
        <v>12</v>
      </c>
      <c r="E31" s="53"/>
      <c r="F31" s="54">
        <v>77125</v>
      </c>
      <c r="G31" s="55">
        <f t="shared" si="2"/>
        <v>10.549634233751169</v>
      </c>
      <c r="H31" s="54">
        <v>75526</v>
      </c>
      <c r="I31" s="55">
        <f t="shared" si="0"/>
        <v>2.117151709345122</v>
      </c>
    </row>
    <row r="32" spans="1:9" ht="18" customHeight="1">
      <c r="A32" s="88"/>
      <c r="B32" s="88"/>
      <c r="C32" s="61" t="s">
        <v>13</v>
      </c>
      <c r="D32" s="53"/>
      <c r="E32" s="53"/>
      <c r="F32" s="54">
        <v>355506</v>
      </c>
      <c r="G32" s="55">
        <f t="shared" si="2"/>
        <v>48.628308173795048</v>
      </c>
      <c r="H32" s="54">
        <v>291924</v>
      </c>
      <c r="I32" s="55">
        <f t="shared" si="0"/>
        <v>21.780326386319725</v>
      </c>
    </row>
    <row r="33" spans="1:9" ht="18" customHeight="1">
      <c r="A33" s="88"/>
      <c r="B33" s="88"/>
      <c r="C33" s="63"/>
      <c r="D33" s="53" t="s">
        <v>14</v>
      </c>
      <c r="E33" s="53"/>
      <c r="F33" s="54">
        <v>30224</v>
      </c>
      <c r="G33" s="55">
        <f t="shared" si="2"/>
        <v>4.1342255439986433</v>
      </c>
      <c r="H33" s="54">
        <v>24698</v>
      </c>
      <c r="I33" s="55">
        <f t="shared" si="0"/>
        <v>22.374281318325373</v>
      </c>
    </row>
    <row r="34" spans="1:9" ht="18" customHeight="1">
      <c r="A34" s="88"/>
      <c r="B34" s="88"/>
      <c r="C34" s="63"/>
      <c r="D34" s="53" t="s">
        <v>33</v>
      </c>
      <c r="E34" s="53"/>
      <c r="F34" s="54">
        <v>3714</v>
      </c>
      <c r="G34" s="55">
        <f t="shared" si="2"/>
        <v>0.50802387739581001</v>
      </c>
      <c r="H34" s="54">
        <v>2847</v>
      </c>
      <c r="I34" s="55">
        <f t="shared" si="0"/>
        <v>30.453108535300323</v>
      </c>
    </row>
    <row r="35" spans="1:9" ht="18" customHeight="1">
      <c r="A35" s="88"/>
      <c r="B35" s="88"/>
      <c r="C35" s="63"/>
      <c r="D35" s="53" t="s">
        <v>34</v>
      </c>
      <c r="E35" s="53"/>
      <c r="F35" s="54">
        <v>218522</v>
      </c>
      <c r="G35" s="55">
        <f t="shared" si="2"/>
        <v>29.890789912839843</v>
      </c>
      <c r="H35" s="54">
        <v>192744</v>
      </c>
      <c r="I35" s="55">
        <f t="shared" si="0"/>
        <v>13.37421657742912</v>
      </c>
    </row>
    <row r="36" spans="1:9" ht="18" customHeight="1">
      <c r="A36" s="88"/>
      <c r="B36" s="88"/>
      <c r="C36" s="63"/>
      <c r="D36" s="53" t="s">
        <v>35</v>
      </c>
      <c r="E36" s="53"/>
      <c r="F36" s="54">
        <v>7037</v>
      </c>
      <c r="G36" s="55">
        <f t="shared" si="2"/>
        <v>0.96256435789830763</v>
      </c>
      <c r="H36" s="54">
        <v>6956</v>
      </c>
      <c r="I36" s="55">
        <f t="shared" si="0"/>
        <v>1.1644623346751093</v>
      </c>
    </row>
    <row r="37" spans="1:9" ht="18" customHeight="1">
      <c r="A37" s="88"/>
      <c r="B37" s="88"/>
      <c r="C37" s="63"/>
      <c r="D37" s="53" t="s">
        <v>15</v>
      </c>
      <c r="E37" s="53"/>
      <c r="F37" s="54">
        <v>30967</v>
      </c>
      <c r="G37" s="55">
        <f t="shared" si="2"/>
        <v>4.2358576767140681</v>
      </c>
      <c r="H37" s="54">
        <v>6614</v>
      </c>
      <c r="I37" s="55">
        <f t="shared" si="0"/>
        <v>368.20381009978831</v>
      </c>
    </row>
    <row r="38" spans="1:9" ht="18" customHeight="1">
      <c r="A38" s="88"/>
      <c r="B38" s="88"/>
      <c r="C38" s="62"/>
      <c r="D38" s="53" t="s">
        <v>36</v>
      </c>
      <c r="E38" s="53"/>
      <c r="F38" s="54">
        <f>1345+63697</f>
        <v>65042</v>
      </c>
      <c r="G38" s="55">
        <f t="shared" si="2"/>
        <v>8.8968468049483782</v>
      </c>
      <c r="H38" s="54">
        <v>58065</v>
      </c>
      <c r="I38" s="55">
        <f t="shared" si="0"/>
        <v>12.015844312408497</v>
      </c>
    </row>
    <row r="39" spans="1:9" ht="18" customHeight="1">
      <c r="A39" s="88"/>
      <c r="B39" s="88"/>
      <c r="C39" s="61" t="s">
        <v>16</v>
      </c>
      <c r="D39" s="53"/>
      <c r="E39" s="53"/>
      <c r="F39" s="54">
        <v>120316</v>
      </c>
      <c r="G39" s="55">
        <f t="shared" si="2"/>
        <v>16.457566190833138</v>
      </c>
      <c r="H39" s="54">
        <v>106509</v>
      </c>
      <c r="I39" s="55">
        <f t="shared" si="0"/>
        <v>12.963223765127839</v>
      </c>
    </row>
    <row r="40" spans="1:9" ht="18" customHeight="1">
      <c r="A40" s="88"/>
      <c r="B40" s="88"/>
      <c r="C40" s="63"/>
      <c r="D40" s="61" t="s">
        <v>17</v>
      </c>
      <c r="E40" s="53"/>
      <c r="F40" s="54">
        <v>119861</v>
      </c>
      <c r="G40" s="55">
        <f t="shared" si="2"/>
        <v>16.395328478335806</v>
      </c>
      <c r="H40" s="54">
        <v>106398</v>
      </c>
      <c r="I40" s="55">
        <f t="shared" si="0"/>
        <v>12.653433335213071</v>
      </c>
    </row>
    <row r="41" spans="1:9" ht="18" customHeight="1">
      <c r="A41" s="88"/>
      <c r="B41" s="88"/>
      <c r="C41" s="63"/>
      <c r="D41" s="63"/>
      <c r="E41" s="57" t="s">
        <v>91</v>
      </c>
      <c r="F41" s="54">
        <v>80413</v>
      </c>
      <c r="G41" s="55">
        <f t="shared" si="2"/>
        <v>10.999387197907719</v>
      </c>
      <c r="H41" s="54">
        <v>72971</v>
      </c>
      <c r="I41" s="58">
        <f t="shared" si="0"/>
        <v>10.198572035466146</v>
      </c>
    </row>
    <row r="42" spans="1:9" ht="18" customHeight="1">
      <c r="A42" s="88"/>
      <c r="B42" s="88"/>
      <c r="C42" s="63"/>
      <c r="D42" s="62"/>
      <c r="E42" s="47" t="s">
        <v>37</v>
      </c>
      <c r="F42" s="54">
        <v>32829</v>
      </c>
      <c r="G42" s="55">
        <f t="shared" si="2"/>
        <v>4.4905535463185364</v>
      </c>
      <c r="H42" s="54">
        <v>32581</v>
      </c>
      <c r="I42" s="58">
        <f t="shared" si="0"/>
        <v>0.76117982873453727</v>
      </c>
    </row>
    <row r="43" spans="1:9" ht="18" customHeight="1">
      <c r="A43" s="88"/>
      <c r="B43" s="88"/>
      <c r="C43" s="63"/>
      <c r="D43" s="53" t="s">
        <v>38</v>
      </c>
      <c r="E43" s="53"/>
      <c r="F43" s="54">
        <v>455</v>
      </c>
      <c r="G43" s="55">
        <f t="shared" si="2"/>
        <v>6.2237712497332676E-2</v>
      </c>
      <c r="H43" s="54">
        <v>112</v>
      </c>
      <c r="I43" s="58">
        <f t="shared" si="0"/>
        <v>306.25</v>
      </c>
    </row>
    <row r="44" spans="1:9" ht="18" customHeight="1">
      <c r="A44" s="88"/>
      <c r="B44" s="88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88"/>
      <c r="B45" s="88"/>
      <c r="C45" s="47" t="s">
        <v>18</v>
      </c>
      <c r="D45" s="47"/>
      <c r="E45" s="47"/>
      <c r="F45" s="54">
        <f>SUM(F28,F32,F39)</f>
        <v>731068</v>
      </c>
      <c r="G45" s="55">
        <f t="shared" si="2"/>
        <v>100</v>
      </c>
      <c r="H45" s="54">
        <f>SUM(H28,H32,H39)</f>
        <v>648685</v>
      </c>
      <c r="I45" s="55">
        <f t="shared" si="0"/>
        <v>12.700000770790144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22" activePane="bottomRight" state="frozen"/>
      <selection activeCell="L8" sqref="L8"/>
      <selection pane="topRight" activeCell="L8" sqref="L8"/>
      <selection pane="bottomLeft" activeCell="L8" sqref="L8"/>
      <selection pane="bottomRight" activeCell="P31" sqref="P31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250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88" t="s">
        <v>115</v>
      </c>
      <c r="B7" s="61" t="s">
        <v>116</v>
      </c>
      <c r="C7" s="53"/>
      <c r="D7" s="66" t="s">
        <v>117</v>
      </c>
      <c r="E7" s="70">
        <v>512306</v>
      </c>
      <c r="F7" s="36">
        <v>516669</v>
      </c>
      <c r="G7" s="36">
        <v>525620</v>
      </c>
      <c r="H7" s="36">
        <v>655103</v>
      </c>
      <c r="I7" s="36">
        <v>738556</v>
      </c>
    </row>
    <row r="8" spans="1:9" ht="27" customHeight="1">
      <c r="A8" s="88"/>
      <c r="B8" s="79"/>
      <c r="C8" s="53" t="s">
        <v>118</v>
      </c>
      <c r="D8" s="66" t="s">
        <v>41</v>
      </c>
      <c r="E8" s="71">
        <v>328716</v>
      </c>
      <c r="F8" s="71">
        <v>341298</v>
      </c>
      <c r="G8" s="71">
        <v>340159</v>
      </c>
      <c r="H8" s="71">
        <v>341628</v>
      </c>
      <c r="I8" s="87">
        <v>384037</v>
      </c>
    </row>
    <row r="9" spans="1:9" ht="27" customHeight="1">
      <c r="A9" s="88"/>
      <c r="B9" s="53" t="s">
        <v>119</v>
      </c>
      <c r="C9" s="53"/>
      <c r="D9" s="66"/>
      <c r="E9" s="71">
        <v>508238</v>
      </c>
      <c r="F9" s="71">
        <v>511089</v>
      </c>
      <c r="G9" s="71">
        <v>519955</v>
      </c>
      <c r="H9" s="71">
        <v>648685</v>
      </c>
      <c r="I9" s="72">
        <v>731068</v>
      </c>
    </row>
    <row r="10" spans="1:9" ht="27" customHeight="1">
      <c r="A10" s="88"/>
      <c r="B10" s="53" t="s">
        <v>120</v>
      </c>
      <c r="C10" s="53"/>
      <c r="D10" s="66"/>
      <c r="E10" s="71">
        <v>4068</v>
      </c>
      <c r="F10" s="71">
        <v>5580</v>
      </c>
      <c r="G10" s="71">
        <v>5665</v>
      </c>
      <c r="H10" s="71">
        <v>6418</v>
      </c>
      <c r="I10" s="72">
        <v>7488</v>
      </c>
    </row>
    <row r="11" spans="1:9" ht="27" customHeight="1">
      <c r="A11" s="88"/>
      <c r="B11" s="53" t="s">
        <v>121</v>
      </c>
      <c r="C11" s="53"/>
      <c r="D11" s="66"/>
      <c r="E11" s="71">
        <v>3037</v>
      </c>
      <c r="F11" s="71">
        <v>4490</v>
      </c>
      <c r="G11" s="71">
        <v>4592</v>
      </c>
      <c r="H11" s="71">
        <v>5570</v>
      </c>
      <c r="I11" s="72">
        <v>6432</v>
      </c>
    </row>
    <row r="12" spans="1:9" ht="27" customHeight="1">
      <c r="A12" s="88"/>
      <c r="B12" s="53" t="s">
        <v>122</v>
      </c>
      <c r="C12" s="53"/>
      <c r="D12" s="66"/>
      <c r="E12" s="71">
        <v>1031</v>
      </c>
      <c r="F12" s="71">
        <v>1090</v>
      </c>
      <c r="G12" s="71">
        <v>1073</v>
      </c>
      <c r="H12" s="71">
        <v>849</v>
      </c>
      <c r="I12" s="72">
        <v>1057</v>
      </c>
    </row>
    <row r="13" spans="1:9" ht="27" customHeight="1">
      <c r="A13" s="88"/>
      <c r="B13" s="53" t="s">
        <v>123</v>
      </c>
      <c r="C13" s="53"/>
      <c r="D13" s="66"/>
      <c r="E13" s="71">
        <v>32</v>
      </c>
      <c r="F13" s="71">
        <v>59</v>
      </c>
      <c r="G13" s="71">
        <v>-17</v>
      </c>
      <c r="H13" s="71">
        <v>-225</v>
      </c>
      <c r="I13" s="72">
        <v>208</v>
      </c>
    </row>
    <row r="14" spans="1:9" ht="27" customHeight="1">
      <c r="A14" s="88"/>
      <c r="B14" s="53" t="s">
        <v>124</v>
      </c>
      <c r="C14" s="53"/>
      <c r="D14" s="66"/>
      <c r="E14" s="71">
        <v>0</v>
      </c>
      <c r="F14" s="71">
        <v>0</v>
      </c>
      <c r="G14" s="71">
        <v>0</v>
      </c>
      <c r="H14" s="71">
        <v>0</v>
      </c>
      <c r="I14" s="72">
        <v>11</v>
      </c>
    </row>
    <row r="15" spans="1:9" ht="27" customHeight="1">
      <c r="A15" s="88"/>
      <c r="B15" s="53" t="s">
        <v>125</v>
      </c>
      <c r="C15" s="53"/>
      <c r="D15" s="66"/>
      <c r="E15" s="71">
        <v>-52</v>
      </c>
      <c r="F15" s="71">
        <v>4178</v>
      </c>
      <c r="G15" s="71">
        <v>2046</v>
      </c>
      <c r="H15" s="71">
        <v>247</v>
      </c>
      <c r="I15" s="72">
        <v>10029</v>
      </c>
    </row>
    <row r="16" spans="1:9" ht="27" customHeight="1">
      <c r="A16" s="88"/>
      <c r="B16" s="53" t="s">
        <v>126</v>
      </c>
      <c r="C16" s="53"/>
      <c r="D16" s="66" t="s">
        <v>42</v>
      </c>
      <c r="E16" s="71">
        <v>52823</v>
      </c>
      <c r="F16" s="71">
        <v>56844</v>
      </c>
      <c r="G16" s="71">
        <v>58599</v>
      </c>
      <c r="H16" s="107">
        <v>61213</v>
      </c>
      <c r="I16" s="72">
        <v>87593</v>
      </c>
    </row>
    <row r="17" spans="1:9" ht="27" customHeight="1">
      <c r="A17" s="88"/>
      <c r="B17" s="53" t="s">
        <v>127</v>
      </c>
      <c r="C17" s="53"/>
      <c r="D17" s="66" t="s">
        <v>43</v>
      </c>
      <c r="E17" s="71">
        <v>102786</v>
      </c>
      <c r="F17" s="71">
        <v>110647</v>
      </c>
      <c r="G17" s="71">
        <v>132488</v>
      </c>
      <c r="H17" s="71">
        <v>166128</v>
      </c>
      <c r="I17" s="72">
        <v>155679</v>
      </c>
    </row>
    <row r="18" spans="1:9" ht="27" customHeight="1">
      <c r="A18" s="88"/>
      <c r="B18" s="53" t="s">
        <v>128</v>
      </c>
      <c r="C18" s="53"/>
      <c r="D18" s="66" t="s">
        <v>44</v>
      </c>
      <c r="E18" s="71">
        <v>1072586</v>
      </c>
      <c r="F18" s="71">
        <v>1073166</v>
      </c>
      <c r="G18" s="71">
        <v>1079683</v>
      </c>
      <c r="H18" s="71">
        <v>1093160</v>
      </c>
      <c r="I18" s="72">
        <v>1105359</v>
      </c>
    </row>
    <row r="19" spans="1:9" ht="27" customHeight="1">
      <c r="A19" s="88"/>
      <c r="B19" s="53" t="s">
        <v>129</v>
      </c>
      <c r="C19" s="53"/>
      <c r="D19" s="66" t="s">
        <v>130</v>
      </c>
      <c r="E19" s="71">
        <f>E17+E18-E16</f>
        <v>1122549</v>
      </c>
      <c r="F19" s="71">
        <f>F17+F18-F16</f>
        <v>1126969</v>
      </c>
      <c r="G19" s="71">
        <f>G17+G18-G16</f>
        <v>1153572</v>
      </c>
      <c r="H19" s="71">
        <f>H17+H18-H16</f>
        <v>1198075</v>
      </c>
      <c r="I19" s="71">
        <f>I17+I18-I16</f>
        <v>1173445</v>
      </c>
    </row>
    <row r="20" spans="1:9" ht="27" customHeight="1">
      <c r="A20" s="88"/>
      <c r="B20" s="53" t="s">
        <v>131</v>
      </c>
      <c r="C20" s="53"/>
      <c r="D20" s="66" t="s">
        <v>132</v>
      </c>
      <c r="E20" s="73">
        <f>E18/E8</f>
        <v>3.2629564730648948</v>
      </c>
      <c r="F20" s="73">
        <f>F18/F8</f>
        <v>3.1443665066891691</v>
      </c>
      <c r="G20" s="73">
        <f>G18/G8</f>
        <v>3.174053898324019</v>
      </c>
      <c r="H20" s="73">
        <f>H18/H8</f>
        <v>3.1998548128373554</v>
      </c>
      <c r="I20" s="73">
        <f>I18/I8</f>
        <v>2.8782617299895583</v>
      </c>
    </row>
    <row r="21" spans="1:9" ht="27" customHeight="1">
      <c r="A21" s="88"/>
      <c r="B21" s="53" t="s">
        <v>133</v>
      </c>
      <c r="C21" s="53"/>
      <c r="D21" s="66" t="s">
        <v>134</v>
      </c>
      <c r="E21" s="73">
        <f>E19/E8</f>
        <v>3.4149508998649289</v>
      </c>
      <c r="F21" s="73">
        <f>F19/F8</f>
        <v>3.3020088016923625</v>
      </c>
      <c r="G21" s="73">
        <f>G19/G8</f>
        <v>3.3912729047298469</v>
      </c>
      <c r="H21" s="73">
        <f>H19/H8</f>
        <v>3.5069578605969065</v>
      </c>
      <c r="I21" s="73">
        <f>I19/I8</f>
        <v>3.055551939005877</v>
      </c>
    </row>
    <row r="22" spans="1:9" ht="27" customHeight="1">
      <c r="A22" s="88"/>
      <c r="B22" s="53" t="s">
        <v>135</v>
      </c>
      <c r="C22" s="53"/>
      <c r="D22" s="66" t="s">
        <v>136</v>
      </c>
      <c r="E22" s="71">
        <f>E18/E24*1000000</f>
        <v>759129.34668444551</v>
      </c>
      <c r="F22" s="71">
        <f>F18/F24*1000000</f>
        <v>759539.84525619354</v>
      </c>
      <c r="G22" s="71">
        <f>G18/G24*1000000</f>
        <v>764152.29213909386</v>
      </c>
      <c r="H22" s="71">
        <f>H18/H24*1000000</f>
        <v>773310.88489753183</v>
      </c>
      <c r="I22" s="71">
        <f>I18/I24*1000000</f>
        <v>781940.56352176343</v>
      </c>
    </row>
    <row r="23" spans="1:9" ht="27" customHeight="1">
      <c r="A23" s="88"/>
      <c r="B23" s="53" t="s">
        <v>137</v>
      </c>
      <c r="C23" s="53"/>
      <c r="D23" s="66" t="s">
        <v>138</v>
      </c>
      <c r="E23" s="71">
        <f>E19/E24*1000000</f>
        <v>794490.96761590918</v>
      </c>
      <c r="F23" s="71">
        <f>F19/F24*1000000</f>
        <v>797619.24983509281</v>
      </c>
      <c r="G23" s="71">
        <f>G19/G24*1000000</f>
        <v>816447.68691132381</v>
      </c>
      <c r="H23" s="71">
        <f>H19/H24*1000000</f>
        <v>847528.6677372118</v>
      </c>
      <c r="I23" s="71">
        <f>I19/I24*1000000</f>
        <v>830105.19167238486</v>
      </c>
    </row>
    <row r="24" spans="1:9" ht="27" customHeight="1">
      <c r="A24" s="88"/>
      <c r="B24" s="74" t="s">
        <v>139</v>
      </c>
      <c r="C24" s="75"/>
      <c r="D24" s="66" t="s">
        <v>140</v>
      </c>
      <c r="E24" s="71">
        <v>1412916</v>
      </c>
      <c r="F24" s="71">
        <f>E24</f>
        <v>1412916</v>
      </c>
      <c r="G24" s="71">
        <f>F24</f>
        <v>1412916</v>
      </c>
      <c r="H24" s="72">
        <v>1413610</v>
      </c>
      <c r="I24" s="72">
        <f>H24</f>
        <v>1413610</v>
      </c>
    </row>
    <row r="25" spans="1:9" ht="27" customHeight="1">
      <c r="A25" s="88"/>
      <c r="B25" s="47" t="s">
        <v>141</v>
      </c>
      <c r="C25" s="47"/>
      <c r="D25" s="47"/>
      <c r="E25" s="71">
        <v>331724</v>
      </c>
      <c r="F25" s="71">
        <v>332108</v>
      </c>
      <c r="G25" s="71">
        <v>334637</v>
      </c>
      <c r="H25" s="71">
        <v>337982</v>
      </c>
      <c r="I25" s="54">
        <v>354095</v>
      </c>
    </row>
    <row r="26" spans="1:9" ht="27" customHeight="1">
      <c r="A26" s="88"/>
      <c r="B26" s="47" t="s">
        <v>142</v>
      </c>
      <c r="C26" s="47"/>
      <c r="D26" s="47"/>
      <c r="E26" s="76">
        <v>0.56399999999999995</v>
      </c>
      <c r="F26" s="76">
        <v>0.56499999999999995</v>
      </c>
      <c r="G26" s="76">
        <v>0.57299999999999995</v>
      </c>
      <c r="H26" s="76">
        <v>0.57599999999999996</v>
      </c>
      <c r="I26" s="77">
        <v>0.54800000000000004</v>
      </c>
    </row>
    <row r="27" spans="1:9" ht="27" customHeight="1">
      <c r="A27" s="88"/>
      <c r="B27" s="47" t="s">
        <v>143</v>
      </c>
      <c r="C27" s="47"/>
      <c r="D27" s="47"/>
      <c r="E27" s="58">
        <v>0.31080054503141163</v>
      </c>
      <c r="F27" s="58">
        <v>0.3</v>
      </c>
      <c r="G27" s="58">
        <v>0.3</v>
      </c>
      <c r="H27" s="58">
        <v>0.3</v>
      </c>
      <c r="I27" s="55">
        <v>0.3</v>
      </c>
    </row>
    <row r="28" spans="1:9" ht="27" customHeight="1">
      <c r="A28" s="88"/>
      <c r="B28" s="47" t="s">
        <v>144</v>
      </c>
      <c r="C28" s="47"/>
      <c r="D28" s="47"/>
      <c r="E28" s="58">
        <v>95.5</v>
      </c>
      <c r="F28" s="58">
        <v>92.3</v>
      </c>
      <c r="G28" s="58">
        <v>94.7</v>
      </c>
      <c r="H28" s="58">
        <v>95.2</v>
      </c>
      <c r="I28" s="55">
        <v>86.3</v>
      </c>
    </row>
    <row r="29" spans="1:9" ht="27" customHeight="1">
      <c r="A29" s="88"/>
      <c r="B29" s="47" t="s">
        <v>145</v>
      </c>
      <c r="C29" s="47"/>
      <c r="D29" s="47"/>
      <c r="E29" s="58">
        <v>46.136488739151993</v>
      </c>
      <c r="F29" s="58">
        <v>47.3</v>
      </c>
      <c r="G29" s="58">
        <v>46</v>
      </c>
      <c r="H29" s="58">
        <v>43.8</v>
      </c>
      <c r="I29" s="78">
        <v>42.5</v>
      </c>
    </row>
    <row r="30" spans="1:9" ht="27" customHeight="1">
      <c r="A30" s="88"/>
      <c r="B30" s="88" t="s">
        <v>146</v>
      </c>
      <c r="C30" s="47" t="s">
        <v>147</v>
      </c>
      <c r="D30" s="47"/>
      <c r="E30" s="58" t="s">
        <v>256</v>
      </c>
      <c r="F30" s="58" t="s">
        <v>256</v>
      </c>
      <c r="G30" s="58" t="s">
        <v>256</v>
      </c>
      <c r="H30" s="58">
        <v>0</v>
      </c>
      <c r="I30" s="55">
        <v>0</v>
      </c>
    </row>
    <row r="31" spans="1:9" ht="27" customHeight="1">
      <c r="A31" s="88"/>
      <c r="B31" s="88"/>
      <c r="C31" s="47" t="s">
        <v>148</v>
      </c>
      <c r="D31" s="47"/>
      <c r="E31" s="58" t="s">
        <v>256</v>
      </c>
      <c r="F31" s="58" t="s">
        <v>256</v>
      </c>
      <c r="G31" s="58" t="s">
        <v>256</v>
      </c>
      <c r="H31" s="58">
        <v>0</v>
      </c>
      <c r="I31" s="55">
        <v>0</v>
      </c>
    </row>
    <row r="32" spans="1:9" ht="27" customHeight="1">
      <c r="A32" s="88"/>
      <c r="B32" s="88"/>
      <c r="C32" s="47" t="s">
        <v>149</v>
      </c>
      <c r="D32" s="47"/>
      <c r="E32" s="58">
        <v>12.3</v>
      </c>
      <c r="F32" s="58">
        <v>11.6</v>
      </c>
      <c r="G32" s="58">
        <v>10.9</v>
      </c>
      <c r="H32" s="58">
        <v>10.5</v>
      </c>
      <c r="I32" s="55">
        <v>10.4</v>
      </c>
    </row>
    <row r="33" spans="1:9" ht="27" customHeight="1">
      <c r="A33" s="88"/>
      <c r="B33" s="88"/>
      <c r="C33" s="47" t="s">
        <v>150</v>
      </c>
      <c r="D33" s="47"/>
      <c r="E33" s="58">
        <v>200.2</v>
      </c>
      <c r="F33" s="58">
        <v>200.4</v>
      </c>
      <c r="G33" s="58">
        <v>202.1</v>
      </c>
      <c r="H33" s="58">
        <v>201.7</v>
      </c>
      <c r="I33" s="78">
        <v>183.4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tabSelected="1" view="pageBreakPreview" zoomScale="85" zoomScaleNormal="100" zoomScaleSheetLayoutView="85" workbookViewId="0">
      <pane xSplit="5" ySplit="7" topLeftCell="F8" activePane="bottomRight" state="frozen"/>
      <selection activeCell="S33" sqref="S33"/>
      <selection pane="topRight" activeCell="S33" sqref="S33"/>
      <selection pane="bottomLeft" activeCell="S33" sqref="S33"/>
      <selection pane="bottomRight" activeCell="N16" sqref="N1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98" t="s">
        <v>48</v>
      </c>
      <c r="B6" s="99"/>
      <c r="C6" s="99"/>
      <c r="D6" s="99"/>
      <c r="E6" s="99"/>
      <c r="F6" s="94" t="s">
        <v>257</v>
      </c>
      <c r="G6" s="94"/>
      <c r="H6" s="94" t="s">
        <v>258</v>
      </c>
      <c r="I6" s="94"/>
      <c r="J6" s="94" t="s">
        <v>253</v>
      </c>
      <c r="K6" s="94"/>
      <c r="L6" s="94" t="s">
        <v>254</v>
      </c>
      <c r="M6" s="94"/>
      <c r="N6" s="94" t="s">
        <v>255</v>
      </c>
      <c r="O6" s="94"/>
    </row>
    <row r="7" spans="1:25" ht="15.95" customHeight="1">
      <c r="A7" s="99"/>
      <c r="B7" s="99"/>
      <c r="C7" s="99"/>
      <c r="D7" s="99"/>
      <c r="E7" s="99"/>
      <c r="F7" s="51" t="s">
        <v>243</v>
      </c>
      <c r="G7" s="51" t="s">
        <v>247</v>
      </c>
      <c r="H7" s="51" t="s">
        <v>243</v>
      </c>
      <c r="I7" s="80" t="s">
        <v>246</v>
      </c>
      <c r="J7" s="51" t="s">
        <v>243</v>
      </c>
      <c r="K7" s="80" t="s">
        <v>246</v>
      </c>
      <c r="L7" s="51" t="s">
        <v>243</v>
      </c>
      <c r="M7" s="80" t="s">
        <v>246</v>
      </c>
      <c r="N7" s="51" t="s">
        <v>243</v>
      </c>
      <c r="O7" s="80" t="s">
        <v>246</v>
      </c>
    </row>
    <row r="8" spans="1:25" ht="15.95" customHeight="1">
      <c r="A8" s="96" t="s">
        <v>82</v>
      </c>
      <c r="B8" s="61" t="s">
        <v>49</v>
      </c>
      <c r="C8" s="53"/>
      <c r="D8" s="53"/>
      <c r="E8" s="66" t="s">
        <v>40</v>
      </c>
      <c r="F8" s="54">
        <v>75461</v>
      </c>
      <c r="G8" s="54">
        <v>70048</v>
      </c>
      <c r="H8" s="54">
        <v>20096</v>
      </c>
      <c r="I8" s="54">
        <v>20746</v>
      </c>
      <c r="J8" s="54">
        <v>25010</v>
      </c>
      <c r="K8" s="54">
        <v>23688</v>
      </c>
      <c r="L8" s="54">
        <v>1076</v>
      </c>
      <c r="M8" s="54">
        <v>1053</v>
      </c>
      <c r="N8" s="54">
        <v>4502</v>
      </c>
      <c r="O8" s="54">
        <v>4660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96"/>
      <c r="B9" s="63"/>
      <c r="C9" s="53" t="s">
        <v>50</v>
      </c>
      <c r="D9" s="53"/>
      <c r="E9" s="66" t="s">
        <v>41</v>
      </c>
      <c r="F9" s="54">
        <v>75110</v>
      </c>
      <c r="G9" s="54">
        <v>70048</v>
      </c>
      <c r="H9" s="54">
        <v>20095</v>
      </c>
      <c r="I9" s="54">
        <v>20744</v>
      </c>
      <c r="J9" s="54">
        <v>25006</v>
      </c>
      <c r="K9" s="54">
        <v>23688</v>
      </c>
      <c r="L9" s="54">
        <v>1076</v>
      </c>
      <c r="M9" s="54">
        <v>1053</v>
      </c>
      <c r="N9" s="54">
        <v>4502</v>
      </c>
      <c r="O9" s="54">
        <v>4660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96"/>
      <c r="B10" s="62"/>
      <c r="C10" s="53" t="s">
        <v>51</v>
      </c>
      <c r="D10" s="53"/>
      <c r="E10" s="66" t="s">
        <v>42</v>
      </c>
      <c r="F10" s="54">
        <v>351</v>
      </c>
      <c r="G10" s="54"/>
      <c r="H10" s="54">
        <v>0.5</v>
      </c>
      <c r="I10" s="54">
        <v>3</v>
      </c>
      <c r="J10" s="67">
        <v>4</v>
      </c>
      <c r="K10" s="67">
        <v>0</v>
      </c>
      <c r="L10" s="54">
        <v>0</v>
      </c>
      <c r="M10" s="54">
        <v>0</v>
      </c>
      <c r="N10" s="54">
        <v>0</v>
      </c>
      <c r="O10" s="54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96"/>
      <c r="B11" s="61" t="s">
        <v>52</v>
      </c>
      <c r="C11" s="53"/>
      <c r="D11" s="53"/>
      <c r="E11" s="66" t="s">
        <v>43</v>
      </c>
      <c r="F11" s="54">
        <v>72647</v>
      </c>
      <c r="G11" s="54">
        <v>66149</v>
      </c>
      <c r="H11" s="54">
        <v>19675</v>
      </c>
      <c r="I11" s="54">
        <v>20209</v>
      </c>
      <c r="J11" s="54">
        <v>24397</v>
      </c>
      <c r="K11" s="54">
        <v>24095</v>
      </c>
      <c r="L11" s="54">
        <v>932</v>
      </c>
      <c r="M11" s="54">
        <v>940</v>
      </c>
      <c r="N11" s="54">
        <v>3919</v>
      </c>
      <c r="O11" s="54">
        <v>3876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96"/>
      <c r="B12" s="63"/>
      <c r="C12" s="53" t="s">
        <v>53</v>
      </c>
      <c r="D12" s="53"/>
      <c r="E12" s="66" t="s">
        <v>44</v>
      </c>
      <c r="F12" s="54">
        <v>72647</v>
      </c>
      <c r="G12" s="54">
        <v>66149</v>
      </c>
      <c r="H12" s="54">
        <v>19672</v>
      </c>
      <c r="I12" s="54">
        <v>20209</v>
      </c>
      <c r="J12" s="54">
        <v>24397</v>
      </c>
      <c r="K12" s="54">
        <v>24095</v>
      </c>
      <c r="L12" s="54">
        <v>932</v>
      </c>
      <c r="M12" s="54">
        <v>940</v>
      </c>
      <c r="N12" s="54">
        <v>3919</v>
      </c>
      <c r="O12" s="54">
        <v>3876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96"/>
      <c r="B13" s="62"/>
      <c r="C13" s="53" t="s">
        <v>54</v>
      </c>
      <c r="D13" s="53"/>
      <c r="E13" s="66" t="s">
        <v>45</v>
      </c>
      <c r="F13" s="54">
        <v>0</v>
      </c>
      <c r="G13" s="54"/>
      <c r="H13" s="67">
        <v>3</v>
      </c>
      <c r="I13" s="67">
        <v>1</v>
      </c>
      <c r="J13" s="67"/>
      <c r="K13" s="67">
        <v>0</v>
      </c>
      <c r="L13" s="54">
        <v>0</v>
      </c>
      <c r="M13" s="54">
        <v>0</v>
      </c>
      <c r="N13" s="54">
        <v>0</v>
      </c>
      <c r="O13" s="54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96"/>
      <c r="B14" s="53" t="s">
        <v>55</v>
      </c>
      <c r="C14" s="53"/>
      <c r="D14" s="53"/>
      <c r="E14" s="66" t="s">
        <v>152</v>
      </c>
      <c r="F14" s="54">
        <f t="shared" ref="F14:O15" si="0">F9-F12</f>
        <v>2463</v>
      </c>
      <c r="G14" s="54">
        <f t="shared" si="0"/>
        <v>3899</v>
      </c>
      <c r="H14" s="54">
        <f t="shared" si="0"/>
        <v>423</v>
      </c>
      <c r="I14" s="54">
        <f t="shared" si="0"/>
        <v>535</v>
      </c>
      <c r="J14" s="54">
        <f t="shared" si="0"/>
        <v>609</v>
      </c>
      <c r="K14" s="54">
        <f t="shared" si="0"/>
        <v>-407</v>
      </c>
      <c r="L14" s="54">
        <f t="shared" si="0"/>
        <v>144</v>
      </c>
      <c r="M14" s="54">
        <f t="shared" si="0"/>
        <v>113</v>
      </c>
      <c r="N14" s="54">
        <f t="shared" si="0"/>
        <v>583</v>
      </c>
      <c r="O14" s="54">
        <f t="shared" si="0"/>
        <v>784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96"/>
      <c r="B15" s="53" t="s">
        <v>56</v>
      </c>
      <c r="C15" s="53"/>
      <c r="D15" s="53"/>
      <c r="E15" s="66" t="s">
        <v>153</v>
      </c>
      <c r="F15" s="54">
        <f t="shared" si="0"/>
        <v>351</v>
      </c>
      <c r="G15" s="54">
        <f t="shared" si="0"/>
        <v>0</v>
      </c>
      <c r="H15" s="54">
        <f t="shared" si="0"/>
        <v>-2.5</v>
      </c>
      <c r="I15" s="54">
        <f t="shared" si="0"/>
        <v>2</v>
      </c>
      <c r="J15" s="54">
        <f t="shared" si="0"/>
        <v>4</v>
      </c>
      <c r="K15" s="54">
        <f t="shared" si="0"/>
        <v>0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96"/>
      <c r="B16" s="53" t="s">
        <v>57</v>
      </c>
      <c r="C16" s="53"/>
      <c r="D16" s="53"/>
      <c r="E16" s="66" t="s">
        <v>154</v>
      </c>
      <c r="F16" s="54">
        <f t="shared" ref="F16:O16" si="1">F8-F11</f>
        <v>2814</v>
      </c>
      <c r="G16" s="54">
        <f t="shared" si="1"/>
        <v>3899</v>
      </c>
      <c r="H16" s="54">
        <f t="shared" si="1"/>
        <v>421</v>
      </c>
      <c r="I16" s="54">
        <f t="shared" si="1"/>
        <v>537</v>
      </c>
      <c r="J16" s="54">
        <f>J8-J11</f>
        <v>613</v>
      </c>
      <c r="K16" s="54">
        <f t="shared" si="1"/>
        <v>-407</v>
      </c>
      <c r="L16" s="54">
        <f t="shared" si="1"/>
        <v>144</v>
      </c>
      <c r="M16" s="54">
        <f t="shared" si="1"/>
        <v>113</v>
      </c>
      <c r="N16" s="54">
        <f t="shared" si="1"/>
        <v>583</v>
      </c>
      <c r="O16" s="54">
        <f t="shared" si="1"/>
        <v>784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96"/>
      <c r="B17" s="53" t="s">
        <v>58</v>
      </c>
      <c r="C17" s="53"/>
      <c r="D17" s="53"/>
      <c r="E17" s="51"/>
      <c r="F17" s="67"/>
      <c r="G17" s="67"/>
      <c r="H17" s="67"/>
      <c r="I17" s="67"/>
      <c r="J17" s="54">
        <v>17391</v>
      </c>
      <c r="K17" s="54">
        <v>18004</v>
      </c>
      <c r="L17" s="54"/>
      <c r="M17" s="54">
        <v>0</v>
      </c>
      <c r="N17" s="67"/>
      <c r="O17" s="68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96"/>
      <c r="B18" s="53" t="s">
        <v>59</v>
      </c>
      <c r="C18" s="53"/>
      <c r="D18" s="53"/>
      <c r="E18" s="51"/>
      <c r="F18" s="68"/>
      <c r="G18" s="68"/>
      <c r="H18" s="68"/>
      <c r="I18" s="68"/>
      <c r="J18" s="68"/>
      <c r="K18" s="68"/>
      <c r="L18" s="68"/>
      <c r="M18" s="68">
        <v>0</v>
      </c>
      <c r="N18" s="68"/>
      <c r="O18" s="68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96" t="s">
        <v>83</v>
      </c>
      <c r="B19" s="61" t="s">
        <v>60</v>
      </c>
      <c r="C19" s="53"/>
      <c r="D19" s="53"/>
      <c r="E19" s="66"/>
      <c r="F19" s="54">
        <v>30</v>
      </c>
      <c r="G19" s="54">
        <v>15</v>
      </c>
      <c r="H19" s="54">
        <v>7982</v>
      </c>
      <c r="I19" s="54">
        <v>10070</v>
      </c>
      <c r="J19" s="54">
        <v>2243</v>
      </c>
      <c r="K19" s="54">
        <v>3077</v>
      </c>
      <c r="L19" s="54">
        <v>44</v>
      </c>
      <c r="M19" s="54">
        <v>44</v>
      </c>
      <c r="N19" s="54">
        <v>1877</v>
      </c>
      <c r="O19" s="54">
        <v>260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96"/>
      <c r="B20" s="62"/>
      <c r="C20" s="53" t="s">
        <v>61</v>
      </c>
      <c r="D20" s="53"/>
      <c r="E20" s="66"/>
      <c r="F20" s="54">
        <v>0</v>
      </c>
      <c r="G20" s="54">
        <v>0</v>
      </c>
      <c r="H20" s="54">
        <v>2257</v>
      </c>
      <c r="I20" s="54">
        <v>2818</v>
      </c>
      <c r="J20" s="54">
        <v>1320</v>
      </c>
      <c r="K20" s="67">
        <v>2024</v>
      </c>
      <c r="L20" s="54">
        <v>0</v>
      </c>
      <c r="M20" s="54">
        <v>0</v>
      </c>
      <c r="N20" s="54">
        <v>1662</v>
      </c>
      <c r="O20" s="54">
        <v>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96"/>
      <c r="B21" s="79" t="s">
        <v>62</v>
      </c>
      <c r="C21" s="53"/>
      <c r="D21" s="53"/>
      <c r="E21" s="66" t="s">
        <v>155</v>
      </c>
      <c r="F21" s="54">
        <v>30</v>
      </c>
      <c r="G21" s="54">
        <v>15</v>
      </c>
      <c r="H21" s="54">
        <v>6334</v>
      </c>
      <c r="I21" s="54">
        <v>8412</v>
      </c>
      <c r="J21" s="54">
        <v>2243</v>
      </c>
      <c r="K21" s="54">
        <v>3077</v>
      </c>
      <c r="L21" s="54">
        <v>44</v>
      </c>
      <c r="M21" s="54">
        <v>41</v>
      </c>
      <c r="N21" s="54">
        <v>1877</v>
      </c>
      <c r="O21" s="54">
        <v>260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96"/>
      <c r="B22" s="61" t="s">
        <v>63</v>
      </c>
      <c r="C22" s="53"/>
      <c r="D22" s="53"/>
      <c r="E22" s="66" t="s">
        <v>156</v>
      </c>
      <c r="F22" s="54">
        <v>2550</v>
      </c>
      <c r="G22" s="54">
        <v>1208</v>
      </c>
      <c r="H22" s="54">
        <v>11250</v>
      </c>
      <c r="I22" s="54">
        <v>13416</v>
      </c>
      <c r="J22" s="54">
        <v>3426</v>
      </c>
      <c r="K22" s="54">
        <v>4298</v>
      </c>
      <c r="L22" s="54">
        <v>1350</v>
      </c>
      <c r="M22" s="54">
        <v>257</v>
      </c>
      <c r="N22" s="54">
        <v>6476</v>
      </c>
      <c r="O22" s="54">
        <v>3579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96"/>
      <c r="B23" s="62" t="s">
        <v>64</v>
      </c>
      <c r="C23" s="53" t="s">
        <v>65</v>
      </c>
      <c r="D23" s="53"/>
      <c r="E23" s="66"/>
      <c r="F23" s="54">
        <v>2376</v>
      </c>
      <c r="G23" s="54">
        <v>1122</v>
      </c>
      <c r="H23" s="54">
        <v>3935</v>
      </c>
      <c r="I23" s="54">
        <v>4108</v>
      </c>
      <c r="J23" s="54">
        <v>1954</v>
      </c>
      <c r="K23" s="54">
        <v>1836</v>
      </c>
      <c r="L23" s="54">
        <v>20</v>
      </c>
      <c r="M23" s="54">
        <v>20</v>
      </c>
      <c r="N23" s="54">
        <v>580</v>
      </c>
      <c r="O23" s="54">
        <v>700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96"/>
      <c r="B24" s="53" t="s">
        <v>157</v>
      </c>
      <c r="C24" s="53"/>
      <c r="D24" s="53"/>
      <c r="E24" s="66" t="s">
        <v>158</v>
      </c>
      <c r="F24" s="54">
        <f t="shared" ref="F24:O24" si="2">F21-F22</f>
        <v>-2520</v>
      </c>
      <c r="G24" s="54">
        <f t="shared" si="2"/>
        <v>-1193</v>
      </c>
      <c r="H24" s="54">
        <f t="shared" si="2"/>
        <v>-4916</v>
      </c>
      <c r="I24" s="54">
        <f t="shared" si="2"/>
        <v>-5004</v>
      </c>
      <c r="J24" s="54">
        <f t="shared" si="2"/>
        <v>-1183</v>
      </c>
      <c r="K24" s="54">
        <f t="shared" si="2"/>
        <v>-1221</v>
      </c>
      <c r="L24" s="54">
        <f t="shared" si="2"/>
        <v>-1306</v>
      </c>
      <c r="M24" s="54">
        <f t="shared" si="2"/>
        <v>-216</v>
      </c>
      <c r="N24" s="54">
        <f t="shared" si="2"/>
        <v>-4599</v>
      </c>
      <c r="O24" s="54">
        <f t="shared" si="2"/>
        <v>-3319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96"/>
      <c r="B25" s="61" t="s">
        <v>66</v>
      </c>
      <c r="C25" s="61"/>
      <c r="D25" s="61"/>
      <c r="E25" s="100" t="s">
        <v>159</v>
      </c>
      <c r="F25" s="92">
        <v>2520</v>
      </c>
      <c r="G25" s="92">
        <v>1193</v>
      </c>
      <c r="H25" s="92">
        <v>4916</v>
      </c>
      <c r="I25" s="92">
        <v>5004</v>
      </c>
      <c r="J25" s="92">
        <v>1183</v>
      </c>
      <c r="K25" s="92">
        <v>1221</v>
      </c>
      <c r="L25" s="92">
        <v>1306</v>
      </c>
      <c r="M25" s="92">
        <v>216</v>
      </c>
      <c r="N25" s="92">
        <v>4599</v>
      </c>
      <c r="O25" s="92">
        <v>3319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96"/>
      <c r="B26" s="79" t="s">
        <v>67</v>
      </c>
      <c r="C26" s="79"/>
      <c r="D26" s="79"/>
      <c r="E26" s="101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96"/>
      <c r="B27" s="53" t="s">
        <v>160</v>
      </c>
      <c r="C27" s="53"/>
      <c r="D27" s="53"/>
      <c r="E27" s="66" t="s">
        <v>161</v>
      </c>
      <c r="F27" s="54">
        <f t="shared" ref="F27:O27" si="3">F24+F25</f>
        <v>0</v>
      </c>
      <c r="G27" s="54">
        <f t="shared" si="3"/>
        <v>0</v>
      </c>
      <c r="H27" s="54">
        <f t="shared" si="3"/>
        <v>0</v>
      </c>
      <c r="I27" s="54">
        <f t="shared" si="3"/>
        <v>0</v>
      </c>
      <c r="J27" s="54">
        <f t="shared" si="3"/>
        <v>0</v>
      </c>
      <c r="K27" s="54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99" t="s">
        <v>68</v>
      </c>
      <c r="B30" s="99"/>
      <c r="C30" s="99"/>
      <c r="D30" s="99"/>
      <c r="E30" s="99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99"/>
      <c r="B31" s="99"/>
      <c r="C31" s="99"/>
      <c r="D31" s="99"/>
      <c r="E31" s="99"/>
      <c r="F31" s="51" t="s">
        <v>243</v>
      </c>
      <c r="G31" s="80" t="s">
        <v>246</v>
      </c>
      <c r="H31" s="51" t="s">
        <v>243</v>
      </c>
      <c r="I31" s="80" t="s">
        <v>246</v>
      </c>
      <c r="J31" s="51" t="s">
        <v>243</v>
      </c>
      <c r="K31" s="80" t="s">
        <v>246</v>
      </c>
      <c r="L31" s="51" t="s">
        <v>243</v>
      </c>
      <c r="M31" s="80" t="s">
        <v>246</v>
      </c>
      <c r="N31" s="51" t="s">
        <v>243</v>
      </c>
      <c r="O31" s="80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96" t="s">
        <v>84</v>
      </c>
      <c r="B32" s="61" t="s">
        <v>49</v>
      </c>
      <c r="C32" s="53"/>
      <c r="D32" s="53"/>
      <c r="E32" s="66" t="s">
        <v>40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2"/>
      <c r="B33" s="63"/>
      <c r="C33" s="61" t="s">
        <v>69</v>
      </c>
      <c r="D33" s="53"/>
      <c r="E33" s="66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2"/>
      <c r="B34" s="63"/>
      <c r="C34" s="62"/>
      <c r="D34" s="53" t="s">
        <v>70</v>
      </c>
      <c r="E34" s="66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2"/>
      <c r="B35" s="62"/>
      <c r="C35" s="79" t="s">
        <v>71</v>
      </c>
      <c r="D35" s="53"/>
      <c r="E35" s="66"/>
      <c r="F35" s="54"/>
      <c r="G35" s="54"/>
      <c r="H35" s="54"/>
      <c r="I35" s="54"/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2"/>
      <c r="B36" s="61" t="s">
        <v>52</v>
      </c>
      <c r="C36" s="53"/>
      <c r="D36" s="53"/>
      <c r="E36" s="66" t="s">
        <v>41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2"/>
      <c r="B37" s="63"/>
      <c r="C37" s="53" t="s">
        <v>72</v>
      </c>
      <c r="D37" s="53"/>
      <c r="E37" s="66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2"/>
      <c r="B38" s="62"/>
      <c r="C38" s="53" t="s">
        <v>73</v>
      </c>
      <c r="D38" s="53"/>
      <c r="E38" s="66"/>
      <c r="F38" s="54"/>
      <c r="G38" s="54"/>
      <c r="H38" s="54"/>
      <c r="I38" s="54"/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2"/>
      <c r="B39" s="47" t="s">
        <v>74</v>
      </c>
      <c r="C39" s="47"/>
      <c r="D39" s="47"/>
      <c r="E39" s="66" t="s">
        <v>163</v>
      </c>
      <c r="F39" s="54">
        <f t="shared" ref="F39:O39" si="4">F32-F36</f>
        <v>0</v>
      </c>
      <c r="G39" s="54">
        <f t="shared" si="4"/>
        <v>0</v>
      </c>
      <c r="H39" s="54">
        <f t="shared" si="4"/>
        <v>0</v>
      </c>
      <c r="I39" s="54">
        <f t="shared" si="4"/>
        <v>0</v>
      </c>
      <c r="J39" s="54">
        <f t="shared" si="4"/>
        <v>0</v>
      </c>
      <c r="K39" s="54">
        <f t="shared" si="4"/>
        <v>0</v>
      </c>
      <c r="L39" s="54">
        <f t="shared" si="4"/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96" t="s">
        <v>85</v>
      </c>
      <c r="B40" s="61" t="s">
        <v>75</v>
      </c>
      <c r="C40" s="53"/>
      <c r="D40" s="53"/>
      <c r="E40" s="66" t="s">
        <v>43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97"/>
      <c r="B41" s="62"/>
      <c r="C41" s="53" t="s">
        <v>76</v>
      </c>
      <c r="D41" s="53"/>
      <c r="E41" s="66"/>
      <c r="F41" s="68"/>
      <c r="G41" s="68"/>
      <c r="H41" s="68"/>
      <c r="I41" s="68"/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97"/>
      <c r="B42" s="61" t="s">
        <v>63</v>
      </c>
      <c r="C42" s="53"/>
      <c r="D42" s="53"/>
      <c r="E42" s="66" t="s">
        <v>44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97"/>
      <c r="B43" s="62"/>
      <c r="C43" s="53" t="s">
        <v>77</v>
      </c>
      <c r="D43" s="53"/>
      <c r="E43" s="66"/>
      <c r="F43" s="54"/>
      <c r="G43" s="54"/>
      <c r="H43" s="54"/>
      <c r="I43" s="54"/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97"/>
      <c r="B44" s="53" t="s">
        <v>74</v>
      </c>
      <c r="C44" s="53"/>
      <c r="D44" s="53"/>
      <c r="E44" s="66" t="s">
        <v>164</v>
      </c>
      <c r="F44" s="68">
        <f t="shared" ref="F44:O44" si="5">F40-F42</f>
        <v>0</v>
      </c>
      <c r="G44" s="68">
        <f t="shared" si="5"/>
        <v>0</v>
      </c>
      <c r="H44" s="68">
        <f t="shared" si="5"/>
        <v>0</v>
      </c>
      <c r="I44" s="68">
        <f t="shared" si="5"/>
        <v>0</v>
      </c>
      <c r="J44" s="68">
        <f t="shared" si="5"/>
        <v>0</v>
      </c>
      <c r="K44" s="68">
        <f t="shared" si="5"/>
        <v>0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96" t="s">
        <v>86</v>
      </c>
      <c r="B45" s="47" t="s">
        <v>78</v>
      </c>
      <c r="C45" s="47"/>
      <c r="D45" s="47"/>
      <c r="E45" s="66" t="s">
        <v>165</v>
      </c>
      <c r="F45" s="54">
        <f t="shared" ref="F45:O45" si="6">F39+F44</f>
        <v>0</v>
      </c>
      <c r="G45" s="54">
        <f t="shared" si="6"/>
        <v>0</v>
      </c>
      <c r="H45" s="54">
        <f t="shared" si="6"/>
        <v>0</v>
      </c>
      <c r="I45" s="54">
        <f t="shared" si="6"/>
        <v>0</v>
      </c>
      <c r="J45" s="54">
        <f t="shared" si="6"/>
        <v>0</v>
      </c>
      <c r="K45" s="54">
        <f t="shared" si="6"/>
        <v>0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97"/>
      <c r="B46" s="53" t="s">
        <v>79</v>
      </c>
      <c r="C46" s="53"/>
      <c r="D46" s="53"/>
      <c r="E46" s="53"/>
      <c r="F46" s="68"/>
      <c r="G46" s="68"/>
      <c r="H46" s="68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97"/>
      <c r="B47" s="53" t="s">
        <v>80</v>
      </c>
      <c r="C47" s="53"/>
      <c r="D47" s="53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97"/>
      <c r="B48" s="53" t="s">
        <v>81</v>
      </c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K29" sqref="K29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250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6"/>
      <c r="E6" s="104" t="s">
        <v>259</v>
      </c>
      <c r="F6" s="104"/>
      <c r="G6" s="104" t="s">
        <v>260</v>
      </c>
      <c r="H6" s="104"/>
      <c r="I6" s="105"/>
      <c r="J6" s="106"/>
      <c r="K6" s="104"/>
      <c r="L6" s="104"/>
      <c r="M6" s="104"/>
      <c r="N6" s="104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88" t="s">
        <v>169</v>
      </c>
      <c r="B8" s="81" t="s">
        <v>170</v>
      </c>
      <c r="C8" s="82"/>
      <c r="D8" s="82"/>
      <c r="E8" s="83">
        <v>2</v>
      </c>
      <c r="F8" s="83">
        <v>2</v>
      </c>
      <c r="G8" s="83">
        <v>1</v>
      </c>
      <c r="H8" s="83">
        <v>1</v>
      </c>
      <c r="I8" s="83"/>
      <c r="J8" s="83"/>
      <c r="K8" s="83"/>
      <c r="L8" s="83"/>
      <c r="M8" s="83"/>
      <c r="N8" s="83"/>
    </row>
    <row r="9" spans="1:14" ht="18" customHeight="1">
      <c r="A9" s="88"/>
      <c r="B9" s="88" t="s">
        <v>171</v>
      </c>
      <c r="C9" s="53" t="s">
        <v>172</v>
      </c>
      <c r="D9" s="53"/>
      <c r="E9" s="83">
        <v>9894</v>
      </c>
      <c r="F9" s="83">
        <v>9894</v>
      </c>
      <c r="G9" s="83">
        <v>30</v>
      </c>
      <c r="H9" s="83">
        <v>30</v>
      </c>
      <c r="I9" s="83"/>
      <c r="J9" s="83"/>
      <c r="K9" s="83"/>
      <c r="L9" s="83"/>
      <c r="M9" s="83"/>
      <c r="N9" s="83"/>
    </row>
    <row r="10" spans="1:14" ht="18" customHeight="1">
      <c r="A10" s="88"/>
      <c r="B10" s="88"/>
      <c r="C10" s="53" t="s">
        <v>173</v>
      </c>
      <c r="D10" s="53"/>
      <c r="E10" s="83">
        <v>9774</v>
      </c>
      <c r="F10" s="83">
        <v>9774</v>
      </c>
      <c r="G10" s="83">
        <v>30</v>
      </c>
      <c r="H10" s="83">
        <v>30</v>
      </c>
      <c r="I10" s="83"/>
      <c r="J10" s="83"/>
      <c r="K10" s="83"/>
      <c r="L10" s="83"/>
      <c r="M10" s="83"/>
      <c r="N10" s="83"/>
    </row>
    <row r="11" spans="1:14" ht="18" customHeight="1">
      <c r="A11" s="88"/>
      <c r="B11" s="88"/>
      <c r="C11" s="53" t="s">
        <v>174</v>
      </c>
      <c r="D11" s="53"/>
      <c r="E11" s="83">
        <v>120</v>
      </c>
      <c r="F11" s="83">
        <v>120</v>
      </c>
      <c r="G11" s="83"/>
      <c r="H11" s="83"/>
      <c r="I11" s="83"/>
      <c r="J11" s="83"/>
      <c r="K11" s="83"/>
      <c r="L11" s="83"/>
      <c r="M11" s="83"/>
      <c r="N11" s="83"/>
    </row>
    <row r="12" spans="1:14" ht="18" customHeight="1">
      <c r="A12" s="88"/>
      <c r="B12" s="88"/>
      <c r="C12" s="53" t="s">
        <v>175</v>
      </c>
      <c r="D12" s="5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8" customHeight="1">
      <c r="A13" s="88"/>
      <c r="B13" s="88"/>
      <c r="C13" s="53" t="s">
        <v>176</v>
      </c>
      <c r="D13" s="5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18" customHeight="1">
      <c r="A14" s="88"/>
      <c r="B14" s="88"/>
      <c r="C14" s="53" t="s">
        <v>177</v>
      </c>
      <c r="D14" s="5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ht="18" customHeight="1">
      <c r="A15" s="88" t="s">
        <v>178</v>
      </c>
      <c r="B15" s="88" t="s">
        <v>179</v>
      </c>
      <c r="C15" s="53" t="s">
        <v>180</v>
      </c>
      <c r="D15" s="53"/>
      <c r="E15" s="54">
        <v>10946</v>
      </c>
      <c r="F15" s="54">
        <v>10297</v>
      </c>
      <c r="G15" s="54">
        <v>10699</v>
      </c>
      <c r="H15" s="54">
        <v>11887</v>
      </c>
      <c r="I15" s="54"/>
      <c r="J15" s="54"/>
      <c r="K15" s="54"/>
      <c r="L15" s="54"/>
      <c r="M15" s="54"/>
      <c r="N15" s="54"/>
    </row>
    <row r="16" spans="1:14" ht="18" customHeight="1">
      <c r="A16" s="88"/>
      <c r="B16" s="88"/>
      <c r="C16" s="53" t="s">
        <v>181</v>
      </c>
      <c r="D16" s="53"/>
      <c r="E16" s="54">
        <v>46835</v>
      </c>
      <c r="F16" s="54">
        <v>46477</v>
      </c>
      <c r="G16" s="54">
        <v>3244</v>
      </c>
      <c r="H16" s="54">
        <v>3953</v>
      </c>
      <c r="I16" s="54"/>
      <c r="J16" s="54"/>
      <c r="K16" s="54"/>
      <c r="L16" s="54"/>
      <c r="M16" s="54"/>
      <c r="N16" s="54"/>
    </row>
    <row r="17" spans="1:15" ht="18" customHeight="1">
      <c r="A17" s="88"/>
      <c r="B17" s="88"/>
      <c r="C17" s="53" t="s">
        <v>182</v>
      </c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5" ht="18" customHeight="1">
      <c r="A18" s="88"/>
      <c r="B18" s="88"/>
      <c r="C18" s="53" t="s">
        <v>183</v>
      </c>
      <c r="D18" s="53"/>
      <c r="E18" s="54">
        <v>57781</v>
      </c>
      <c r="F18" s="54">
        <v>56774</v>
      </c>
      <c r="G18" s="54">
        <v>13943</v>
      </c>
      <c r="H18" s="54">
        <v>15840</v>
      </c>
      <c r="I18" s="54"/>
      <c r="J18" s="54"/>
      <c r="K18" s="54"/>
      <c r="L18" s="54"/>
      <c r="M18" s="54"/>
      <c r="N18" s="54"/>
    </row>
    <row r="19" spans="1:15" ht="18" customHeight="1">
      <c r="A19" s="88"/>
      <c r="B19" s="88" t="s">
        <v>184</v>
      </c>
      <c r="C19" s="53" t="s">
        <v>185</v>
      </c>
      <c r="D19" s="53"/>
      <c r="E19" s="54">
        <v>691</v>
      </c>
      <c r="F19" s="54">
        <v>264</v>
      </c>
      <c r="G19" s="54">
        <v>4540</v>
      </c>
      <c r="H19" s="54">
        <v>6128</v>
      </c>
      <c r="I19" s="54"/>
      <c r="J19" s="54"/>
      <c r="K19" s="54"/>
      <c r="L19" s="54"/>
      <c r="M19" s="54"/>
      <c r="N19" s="54"/>
    </row>
    <row r="20" spans="1:15" ht="18" customHeight="1">
      <c r="A20" s="88"/>
      <c r="B20" s="88"/>
      <c r="C20" s="53" t="s">
        <v>186</v>
      </c>
      <c r="D20" s="53"/>
      <c r="E20" s="54">
        <v>23</v>
      </c>
      <c r="F20" s="54">
        <v>19</v>
      </c>
      <c r="G20" s="54">
        <v>506</v>
      </c>
      <c r="H20" s="54">
        <v>821</v>
      </c>
      <c r="I20" s="54"/>
      <c r="J20" s="54"/>
      <c r="K20" s="54"/>
      <c r="L20" s="54"/>
      <c r="M20" s="54"/>
      <c r="N20" s="54"/>
    </row>
    <row r="21" spans="1:15" ht="18" customHeight="1">
      <c r="A21" s="88"/>
      <c r="B21" s="88"/>
      <c r="C21" s="53" t="s">
        <v>187</v>
      </c>
      <c r="D21" s="53"/>
      <c r="E21" s="84">
        <v>47097</v>
      </c>
      <c r="F21" s="84">
        <v>46523</v>
      </c>
      <c r="G21" s="84"/>
      <c r="H21" s="84"/>
      <c r="I21" s="84"/>
      <c r="J21" s="84"/>
      <c r="K21" s="84"/>
      <c r="L21" s="84"/>
      <c r="M21" s="84"/>
      <c r="N21" s="84"/>
    </row>
    <row r="22" spans="1:15" ht="18" customHeight="1">
      <c r="A22" s="88"/>
      <c r="B22" s="88"/>
      <c r="C22" s="47" t="s">
        <v>188</v>
      </c>
      <c r="D22" s="47"/>
      <c r="E22" s="54">
        <v>47811</v>
      </c>
      <c r="F22" s="54">
        <v>46806</v>
      </c>
      <c r="G22" s="54">
        <v>5046</v>
      </c>
      <c r="H22" s="54">
        <v>6949</v>
      </c>
      <c r="I22" s="54"/>
      <c r="J22" s="54"/>
      <c r="K22" s="54"/>
      <c r="L22" s="54"/>
      <c r="M22" s="54"/>
      <c r="N22" s="54"/>
    </row>
    <row r="23" spans="1:15" ht="18" customHeight="1">
      <c r="A23" s="88"/>
      <c r="B23" s="88" t="s">
        <v>189</v>
      </c>
      <c r="C23" s="53" t="s">
        <v>190</v>
      </c>
      <c r="D23" s="53"/>
      <c r="E23" s="54">
        <v>9894</v>
      </c>
      <c r="F23" s="54">
        <v>9894</v>
      </c>
      <c r="G23" s="54">
        <v>30</v>
      </c>
      <c r="H23" s="54">
        <v>30</v>
      </c>
      <c r="I23" s="54"/>
      <c r="J23" s="54"/>
      <c r="K23" s="54"/>
      <c r="L23" s="54"/>
      <c r="M23" s="54"/>
      <c r="N23" s="54"/>
    </row>
    <row r="24" spans="1:15" ht="18" customHeight="1">
      <c r="A24" s="88"/>
      <c r="B24" s="88"/>
      <c r="C24" s="53" t="s">
        <v>191</v>
      </c>
      <c r="D24" s="53"/>
      <c r="E24" s="54">
        <v>76</v>
      </c>
      <c r="F24" s="54">
        <v>74</v>
      </c>
      <c r="G24" s="54">
        <v>8867</v>
      </c>
      <c r="H24" s="54">
        <v>8861</v>
      </c>
      <c r="I24" s="54"/>
      <c r="J24" s="54"/>
      <c r="K24" s="54"/>
      <c r="L24" s="54"/>
      <c r="M24" s="54"/>
      <c r="N24" s="54"/>
    </row>
    <row r="25" spans="1:15" ht="18" customHeight="1">
      <c r="A25" s="88"/>
      <c r="B25" s="88"/>
      <c r="C25" s="53" t="s">
        <v>192</v>
      </c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88"/>
      <c r="B26" s="88"/>
      <c r="C26" s="53" t="s">
        <v>193</v>
      </c>
      <c r="D26" s="53"/>
      <c r="E26" s="54">
        <v>9970</v>
      </c>
      <c r="F26" s="54">
        <v>9968</v>
      </c>
      <c r="G26" s="54">
        <v>8897</v>
      </c>
      <c r="H26" s="54">
        <v>8891</v>
      </c>
      <c r="I26" s="54"/>
      <c r="J26" s="54"/>
      <c r="K26" s="54"/>
      <c r="L26" s="54"/>
      <c r="M26" s="54"/>
      <c r="N26" s="54"/>
    </row>
    <row r="27" spans="1:15" ht="18" customHeight="1">
      <c r="A27" s="88"/>
      <c r="B27" s="53" t="s">
        <v>194</v>
      </c>
      <c r="C27" s="53"/>
      <c r="D27" s="53"/>
      <c r="E27" s="54">
        <v>57781</v>
      </c>
      <c r="F27" s="54">
        <v>56774</v>
      </c>
      <c r="G27" s="54">
        <v>13943</v>
      </c>
      <c r="H27" s="54">
        <v>15840</v>
      </c>
      <c r="I27" s="54"/>
      <c r="J27" s="54"/>
      <c r="K27" s="54"/>
      <c r="L27" s="54"/>
      <c r="M27" s="54"/>
      <c r="N27" s="54"/>
    </row>
    <row r="28" spans="1:15" ht="18" customHeight="1">
      <c r="A28" s="88" t="s">
        <v>195</v>
      </c>
      <c r="B28" s="88" t="s">
        <v>196</v>
      </c>
      <c r="C28" s="53" t="s">
        <v>197</v>
      </c>
      <c r="D28" s="85" t="s">
        <v>40</v>
      </c>
      <c r="E28" s="54">
        <v>1485</v>
      </c>
      <c r="F28" s="54">
        <v>1441</v>
      </c>
      <c r="G28" s="54">
        <v>2569</v>
      </c>
      <c r="H28" s="54">
        <v>1484</v>
      </c>
      <c r="I28" s="54"/>
      <c r="J28" s="54"/>
      <c r="K28" s="54"/>
      <c r="L28" s="54"/>
      <c r="M28" s="54"/>
      <c r="N28" s="54"/>
    </row>
    <row r="29" spans="1:15" ht="18" customHeight="1">
      <c r="A29" s="88"/>
      <c r="B29" s="88"/>
      <c r="C29" s="53" t="s">
        <v>198</v>
      </c>
      <c r="D29" s="85" t="s">
        <v>41</v>
      </c>
      <c r="E29" s="54">
        <v>1373</v>
      </c>
      <c r="F29" s="54">
        <v>1332</v>
      </c>
      <c r="G29" s="54">
        <v>2437</v>
      </c>
      <c r="H29" s="54">
        <v>1399</v>
      </c>
      <c r="I29" s="54"/>
      <c r="J29" s="54"/>
      <c r="K29" s="54"/>
      <c r="L29" s="54"/>
      <c r="M29" s="54"/>
      <c r="N29" s="54"/>
    </row>
    <row r="30" spans="1:15" ht="18" customHeight="1">
      <c r="A30" s="88"/>
      <c r="B30" s="88"/>
      <c r="C30" s="53" t="s">
        <v>199</v>
      </c>
      <c r="D30" s="85" t="s">
        <v>200</v>
      </c>
      <c r="E30" s="54">
        <v>168</v>
      </c>
      <c r="F30" s="54">
        <v>174</v>
      </c>
      <c r="G30" s="54">
        <v>108</v>
      </c>
      <c r="H30" s="54">
        <v>97</v>
      </c>
      <c r="I30" s="54"/>
      <c r="J30" s="54"/>
      <c r="K30" s="54"/>
      <c r="L30" s="54"/>
      <c r="M30" s="54"/>
      <c r="N30" s="54"/>
    </row>
    <row r="31" spans="1:15" ht="18" customHeight="1">
      <c r="A31" s="88"/>
      <c r="B31" s="88"/>
      <c r="C31" s="47" t="s">
        <v>201</v>
      </c>
      <c r="D31" s="85" t="s">
        <v>202</v>
      </c>
      <c r="E31" s="54">
        <f t="shared" ref="E31:N31" si="0">E28-E29-E30</f>
        <v>-56</v>
      </c>
      <c r="F31" s="54">
        <f t="shared" si="0"/>
        <v>-65</v>
      </c>
      <c r="G31" s="54">
        <f t="shared" si="0"/>
        <v>24</v>
      </c>
      <c r="H31" s="54">
        <f t="shared" si="0"/>
        <v>-12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88"/>
      <c r="B32" s="88"/>
      <c r="C32" s="53" t="s">
        <v>203</v>
      </c>
      <c r="D32" s="85" t="s">
        <v>204</v>
      </c>
      <c r="E32" s="54">
        <v>58</v>
      </c>
      <c r="F32" s="54">
        <v>67</v>
      </c>
      <c r="G32" s="54">
        <v>19</v>
      </c>
      <c r="H32" s="54">
        <v>23</v>
      </c>
      <c r="I32" s="54"/>
      <c r="J32" s="54"/>
      <c r="K32" s="54"/>
      <c r="L32" s="54"/>
      <c r="M32" s="54"/>
      <c r="N32" s="54"/>
    </row>
    <row r="33" spans="1:14" ht="18" customHeight="1">
      <c r="A33" s="88"/>
      <c r="B33" s="88"/>
      <c r="C33" s="53" t="s">
        <v>205</v>
      </c>
      <c r="D33" s="85" t="s">
        <v>206</v>
      </c>
      <c r="E33" s="54">
        <v>0</v>
      </c>
      <c r="F33" s="54">
        <v>0</v>
      </c>
      <c r="G33" s="54">
        <v>38</v>
      </c>
      <c r="H33" s="54">
        <v>29</v>
      </c>
      <c r="I33" s="54"/>
      <c r="J33" s="54"/>
      <c r="K33" s="54"/>
      <c r="L33" s="54"/>
      <c r="M33" s="54"/>
      <c r="N33" s="54"/>
    </row>
    <row r="34" spans="1:14" ht="18" customHeight="1">
      <c r="A34" s="88"/>
      <c r="B34" s="88"/>
      <c r="C34" s="47" t="s">
        <v>207</v>
      </c>
      <c r="D34" s="85" t="s">
        <v>208</v>
      </c>
      <c r="E34" s="54">
        <f t="shared" ref="E34:N34" si="1">E31+E32-E33</f>
        <v>2</v>
      </c>
      <c r="F34" s="54">
        <f t="shared" si="1"/>
        <v>2</v>
      </c>
      <c r="G34" s="54">
        <f t="shared" si="1"/>
        <v>5</v>
      </c>
      <c r="H34" s="54">
        <f t="shared" si="1"/>
        <v>-18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88"/>
      <c r="B35" s="88" t="s">
        <v>209</v>
      </c>
      <c r="C35" s="53" t="s">
        <v>210</v>
      </c>
      <c r="D35" s="85" t="s">
        <v>211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88"/>
      <c r="B36" s="88"/>
      <c r="C36" s="53" t="s">
        <v>212</v>
      </c>
      <c r="D36" s="85" t="s">
        <v>213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88"/>
      <c r="B37" s="88"/>
      <c r="C37" s="53" t="s">
        <v>214</v>
      </c>
      <c r="D37" s="85" t="s">
        <v>215</v>
      </c>
      <c r="E37" s="54">
        <f t="shared" ref="E37:N37" si="2">E34+E35-E36</f>
        <v>2</v>
      </c>
      <c r="F37" s="54">
        <f t="shared" si="2"/>
        <v>2</v>
      </c>
      <c r="G37" s="54">
        <f t="shared" si="2"/>
        <v>5</v>
      </c>
      <c r="H37" s="54">
        <f t="shared" si="2"/>
        <v>-18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88"/>
      <c r="B38" s="88"/>
      <c r="C38" s="53" t="s">
        <v>216</v>
      </c>
      <c r="D38" s="85" t="s">
        <v>217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88"/>
      <c r="B39" s="88"/>
      <c r="C39" s="53" t="s">
        <v>218</v>
      </c>
      <c r="D39" s="85" t="s">
        <v>219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88"/>
      <c r="B40" s="88"/>
      <c r="C40" s="53" t="s">
        <v>220</v>
      </c>
      <c r="D40" s="85" t="s">
        <v>221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88"/>
      <c r="B41" s="88"/>
      <c r="C41" s="47" t="s">
        <v>222</v>
      </c>
      <c r="D41" s="85" t="s">
        <v>223</v>
      </c>
      <c r="E41" s="54">
        <f t="shared" ref="E41:N41" si="3">E34+E35-E36-E40</f>
        <v>2</v>
      </c>
      <c r="F41" s="54">
        <f t="shared" si="3"/>
        <v>2</v>
      </c>
      <c r="G41" s="54">
        <f t="shared" si="3"/>
        <v>5</v>
      </c>
      <c r="H41" s="54">
        <f t="shared" si="3"/>
        <v>-18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88"/>
      <c r="B42" s="88"/>
      <c r="C42" s="103" t="s">
        <v>224</v>
      </c>
      <c r="D42" s="103"/>
      <c r="E42" s="54">
        <f t="shared" ref="E42:N42" si="4">E37+E38-E39-E40</f>
        <v>2</v>
      </c>
      <c r="F42" s="54">
        <f t="shared" si="4"/>
        <v>2</v>
      </c>
      <c r="G42" s="54">
        <f t="shared" si="4"/>
        <v>5</v>
      </c>
      <c r="H42" s="54">
        <f t="shared" si="4"/>
        <v>-18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88"/>
      <c r="B43" s="88"/>
      <c r="C43" s="53" t="s">
        <v>225</v>
      </c>
      <c r="D43" s="85" t="s">
        <v>226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88"/>
      <c r="B44" s="88"/>
      <c r="C44" s="47" t="s">
        <v>227</v>
      </c>
      <c r="D44" s="66" t="s">
        <v>228</v>
      </c>
      <c r="E44" s="54">
        <f t="shared" ref="E44:N44" si="5">E41+E43</f>
        <v>2</v>
      </c>
      <c r="F44" s="54">
        <f t="shared" si="5"/>
        <v>2</v>
      </c>
      <c r="G44" s="54">
        <f t="shared" si="5"/>
        <v>5</v>
      </c>
      <c r="H44" s="54">
        <f t="shared" si="5"/>
        <v>-18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w</cp:lastModifiedBy>
  <cp:lastPrinted>2022-07-07T08:42:16Z</cp:lastPrinted>
  <dcterms:created xsi:type="dcterms:W3CDTF">1999-07-06T05:17:05Z</dcterms:created>
  <dcterms:modified xsi:type="dcterms:W3CDTF">2023-08-10T01:30:07Z</dcterms:modified>
</cp:coreProperties>
</file>