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R:\01資金・決算\　　＃＃＃　基金担当（資金調達等）　＃＃＃\■00_財政状況調査（地方債協会）\R05財政状況調査\04_とりまとめ\"/>
    </mc:Choice>
  </mc:AlternateContent>
  <xr:revisionPtr revIDLastSave="0" documentId="13_ncr:1_{FEE3741C-D949-486F-9ECB-9CEF621D825D}" xr6:coauthVersionLast="36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'2.公営企業会計予算(R4-5年度)'!$A$1:$S$49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'4.公営企業会計決算（R2-3年度）'!$A$1:$S$49</definedName>
    <definedName name="_xlnm.Print_Area" localSheetId="5">'5.三セク決算（R2-3年度）'!$A$1:$N$46</definedName>
  </definedNames>
  <calcPr calcId="191029"/>
</workbook>
</file>

<file path=xl/calcChain.xml><?xml version="1.0" encoding="utf-8"?>
<calcChain xmlns="http://schemas.openxmlformats.org/spreadsheetml/2006/main">
  <c r="M44" i="7" l="1"/>
  <c r="L44" i="7"/>
  <c r="L45" i="7" s="1"/>
  <c r="K44" i="7"/>
  <c r="J44" i="7"/>
  <c r="M39" i="7"/>
  <c r="M45" i="7" s="1"/>
  <c r="L39" i="7"/>
  <c r="K39" i="7"/>
  <c r="K45" i="7" s="1"/>
  <c r="J39" i="7"/>
  <c r="J45" i="7" s="1"/>
  <c r="M24" i="7"/>
  <c r="M27" i="7" s="1"/>
  <c r="L24" i="7"/>
  <c r="L27" i="7" s="1"/>
  <c r="K24" i="7"/>
  <c r="K27" i="7" s="1"/>
  <c r="J24" i="7"/>
  <c r="J27" i="7" s="1"/>
  <c r="M16" i="7"/>
  <c r="L16" i="7"/>
  <c r="K16" i="7"/>
  <c r="J16" i="7"/>
  <c r="M15" i="7"/>
  <c r="L15" i="7"/>
  <c r="K15" i="7"/>
  <c r="J15" i="7"/>
  <c r="M14" i="7"/>
  <c r="L14" i="7"/>
  <c r="K14" i="7"/>
  <c r="J14" i="7"/>
  <c r="L45" i="4"/>
  <c r="O44" i="4"/>
  <c r="N44" i="4"/>
  <c r="M44" i="4"/>
  <c r="L44" i="4"/>
  <c r="O39" i="4"/>
  <c r="O45" i="4" s="1"/>
  <c r="N39" i="4"/>
  <c r="N45" i="4" s="1"/>
  <c r="M39" i="4"/>
  <c r="M45" i="4" s="1"/>
  <c r="L39" i="4"/>
  <c r="O24" i="4"/>
  <c r="O27" i="4" s="1"/>
  <c r="N24" i="4"/>
  <c r="N27" i="4" s="1"/>
  <c r="M24" i="4"/>
  <c r="M27" i="4" s="1"/>
  <c r="L24" i="4"/>
  <c r="L27" i="4" s="1"/>
  <c r="O16" i="4"/>
  <c r="N16" i="4"/>
  <c r="M16" i="4"/>
  <c r="L16" i="4"/>
  <c r="O15" i="4"/>
  <c r="N15" i="4"/>
  <c r="M15" i="4"/>
  <c r="L15" i="4"/>
  <c r="O14" i="4"/>
  <c r="N14" i="4"/>
  <c r="M14" i="4"/>
  <c r="L14" i="4"/>
  <c r="I9" i="2" l="1"/>
  <c r="F45" i="2"/>
  <c r="G45" i="2" s="1"/>
  <c r="F27" i="2"/>
  <c r="G27" i="2" s="1"/>
  <c r="F24" i="6"/>
  <c r="F22" i="6" s="1"/>
  <c r="E22" i="6"/>
  <c r="E19" i="6"/>
  <c r="E23" i="6" s="1"/>
  <c r="H45" i="5"/>
  <c r="F45" i="5"/>
  <c r="G44" i="5" s="1"/>
  <c r="H27" i="5"/>
  <c r="F27" i="5"/>
  <c r="G19" i="5" s="1"/>
  <c r="F44" i="4"/>
  <c r="F39" i="4"/>
  <c r="H27" i="2"/>
  <c r="H45" i="2"/>
  <c r="N31" i="8"/>
  <c r="N34" i="8" s="1"/>
  <c r="M31" i="8"/>
  <c r="M34" i="8" s="1"/>
  <c r="L31" i="8"/>
  <c r="L34" i="8" s="1"/>
  <c r="L37" i="8" s="1"/>
  <c r="L42" i="8" s="1"/>
  <c r="K31" i="8"/>
  <c r="K34" i="8" s="1"/>
  <c r="J31" i="8"/>
  <c r="J34" i="8" s="1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S44" i="7"/>
  <c r="R44" i="7"/>
  <c r="Q44" i="7"/>
  <c r="Q45" i="7" s="1"/>
  <c r="P44" i="7"/>
  <c r="O44" i="7"/>
  <c r="N44" i="7"/>
  <c r="I44" i="7"/>
  <c r="H44" i="7"/>
  <c r="G44" i="7"/>
  <c r="F44" i="7"/>
  <c r="S39" i="7"/>
  <c r="S45" i="7" s="1"/>
  <c r="R39" i="7"/>
  <c r="Q39" i="7"/>
  <c r="P39" i="7"/>
  <c r="O39" i="7"/>
  <c r="N39" i="7"/>
  <c r="I39" i="7"/>
  <c r="H39" i="7"/>
  <c r="G39" i="7"/>
  <c r="F39" i="7"/>
  <c r="S24" i="7"/>
  <c r="S27" i="7" s="1"/>
  <c r="R24" i="7"/>
  <c r="R27" i="7" s="1"/>
  <c r="Q24" i="7"/>
  <c r="Q27" i="7" s="1"/>
  <c r="P24" i="7"/>
  <c r="P27" i="7" s="1"/>
  <c r="O24" i="7"/>
  <c r="O27" i="7" s="1"/>
  <c r="N24" i="7"/>
  <c r="N27" i="7" s="1"/>
  <c r="I24" i="7"/>
  <c r="I27" i="7" s="1"/>
  <c r="H24" i="7"/>
  <c r="H27" i="7" s="1"/>
  <c r="G24" i="7"/>
  <c r="G27" i="7" s="1"/>
  <c r="F24" i="7"/>
  <c r="F27" i="7" s="1"/>
  <c r="S16" i="7"/>
  <c r="R16" i="7"/>
  <c r="Q16" i="7"/>
  <c r="P16" i="7"/>
  <c r="O16" i="7"/>
  <c r="N16" i="7"/>
  <c r="I16" i="7"/>
  <c r="H16" i="7"/>
  <c r="G16" i="7"/>
  <c r="F16" i="7"/>
  <c r="S15" i="7"/>
  <c r="R15" i="7"/>
  <c r="Q15" i="7"/>
  <c r="P15" i="7"/>
  <c r="O15" i="7"/>
  <c r="N15" i="7"/>
  <c r="I15" i="7"/>
  <c r="H15" i="7"/>
  <c r="G15" i="7"/>
  <c r="F15" i="7"/>
  <c r="S14" i="7"/>
  <c r="R14" i="7"/>
  <c r="Q14" i="7"/>
  <c r="P14" i="7"/>
  <c r="O14" i="7"/>
  <c r="N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S39" i="4"/>
  <c r="S44" i="4"/>
  <c r="R39" i="4"/>
  <c r="R45" i="4" s="1"/>
  <c r="R44" i="4"/>
  <c r="Q39" i="4"/>
  <c r="Q44" i="4"/>
  <c r="Q45" i="4" s="1"/>
  <c r="P39" i="4"/>
  <c r="P44" i="4"/>
  <c r="P45" i="4"/>
  <c r="K39" i="4"/>
  <c r="K44" i="4"/>
  <c r="K45" i="4"/>
  <c r="J39" i="4"/>
  <c r="J44" i="4"/>
  <c r="I39" i="4"/>
  <c r="I44" i="4"/>
  <c r="I45" i="4" s="1"/>
  <c r="H39" i="4"/>
  <c r="H44" i="4"/>
  <c r="G39" i="4"/>
  <c r="G44" i="4"/>
  <c r="S24" i="4"/>
  <c r="S27" i="4" s="1"/>
  <c r="R24" i="4"/>
  <c r="R27" i="4"/>
  <c r="Q24" i="4"/>
  <c r="Q27" i="4" s="1"/>
  <c r="P24" i="4"/>
  <c r="P27" i="4" s="1"/>
  <c r="K24" i="4"/>
  <c r="K27" i="4" s="1"/>
  <c r="J24" i="4"/>
  <c r="J27" i="4" s="1"/>
  <c r="I24" i="4"/>
  <c r="I27" i="4" s="1"/>
  <c r="H24" i="4"/>
  <c r="H27" i="4" s="1"/>
  <c r="Q16" i="4"/>
  <c r="P16" i="4"/>
  <c r="Q15" i="4"/>
  <c r="P15" i="4"/>
  <c r="Q14" i="4"/>
  <c r="P14" i="4"/>
  <c r="S16" i="4"/>
  <c r="R16" i="4"/>
  <c r="S15" i="4"/>
  <c r="R15" i="4"/>
  <c r="S14" i="4"/>
  <c r="R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E21" i="6"/>
  <c r="G41" i="2" l="1"/>
  <c r="G29" i="2"/>
  <c r="G14" i="2"/>
  <c r="F45" i="4"/>
  <c r="G37" i="5"/>
  <c r="G42" i="5"/>
  <c r="G33" i="5"/>
  <c r="G38" i="5"/>
  <c r="G40" i="5"/>
  <c r="G34" i="5"/>
  <c r="G41" i="5"/>
  <c r="G30" i="5"/>
  <c r="G35" i="5"/>
  <c r="G39" i="5"/>
  <c r="G28" i="5"/>
  <c r="G24" i="6"/>
  <c r="H24" i="6" s="1"/>
  <c r="G45" i="4"/>
  <c r="I45" i="5"/>
  <c r="G45" i="5"/>
  <c r="G29" i="5"/>
  <c r="G28" i="2"/>
  <c r="J37" i="8"/>
  <c r="J42" i="8" s="1"/>
  <c r="H45" i="4"/>
  <c r="G21" i="2"/>
  <c r="G43" i="5"/>
  <c r="G16" i="2"/>
  <c r="G45" i="7"/>
  <c r="G18" i="2"/>
  <c r="N45" i="7"/>
  <c r="G36" i="5"/>
  <c r="G31" i="5"/>
  <c r="O45" i="7"/>
  <c r="G32" i="5"/>
  <c r="G9" i="2"/>
  <c r="J45" i="4"/>
  <c r="S45" i="4"/>
  <c r="G37" i="8"/>
  <c r="G42" i="8" s="1"/>
  <c r="G19" i="2"/>
  <c r="G25" i="2"/>
  <c r="G24" i="2"/>
  <c r="G36" i="2"/>
  <c r="P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R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<sst xmlns="http://schemas.openxmlformats.org/spreadsheetml/2006/main" count="463" uniqueCount="266">
  <si>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</si>
  <si>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</si>
  <si>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</si>
  <si>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</si>
  <si>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</si>
  <si>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</si>
  <si>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</si>
  <si>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</si>
  <si>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</si>
  <si>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</si>
  <si>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</si>
  <si>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</si>
  <si>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</si>
  <si>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</si>
  <si>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</si>
  <si>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</si>
  <si>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</si>
  <si>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</si>
  <si>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</si>
  <si>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</si>
  <si>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</si>
  <si>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</si>
  <si>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</si>
  <si>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</si>
  <si>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</si>
  <si>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</si>
  <si>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</si>
  <si>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</si>
  <si>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</si>
  <si>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</si>
  <si>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</si>
  <si>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</si>
  <si>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</si>
  <si>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</si>
  <si>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</si>
  <si>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</si>
  <si>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</si>
  <si>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</si>
  <si>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</si>
  <si>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</si>
  <si>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</si>
  <si>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</si>
  <si>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</si>
  <si>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</si>
  <si>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</si>
  <si>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</si>
  <si>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</si>
  <si>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</si>
  <si>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</si>
  <si>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</si>
  <si>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</si>
  <si>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</si>
  <si>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</si>
  <si>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</si>
  <si>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</si>
  <si>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</si>
  <si>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</si>
  <si>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</si>
  <si>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</si>
  <si>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</si>
  <si>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</si>
  <si>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</si>
  <si>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</si>
  <si>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</si>
  <si>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</si>
  <si>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</si>
  <si>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</si>
  <si>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</si>
  <si>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</si>
  <si>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</si>
  <si>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</si>
  <si>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</si>
  <si>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</si>
  <si>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</si>
  <si>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</si>
  <si>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</si>
  <si>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</si>
  <si>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</si>
  <si>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</si>
  <si>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</si>
  <si>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</si>
  <si>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</si>
  <si>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</si>
  <si>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</si>
  <si>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</si>
  <si>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</si>
  <si>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</si>
  <si>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</si>
  <si>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</si>
  <si>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</si>
  <si>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</si>
  <si>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</si>
  <si>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</si>
  <si>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</si>
  <si>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</si>
  <si>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</si>
  <si>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</si>
  <si>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</si>
  <si>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</si>
  <si>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</si>
  <si>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</si>
  <si>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</si>
  <si>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</si>
  <si>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</si>
  <si>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</si>
  <si>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</si>
  <si>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</si>
  <si>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</si>
  <si>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</si>
  <si>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</si>
  <si>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</si>
  <si>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</si>
  <si>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</si>
  <si>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</si>
  <si>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</si>
  <si>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</si>
  <si>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</si>
  <si>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</si>
  <si>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</si>
  <si>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</si>
  <si>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</si>
  <si>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</si>
  <si>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</si>
  <si>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</si>
  <si>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</si>
  <si>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</si>
  <si>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</si>
  <si>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</si>
  <si>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</si>
  <si>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</si>
  <si>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</si>
  <si>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</si>
  <si>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</si>
  <si>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</si>
  <si>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</si>
  <si>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</si>
  <si>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</si>
  <si>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</si>
  <si>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</si>
  <si>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</si>
  <si>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</si>
  <si>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</si>
  <si>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</si>
  <si>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</si>
  <si>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</si>
  <si>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</si>
  <si>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</si>
  <si>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</si>
  <si>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</si>
  <si>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</si>
  <si>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</si>
  <si>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</si>
  <si>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</si>
  <si>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</si>
  <si>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</si>
  <si>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</si>
  <si>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</si>
  <si>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</si>
  <si>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</si>
  <si>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</si>
  <si>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</si>
  <si>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</si>
  <si>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</si>
  <si>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</si>
  <si>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</si>
  <si>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</si>
  <si>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</si>
  <si>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</si>
  <si>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</si>
  <si>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</si>
  <si>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</si>
  <si>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</si>
  <si>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</si>
  <si>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</si>
  <si>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</si>
  <si>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</si>
  <si>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</si>
  <si>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</si>
  <si>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</si>
  <si>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</si>
  <si>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</si>
  <si>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</si>
  <si>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</si>
  <si>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</si>
  <si>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</si>
  <si>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</si>
  <si>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</si>
  <si>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</si>
  <si>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</si>
  <si>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</si>
  <si>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</si>
  <si>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</si>
  <si>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</si>
  <si>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</si>
  <si>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</si>
  <si>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</si>
  <si>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</si>
  <si>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</si>
  <si>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</si>
  <si>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</si>
  <si>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</si>
  <si>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</si>
  <si>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</si>
  <si>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</si>
  <si>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</si>
  <si>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</si>
  <si>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</si>
  <si>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</si>
  <si>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</si>
  <si>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</si>
  <si>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</si>
  <si>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</si>
  <si>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</si>
  <si>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</si>
  <si>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</si>
  <si>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</si>
  <si>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</si>
  <si>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</si>
  <si>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</si>
  <si>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</si>
  <si>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</si>
  <si>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</si>
  <si>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</si>
  <si>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</si>
  <si>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</si>
  <si>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</si>
  <si>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</si>
  <si>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</si>
  <si>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</si>
  <si>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</si>
  <si>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</si>
  <si>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</si>
  <si>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</si>
  <si>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</si>
  <si>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</si>
  <si>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</si>
  <si>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</si>
  <si>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</si>
  <si>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</si>
  <si>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</si>
  <si>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</si>
  <si>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</si>
  <si>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</si>
  <si>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</si>
  <si>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</si>
  <si>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</si>
  <si>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</si>
  <si>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</si>
  <si>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</si>
  <si>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</si>
  <si>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新潟県</t>
    <rPh sb="0" eb="3">
      <t>ニイガタケン</t>
    </rPh>
    <phoneticPr fontId="9"/>
  </si>
  <si>
    <t>電気事業</t>
    <rPh sb="0" eb="4">
      <t>デンキジギョウ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</si>
  <si>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</si>
  <si>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工業用地造成事業</t>
    <rPh sb="0" eb="4">
      <t>コウギョウヨウチ</t>
    </rPh>
    <rPh sb="4" eb="6">
      <t>ゾウセイ</t>
    </rPh>
    <rPh sb="6" eb="8">
      <t>ジギョウ</t>
    </rPh>
    <phoneticPr fontId="9"/>
  </si>
  <si>
    <t>新潟東港臨海用地造成事業</t>
    <rPh sb="0" eb="4">
      <t>ニイガタヒガシコウ</t>
    </rPh>
    <rPh sb="4" eb="8">
      <t>リンカイヨウチ</t>
    </rPh>
    <rPh sb="8" eb="12">
      <t>ゾウセイジギョウ</t>
    </rPh>
    <phoneticPr fontId="9"/>
  </si>
  <si>
    <t>病院事業</t>
    <rPh sb="0" eb="4">
      <t>ビョウインジギョウ</t>
    </rPh>
    <phoneticPr fontId="9"/>
  </si>
  <si>
    <t>基幹病院事業</t>
    <rPh sb="0" eb="4">
      <t>キカンビョウイン</t>
    </rPh>
    <rPh sb="4" eb="6">
      <t>ジギョウ</t>
    </rPh>
    <phoneticPr fontId="9"/>
  </si>
  <si>
    <t>流域下水道事業</t>
    <rPh sb="0" eb="5">
      <t>リュウイキゲスイドウ</t>
    </rPh>
    <rPh sb="5" eb="7">
      <t>ジギョウ</t>
    </rPh>
    <phoneticPr fontId="9"/>
  </si>
  <si>
    <t>港湾整備事業</t>
    <rPh sb="0" eb="2">
      <t>コウワン</t>
    </rPh>
    <rPh sb="2" eb="6">
      <t>セイビジギョウ</t>
    </rPh>
    <phoneticPr fontId="9"/>
  </si>
  <si>
    <t>新潟県</t>
    <rPh sb="0" eb="3">
      <t>ニイガタケン</t>
    </rPh>
    <phoneticPr fontId="16"/>
  </si>
  <si>
    <t>-</t>
  </si>
  <si>
    <t>新潟県住宅供給公社</t>
    <rPh sb="0" eb="3">
      <t>ニイガタケン</t>
    </rPh>
    <rPh sb="3" eb="9">
      <t>ジュウタクキョウキュウコウシャ</t>
    </rPh>
    <phoneticPr fontId="16"/>
  </si>
  <si>
    <t>北越急行（株）</t>
    <rPh sb="0" eb="4">
      <t>ホクエツキュウコウ</t>
    </rPh>
    <rPh sb="4" eb="7">
      <t>カブ</t>
    </rPh>
    <phoneticPr fontId="16"/>
  </si>
  <si>
    <t>新潟木材倉庫（株）</t>
    <rPh sb="0" eb="6">
      <t>ニイガタモクザイソウコ</t>
    </rPh>
    <rPh sb="6" eb="9">
      <t>カブ</t>
    </rPh>
    <phoneticPr fontId="16"/>
  </si>
  <si>
    <t>えちごトキめき鉄道（株）</t>
    <rPh sb="7" eb="9">
      <t>テツドウ</t>
    </rPh>
    <rPh sb="9" eb="12">
      <t>カブ</t>
    </rPh>
    <phoneticPr fontId="16"/>
  </si>
  <si>
    <t>（株）新潟ふるさと村</t>
    <rPh sb="0" eb="3">
      <t>カブ</t>
    </rPh>
    <rPh sb="3" eb="5">
      <t>ニイガタ</t>
    </rPh>
    <rPh sb="9" eb="10">
      <t>ムラ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</si>
</sst>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Arial"/>
      <family val="2"/>
    </font>
    <font>
      <sz val="11"/>
      <color rgb="FF0000FF"/>
      <name val="Arial"/>
      <family val="2"/>
    </font>
    <font>
      <sz val="1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6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10" fillId="0" borderId="10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177" fontId="21" fillId="0" borderId="10" xfId="1" applyNumberFormat="1" applyFont="1" applyBorder="1" applyAlignment="1">
      <alignment vertical="center"/>
    </xf>
    <xf numFmtId="178" fontId="21" fillId="0" borderId="10" xfId="1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177" fontId="20" fillId="2" borderId="10" xfId="1" applyNumberFormat="1" applyFont="1" applyFill="1" applyBorder="1" applyAlignment="1">
      <alignment vertical="center"/>
    </xf>
    <xf numFmtId="177" fontId="21" fillId="0" borderId="10" xfId="1" quotePrefix="1" applyNumberFormat="1" applyFont="1" applyBorder="1" applyAlignment="1">
      <alignment horizontal="right" vertical="center"/>
    </xf>
    <xf numFmtId="177" fontId="20" fillId="2" borderId="10" xfId="0" quotePrefix="1" applyNumberFormat="1" applyFont="1" applyFill="1" applyBorder="1" applyAlignment="1">
      <alignment horizontal="right" vertical="center"/>
    </xf>
    <xf numFmtId="177" fontId="20" fillId="2" borderId="10" xfId="1" quotePrefix="1" applyNumberFormat="1" applyFont="1" applyFill="1" applyBorder="1" applyAlignment="1">
      <alignment horizontal="right" vertical="center"/>
    </xf>
    <xf numFmtId="177" fontId="20" fillId="2" borderId="10" xfId="1" applyNumberFormat="1" applyFont="1" applyFill="1" applyBorder="1" applyAlignment="1">
      <alignment vertical="center"/>
    </xf>
    <xf numFmtId="177" fontId="20" fillId="2" borderId="10" xfId="0" applyNumberFormat="1" applyFont="1" applyFill="1" applyBorder="1" applyAlignment="1">
      <alignment vertical="center"/>
    </xf>
    <xf numFmtId="41" fontId="20" fillId="2" borderId="10" xfId="0" applyNumberFormat="1" applyFont="1" applyFill="1" applyBorder="1" applyAlignment="1">
      <alignment horizontal="center" vertical="center" shrinkToFit="1"/>
    </xf>
    <xf numFmtId="41" fontId="20" fillId="2" borderId="10" xfId="0" applyNumberFormat="1" applyFont="1" applyFill="1" applyBorder="1" applyAlignment="1">
      <alignment horizontal="center" vertical="center"/>
    </xf>
    <xf numFmtId="177" fontId="20" fillId="2" borderId="10" xfId="1" applyNumberFormat="1" applyFont="1" applyFill="1" applyBorder="1" applyAlignment="1">
      <alignment horizontal="right" vertical="center"/>
    </xf>
    <xf numFmtId="177" fontId="21" fillId="0" borderId="10" xfId="0" applyNumberFormat="1" applyFont="1" applyBorder="1" applyAlignment="1">
      <alignment vertical="center"/>
    </xf>
    <xf numFmtId="181" fontId="21" fillId="0" borderId="10" xfId="0" applyNumberFormat="1" applyFont="1" applyBorder="1" applyAlignment="1">
      <alignment vertical="center"/>
    </xf>
    <xf numFmtId="177" fontId="21" fillId="0" borderId="10" xfId="1" applyNumberFormat="1" applyFont="1" applyBorder="1" applyAlignment="1">
      <alignment horizontal="right" vertical="center"/>
    </xf>
    <xf numFmtId="182" fontId="20" fillId="2" borderId="10" xfId="0" applyNumberFormat="1" applyFont="1" applyFill="1" applyBorder="1" applyAlignment="1">
      <alignment vertical="center"/>
    </xf>
    <xf numFmtId="182" fontId="20" fillId="2" borderId="10" xfId="1" applyNumberFormat="1" applyFont="1" applyFill="1" applyBorder="1" applyAlignment="1">
      <alignment vertical="center"/>
    </xf>
    <xf numFmtId="178" fontId="20" fillId="2" borderId="10" xfId="0" applyNumberFormat="1" applyFont="1" applyFill="1" applyBorder="1" applyAlignment="1">
      <alignment vertical="center"/>
    </xf>
    <xf numFmtId="178" fontId="20" fillId="2" borderId="10" xfId="1" applyNumberFormat="1" applyFont="1" applyFill="1" applyBorder="1" applyAlignment="1">
      <alignment vertical="center"/>
    </xf>
    <xf numFmtId="177" fontId="20" fillId="2" borderId="10" xfId="1" applyNumberFormat="1" applyFont="1" applyFill="1" applyBorder="1" applyAlignment="1">
      <alignment horizontal="center" vertical="center"/>
    </xf>
    <xf numFmtId="177" fontId="22" fillId="2" borderId="10" xfId="1" applyNumberFormat="1" applyFont="1" applyFill="1" applyBorder="1" applyAlignment="1">
      <alignment vertical="center"/>
    </xf>
    <xf numFmtId="177" fontId="20" fillId="2" borderId="10" xfId="1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0" fillId="2" borderId="10" xfId="1" applyNumberFormat="1" applyFont="1" applyFill="1" applyBorder="1" applyAlignment="1">
      <alignment vertical="center"/>
    </xf>
    <xf numFmtId="177" fontId="20" fillId="2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7" fontId="20" fillId="2" borderId="11" xfId="1" applyNumberFormat="1" applyFont="1" applyFill="1" applyBorder="1" applyAlignment="1">
      <alignment vertical="center"/>
    </xf>
    <xf numFmtId="177" fontId="20" fillId="2" borderId="13" xfId="1" applyNumberFormat="1" applyFont="1" applyFill="1" applyBorder="1" applyAlignment="1">
      <alignment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29" sqref="F29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5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56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5" t="s">
        <v>87</v>
      </c>
      <c r="B9" s="95" t="s">
        <v>89</v>
      </c>
      <c r="C9" s="57" t="s">
        <v>3</v>
      </c>
      <c r="D9" s="53"/>
      <c r="E9" s="53"/>
      <c r="F9" s="76">
        <v>319916</v>
      </c>
      <c r="G9" s="74">
        <f>F9/$F$27*100</f>
        <v>28.391702476229021</v>
      </c>
      <c r="H9" s="76">
        <v>306282</v>
      </c>
      <c r="I9" s="74">
        <f>(F9/H9-1)*100</f>
        <v>4.4514532359067882</v>
      </c>
      <c r="K9" s="25"/>
    </row>
    <row r="10" spans="1:11" ht="18" customHeight="1">
      <c r="A10" s="95"/>
      <c r="B10" s="95"/>
      <c r="C10" s="59"/>
      <c r="D10" s="61" t="s">
        <v>22</v>
      </c>
      <c r="E10" s="53"/>
      <c r="F10" s="76">
        <v>64108</v>
      </c>
      <c r="G10" s="74">
        <f t="shared" ref="G10:G26" si="0">F10/$F$27*100</f>
        <v>5.6894161665752572</v>
      </c>
      <c r="H10" s="76">
        <v>66671</v>
      </c>
      <c r="I10" s="74">
        <f t="shared" ref="I10:I27" si="1">(F10/H10-1)*100</f>
        <v>-3.8442501237419546</v>
      </c>
    </row>
    <row r="11" spans="1:11" ht="18" customHeight="1">
      <c r="A11" s="95"/>
      <c r="B11" s="95"/>
      <c r="C11" s="59"/>
      <c r="D11" s="59"/>
      <c r="E11" s="47" t="s">
        <v>23</v>
      </c>
      <c r="F11" s="76">
        <v>52751</v>
      </c>
      <c r="G11" s="74">
        <f t="shared" si="0"/>
        <v>4.6815123261217222</v>
      </c>
      <c r="H11" s="76">
        <v>53108</v>
      </c>
      <c r="I11" s="74">
        <f t="shared" si="1"/>
        <v>-0.67221510883482827</v>
      </c>
    </row>
    <row r="12" spans="1:11" ht="18" customHeight="1">
      <c r="A12" s="95"/>
      <c r="B12" s="95"/>
      <c r="C12" s="59"/>
      <c r="D12" s="59"/>
      <c r="E12" s="47" t="s">
        <v>24</v>
      </c>
      <c r="F12" s="76">
        <v>3283</v>
      </c>
      <c r="G12" s="74">
        <f t="shared" si="0"/>
        <v>0.2913576039631024</v>
      </c>
      <c r="H12" s="76">
        <v>3419</v>
      </c>
      <c r="I12" s="74">
        <f t="shared" si="1"/>
        <v>-3.9777712781515095</v>
      </c>
    </row>
    <row r="13" spans="1:11" ht="18" customHeight="1">
      <c r="A13" s="95"/>
      <c r="B13" s="95"/>
      <c r="C13" s="59"/>
      <c r="D13" s="60"/>
      <c r="E13" s="47" t="s">
        <v>25</v>
      </c>
      <c r="F13" s="76">
        <v>149</v>
      </c>
      <c r="G13" s="74">
        <f t="shared" si="0"/>
        <v>1.3223357596863314E-2</v>
      </c>
      <c r="H13" s="76">
        <v>311</v>
      </c>
      <c r="I13" s="74">
        <f t="shared" si="1"/>
        <v>-52.09003215434084</v>
      </c>
    </row>
    <row r="14" spans="1:11" ht="18" customHeight="1">
      <c r="A14" s="95"/>
      <c r="B14" s="95"/>
      <c r="C14" s="59"/>
      <c r="D14" s="57" t="s">
        <v>26</v>
      </c>
      <c r="E14" s="53"/>
      <c r="F14" s="76">
        <v>70532</v>
      </c>
      <c r="G14" s="74">
        <f t="shared" si="0"/>
        <v>6.2595292484695513</v>
      </c>
      <c r="H14" s="76">
        <v>66135</v>
      </c>
      <c r="I14" s="74">
        <f t="shared" si="1"/>
        <v>6.6485219626521541</v>
      </c>
    </row>
    <row r="15" spans="1:11" ht="18" customHeight="1">
      <c r="A15" s="95"/>
      <c r="B15" s="95"/>
      <c r="C15" s="59"/>
      <c r="D15" s="59"/>
      <c r="E15" s="47" t="s">
        <v>27</v>
      </c>
      <c r="F15" s="76">
        <v>2287</v>
      </c>
      <c r="G15" s="74">
        <f t="shared" si="0"/>
        <v>0.20296522700688854</v>
      </c>
      <c r="H15" s="76">
        <v>2201</v>
      </c>
      <c r="I15" s="74">
        <f t="shared" si="1"/>
        <v>3.9073148568832261</v>
      </c>
    </row>
    <row r="16" spans="1:11" ht="18" customHeight="1">
      <c r="A16" s="95"/>
      <c r="B16" s="95"/>
      <c r="C16" s="59"/>
      <c r="D16" s="60"/>
      <c r="E16" s="47" t="s">
        <v>28</v>
      </c>
      <c r="F16" s="76">
        <v>68245</v>
      </c>
      <c r="G16" s="74">
        <f t="shared" si="0"/>
        <v>6.0565640214626635</v>
      </c>
      <c r="H16" s="76">
        <v>63934</v>
      </c>
      <c r="I16" s="74">
        <f t="shared" si="1"/>
        <v>6.7428911064535413</v>
      </c>
      <c r="K16" s="26"/>
    </row>
    <row r="17" spans="1:26" ht="18" customHeight="1">
      <c r="A17" s="95"/>
      <c r="B17" s="95"/>
      <c r="C17" s="59"/>
      <c r="D17" s="96" t="s">
        <v>29</v>
      </c>
      <c r="E17" s="97"/>
      <c r="F17" s="76">
        <v>119804</v>
      </c>
      <c r="G17" s="74">
        <f t="shared" si="0"/>
        <v>10.63228948680948</v>
      </c>
      <c r="H17" s="76">
        <v>105734</v>
      </c>
      <c r="I17" s="74">
        <f t="shared" si="1"/>
        <v>13.306977887907401</v>
      </c>
    </row>
    <row r="18" spans="1:26" ht="18" customHeight="1">
      <c r="A18" s="95"/>
      <c r="B18" s="95"/>
      <c r="C18" s="59"/>
      <c r="D18" s="96" t="s">
        <v>93</v>
      </c>
      <c r="E18" s="98"/>
      <c r="F18" s="76">
        <v>4228</v>
      </c>
      <c r="G18" s="74">
        <f t="shared" si="0"/>
        <v>0.37522386523179924</v>
      </c>
      <c r="H18" s="76">
        <v>4244</v>
      </c>
      <c r="I18" s="74">
        <f t="shared" si="1"/>
        <v>-0.37700282752121117</v>
      </c>
    </row>
    <row r="19" spans="1:26" ht="18" customHeight="1">
      <c r="A19" s="95"/>
      <c r="B19" s="95"/>
      <c r="C19" s="58"/>
      <c r="D19" s="96" t="s">
        <v>94</v>
      </c>
      <c r="E19" s="98"/>
      <c r="F19" s="76">
        <v>0</v>
      </c>
      <c r="G19" s="74">
        <f t="shared" si="0"/>
        <v>0</v>
      </c>
      <c r="H19" s="76">
        <v>0</v>
      </c>
      <c r="I19" s="74" t="e">
        <f t="shared" si="1"/>
        <v>#DIV/0!</v>
      </c>
      <c r="Z19" s="2" t="s">
        <v>95</v>
      </c>
    </row>
    <row r="20" spans="1:26" ht="18" customHeight="1">
      <c r="A20" s="95"/>
      <c r="B20" s="95"/>
      <c r="C20" s="53" t="s">
        <v>4</v>
      </c>
      <c r="D20" s="53"/>
      <c r="E20" s="53"/>
      <c r="F20" s="76">
        <v>42567</v>
      </c>
      <c r="G20" s="74">
        <f t="shared" si="0"/>
        <v>3.7777091464810777</v>
      </c>
      <c r="H20" s="76">
        <v>42537</v>
      </c>
      <c r="I20" s="74">
        <f t="shared" si="1"/>
        <v>7.0526835460893444E-2</v>
      </c>
    </row>
    <row r="21" spans="1:26" ht="18" customHeight="1">
      <c r="A21" s="95"/>
      <c r="B21" s="95"/>
      <c r="C21" s="53" t="s">
        <v>5</v>
      </c>
      <c r="D21" s="53"/>
      <c r="E21" s="53"/>
      <c r="F21" s="76">
        <v>254900</v>
      </c>
      <c r="G21" s="74">
        <f t="shared" si="0"/>
        <v>22.621703700942675</v>
      </c>
      <c r="H21" s="76">
        <v>252000</v>
      </c>
      <c r="I21" s="74">
        <f t="shared" si="1"/>
        <v>1.1507936507936467</v>
      </c>
    </row>
    <row r="22" spans="1:26" ht="18" customHeight="1">
      <c r="A22" s="95"/>
      <c r="B22" s="95"/>
      <c r="C22" s="53" t="s">
        <v>30</v>
      </c>
      <c r="D22" s="53"/>
      <c r="E22" s="53"/>
      <c r="F22" s="76">
        <v>14299</v>
      </c>
      <c r="G22" s="74">
        <f t="shared" si="0"/>
        <v>1.2689985924667686</v>
      </c>
      <c r="H22" s="76">
        <v>14644</v>
      </c>
      <c r="I22" s="74">
        <f t="shared" si="1"/>
        <v>-2.3559136847855822</v>
      </c>
    </row>
    <row r="23" spans="1:26" ht="18" customHeight="1">
      <c r="A23" s="95"/>
      <c r="B23" s="95"/>
      <c r="C23" s="53" t="s">
        <v>6</v>
      </c>
      <c r="D23" s="53"/>
      <c r="E23" s="53"/>
      <c r="F23" s="76">
        <v>144651</v>
      </c>
      <c r="G23" s="74">
        <f t="shared" si="0"/>
        <v>12.837395300294464</v>
      </c>
      <c r="H23" s="76">
        <v>166831</v>
      </c>
      <c r="I23" s="74">
        <f t="shared" si="1"/>
        <v>-13.29489123724008</v>
      </c>
    </row>
    <row r="24" spans="1:26" ht="18" customHeight="1">
      <c r="A24" s="95"/>
      <c r="B24" s="95"/>
      <c r="C24" s="53" t="s">
        <v>31</v>
      </c>
      <c r="D24" s="53"/>
      <c r="E24" s="53"/>
      <c r="F24" s="76">
        <v>3992</v>
      </c>
      <c r="G24" s="74">
        <f t="shared" si="0"/>
        <v>0.3542794867562305</v>
      </c>
      <c r="H24" s="76">
        <v>3732</v>
      </c>
      <c r="I24" s="74">
        <f t="shared" si="1"/>
        <v>6.9667738478027763</v>
      </c>
    </row>
    <row r="25" spans="1:26" ht="18" customHeight="1">
      <c r="A25" s="95"/>
      <c r="B25" s="95"/>
      <c r="C25" s="53" t="s">
        <v>7</v>
      </c>
      <c r="D25" s="53"/>
      <c r="E25" s="53"/>
      <c r="F25" s="76">
        <v>81344</v>
      </c>
      <c r="G25" s="74">
        <f t="shared" si="0"/>
        <v>7.2190657742231501</v>
      </c>
      <c r="H25" s="76">
        <v>94093</v>
      </c>
      <c r="I25" s="74">
        <f t="shared" si="1"/>
        <v>-13.549360738843486</v>
      </c>
    </row>
    <row r="26" spans="1:26" ht="18" customHeight="1">
      <c r="A26" s="95"/>
      <c r="B26" s="95"/>
      <c r="C26" s="53" t="s">
        <v>8</v>
      </c>
      <c r="D26" s="53"/>
      <c r="E26" s="53"/>
      <c r="F26" s="76">
        <v>265125</v>
      </c>
      <c r="G26" s="74">
        <f t="shared" si="0"/>
        <v>23.529145522606619</v>
      </c>
      <c r="H26" s="76">
        <v>255776</v>
      </c>
      <c r="I26" s="74">
        <f t="shared" si="1"/>
        <v>3.6551513824596427</v>
      </c>
    </row>
    <row r="27" spans="1:26" ht="18" customHeight="1">
      <c r="A27" s="95"/>
      <c r="B27" s="95"/>
      <c r="C27" s="53" t="s">
        <v>9</v>
      </c>
      <c r="D27" s="53"/>
      <c r="E27" s="53"/>
      <c r="F27" s="73">
        <f>SUM(F9,F20:F26)</f>
        <v>1126794</v>
      </c>
      <c r="G27" s="74">
        <f>F27/$F$27*100</f>
        <v>100</v>
      </c>
      <c r="H27" s="73">
        <f>SUM(H9,H20:H26)</f>
        <v>1135895</v>
      </c>
      <c r="I27" s="74">
        <f t="shared" si="1"/>
        <v>-0.80121842247743436</v>
      </c>
    </row>
    <row r="28" spans="1:26" ht="18" customHeight="1">
      <c r="A28" s="95"/>
      <c r="B28" s="95" t="s">
        <v>88</v>
      </c>
      <c r="C28" s="57" t="s">
        <v>10</v>
      </c>
      <c r="D28" s="53"/>
      <c r="E28" s="53"/>
      <c r="F28" s="76">
        <v>388870</v>
      </c>
      <c r="G28" s="74">
        <f>F28/$F$45*100</f>
        <v>34.511188380484811</v>
      </c>
      <c r="H28" s="76">
        <v>400269</v>
      </c>
      <c r="I28" s="74">
        <f>(F28/H28-1)*100</f>
        <v>-2.8478348310761015</v>
      </c>
    </row>
    <row r="29" spans="1:26" ht="18" customHeight="1">
      <c r="A29" s="95"/>
      <c r="B29" s="95"/>
      <c r="C29" s="59"/>
      <c r="D29" s="53" t="s">
        <v>11</v>
      </c>
      <c r="E29" s="53"/>
      <c r="F29" s="76">
        <v>216608</v>
      </c>
      <c r="G29" s="74">
        <f t="shared" ref="G29:G44" si="2">F29/$F$45*100</f>
        <v>19.223389545915225</v>
      </c>
      <c r="H29" s="76">
        <v>225375</v>
      </c>
      <c r="I29" s="74">
        <f t="shared" ref="I29:I45" si="3">(F29/H29-1)*100</f>
        <v>-3.8899611758180797</v>
      </c>
    </row>
    <row r="30" spans="1:26" ht="18" customHeight="1">
      <c r="A30" s="95"/>
      <c r="B30" s="95"/>
      <c r="C30" s="59"/>
      <c r="D30" s="53" t="s">
        <v>32</v>
      </c>
      <c r="E30" s="53"/>
      <c r="F30" s="76">
        <v>9646</v>
      </c>
      <c r="G30" s="74">
        <f t="shared" si="2"/>
        <v>0.85605709650566131</v>
      </c>
      <c r="H30" s="76">
        <v>9813</v>
      </c>
      <c r="I30" s="74">
        <f t="shared" si="3"/>
        <v>-1.701824110873329</v>
      </c>
    </row>
    <row r="31" spans="1:26" ht="18" customHeight="1">
      <c r="A31" s="95"/>
      <c r="B31" s="95"/>
      <c r="C31" s="58"/>
      <c r="D31" s="53" t="s">
        <v>12</v>
      </c>
      <c r="E31" s="53"/>
      <c r="F31" s="76">
        <v>162616</v>
      </c>
      <c r="G31" s="74">
        <f t="shared" si="2"/>
        <v>14.431741738063922</v>
      </c>
      <c r="H31" s="76">
        <v>165081</v>
      </c>
      <c r="I31" s="74">
        <f t="shared" si="3"/>
        <v>-1.4932063653600336</v>
      </c>
    </row>
    <row r="32" spans="1:26" ht="18" customHeight="1">
      <c r="A32" s="95"/>
      <c r="B32" s="95"/>
      <c r="C32" s="57" t="s">
        <v>13</v>
      </c>
      <c r="D32" s="53"/>
      <c r="E32" s="53"/>
      <c r="F32" s="76">
        <v>577408</v>
      </c>
      <c r="G32" s="74">
        <f t="shared" si="2"/>
        <v>51.243439350937258</v>
      </c>
      <c r="H32" s="76">
        <v>585959</v>
      </c>
      <c r="I32" s="74">
        <f t="shared" si="3"/>
        <v>-1.4593171194571597</v>
      </c>
    </row>
    <row r="33" spans="1:9" ht="18" customHeight="1">
      <c r="A33" s="95"/>
      <c r="B33" s="95"/>
      <c r="C33" s="59"/>
      <c r="D33" s="53" t="s">
        <v>14</v>
      </c>
      <c r="E33" s="53"/>
      <c r="F33" s="76">
        <v>36518</v>
      </c>
      <c r="G33" s="74">
        <f t="shared" si="2"/>
        <v>3.2408763269949965</v>
      </c>
      <c r="H33" s="76">
        <v>38316</v>
      </c>
      <c r="I33" s="74">
        <f t="shared" si="3"/>
        <v>-4.6925566343042124</v>
      </c>
    </row>
    <row r="34" spans="1:9" ht="18" customHeight="1">
      <c r="A34" s="95"/>
      <c r="B34" s="95"/>
      <c r="C34" s="59"/>
      <c r="D34" s="53" t="s">
        <v>33</v>
      </c>
      <c r="E34" s="53"/>
      <c r="F34" s="76">
        <v>23081</v>
      </c>
      <c r="G34" s="74">
        <f t="shared" si="2"/>
        <v>2.0483779643839068</v>
      </c>
      <c r="H34" s="76">
        <v>21819</v>
      </c>
      <c r="I34" s="74">
        <f t="shared" si="3"/>
        <v>5.7839497685503449</v>
      </c>
    </row>
    <row r="35" spans="1:9" ht="18" customHeight="1">
      <c r="A35" s="95"/>
      <c r="B35" s="95"/>
      <c r="C35" s="59"/>
      <c r="D35" s="53" t="s">
        <v>34</v>
      </c>
      <c r="E35" s="53"/>
      <c r="F35" s="76">
        <v>281715</v>
      </c>
      <c r="G35" s="74">
        <f t="shared" si="2"/>
        <v>25.001464331545964</v>
      </c>
      <c r="H35" s="76">
        <v>295209</v>
      </c>
      <c r="I35" s="74">
        <f t="shared" si="3"/>
        <v>-4.5709988516610238</v>
      </c>
    </row>
    <row r="36" spans="1:9" ht="18" customHeight="1">
      <c r="A36" s="95"/>
      <c r="B36" s="95"/>
      <c r="C36" s="59"/>
      <c r="D36" s="53" t="s">
        <v>35</v>
      </c>
      <c r="E36" s="53"/>
      <c r="F36" s="76">
        <v>10748</v>
      </c>
      <c r="G36" s="74">
        <f t="shared" si="2"/>
        <v>0.95385669430259667</v>
      </c>
      <c r="H36" s="76">
        <v>11244</v>
      </c>
      <c r="I36" s="74">
        <f t="shared" si="3"/>
        <v>-4.41124155104945</v>
      </c>
    </row>
    <row r="37" spans="1:9" ht="18" customHeight="1">
      <c r="A37" s="95"/>
      <c r="B37" s="95"/>
      <c r="C37" s="59"/>
      <c r="D37" s="53" t="s">
        <v>15</v>
      </c>
      <c r="E37" s="53"/>
      <c r="F37" s="76">
        <v>5784</v>
      </c>
      <c r="G37" s="74">
        <f t="shared" si="2"/>
        <v>0.51331476738427784</v>
      </c>
      <c r="H37" s="76">
        <v>4093</v>
      </c>
      <c r="I37" s="74">
        <f t="shared" si="3"/>
        <v>41.314439286586847</v>
      </c>
    </row>
    <row r="38" spans="1:9" ht="18" customHeight="1">
      <c r="A38" s="95"/>
      <c r="B38" s="95"/>
      <c r="C38" s="58"/>
      <c r="D38" s="53" t="s">
        <v>36</v>
      </c>
      <c r="E38" s="53"/>
      <c r="F38" s="76">
        <v>219246</v>
      </c>
      <c r="G38" s="74">
        <f t="shared" si="2"/>
        <v>19.457505098536203</v>
      </c>
      <c r="H38" s="76">
        <v>214962</v>
      </c>
      <c r="I38" s="74">
        <f t="shared" si="3"/>
        <v>1.9929103748569599</v>
      </c>
    </row>
    <row r="39" spans="1:9" ht="18" customHeight="1">
      <c r="A39" s="95"/>
      <c r="B39" s="95"/>
      <c r="C39" s="57" t="s">
        <v>16</v>
      </c>
      <c r="D39" s="53"/>
      <c r="E39" s="53"/>
      <c r="F39" s="76">
        <v>160516</v>
      </c>
      <c r="G39" s="74">
        <f t="shared" si="2"/>
        <v>14.245372268577929</v>
      </c>
      <c r="H39" s="76">
        <v>149667</v>
      </c>
      <c r="I39" s="74">
        <f t="shared" si="3"/>
        <v>7.2487589114500928</v>
      </c>
    </row>
    <row r="40" spans="1:9" ht="18" customHeight="1">
      <c r="A40" s="95"/>
      <c r="B40" s="95"/>
      <c r="C40" s="59"/>
      <c r="D40" s="57" t="s">
        <v>17</v>
      </c>
      <c r="E40" s="53"/>
      <c r="F40" s="76">
        <v>153360</v>
      </c>
      <c r="G40" s="74">
        <f t="shared" si="2"/>
        <v>13.610296114462802</v>
      </c>
      <c r="H40" s="76">
        <v>144538</v>
      </c>
      <c r="I40" s="74">
        <f t="shared" si="3"/>
        <v>6.103585216344487</v>
      </c>
    </row>
    <row r="41" spans="1:9" ht="18" customHeight="1">
      <c r="A41" s="95"/>
      <c r="B41" s="95"/>
      <c r="C41" s="59"/>
      <c r="D41" s="59"/>
      <c r="E41" s="54" t="s">
        <v>91</v>
      </c>
      <c r="F41" s="76">
        <v>110362</v>
      </c>
      <c r="G41" s="74">
        <f t="shared" si="2"/>
        <v>9.7943368530538848</v>
      </c>
      <c r="H41" s="76">
        <v>118323</v>
      </c>
      <c r="I41" s="75">
        <f t="shared" si="3"/>
        <v>-6.728193166163809</v>
      </c>
    </row>
    <row r="42" spans="1:9" ht="18" customHeight="1">
      <c r="A42" s="95"/>
      <c r="B42" s="95"/>
      <c r="C42" s="59"/>
      <c r="D42" s="58"/>
      <c r="E42" s="47" t="s">
        <v>37</v>
      </c>
      <c r="F42" s="76">
        <v>25117</v>
      </c>
      <c r="G42" s="74">
        <f t="shared" si="2"/>
        <v>2.2290676024188985</v>
      </c>
      <c r="H42" s="76">
        <v>26215</v>
      </c>
      <c r="I42" s="75">
        <f t="shared" si="3"/>
        <v>-4.1884417318329152</v>
      </c>
    </row>
    <row r="43" spans="1:9" ht="18" customHeight="1">
      <c r="A43" s="95"/>
      <c r="B43" s="95"/>
      <c r="C43" s="59"/>
      <c r="D43" s="53" t="s">
        <v>38</v>
      </c>
      <c r="E43" s="53"/>
      <c r="F43" s="76">
        <v>7156</v>
      </c>
      <c r="G43" s="74">
        <f t="shared" si="2"/>
        <v>0.63507615411512663</v>
      </c>
      <c r="H43" s="76">
        <v>5129</v>
      </c>
      <c r="I43" s="75">
        <f t="shared" si="3"/>
        <v>39.520374341976996</v>
      </c>
    </row>
    <row r="44" spans="1:9" ht="18" customHeight="1">
      <c r="A44" s="95"/>
      <c r="B44" s="95"/>
      <c r="C44" s="58"/>
      <c r="D44" s="53" t="s">
        <v>39</v>
      </c>
      <c r="E44" s="53"/>
      <c r="F44" s="76">
        <v>0</v>
      </c>
      <c r="G44" s="74">
        <f t="shared" si="2"/>
        <v>0</v>
      </c>
      <c r="H44" s="76">
        <v>0</v>
      </c>
      <c r="I44" s="74" t="e">
        <f t="shared" si="3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73">
        <f>SUM(F28,F32,F39)</f>
        <v>1126794</v>
      </c>
      <c r="G45" s="74">
        <f>F45/$F$45*100</f>
        <v>100</v>
      </c>
      <c r="H45" s="73">
        <f>SUM(H28,H32,H39)</f>
        <v>1135895</v>
      </c>
      <c r="I45" s="74">
        <f t="shared" si="3"/>
        <v>-0.80121842247743436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L8" sqref="L8:L13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22" t="s">
        <v>250</v>
      </c>
      <c r="E1" s="13"/>
      <c r="F1" s="13"/>
      <c r="G1" s="13"/>
    </row>
    <row r="2" spans="1:29" ht="15" customHeight="1"/>
    <row r="3" spans="1:29" ht="15" customHeight="1">
      <c r="A3" s="14" t="s">
        <v>46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240</v>
      </c>
      <c r="B5" s="12"/>
      <c r="C5" s="12"/>
      <c r="D5" s="12"/>
      <c r="K5" s="15"/>
      <c r="O5" s="15"/>
      <c r="S5" s="15" t="s">
        <v>47</v>
      </c>
    </row>
    <row r="6" spans="1:29" ht="15.95" customHeight="1">
      <c r="A6" s="105" t="s">
        <v>48</v>
      </c>
      <c r="B6" s="106"/>
      <c r="C6" s="106"/>
      <c r="D6" s="106"/>
      <c r="E6" s="106"/>
      <c r="F6" s="101" t="s">
        <v>251</v>
      </c>
      <c r="G6" s="101"/>
      <c r="H6" s="101" t="s">
        <v>252</v>
      </c>
      <c r="I6" s="101"/>
      <c r="J6" s="101" t="s">
        <v>253</v>
      </c>
      <c r="K6" s="101"/>
      <c r="L6" s="101" t="s">
        <v>254</v>
      </c>
      <c r="M6" s="101"/>
      <c r="N6" s="101" t="s">
        <v>255</v>
      </c>
      <c r="O6" s="101"/>
      <c r="P6" s="101" t="s">
        <v>256</v>
      </c>
      <c r="Q6" s="101"/>
      <c r="R6" s="101" t="s">
        <v>257</v>
      </c>
      <c r="S6" s="101"/>
    </row>
    <row r="7" spans="1:29" ht="15.95" customHeight="1">
      <c r="A7" s="106"/>
      <c r="B7" s="106"/>
      <c r="C7" s="106"/>
      <c r="D7" s="106"/>
      <c r="E7" s="106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  <c r="P7" s="51" t="s">
        <v>241</v>
      </c>
      <c r="Q7" s="51" t="s">
        <v>248</v>
      </c>
      <c r="R7" s="51" t="s">
        <v>241</v>
      </c>
      <c r="S7" s="51" t="s">
        <v>248</v>
      </c>
    </row>
    <row r="8" spans="1:29" ht="15.95" customHeight="1">
      <c r="A8" s="103" t="s">
        <v>82</v>
      </c>
      <c r="B8" s="57" t="s">
        <v>49</v>
      </c>
      <c r="C8" s="53"/>
      <c r="D8" s="53"/>
      <c r="E8" s="62" t="s">
        <v>40</v>
      </c>
      <c r="F8" s="80">
        <v>12693</v>
      </c>
      <c r="G8" s="76">
        <v>8013</v>
      </c>
      <c r="H8" s="80">
        <v>1782</v>
      </c>
      <c r="I8" s="76">
        <v>1917</v>
      </c>
      <c r="J8" s="80">
        <v>1642</v>
      </c>
      <c r="K8" s="76">
        <v>2034</v>
      </c>
      <c r="L8" s="94">
        <v>94</v>
      </c>
      <c r="M8" s="76">
        <v>107</v>
      </c>
      <c r="N8" s="80">
        <v>76834</v>
      </c>
      <c r="O8" s="76">
        <v>75949</v>
      </c>
      <c r="P8" s="80">
        <v>3910</v>
      </c>
      <c r="Q8" s="76">
        <v>3625</v>
      </c>
      <c r="R8" s="76"/>
      <c r="S8" s="76">
        <v>12566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103"/>
      <c r="B9" s="59"/>
      <c r="C9" s="53" t="s">
        <v>50</v>
      </c>
      <c r="D9" s="53"/>
      <c r="E9" s="62" t="s">
        <v>41</v>
      </c>
      <c r="F9" s="80">
        <v>12693</v>
      </c>
      <c r="G9" s="76">
        <v>8013</v>
      </c>
      <c r="H9" s="80">
        <v>1782</v>
      </c>
      <c r="I9" s="76">
        <v>1770</v>
      </c>
      <c r="J9" s="80">
        <v>1642</v>
      </c>
      <c r="K9" s="76">
        <v>2034</v>
      </c>
      <c r="L9" s="94">
        <v>94</v>
      </c>
      <c r="M9" s="76">
        <v>107</v>
      </c>
      <c r="N9" s="80">
        <v>76834</v>
      </c>
      <c r="O9" s="76">
        <v>75949</v>
      </c>
      <c r="P9" s="80">
        <v>3910</v>
      </c>
      <c r="Q9" s="76">
        <v>3557</v>
      </c>
      <c r="R9" s="76"/>
      <c r="S9" s="76">
        <v>12566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103"/>
      <c r="B10" s="58"/>
      <c r="C10" s="53" t="s">
        <v>51</v>
      </c>
      <c r="D10" s="53"/>
      <c r="E10" s="62" t="s">
        <v>42</v>
      </c>
      <c r="F10" s="80">
        <v>0</v>
      </c>
      <c r="G10" s="76">
        <v>0</v>
      </c>
      <c r="H10" s="80">
        <v>0</v>
      </c>
      <c r="I10" s="76">
        <v>147</v>
      </c>
      <c r="J10" s="78">
        <v>0</v>
      </c>
      <c r="K10" s="78">
        <v>0</v>
      </c>
      <c r="L10" s="94">
        <v>0</v>
      </c>
      <c r="M10" s="76">
        <v>0</v>
      </c>
      <c r="N10" s="78">
        <v>0</v>
      </c>
      <c r="O10" s="78">
        <v>0</v>
      </c>
      <c r="P10" s="80">
        <v>0</v>
      </c>
      <c r="Q10" s="76">
        <v>68</v>
      </c>
      <c r="R10" s="76"/>
      <c r="S10" s="76"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103"/>
      <c r="B11" s="57" t="s">
        <v>52</v>
      </c>
      <c r="C11" s="53"/>
      <c r="D11" s="53"/>
      <c r="E11" s="62" t="s">
        <v>43</v>
      </c>
      <c r="F11" s="80">
        <v>7343</v>
      </c>
      <c r="G11" s="76">
        <v>6017</v>
      </c>
      <c r="H11" s="80">
        <v>2111</v>
      </c>
      <c r="I11" s="76">
        <v>1982</v>
      </c>
      <c r="J11" s="80">
        <v>889</v>
      </c>
      <c r="K11" s="76">
        <v>1145</v>
      </c>
      <c r="L11" s="94">
        <v>65</v>
      </c>
      <c r="M11" s="76">
        <v>65</v>
      </c>
      <c r="N11" s="80">
        <v>78337</v>
      </c>
      <c r="O11" s="76">
        <v>76055</v>
      </c>
      <c r="P11" s="80">
        <v>4020</v>
      </c>
      <c r="Q11" s="76">
        <v>3647</v>
      </c>
      <c r="R11" s="76"/>
      <c r="S11" s="76">
        <v>11654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103"/>
      <c r="B12" s="59"/>
      <c r="C12" s="53" t="s">
        <v>53</v>
      </c>
      <c r="D12" s="53"/>
      <c r="E12" s="62" t="s">
        <v>44</v>
      </c>
      <c r="F12" s="80">
        <v>7343</v>
      </c>
      <c r="G12" s="76">
        <v>6017</v>
      </c>
      <c r="H12" s="80">
        <v>2111</v>
      </c>
      <c r="I12" s="76">
        <v>1982</v>
      </c>
      <c r="J12" s="80">
        <v>889</v>
      </c>
      <c r="K12" s="76">
        <v>1145</v>
      </c>
      <c r="L12" s="94">
        <v>65</v>
      </c>
      <c r="M12" s="76">
        <v>65</v>
      </c>
      <c r="N12" s="80">
        <v>78337</v>
      </c>
      <c r="O12" s="76">
        <v>76055</v>
      </c>
      <c r="P12" s="80">
        <v>4020</v>
      </c>
      <c r="Q12" s="76">
        <v>3647</v>
      </c>
      <c r="R12" s="76"/>
      <c r="S12" s="76">
        <v>11654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103"/>
      <c r="B13" s="58"/>
      <c r="C13" s="53" t="s">
        <v>54</v>
      </c>
      <c r="D13" s="53"/>
      <c r="E13" s="62" t="s">
        <v>45</v>
      </c>
      <c r="F13" s="80">
        <v>0</v>
      </c>
      <c r="G13" s="76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80">
        <v>14</v>
      </c>
      <c r="Q13" s="76">
        <v>0</v>
      </c>
      <c r="R13" s="76"/>
      <c r="S13" s="76">
        <v>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103"/>
      <c r="B14" s="53" t="s">
        <v>55</v>
      </c>
      <c r="C14" s="53"/>
      <c r="D14" s="53"/>
      <c r="E14" s="62" t="s">
        <v>96</v>
      </c>
      <c r="F14" s="73">
        <f t="shared" ref="F14:S14" si="0">F9-F12</f>
        <v>5350</v>
      </c>
      <c r="G14" s="73">
        <f t="shared" si="0"/>
        <v>1996</v>
      </c>
      <c r="H14" s="73">
        <f t="shared" si="0"/>
        <v>-329</v>
      </c>
      <c r="I14" s="73">
        <f t="shared" si="0"/>
        <v>-212</v>
      </c>
      <c r="J14" s="73">
        <f t="shared" si="0"/>
        <v>753</v>
      </c>
      <c r="K14" s="73">
        <f t="shared" si="0"/>
        <v>889</v>
      </c>
      <c r="L14" s="73">
        <f t="shared" ref="L14:O14" si="1">L9-L12</f>
        <v>29</v>
      </c>
      <c r="M14" s="73">
        <f t="shared" si="1"/>
        <v>42</v>
      </c>
      <c r="N14" s="73">
        <f t="shared" si="1"/>
        <v>-1503</v>
      </c>
      <c r="O14" s="73">
        <f t="shared" si="1"/>
        <v>-106</v>
      </c>
      <c r="P14" s="73">
        <f t="shared" si="0"/>
        <v>-110</v>
      </c>
      <c r="Q14" s="73">
        <f t="shared" si="0"/>
        <v>-90</v>
      </c>
      <c r="R14" s="73">
        <f t="shared" si="0"/>
        <v>0</v>
      </c>
      <c r="S14" s="73">
        <f t="shared" si="0"/>
        <v>912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103"/>
      <c r="B15" s="53" t="s">
        <v>56</v>
      </c>
      <c r="C15" s="53"/>
      <c r="D15" s="53"/>
      <c r="E15" s="62" t="s">
        <v>97</v>
      </c>
      <c r="F15" s="73">
        <f t="shared" ref="F15:S15" si="2">F10-F13</f>
        <v>0</v>
      </c>
      <c r="G15" s="73">
        <f t="shared" si="2"/>
        <v>0</v>
      </c>
      <c r="H15" s="73">
        <f t="shared" si="2"/>
        <v>0</v>
      </c>
      <c r="I15" s="73">
        <f t="shared" si="2"/>
        <v>147</v>
      </c>
      <c r="J15" s="73">
        <f t="shared" si="2"/>
        <v>0</v>
      </c>
      <c r="K15" s="73">
        <f t="shared" si="2"/>
        <v>0</v>
      </c>
      <c r="L15" s="73">
        <f t="shared" ref="L15:O15" si="3">L10-L13</f>
        <v>0</v>
      </c>
      <c r="M15" s="73">
        <f t="shared" si="3"/>
        <v>0</v>
      </c>
      <c r="N15" s="73">
        <f t="shared" si="3"/>
        <v>0</v>
      </c>
      <c r="O15" s="73">
        <f t="shared" si="3"/>
        <v>0</v>
      </c>
      <c r="P15" s="73">
        <f t="shared" si="2"/>
        <v>-14</v>
      </c>
      <c r="Q15" s="73">
        <f t="shared" si="2"/>
        <v>68</v>
      </c>
      <c r="R15" s="73">
        <f t="shared" si="2"/>
        <v>0</v>
      </c>
      <c r="S15" s="73">
        <f t="shared" si="2"/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103"/>
      <c r="B16" s="53" t="s">
        <v>57</v>
      </c>
      <c r="C16" s="53"/>
      <c r="D16" s="53"/>
      <c r="E16" s="62" t="s">
        <v>98</v>
      </c>
      <c r="F16" s="73">
        <f t="shared" ref="F16:S16" si="4">F8-F11</f>
        <v>5350</v>
      </c>
      <c r="G16" s="73">
        <f t="shared" si="4"/>
        <v>1996</v>
      </c>
      <c r="H16" s="73">
        <f t="shared" si="4"/>
        <v>-329</v>
      </c>
      <c r="I16" s="73">
        <f t="shared" si="4"/>
        <v>-65</v>
      </c>
      <c r="J16" s="73">
        <f t="shared" si="4"/>
        <v>753</v>
      </c>
      <c r="K16" s="73">
        <f t="shared" si="4"/>
        <v>889</v>
      </c>
      <c r="L16" s="73">
        <f t="shared" ref="L16:O16" si="5">L8-L11</f>
        <v>29</v>
      </c>
      <c r="M16" s="73">
        <f t="shared" si="5"/>
        <v>42</v>
      </c>
      <c r="N16" s="73">
        <f t="shared" si="5"/>
        <v>-1503</v>
      </c>
      <c r="O16" s="73">
        <f t="shared" si="5"/>
        <v>-106</v>
      </c>
      <c r="P16" s="73">
        <f t="shared" si="4"/>
        <v>-110</v>
      </c>
      <c r="Q16" s="73">
        <f t="shared" si="4"/>
        <v>-22</v>
      </c>
      <c r="R16" s="73">
        <f t="shared" si="4"/>
        <v>0</v>
      </c>
      <c r="S16" s="73">
        <f t="shared" si="4"/>
        <v>912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103"/>
      <c r="B17" s="53" t="s">
        <v>58</v>
      </c>
      <c r="C17" s="53"/>
      <c r="D17" s="53"/>
      <c r="E17" s="51"/>
      <c r="F17" s="80">
        <v>0</v>
      </c>
      <c r="G17" s="76">
        <v>0</v>
      </c>
      <c r="H17" s="78">
        <v>0</v>
      </c>
      <c r="I17" s="78">
        <v>0</v>
      </c>
      <c r="J17" s="80">
        <v>3015</v>
      </c>
      <c r="K17" s="76">
        <v>3799</v>
      </c>
      <c r="L17" s="78">
        <v>0</v>
      </c>
      <c r="M17" s="78">
        <v>0</v>
      </c>
      <c r="N17" s="80">
        <v>32812</v>
      </c>
      <c r="O17" s="76">
        <v>30875</v>
      </c>
      <c r="P17" s="80">
        <v>1354</v>
      </c>
      <c r="Q17" s="76">
        <v>32083</v>
      </c>
      <c r="R17" s="78"/>
      <c r="S17" s="79">
        <v>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103"/>
      <c r="B18" s="53" t="s">
        <v>59</v>
      </c>
      <c r="C18" s="53"/>
      <c r="D18" s="53"/>
      <c r="E18" s="51"/>
      <c r="F18" s="79">
        <v>0</v>
      </c>
      <c r="G18" s="79">
        <v>0</v>
      </c>
      <c r="H18" s="79">
        <v>0</v>
      </c>
      <c r="I18" s="79">
        <v>0</v>
      </c>
      <c r="J18" s="79">
        <v>7846</v>
      </c>
      <c r="K18" s="79">
        <v>8506</v>
      </c>
      <c r="L18" s="79">
        <v>0</v>
      </c>
      <c r="M18" s="79">
        <v>0</v>
      </c>
      <c r="N18" s="79">
        <v>0</v>
      </c>
      <c r="O18" s="79">
        <v>0</v>
      </c>
      <c r="P18" s="79"/>
      <c r="Q18" s="79">
        <v>0</v>
      </c>
      <c r="R18" s="79"/>
      <c r="S18" s="79"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103" t="s">
        <v>83</v>
      </c>
      <c r="B19" s="57" t="s">
        <v>60</v>
      </c>
      <c r="C19" s="53"/>
      <c r="D19" s="53"/>
      <c r="E19" s="62"/>
      <c r="F19" s="80">
        <v>3705</v>
      </c>
      <c r="G19" s="76">
        <v>3930</v>
      </c>
      <c r="H19" s="80">
        <v>22</v>
      </c>
      <c r="I19" s="76">
        <v>2</v>
      </c>
      <c r="J19" s="80">
        <v>0</v>
      </c>
      <c r="K19" s="76">
        <v>0</v>
      </c>
      <c r="L19" s="76">
        <v>0</v>
      </c>
      <c r="M19" s="76">
        <v>0</v>
      </c>
      <c r="N19" s="80">
        <v>6970</v>
      </c>
      <c r="O19" s="76">
        <v>8963</v>
      </c>
      <c r="P19" s="80">
        <v>26473</v>
      </c>
      <c r="Q19" s="76">
        <v>9416</v>
      </c>
      <c r="R19" s="76"/>
      <c r="S19" s="76">
        <v>5562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103"/>
      <c r="B20" s="58"/>
      <c r="C20" s="53" t="s">
        <v>61</v>
      </c>
      <c r="D20" s="53"/>
      <c r="E20" s="62"/>
      <c r="F20" s="80">
        <v>3288</v>
      </c>
      <c r="G20" s="76">
        <v>3520</v>
      </c>
      <c r="H20" s="80">
        <v>0</v>
      </c>
      <c r="I20" s="76">
        <v>0</v>
      </c>
      <c r="J20" s="80">
        <v>0</v>
      </c>
      <c r="K20" s="78">
        <v>0</v>
      </c>
      <c r="L20" s="76">
        <v>0</v>
      </c>
      <c r="M20" s="76">
        <v>0</v>
      </c>
      <c r="N20" s="80">
        <v>2878</v>
      </c>
      <c r="O20" s="78">
        <v>5218</v>
      </c>
      <c r="P20" s="80">
        <v>24512</v>
      </c>
      <c r="Q20" s="76">
        <v>7705</v>
      </c>
      <c r="R20" s="76"/>
      <c r="S20" s="76">
        <v>1421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103"/>
      <c r="B21" s="53" t="s">
        <v>62</v>
      </c>
      <c r="C21" s="53"/>
      <c r="D21" s="53"/>
      <c r="E21" s="62" t="s">
        <v>99</v>
      </c>
      <c r="F21" s="80">
        <v>3705</v>
      </c>
      <c r="G21" s="76">
        <v>3930</v>
      </c>
      <c r="H21" s="80">
        <v>22</v>
      </c>
      <c r="I21" s="76">
        <v>2</v>
      </c>
      <c r="J21" s="80">
        <v>0</v>
      </c>
      <c r="K21" s="76">
        <v>0</v>
      </c>
      <c r="L21" s="76">
        <v>0</v>
      </c>
      <c r="M21" s="76">
        <v>0</v>
      </c>
      <c r="N21" s="80">
        <v>6970</v>
      </c>
      <c r="O21" s="76">
        <v>8963</v>
      </c>
      <c r="P21" s="80">
        <v>26473</v>
      </c>
      <c r="Q21" s="76">
        <v>9416</v>
      </c>
      <c r="R21" s="76"/>
      <c r="S21" s="76">
        <v>5562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103"/>
      <c r="B22" s="57" t="s">
        <v>63</v>
      </c>
      <c r="C22" s="53"/>
      <c r="D22" s="53"/>
      <c r="E22" s="62" t="s">
        <v>100</v>
      </c>
      <c r="F22" s="80">
        <v>10952</v>
      </c>
      <c r="G22" s="76">
        <v>9348</v>
      </c>
      <c r="H22" s="80">
        <v>616</v>
      </c>
      <c r="I22" s="76">
        <v>857</v>
      </c>
      <c r="J22" s="80">
        <v>795</v>
      </c>
      <c r="K22" s="76">
        <v>750</v>
      </c>
      <c r="L22" s="76">
        <v>0</v>
      </c>
      <c r="M22" s="76">
        <v>0</v>
      </c>
      <c r="N22" s="80">
        <v>8826</v>
      </c>
      <c r="O22" s="76">
        <v>10666</v>
      </c>
      <c r="P22" s="80">
        <v>26473</v>
      </c>
      <c r="Q22" s="76">
        <v>9416</v>
      </c>
      <c r="R22" s="76"/>
      <c r="S22" s="76">
        <v>7755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103"/>
      <c r="B23" s="58" t="s">
        <v>64</v>
      </c>
      <c r="C23" s="53" t="s">
        <v>65</v>
      </c>
      <c r="D23" s="53"/>
      <c r="E23" s="62"/>
      <c r="F23" s="80">
        <v>1917</v>
      </c>
      <c r="G23" s="76">
        <v>1918</v>
      </c>
      <c r="H23" s="80">
        <v>125</v>
      </c>
      <c r="I23" s="76">
        <v>130</v>
      </c>
      <c r="J23" s="80">
        <v>317</v>
      </c>
      <c r="K23" s="76">
        <v>317</v>
      </c>
      <c r="L23" s="76">
        <v>0</v>
      </c>
      <c r="M23" s="76">
        <v>0</v>
      </c>
      <c r="N23" s="80">
        <v>5501</v>
      </c>
      <c r="O23" s="76">
        <v>5041</v>
      </c>
      <c r="P23" s="80">
        <v>586</v>
      </c>
      <c r="Q23" s="76">
        <v>712</v>
      </c>
      <c r="R23" s="76"/>
      <c r="S23" s="76">
        <v>2422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103"/>
      <c r="B24" s="53" t="s">
        <v>101</v>
      </c>
      <c r="C24" s="53"/>
      <c r="D24" s="53"/>
      <c r="E24" s="62" t="s">
        <v>102</v>
      </c>
      <c r="F24" s="73">
        <f t="shared" ref="F24:S24" si="6">F21-F22</f>
        <v>-7247</v>
      </c>
      <c r="G24" s="73">
        <f t="shared" si="6"/>
        <v>-5418</v>
      </c>
      <c r="H24" s="73">
        <f t="shared" si="6"/>
        <v>-594</v>
      </c>
      <c r="I24" s="73">
        <f t="shared" si="6"/>
        <v>-855</v>
      </c>
      <c r="J24" s="73">
        <f t="shared" si="6"/>
        <v>-795</v>
      </c>
      <c r="K24" s="73">
        <f t="shared" si="6"/>
        <v>-750</v>
      </c>
      <c r="L24" s="73">
        <f t="shared" ref="L24:O24" si="7">L21-L22</f>
        <v>0</v>
      </c>
      <c r="M24" s="73">
        <f t="shared" si="7"/>
        <v>0</v>
      </c>
      <c r="N24" s="73">
        <f t="shared" si="7"/>
        <v>-1856</v>
      </c>
      <c r="O24" s="73">
        <f t="shared" si="7"/>
        <v>-1703</v>
      </c>
      <c r="P24" s="73">
        <f t="shared" si="6"/>
        <v>0</v>
      </c>
      <c r="Q24" s="73">
        <f t="shared" si="6"/>
        <v>0</v>
      </c>
      <c r="R24" s="73">
        <f t="shared" si="6"/>
        <v>0</v>
      </c>
      <c r="S24" s="73">
        <f t="shared" si="6"/>
        <v>-2193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103"/>
      <c r="B25" s="57" t="s">
        <v>66</v>
      </c>
      <c r="C25" s="57"/>
      <c r="D25" s="57"/>
      <c r="E25" s="107" t="s">
        <v>103</v>
      </c>
      <c r="F25" s="99">
        <v>7247</v>
      </c>
      <c r="G25" s="99">
        <v>5418</v>
      </c>
      <c r="H25" s="99">
        <v>594</v>
      </c>
      <c r="I25" s="99">
        <v>855</v>
      </c>
      <c r="J25" s="99">
        <v>795</v>
      </c>
      <c r="K25" s="99">
        <v>750</v>
      </c>
      <c r="L25" s="99">
        <v>0</v>
      </c>
      <c r="M25" s="99">
        <v>0</v>
      </c>
      <c r="N25" s="99">
        <v>1856</v>
      </c>
      <c r="O25" s="99">
        <v>1703</v>
      </c>
      <c r="P25" s="99">
        <v>0</v>
      </c>
      <c r="Q25" s="99">
        <v>0</v>
      </c>
      <c r="R25" s="99"/>
      <c r="S25" s="99">
        <v>2193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103"/>
      <c r="B26" s="66" t="s">
        <v>67</v>
      </c>
      <c r="C26" s="66"/>
      <c r="D26" s="66"/>
      <c r="E26" s="108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103"/>
      <c r="B27" s="53" t="s">
        <v>104</v>
      </c>
      <c r="C27" s="53"/>
      <c r="D27" s="53"/>
      <c r="E27" s="62" t="s">
        <v>105</v>
      </c>
      <c r="F27" s="73">
        <f>F24+F25</f>
        <v>0</v>
      </c>
      <c r="G27" s="73">
        <f t="shared" ref="G27:S27" si="8">G24+G25</f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ref="L27:O27" si="9">L24+L25</f>
        <v>0</v>
      </c>
      <c r="M27" s="73">
        <f t="shared" si="9"/>
        <v>0</v>
      </c>
      <c r="N27" s="73">
        <f t="shared" si="9"/>
        <v>0</v>
      </c>
      <c r="O27" s="73">
        <f t="shared" si="9"/>
        <v>0</v>
      </c>
      <c r="P27" s="73">
        <f t="shared" si="8"/>
        <v>0</v>
      </c>
      <c r="Q27" s="73">
        <f t="shared" si="8"/>
        <v>0</v>
      </c>
      <c r="R27" s="73">
        <f t="shared" si="8"/>
        <v>0</v>
      </c>
      <c r="S27" s="73">
        <f t="shared" si="8"/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8"/>
      <c r="O29" s="28"/>
      <c r="P29" s="27"/>
      <c r="Q29" s="27"/>
      <c r="R29" s="27"/>
      <c r="S29" s="28" t="s">
        <v>106</v>
      </c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5.95" customHeight="1">
      <c r="A30" s="106" t="s">
        <v>68</v>
      </c>
      <c r="B30" s="106"/>
      <c r="C30" s="106"/>
      <c r="D30" s="106"/>
      <c r="E30" s="106"/>
      <c r="F30" s="102" t="s">
        <v>258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29"/>
      <c r="U30" s="27"/>
      <c r="V30" s="29"/>
      <c r="W30" s="27"/>
      <c r="X30" s="29"/>
      <c r="Y30" s="27"/>
      <c r="Z30" s="29"/>
      <c r="AA30" s="27"/>
      <c r="AB30" s="29"/>
      <c r="AC30" s="27"/>
    </row>
    <row r="31" spans="1:29" ht="15.95" customHeight="1">
      <c r="A31" s="106"/>
      <c r="B31" s="106"/>
      <c r="C31" s="106"/>
      <c r="D31" s="106"/>
      <c r="E31" s="106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51" t="s">
        <v>241</v>
      </c>
      <c r="Q31" s="51" t="s">
        <v>248</v>
      </c>
      <c r="R31" s="51" t="s">
        <v>241</v>
      </c>
      <c r="S31" s="51" t="s">
        <v>248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5.95" customHeight="1">
      <c r="A32" s="103" t="s">
        <v>84</v>
      </c>
      <c r="B32" s="57" t="s">
        <v>49</v>
      </c>
      <c r="C32" s="53"/>
      <c r="D32" s="53"/>
      <c r="E32" s="62" t="s">
        <v>40</v>
      </c>
      <c r="F32" s="80">
        <v>1348</v>
      </c>
      <c r="G32" s="76">
        <v>1303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31"/>
      <c r="U32" s="31"/>
      <c r="V32" s="31"/>
      <c r="W32" s="31"/>
      <c r="X32" s="32"/>
      <c r="Y32" s="32"/>
      <c r="Z32" s="31"/>
      <c r="AA32" s="31"/>
      <c r="AB32" s="32"/>
      <c r="AC32" s="32"/>
    </row>
    <row r="33" spans="1:29" ht="15.95" customHeight="1">
      <c r="A33" s="109"/>
      <c r="B33" s="59"/>
      <c r="C33" s="57" t="s">
        <v>69</v>
      </c>
      <c r="D33" s="53"/>
      <c r="E33" s="62"/>
      <c r="F33" s="80">
        <v>1325</v>
      </c>
      <c r="G33" s="76">
        <v>1296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31"/>
      <c r="U33" s="31"/>
      <c r="V33" s="31"/>
      <c r="W33" s="31"/>
      <c r="X33" s="32"/>
      <c r="Y33" s="32"/>
      <c r="Z33" s="31"/>
      <c r="AA33" s="31"/>
      <c r="AB33" s="32"/>
      <c r="AC33" s="32"/>
    </row>
    <row r="34" spans="1:29" ht="15.95" customHeight="1">
      <c r="A34" s="109"/>
      <c r="B34" s="59"/>
      <c r="C34" s="58"/>
      <c r="D34" s="53" t="s">
        <v>70</v>
      </c>
      <c r="E34" s="62"/>
      <c r="F34" s="80">
        <v>1119</v>
      </c>
      <c r="G34" s="76">
        <v>1095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31"/>
      <c r="U34" s="31"/>
      <c r="V34" s="31"/>
      <c r="W34" s="31"/>
      <c r="X34" s="32"/>
      <c r="Y34" s="32"/>
      <c r="Z34" s="31"/>
      <c r="AA34" s="31"/>
      <c r="AB34" s="32"/>
      <c r="AC34" s="32"/>
    </row>
    <row r="35" spans="1:29" ht="15.95" customHeight="1">
      <c r="A35" s="109"/>
      <c r="B35" s="58"/>
      <c r="C35" s="53" t="s">
        <v>71</v>
      </c>
      <c r="D35" s="53"/>
      <c r="E35" s="62"/>
      <c r="F35" s="80">
        <v>23</v>
      </c>
      <c r="G35" s="76">
        <v>7</v>
      </c>
      <c r="H35" s="76"/>
      <c r="I35" s="76"/>
      <c r="J35" s="79"/>
      <c r="K35" s="79"/>
      <c r="L35" s="76"/>
      <c r="M35" s="76"/>
      <c r="N35" s="79"/>
      <c r="O35" s="79"/>
      <c r="P35" s="76"/>
      <c r="Q35" s="76"/>
      <c r="R35" s="76"/>
      <c r="S35" s="76"/>
      <c r="T35" s="31"/>
      <c r="U35" s="31"/>
      <c r="V35" s="31"/>
      <c r="W35" s="31"/>
      <c r="X35" s="32"/>
      <c r="Y35" s="32"/>
      <c r="Z35" s="31"/>
      <c r="AA35" s="31"/>
      <c r="AB35" s="32"/>
      <c r="AC35" s="32"/>
    </row>
    <row r="36" spans="1:29" ht="15.95" customHeight="1">
      <c r="A36" s="109"/>
      <c r="B36" s="57" t="s">
        <v>52</v>
      </c>
      <c r="C36" s="53"/>
      <c r="D36" s="53"/>
      <c r="E36" s="62" t="s">
        <v>41</v>
      </c>
      <c r="F36" s="80">
        <v>685</v>
      </c>
      <c r="G36" s="76">
        <v>597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31"/>
      <c r="U36" s="31"/>
      <c r="V36" s="31"/>
      <c r="W36" s="31"/>
      <c r="X36" s="31"/>
      <c r="Y36" s="31"/>
      <c r="Z36" s="31"/>
      <c r="AA36" s="31"/>
      <c r="AB36" s="32"/>
      <c r="AC36" s="32"/>
    </row>
    <row r="37" spans="1:29" ht="15.95" customHeight="1">
      <c r="A37" s="109"/>
      <c r="B37" s="59"/>
      <c r="C37" s="53" t="s">
        <v>72</v>
      </c>
      <c r="D37" s="53"/>
      <c r="E37" s="62"/>
      <c r="F37" s="80">
        <v>568</v>
      </c>
      <c r="G37" s="76">
        <v>466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31"/>
      <c r="U37" s="31"/>
      <c r="V37" s="31"/>
      <c r="W37" s="31"/>
      <c r="X37" s="31"/>
      <c r="Y37" s="31"/>
      <c r="Z37" s="31"/>
      <c r="AA37" s="31"/>
      <c r="AB37" s="32"/>
      <c r="AC37" s="32"/>
    </row>
    <row r="38" spans="1:29" ht="15.95" customHeight="1">
      <c r="A38" s="109"/>
      <c r="B38" s="58"/>
      <c r="C38" s="53" t="s">
        <v>73</v>
      </c>
      <c r="D38" s="53"/>
      <c r="E38" s="62"/>
      <c r="F38" s="80">
        <v>117</v>
      </c>
      <c r="G38" s="76">
        <v>131</v>
      </c>
      <c r="H38" s="76"/>
      <c r="I38" s="76"/>
      <c r="J38" s="76"/>
      <c r="K38" s="79"/>
      <c r="L38" s="76"/>
      <c r="M38" s="76"/>
      <c r="N38" s="76"/>
      <c r="O38" s="79"/>
      <c r="P38" s="76"/>
      <c r="Q38" s="76"/>
      <c r="R38" s="76"/>
      <c r="S38" s="76"/>
      <c r="T38" s="31"/>
      <c r="U38" s="31"/>
      <c r="V38" s="32"/>
      <c r="W38" s="32"/>
      <c r="X38" s="31"/>
      <c r="Y38" s="31"/>
      <c r="Z38" s="31"/>
      <c r="AA38" s="31"/>
      <c r="AB38" s="32"/>
      <c r="AC38" s="32"/>
    </row>
    <row r="39" spans="1:29" ht="15.95" customHeight="1">
      <c r="A39" s="109"/>
      <c r="B39" s="47" t="s">
        <v>74</v>
      </c>
      <c r="C39" s="47"/>
      <c r="D39" s="47"/>
      <c r="E39" s="62" t="s">
        <v>107</v>
      </c>
      <c r="F39" s="73">
        <f>F32-F36</f>
        <v>663</v>
      </c>
      <c r="G39" s="73">
        <f t="shared" ref="G39:S39" si="10">G32-G36</f>
        <v>706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ref="L39:O39" si="11">L32-L36</f>
        <v>0</v>
      </c>
      <c r="M39" s="73">
        <f t="shared" si="11"/>
        <v>0</v>
      </c>
      <c r="N39" s="73">
        <f t="shared" si="11"/>
        <v>0</v>
      </c>
      <c r="O39" s="73">
        <f t="shared" si="11"/>
        <v>0</v>
      </c>
      <c r="P39" s="73">
        <f t="shared" si="10"/>
        <v>0</v>
      </c>
      <c r="Q39" s="73">
        <f t="shared" si="10"/>
        <v>0</v>
      </c>
      <c r="R39" s="73">
        <f t="shared" si="10"/>
        <v>0</v>
      </c>
      <c r="S39" s="73">
        <f t="shared" si="10"/>
        <v>0</v>
      </c>
      <c r="T39" s="31"/>
      <c r="U39" s="31"/>
      <c r="V39" s="31"/>
      <c r="W39" s="31"/>
      <c r="X39" s="31"/>
      <c r="Y39" s="31"/>
      <c r="Z39" s="31"/>
      <c r="AA39" s="31"/>
      <c r="AB39" s="32"/>
      <c r="AC39" s="32"/>
    </row>
    <row r="40" spans="1:29" ht="15.95" customHeight="1">
      <c r="A40" s="103" t="s">
        <v>85</v>
      </c>
      <c r="B40" s="57" t="s">
        <v>75</v>
      </c>
      <c r="C40" s="53"/>
      <c r="D40" s="53"/>
      <c r="E40" s="62" t="s">
        <v>43</v>
      </c>
      <c r="F40" s="80">
        <v>2553</v>
      </c>
      <c r="G40" s="76">
        <v>1046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31"/>
      <c r="U40" s="31"/>
      <c r="V40" s="31"/>
      <c r="W40" s="31"/>
      <c r="X40" s="32"/>
      <c r="Y40" s="32"/>
      <c r="Z40" s="32"/>
      <c r="AA40" s="32"/>
      <c r="AB40" s="31"/>
      <c r="AC40" s="31"/>
    </row>
    <row r="41" spans="1:29" ht="15.95" customHeight="1">
      <c r="A41" s="104"/>
      <c r="B41" s="58"/>
      <c r="C41" s="53" t="s">
        <v>76</v>
      </c>
      <c r="D41" s="53"/>
      <c r="E41" s="62"/>
      <c r="F41" s="79">
        <v>2342</v>
      </c>
      <c r="G41" s="79">
        <v>917</v>
      </c>
      <c r="H41" s="79"/>
      <c r="I41" s="79"/>
      <c r="J41" s="76"/>
      <c r="K41" s="76"/>
      <c r="L41" s="79"/>
      <c r="M41" s="79"/>
      <c r="N41" s="76"/>
      <c r="O41" s="76"/>
      <c r="P41" s="76"/>
      <c r="Q41" s="76"/>
      <c r="R41" s="76"/>
      <c r="S41" s="76"/>
      <c r="T41" s="32"/>
      <c r="U41" s="32"/>
      <c r="V41" s="32"/>
      <c r="W41" s="32"/>
      <c r="X41" s="32"/>
      <c r="Y41" s="32"/>
      <c r="Z41" s="32"/>
      <c r="AA41" s="32"/>
      <c r="AB41" s="31"/>
      <c r="AC41" s="31"/>
    </row>
    <row r="42" spans="1:29" ht="15.95" customHeight="1">
      <c r="A42" s="104"/>
      <c r="B42" s="57" t="s">
        <v>63</v>
      </c>
      <c r="C42" s="53"/>
      <c r="D42" s="53"/>
      <c r="E42" s="62" t="s">
        <v>44</v>
      </c>
      <c r="F42" s="80">
        <v>3216</v>
      </c>
      <c r="G42" s="76">
        <v>1752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31"/>
      <c r="U42" s="31"/>
      <c r="V42" s="31"/>
      <c r="W42" s="31"/>
      <c r="X42" s="32"/>
      <c r="Y42" s="32"/>
      <c r="Z42" s="31"/>
      <c r="AA42" s="31"/>
      <c r="AB42" s="31"/>
      <c r="AC42" s="31"/>
    </row>
    <row r="43" spans="1:29" ht="15.95" customHeight="1">
      <c r="A43" s="104"/>
      <c r="B43" s="58"/>
      <c r="C43" s="53" t="s">
        <v>77</v>
      </c>
      <c r="D43" s="53"/>
      <c r="E43" s="62"/>
      <c r="F43" s="80">
        <v>1276</v>
      </c>
      <c r="G43" s="76">
        <v>1362</v>
      </c>
      <c r="H43" s="76"/>
      <c r="I43" s="76"/>
      <c r="J43" s="79"/>
      <c r="K43" s="79"/>
      <c r="L43" s="76"/>
      <c r="M43" s="76"/>
      <c r="N43" s="79"/>
      <c r="O43" s="79"/>
      <c r="P43" s="76"/>
      <c r="Q43" s="76"/>
      <c r="R43" s="76"/>
      <c r="S43" s="76"/>
      <c r="T43" s="31"/>
      <c r="U43" s="31"/>
      <c r="V43" s="32"/>
      <c r="W43" s="31"/>
      <c r="X43" s="32"/>
      <c r="Y43" s="32"/>
      <c r="Z43" s="31"/>
      <c r="AA43" s="31"/>
      <c r="AB43" s="32"/>
      <c r="AC43" s="32"/>
    </row>
    <row r="44" spans="1:29" ht="15.95" customHeight="1">
      <c r="A44" s="104"/>
      <c r="B44" s="53" t="s">
        <v>74</v>
      </c>
      <c r="C44" s="53"/>
      <c r="D44" s="53"/>
      <c r="E44" s="62" t="s">
        <v>108</v>
      </c>
      <c r="F44" s="77">
        <f>F40-F42</f>
        <v>-663</v>
      </c>
      <c r="G44" s="77">
        <f t="shared" ref="G44:S44" si="12">G40-G42</f>
        <v>-706</v>
      </c>
      <c r="H44" s="77">
        <f t="shared" si="12"/>
        <v>0</v>
      </c>
      <c r="I44" s="77">
        <f t="shared" si="12"/>
        <v>0</v>
      </c>
      <c r="J44" s="77">
        <f t="shared" si="12"/>
        <v>0</v>
      </c>
      <c r="K44" s="77">
        <f t="shared" si="12"/>
        <v>0</v>
      </c>
      <c r="L44" s="77">
        <f t="shared" ref="L44:O44" si="13">L40-L42</f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2"/>
        <v>0</v>
      </c>
      <c r="Q44" s="77">
        <f t="shared" si="12"/>
        <v>0</v>
      </c>
      <c r="R44" s="77">
        <f t="shared" si="12"/>
        <v>0</v>
      </c>
      <c r="S44" s="77">
        <f t="shared" si="12"/>
        <v>0</v>
      </c>
      <c r="T44" s="32"/>
      <c r="U44" s="32"/>
      <c r="V44" s="31"/>
      <c r="W44" s="31"/>
      <c r="X44" s="32"/>
      <c r="Y44" s="32"/>
      <c r="Z44" s="31"/>
      <c r="AA44" s="31"/>
      <c r="AB44" s="31"/>
      <c r="AC44" s="31"/>
    </row>
    <row r="45" spans="1:29" ht="15.95" customHeight="1">
      <c r="A45" s="103" t="s">
        <v>86</v>
      </c>
      <c r="B45" s="47" t="s">
        <v>78</v>
      </c>
      <c r="C45" s="47"/>
      <c r="D45" s="47"/>
      <c r="E45" s="62" t="s">
        <v>109</v>
      </c>
      <c r="F45" s="73">
        <f>F39+F44</f>
        <v>0</v>
      </c>
      <c r="G45" s="73">
        <f t="shared" ref="G45:S45" si="14">G39+G44</f>
        <v>0</v>
      </c>
      <c r="H45" s="73">
        <f t="shared" si="14"/>
        <v>0</v>
      </c>
      <c r="I45" s="73">
        <f t="shared" si="14"/>
        <v>0</v>
      </c>
      <c r="J45" s="73">
        <f t="shared" si="14"/>
        <v>0</v>
      </c>
      <c r="K45" s="73">
        <f t="shared" si="14"/>
        <v>0</v>
      </c>
      <c r="L45" s="73">
        <f t="shared" ref="L45:O45" si="15">L39+L44</f>
        <v>0</v>
      </c>
      <c r="M45" s="73">
        <f t="shared" si="15"/>
        <v>0</v>
      </c>
      <c r="N45" s="73">
        <f t="shared" si="15"/>
        <v>0</v>
      </c>
      <c r="O45" s="73">
        <f t="shared" si="15"/>
        <v>0</v>
      </c>
      <c r="P45" s="73">
        <f t="shared" si="14"/>
        <v>0</v>
      </c>
      <c r="Q45" s="73">
        <f t="shared" si="14"/>
        <v>0</v>
      </c>
      <c r="R45" s="73">
        <f t="shared" si="14"/>
        <v>0</v>
      </c>
      <c r="S45" s="73">
        <f t="shared" si="14"/>
        <v>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95" customHeight="1">
      <c r="A46" s="104"/>
      <c r="B46" s="53" t="s">
        <v>79</v>
      </c>
      <c r="C46" s="53"/>
      <c r="D46" s="53"/>
      <c r="E46" s="53"/>
      <c r="F46" s="79">
        <v>0</v>
      </c>
      <c r="G46" s="79">
        <v>0</v>
      </c>
      <c r="H46" s="79"/>
      <c r="I46" s="79"/>
      <c r="J46" s="79"/>
      <c r="K46" s="79"/>
      <c r="L46" s="79"/>
      <c r="M46" s="79"/>
      <c r="N46" s="79"/>
      <c r="O46" s="79"/>
      <c r="P46" s="76"/>
      <c r="Q46" s="76"/>
      <c r="R46" s="79"/>
      <c r="S46" s="79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5.95" customHeight="1">
      <c r="A47" s="104"/>
      <c r="B47" s="53" t="s">
        <v>80</v>
      </c>
      <c r="C47" s="53"/>
      <c r="D47" s="53"/>
      <c r="E47" s="53"/>
      <c r="F47" s="76">
        <v>0</v>
      </c>
      <c r="G47" s="76">
        <v>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95" customHeight="1">
      <c r="A48" s="104"/>
      <c r="B48" s="53" t="s">
        <v>81</v>
      </c>
      <c r="C48" s="53"/>
      <c r="D48" s="53"/>
      <c r="E48" s="53"/>
      <c r="F48" s="76">
        <v>0</v>
      </c>
      <c r="G48" s="76">
        <v>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36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R30:S30"/>
    <mergeCell ref="F30:G30"/>
    <mergeCell ref="H30:I30"/>
    <mergeCell ref="J30:K30"/>
    <mergeCell ref="P30:Q30"/>
    <mergeCell ref="L30:M30"/>
    <mergeCell ref="N30:O30"/>
    <mergeCell ref="R25:R26"/>
    <mergeCell ref="S25:S26"/>
    <mergeCell ref="R6:S6"/>
    <mergeCell ref="P6:Q6"/>
    <mergeCell ref="J6:K6"/>
    <mergeCell ref="P25:P26"/>
    <mergeCell ref="Q25:Q26"/>
    <mergeCell ref="L6:M6"/>
    <mergeCell ref="N6:O6"/>
    <mergeCell ref="L25:L26"/>
    <mergeCell ref="M25:M26"/>
    <mergeCell ref="N25:N26"/>
    <mergeCell ref="O25:O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="85" zoomScaleNormal="100" zoomScaleSheetLayoutView="85" workbookViewId="0">
      <pane xSplit="5" ySplit="8" topLeftCell="F21" activePane="bottomRight" state="frozen"/>
      <selection activeCell="L8" sqref="L8"/>
      <selection pane="topRight" activeCell="L8" sqref="L8"/>
      <selection pane="bottomLeft" activeCell="L8" sqref="L8"/>
      <selection pane="bottomRight" activeCell="F33" sqref="F3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259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5"/>
      <c r="F7" s="48" t="s">
        <v>243</v>
      </c>
      <c r="G7" s="48"/>
      <c r="H7" s="48" t="s">
        <v>246</v>
      </c>
      <c r="I7" s="63" t="s">
        <v>21</v>
      </c>
    </row>
    <row r="8" spans="1:9" ht="17.100000000000001" customHeight="1">
      <c r="A8" s="18"/>
      <c r="B8" s="19"/>
      <c r="C8" s="19"/>
      <c r="D8" s="19"/>
      <c r="E8" s="56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5" t="s">
        <v>87</v>
      </c>
      <c r="B9" s="95" t="s">
        <v>89</v>
      </c>
      <c r="C9" s="57" t="s">
        <v>3</v>
      </c>
      <c r="D9" s="53"/>
      <c r="E9" s="53"/>
      <c r="F9" s="76">
        <v>310138</v>
      </c>
      <c r="G9" s="74">
        <f>F9/$F$27*100</f>
        <v>24.805820855292048</v>
      </c>
      <c r="H9" s="76">
        <v>293712</v>
      </c>
      <c r="I9" s="74">
        <f t="shared" ref="I9:I45" si="0">(F9/H9-1)*100</f>
        <v>5.5925532494416341</v>
      </c>
    </row>
    <row r="10" spans="1:9" ht="18" customHeight="1">
      <c r="A10" s="95"/>
      <c r="B10" s="95"/>
      <c r="C10" s="59"/>
      <c r="D10" s="57" t="s">
        <v>22</v>
      </c>
      <c r="E10" s="53"/>
      <c r="F10" s="76">
        <v>66480</v>
      </c>
      <c r="G10" s="74">
        <f t="shared" ref="G10:G27" si="1">F10/$F$27*100</f>
        <v>5.3172812440262573</v>
      </c>
      <c r="H10" s="76">
        <v>66697</v>
      </c>
      <c r="I10" s="74">
        <f t="shared" si="0"/>
        <v>-0.32535196485599105</v>
      </c>
    </row>
    <row r="11" spans="1:9" ht="18" customHeight="1">
      <c r="A11" s="95"/>
      <c r="B11" s="95"/>
      <c r="C11" s="59"/>
      <c r="D11" s="59"/>
      <c r="E11" s="47" t="s">
        <v>23</v>
      </c>
      <c r="F11" s="76">
        <v>53131</v>
      </c>
      <c r="G11" s="74">
        <f t="shared" si="1"/>
        <v>4.2495858871293475</v>
      </c>
      <c r="H11" s="76">
        <v>54120</v>
      </c>
      <c r="I11" s="74">
        <f t="shared" si="0"/>
        <v>-1.8274205469327454</v>
      </c>
    </row>
    <row r="12" spans="1:9" ht="18" customHeight="1">
      <c r="A12" s="95"/>
      <c r="B12" s="95"/>
      <c r="C12" s="59"/>
      <c r="D12" s="59"/>
      <c r="E12" s="47" t="s">
        <v>24</v>
      </c>
      <c r="F12" s="76">
        <v>3331</v>
      </c>
      <c r="G12" s="74">
        <f t="shared" si="1"/>
        <v>0.26642394440209782</v>
      </c>
      <c r="H12" s="76">
        <v>4288</v>
      </c>
      <c r="I12" s="74">
        <f t="shared" si="0"/>
        <v>-22.318097014925375</v>
      </c>
    </row>
    <row r="13" spans="1:9" ht="18" customHeight="1">
      <c r="A13" s="95"/>
      <c r="B13" s="95"/>
      <c r="C13" s="59"/>
      <c r="D13" s="58"/>
      <c r="E13" s="47" t="s">
        <v>25</v>
      </c>
      <c r="F13" s="76">
        <v>295</v>
      </c>
      <c r="G13" s="74">
        <f t="shared" si="1"/>
        <v>2.3595035604508811E-2</v>
      </c>
      <c r="H13" s="76">
        <v>395</v>
      </c>
      <c r="I13" s="74">
        <f t="shared" si="0"/>
        <v>-25.316455696202532</v>
      </c>
    </row>
    <row r="14" spans="1:9" ht="18" customHeight="1">
      <c r="A14" s="95"/>
      <c r="B14" s="95"/>
      <c r="C14" s="59"/>
      <c r="D14" s="57" t="s">
        <v>26</v>
      </c>
      <c r="E14" s="53"/>
      <c r="F14" s="76">
        <v>64814</v>
      </c>
      <c r="G14" s="74">
        <f t="shared" si="1"/>
        <v>5.1840292802394377</v>
      </c>
      <c r="H14" s="76">
        <v>57771</v>
      </c>
      <c r="I14" s="74">
        <f t="shared" si="0"/>
        <v>12.191237818282531</v>
      </c>
    </row>
    <row r="15" spans="1:9" ht="18" customHeight="1">
      <c r="A15" s="95"/>
      <c r="B15" s="95"/>
      <c r="C15" s="59"/>
      <c r="D15" s="59"/>
      <c r="E15" s="47" t="s">
        <v>27</v>
      </c>
      <c r="F15" s="76">
        <v>2362</v>
      </c>
      <c r="G15" s="74">
        <f t="shared" si="1"/>
        <v>0.1889202511791519</v>
      </c>
      <c r="H15" s="76">
        <v>2266</v>
      </c>
      <c r="I15" s="74">
        <f t="shared" si="0"/>
        <v>4.23654015887025</v>
      </c>
    </row>
    <row r="16" spans="1:9" ht="18" customHeight="1">
      <c r="A16" s="95"/>
      <c r="B16" s="95"/>
      <c r="C16" s="59"/>
      <c r="D16" s="58"/>
      <c r="E16" s="47" t="s">
        <v>28</v>
      </c>
      <c r="F16" s="76">
        <v>62452</v>
      </c>
      <c r="G16" s="74">
        <f t="shared" si="1"/>
        <v>4.995109029060286</v>
      </c>
      <c r="H16" s="76">
        <v>55505</v>
      </c>
      <c r="I16" s="74">
        <f t="shared" si="0"/>
        <v>12.515989550490936</v>
      </c>
    </row>
    <row r="17" spans="1:9" ht="18" customHeight="1">
      <c r="A17" s="95"/>
      <c r="B17" s="95"/>
      <c r="C17" s="59"/>
      <c r="D17" s="96" t="s">
        <v>29</v>
      </c>
      <c r="E17" s="97"/>
      <c r="F17" s="76">
        <v>74070</v>
      </c>
      <c r="G17" s="74">
        <f t="shared" si="1"/>
        <v>5.9243535160202292</v>
      </c>
      <c r="H17" s="76">
        <v>65879</v>
      </c>
      <c r="I17" s="74">
        <f t="shared" si="0"/>
        <v>12.43340062842484</v>
      </c>
    </row>
    <row r="18" spans="1:9" ht="18" customHeight="1">
      <c r="A18" s="95"/>
      <c r="B18" s="95"/>
      <c r="C18" s="59"/>
      <c r="D18" s="96" t="s">
        <v>93</v>
      </c>
      <c r="E18" s="98"/>
      <c r="F18" s="76">
        <v>4500</v>
      </c>
      <c r="G18" s="74">
        <f t="shared" si="1"/>
        <v>0.35992427193318527</v>
      </c>
      <c r="H18" s="76">
        <v>4749</v>
      </c>
      <c r="I18" s="74">
        <f t="shared" si="0"/>
        <v>-5.243209096651924</v>
      </c>
    </row>
    <row r="19" spans="1:9" ht="18" customHeight="1">
      <c r="A19" s="95"/>
      <c r="B19" s="95"/>
      <c r="C19" s="58"/>
      <c r="D19" s="96" t="s">
        <v>94</v>
      </c>
      <c r="E19" s="98"/>
      <c r="F19" s="76">
        <v>0</v>
      </c>
      <c r="G19" s="74">
        <f t="shared" si="1"/>
        <v>0</v>
      </c>
      <c r="H19" s="76">
        <v>0</v>
      </c>
      <c r="I19" s="74" t="e">
        <f t="shared" si="0"/>
        <v>#DIV/0!</v>
      </c>
    </row>
    <row r="20" spans="1:9" ht="18" customHeight="1">
      <c r="A20" s="95"/>
      <c r="B20" s="95"/>
      <c r="C20" s="53" t="s">
        <v>4</v>
      </c>
      <c r="D20" s="53"/>
      <c r="E20" s="53"/>
      <c r="F20" s="76">
        <v>40436</v>
      </c>
      <c r="G20" s="74">
        <f t="shared" si="1"/>
        <v>3.2341995244200623</v>
      </c>
      <c r="H20" s="76">
        <v>36976</v>
      </c>
      <c r="I20" s="74">
        <f t="shared" si="0"/>
        <v>9.3574210298571927</v>
      </c>
    </row>
    <row r="21" spans="1:9" ht="18" customHeight="1">
      <c r="A21" s="95"/>
      <c r="B21" s="95"/>
      <c r="C21" s="53" t="s">
        <v>5</v>
      </c>
      <c r="D21" s="53"/>
      <c r="E21" s="53"/>
      <c r="F21" s="76">
        <v>275996</v>
      </c>
      <c r="G21" s="74">
        <f t="shared" si="1"/>
        <v>22.075035412549198</v>
      </c>
      <c r="H21" s="76">
        <v>244771</v>
      </c>
      <c r="I21" s="74">
        <f t="shared" si="0"/>
        <v>12.756821682307141</v>
      </c>
    </row>
    <row r="22" spans="1:9" ht="18" customHeight="1">
      <c r="A22" s="95"/>
      <c r="B22" s="95"/>
      <c r="C22" s="53" t="s">
        <v>30</v>
      </c>
      <c r="D22" s="53"/>
      <c r="E22" s="53"/>
      <c r="F22" s="76">
        <v>14162</v>
      </c>
      <c r="G22" s="74">
        <f t="shared" si="1"/>
        <v>1.1327216753595044</v>
      </c>
      <c r="H22" s="76">
        <v>14243</v>
      </c>
      <c r="I22" s="74">
        <f t="shared" si="0"/>
        <v>-0.56870041423857653</v>
      </c>
    </row>
    <row r="23" spans="1:9" ht="18" customHeight="1">
      <c r="A23" s="95"/>
      <c r="B23" s="95"/>
      <c r="C23" s="53" t="s">
        <v>6</v>
      </c>
      <c r="D23" s="53"/>
      <c r="E23" s="53"/>
      <c r="F23" s="76">
        <v>231096</v>
      </c>
      <c r="G23" s="74">
        <f t="shared" si="1"/>
        <v>18.483791010371416</v>
      </c>
      <c r="H23" s="76">
        <v>216564</v>
      </c>
      <c r="I23" s="74">
        <f t="shared" si="0"/>
        <v>6.7102565523355695</v>
      </c>
    </row>
    <row r="24" spans="1:9" ht="18" customHeight="1">
      <c r="A24" s="95"/>
      <c r="B24" s="95"/>
      <c r="C24" s="53" t="s">
        <v>31</v>
      </c>
      <c r="D24" s="53"/>
      <c r="E24" s="53"/>
      <c r="F24" s="76">
        <v>3943</v>
      </c>
      <c r="G24" s="74">
        <f t="shared" si="1"/>
        <v>0.315373645385011</v>
      </c>
      <c r="H24" s="76">
        <v>2258</v>
      </c>
      <c r="I24" s="74">
        <f t="shared" si="0"/>
        <v>74.623560673162089</v>
      </c>
    </row>
    <row r="25" spans="1:9" ht="18" customHeight="1">
      <c r="A25" s="95"/>
      <c r="B25" s="95"/>
      <c r="C25" s="53" t="s">
        <v>7</v>
      </c>
      <c r="D25" s="53"/>
      <c r="E25" s="53"/>
      <c r="F25" s="76">
        <v>138220</v>
      </c>
      <c r="G25" s="74">
        <f t="shared" si="1"/>
        <v>11.055273970356637</v>
      </c>
      <c r="H25" s="76">
        <v>163668</v>
      </c>
      <c r="I25" s="74">
        <f t="shared" si="0"/>
        <v>-15.54854950265171</v>
      </c>
    </row>
    <row r="26" spans="1:9" ht="18" customHeight="1">
      <c r="A26" s="95"/>
      <c r="B26" s="95"/>
      <c r="C26" s="53" t="s">
        <v>8</v>
      </c>
      <c r="D26" s="53"/>
      <c r="E26" s="53"/>
      <c r="F26" s="76">
        <v>236272</v>
      </c>
      <c r="G26" s="74">
        <f t="shared" si="1"/>
        <v>18.89778390626612</v>
      </c>
      <c r="H26" s="76">
        <v>219007</v>
      </c>
      <c r="I26" s="74">
        <f t="shared" si="0"/>
        <v>7.8833096659010948</v>
      </c>
    </row>
    <row r="27" spans="1:9" ht="18" customHeight="1">
      <c r="A27" s="95"/>
      <c r="B27" s="95"/>
      <c r="C27" s="53" t="s">
        <v>9</v>
      </c>
      <c r="D27" s="53"/>
      <c r="E27" s="53"/>
      <c r="F27" s="73">
        <f>SUM(F9,F20:F26)</f>
        <v>1250263</v>
      </c>
      <c r="G27" s="74">
        <f t="shared" si="1"/>
        <v>100</v>
      </c>
      <c r="H27" s="73">
        <f>SUM(H9,H20:H26)</f>
        <v>1191199</v>
      </c>
      <c r="I27" s="74">
        <f t="shared" si="0"/>
        <v>4.9583654788158738</v>
      </c>
    </row>
    <row r="28" spans="1:9" ht="18" customHeight="1">
      <c r="A28" s="95"/>
      <c r="B28" s="95" t="s">
        <v>88</v>
      </c>
      <c r="C28" s="57" t="s">
        <v>10</v>
      </c>
      <c r="D28" s="53"/>
      <c r="E28" s="53"/>
      <c r="F28" s="76">
        <v>404774</v>
      </c>
      <c r="G28" s="74">
        <f t="shared" ref="G28:G45" si="2">F28/$F$45*100</f>
        <v>32.978595125893776</v>
      </c>
      <c r="H28" s="76">
        <v>407798</v>
      </c>
      <c r="I28" s="74">
        <f t="shared" si="0"/>
        <v>-0.74154360737423985</v>
      </c>
    </row>
    <row r="29" spans="1:9" ht="18" customHeight="1">
      <c r="A29" s="95"/>
      <c r="B29" s="95"/>
      <c r="C29" s="59"/>
      <c r="D29" s="53" t="s">
        <v>11</v>
      </c>
      <c r="E29" s="53"/>
      <c r="F29" s="76">
        <v>226369</v>
      </c>
      <c r="G29" s="74">
        <f t="shared" si="2"/>
        <v>18.443209297171872</v>
      </c>
      <c r="H29" s="76">
        <v>229632</v>
      </c>
      <c r="I29" s="74">
        <f t="shared" si="0"/>
        <v>-1.4209692028985477</v>
      </c>
    </row>
    <row r="30" spans="1:9" ht="18" customHeight="1">
      <c r="A30" s="95"/>
      <c r="B30" s="95"/>
      <c r="C30" s="59"/>
      <c r="D30" s="53" t="s">
        <v>32</v>
      </c>
      <c r="E30" s="53"/>
      <c r="F30" s="76">
        <v>9255</v>
      </c>
      <c r="G30" s="74">
        <f t="shared" si="2"/>
        <v>0.75404274456893683</v>
      </c>
      <c r="H30" s="76">
        <v>9051</v>
      </c>
      <c r="I30" s="74">
        <f t="shared" si="0"/>
        <v>2.253894597282069</v>
      </c>
    </row>
    <row r="31" spans="1:9" ht="18" customHeight="1">
      <c r="A31" s="95"/>
      <c r="B31" s="95"/>
      <c r="C31" s="58"/>
      <c r="D31" s="53" t="s">
        <v>12</v>
      </c>
      <c r="E31" s="53"/>
      <c r="F31" s="76">
        <v>169149</v>
      </c>
      <c r="G31" s="74">
        <f t="shared" si="2"/>
        <v>13.781261610058465</v>
      </c>
      <c r="H31" s="76">
        <v>169115</v>
      </c>
      <c r="I31" s="74">
        <f t="shared" si="0"/>
        <v>2.0104662507769433E-2</v>
      </c>
    </row>
    <row r="32" spans="1:9" ht="18" customHeight="1">
      <c r="A32" s="95"/>
      <c r="B32" s="95"/>
      <c r="C32" s="57" t="s">
        <v>13</v>
      </c>
      <c r="D32" s="53"/>
      <c r="E32" s="53"/>
      <c r="F32" s="76">
        <v>620438</v>
      </c>
      <c r="G32" s="74">
        <f t="shared" si="2"/>
        <v>50.549624241476174</v>
      </c>
      <c r="H32" s="76">
        <v>534015</v>
      </c>
      <c r="I32" s="74">
        <f t="shared" si="0"/>
        <v>16.183627800717204</v>
      </c>
    </row>
    <row r="33" spans="1:9" ht="18" customHeight="1">
      <c r="A33" s="95"/>
      <c r="B33" s="95"/>
      <c r="C33" s="59"/>
      <c r="D33" s="53" t="s">
        <v>14</v>
      </c>
      <c r="E33" s="53"/>
      <c r="F33" s="76">
        <v>39762</v>
      </c>
      <c r="G33" s="74">
        <f t="shared" si="2"/>
        <v>3.2395729453862847</v>
      </c>
      <c r="H33" s="76">
        <v>31593</v>
      </c>
      <c r="I33" s="74">
        <f t="shared" si="0"/>
        <v>25.85699363783116</v>
      </c>
    </row>
    <row r="34" spans="1:9" ht="18" customHeight="1">
      <c r="A34" s="95"/>
      <c r="B34" s="95"/>
      <c r="C34" s="59"/>
      <c r="D34" s="53" t="s">
        <v>33</v>
      </c>
      <c r="E34" s="53"/>
      <c r="F34" s="76">
        <v>19662</v>
      </c>
      <c r="G34" s="74">
        <f t="shared" si="2"/>
        <v>1.6019436459983185</v>
      </c>
      <c r="H34" s="76">
        <v>20075</v>
      </c>
      <c r="I34" s="74">
        <f t="shared" si="0"/>
        <v>-2.0572851805728543</v>
      </c>
    </row>
    <row r="35" spans="1:9" ht="18" customHeight="1">
      <c r="A35" s="95"/>
      <c r="B35" s="95"/>
      <c r="C35" s="59"/>
      <c r="D35" s="53" t="s">
        <v>34</v>
      </c>
      <c r="E35" s="53"/>
      <c r="F35" s="76">
        <v>324235</v>
      </c>
      <c r="G35" s="74">
        <f t="shared" si="2"/>
        <v>26.416753029206834</v>
      </c>
      <c r="H35" s="76">
        <v>290845</v>
      </c>
      <c r="I35" s="74">
        <f t="shared" si="0"/>
        <v>11.480341762794621</v>
      </c>
    </row>
    <row r="36" spans="1:9" ht="18" customHeight="1">
      <c r="A36" s="95"/>
      <c r="B36" s="95"/>
      <c r="C36" s="59"/>
      <c r="D36" s="53" t="s">
        <v>35</v>
      </c>
      <c r="E36" s="53"/>
      <c r="F36" s="76">
        <v>11091</v>
      </c>
      <c r="G36" s="74">
        <f t="shared" si="2"/>
        <v>0.90362918206527054</v>
      </c>
      <c r="H36" s="76">
        <v>11373</v>
      </c>
      <c r="I36" s="74">
        <f t="shared" si="0"/>
        <v>-2.4795568451595917</v>
      </c>
    </row>
    <row r="37" spans="1:9" ht="18" customHeight="1">
      <c r="A37" s="95"/>
      <c r="B37" s="95"/>
      <c r="C37" s="59"/>
      <c r="D37" s="53" t="s">
        <v>15</v>
      </c>
      <c r="E37" s="53"/>
      <c r="F37" s="76">
        <v>46442</v>
      </c>
      <c r="G37" s="74">
        <f t="shared" si="2"/>
        <v>3.7838198966256691</v>
      </c>
      <c r="H37" s="76">
        <v>10650</v>
      </c>
      <c r="I37" s="74">
        <f t="shared" si="0"/>
        <v>336.07511737089209</v>
      </c>
    </row>
    <row r="38" spans="1:9" ht="18" customHeight="1">
      <c r="A38" s="95"/>
      <c r="B38" s="95"/>
      <c r="C38" s="58"/>
      <c r="D38" s="53" t="s">
        <v>36</v>
      </c>
      <c r="E38" s="53"/>
      <c r="F38" s="76">
        <v>179246</v>
      </c>
      <c r="G38" s="74">
        <f t="shared" si="2"/>
        <v>14.603905542193804</v>
      </c>
      <c r="H38" s="76">
        <v>169479</v>
      </c>
      <c r="I38" s="74">
        <f t="shared" si="0"/>
        <v>5.7629558824397131</v>
      </c>
    </row>
    <row r="39" spans="1:9" ht="18" customHeight="1">
      <c r="A39" s="95"/>
      <c r="B39" s="95"/>
      <c r="C39" s="57" t="s">
        <v>16</v>
      </c>
      <c r="D39" s="53"/>
      <c r="E39" s="53"/>
      <c r="F39" s="76">
        <v>202172</v>
      </c>
      <c r="G39" s="74">
        <f t="shared" si="2"/>
        <v>16.471780632630047</v>
      </c>
      <c r="H39" s="76">
        <v>228656</v>
      </c>
      <c r="I39" s="74">
        <f t="shared" si="0"/>
        <v>-11.582464488139388</v>
      </c>
    </row>
    <row r="40" spans="1:9" ht="18" customHeight="1">
      <c r="A40" s="95"/>
      <c r="B40" s="95"/>
      <c r="C40" s="59"/>
      <c r="D40" s="57" t="s">
        <v>17</v>
      </c>
      <c r="E40" s="53"/>
      <c r="F40" s="76">
        <v>195929</v>
      </c>
      <c r="G40" s="74">
        <f t="shared" si="2"/>
        <v>15.963137860685816</v>
      </c>
      <c r="H40" s="76">
        <v>214841</v>
      </c>
      <c r="I40" s="74">
        <f t="shared" si="0"/>
        <v>-8.8027890393360675</v>
      </c>
    </row>
    <row r="41" spans="1:9" ht="18" customHeight="1">
      <c r="A41" s="95"/>
      <c r="B41" s="95"/>
      <c r="C41" s="59"/>
      <c r="D41" s="59"/>
      <c r="E41" s="54" t="s">
        <v>91</v>
      </c>
      <c r="F41" s="76">
        <v>148896</v>
      </c>
      <c r="G41" s="74">
        <f t="shared" si="2"/>
        <v>12.131166774212472</v>
      </c>
      <c r="H41" s="76">
        <v>183528</v>
      </c>
      <c r="I41" s="75">
        <f t="shared" si="0"/>
        <v>-18.870145154962724</v>
      </c>
    </row>
    <row r="42" spans="1:9" ht="18" customHeight="1">
      <c r="A42" s="95"/>
      <c r="B42" s="95"/>
      <c r="C42" s="59"/>
      <c r="D42" s="58"/>
      <c r="E42" s="47" t="s">
        <v>37</v>
      </c>
      <c r="F42" s="76">
        <v>43690</v>
      </c>
      <c r="G42" s="74">
        <f t="shared" si="2"/>
        <v>3.5596031885701622</v>
      </c>
      <c r="H42" s="76">
        <v>41523</v>
      </c>
      <c r="I42" s="75">
        <f t="shared" si="0"/>
        <v>5.2187944031018896</v>
      </c>
    </row>
    <row r="43" spans="1:9" ht="18" customHeight="1">
      <c r="A43" s="95"/>
      <c r="B43" s="95"/>
      <c r="C43" s="59"/>
      <c r="D43" s="53" t="s">
        <v>38</v>
      </c>
      <c r="E43" s="53"/>
      <c r="F43" s="76">
        <v>6243</v>
      </c>
      <c r="G43" s="74">
        <f t="shared" si="2"/>
        <v>0.50864277194423257</v>
      </c>
      <c r="H43" s="76">
        <v>13815</v>
      </c>
      <c r="I43" s="75">
        <f t="shared" si="0"/>
        <v>-54.809989142236695</v>
      </c>
    </row>
    <row r="44" spans="1:9" ht="18" customHeight="1">
      <c r="A44" s="95"/>
      <c r="B44" s="95"/>
      <c r="C44" s="58"/>
      <c r="D44" s="53" t="s">
        <v>39</v>
      </c>
      <c r="E44" s="53"/>
      <c r="F44" s="76">
        <v>0</v>
      </c>
      <c r="G44" s="74">
        <f t="shared" si="2"/>
        <v>0</v>
      </c>
      <c r="H44" s="76">
        <v>0</v>
      </c>
      <c r="I44" s="74" t="e">
        <f t="shared" si="0"/>
        <v>#DIV/0!</v>
      </c>
    </row>
    <row r="45" spans="1:9" ht="18" customHeight="1">
      <c r="A45" s="95"/>
      <c r="B45" s="95"/>
      <c r="C45" s="47" t="s">
        <v>18</v>
      </c>
      <c r="D45" s="47"/>
      <c r="E45" s="47"/>
      <c r="F45" s="73">
        <f>SUM(F28,F32,F39)</f>
        <v>1227384</v>
      </c>
      <c r="G45" s="74">
        <f t="shared" si="2"/>
        <v>100</v>
      </c>
      <c r="H45" s="73">
        <f>SUM(H28,H32,H39)</f>
        <v>1170469</v>
      </c>
      <c r="I45" s="74">
        <f t="shared" si="0"/>
        <v>4.8625807261875265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Q7" sqref="Q7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259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5" t="s">
        <v>115</v>
      </c>
      <c r="B7" s="57" t="s">
        <v>116</v>
      </c>
      <c r="C7" s="53"/>
      <c r="D7" s="62" t="s">
        <v>117</v>
      </c>
      <c r="E7" s="82">
        <v>1032500</v>
      </c>
      <c r="F7" s="83">
        <v>1021355</v>
      </c>
      <c r="G7" s="83">
        <v>1044959</v>
      </c>
      <c r="H7" s="83">
        <v>1191199</v>
      </c>
      <c r="I7" s="83">
        <v>1250263</v>
      </c>
    </row>
    <row r="8" spans="1:9" ht="27" customHeight="1">
      <c r="A8" s="95"/>
      <c r="B8" s="66"/>
      <c r="C8" s="53" t="s">
        <v>118</v>
      </c>
      <c r="D8" s="62" t="s">
        <v>41</v>
      </c>
      <c r="E8" s="81">
        <v>581263</v>
      </c>
      <c r="F8" s="81">
        <v>577280</v>
      </c>
      <c r="G8" s="81">
        <v>565464</v>
      </c>
      <c r="H8" s="81">
        <v>576733</v>
      </c>
      <c r="I8" s="84">
        <v>627759</v>
      </c>
    </row>
    <row r="9" spans="1:9" ht="27" customHeight="1">
      <c r="A9" s="95"/>
      <c r="B9" s="53" t="s">
        <v>119</v>
      </c>
      <c r="C9" s="53"/>
      <c r="D9" s="62"/>
      <c r="E9" s="81">
        <v>995621</v>
      </c>
      <c r="F9" s="81">
        <v>997522</v>
      </c>
      <c r="G9" s="81">
        <v>1032642</v>
      </c>
      <c r="H9" s="81">
        <v>1170469</v>
      </c>
      <c r="I9" s="84">
        <v>1227384</v>
      </c>
    </row>
    <row r="10" spans="1:9" ht="27" customHeight="1">
      <c r="A10" s="95"/>
      <c r="B10" s="53" t="s">
        <v>120</v>
      </c>
      <c r="C10" s="53"/>
      <c r="D10" s="62"/>
      <c r="E10" s="81">
        <v>36879</v>
      </c>
      <c r="F10" s="81">
        <v>23832</v>
      </c>
      <c r="G10" s="81">
        <v>12317</v>
      </c>
      <c r="H10" s="81">
        <v>20730</v>
      </c>
      <c r="I10" s="84">
        <v>22879</v>
      </c>
    </row>
    <row r="11" spans="1:9" ht="27" customHeight="1">
      <c r="A11" s="95"/>
      <c r="B11" s="53" t="s">
        <v>121</v>
      </c>
      <c r="C11" s="53"/>
      <c r="D11" s="62"/>
      <c r="E11" s="81">
        <v>31227</v>
      </c>
      <c r="F11" s="81">
        <v>17549</v>
      </c>
      <c r="G11" s="81">
        <v>7375</v>
      </c>
      <c r="H11" s="81">
        <v>6527</v>
      </c>
      <c r="I11" s="84">
        <v>8893</v>
      </c>
    </row>
    <row r="12" spans="1:9" ht="27" customHeight="1">
      <c r="A12" s="95"/>
      <c r="B12" s="53" t="s">
        <v>122</v>
      </c>
      <c r="C12" s="53"/>
      <c r="D12" s="62"/>
      <c r="E12" s="81">
        <v>5653</v>
      </c>
      <c r="F12" s="81">
        <v>6283</v>
      </c>
      <c r="G12" s="81">
        <v>4942</v>
      </c>
      <c r="H12" s="81">
        <v>14203</v>
      </c>
      <c r="I12" s="84">
        <v>13986</v>
      </c>
    </row>
    <row r="13" spans="1:9" ht="27" customHeight="1">
      <c r="A13" s="95"/>
      <c r="B13" s="53" t="s">
        <v>123</v>
      </c>
      <c r="C13" s="53"/>
      <c r="D13" s="62"/>
      <c r="E13" s="81">
        <v>-143</v>
      </c>
      <c r="F13" s="81">
        <v>630</v>
      </c>
      <c r="G13" s="81">
        <v>-1341</v>
      </c>
      <c r="H13" s="81">
        <v>9261</v>
      </c>
      <c r="I13" s="84">
        <v>-217</v>
      </c>
    </row>
    <row r="14" spans="1:9" ht="27" customHeight="1">
      <c r="A14" s="95"/>
      <c r="B14" s="53" t="s">
        <v>124</v>
      </c>
      <c r="C14" s="53"/>
      <c r="D14" s="62"/>
      <c r="E14" s="81" t="s">
        <v>260</v>
      </c>
      <c r="F14" s="81">
        <v>0</v>
      </c>
      <c r="G14" s="81" t="s">
        <v>260</v>
      </c>
      <c r="H14" s="81">
        <v>0</v>
      </c>
      <c r="I14" s="84">
        <v>0</v>
      </c>
    </row>
    <row r="15" spans="1:9" ht="27" customHeight="1">
      <c r="A15" s="95"/>
      <c r="B15" s="53" t="s">
        <v>125</v>
      </c>
      <c r="C15" s="53"/>
      <c r="D15" s="62"/>
      <c r="E15" s="81">
        <v>339</v>
      </c>
      <c r="F15" s="81">
        <v>61</v>
      </c>
      <c r="G15" s="81">
        <v>30423</v>
      </c>
      <c r="H15" s="81">
        <v>3455</v>
      </c>
      <c r="I15" s="84">
        <v>19125</v>
      </c>
    </row>
    <row r="16" spans="1:9" ht="27" customHeight="1">
      <c r="A16" s="95"/>
      <c r="B16" s="53" t="s">
        <v>126</v>
      </c>
      <c r="C16" s="53"/>
      <c r="D16" s="62" t="s">
        <v>42</v>
      </c>
      <c r="E16" s="81">
        <v>104882</v>
      </c>
      <c r="F16" s="81">
        <v>90877</v>
      </c>
      <c r="G16" s="81">
        <v>83922</v>
      </c>
      <c r="H16" s="81">
        <v>78354</v>
      </c>
      <c r="I16" s="84">
        <v>109866</v>
      </c>
    </row>
    <row r="17" spans="1:9" ht="27" customHeight="1">
      <c r="A17" s="95"/>
      <c r="B17" s="53" t="s">
        <v>127</v>
      </c>
      <c r="C17" s="53"/>
      <c r="D17" s="62" t="s">
        <v>43</v>
      </c>
      <c r="E17" s="81">
        <v>72268</v>
      </c>
      <c r="F17" s="81">
        <v>69070</v>
      </c>
      <c r="G17" s="81">
        <v>72167</v>
      </c>
      <c r="H17" s="81">
        <v>69302</v>
      </c>
      <c r="I17" s="84">
        <v>63287</v>
      </c>
    </row>
    <row r="18" spans="1:9" ht="27" customHeight="1">
      <c r="A18" s="95"/>
      <c r="B18" s="53" t="s">
        <v>128</v>
      </c>
      <c r="C18" s="53"/>
      <c r="D18" s="62" t="s">
        <v>44</v>
      </c>
      <c r="E18" s="81">
        <v>2450852</v>
      </c>
      <c r="F18" s="81">
        <v>2446029</v>
      </c>
      <c r="G18" s="81">
        <v>2446737</v>
      </c>
      <c r="H18" s="81">
        <v>2455985</v>
      </c>
      <c r="I18" s="84">
        <v>2437609</v>
      </c>
    </row>
    <row r="19" spans="1:9" ht="27" customHeight="1">
      <c r="A19" s="95"/>
      <c r="B19" s="53" t="s">
        <v>129</v>
      </c>
      <c r="C19" s="53"/>
      <c r="D19" s="62" t="s">
        <v>130</v>
      </c>
      <c r="E19" s="85">
        <f>E17+E18-E16</f>
        <v>2418238</v>
      </c>
      <c r="F19" s="85">
        <f>F17+F18-F16</f>
        <v>2424222</v>
      </c>
      <c r="G19" s="85">
        <f>G17+G18-G16</f>
        <v>2434982</v>
      </c>
      <c r="H19" s="85">
        <f>H17+H18-H16</f>
        <v>2446933</v>
      </c>
      <c r="I19" s="85">
        <f>I17+I18-I16</f>
        <v>2391030</v>
      </c>
    </row>
    <row r="20" spans="1:9" ht="27" customHeight="1">
      <c r="A20" s="95"/>
      <c r="B20" s="53" t="s">
        <v>131</v>
      </c>
      <c r="C20" s="53"/>
      <c r="D20" s="62" t="s">
        <v>132</v>
      </c>
      <c r="E20" s="86">
        <f>E18/E8</f>
        <v>4.2164252670477911</v>
      </c>
      <c r="F20" s="86">
        <f>F18/F8</f>
        <v>4.2371622089800445</v>
      </c>
      <c r="G20" s="86">
        <f>G18/G8</f>
        <v>4.3269545010822972</v>
      </c>
      <c r="H20" s="86">
        <f>H18/H8</f>
        <v>4.2584436819117339</v>
      </c>
      <c r="I20" s="86">
        <f>I18/I8</f>
        <v>3.8830331385133467</v>
      </c>
    </row>
    <row r="21" spans="1:9" ht="27" customHeight="1">
      <c r="A21" s="95"/>
      <c r="B21" s="53" t="s">
        <v>133</v>
      </c>
      <c r="C21" s="53"/>
      <c r="D21" s="62" t="s">
        <v>134</v>
      </c>
      <c r="E21" s="86">
        <f>E19/E8</f>
        <v>4.1603164144285802</v>
      </c>
      <c r="F21" s="86">
        <f>F19/F8</f>
        <v>4.1993867793791573</v>
      </c>
      <c r="G21" s="86">
        <f>G19/G8</f>
        <v>4.3061662634579747</v>
      </c>
      <c r="H21" s="86">
        <f>H19/H8</f>
        <v>4.2427483774987733</v>
      </c>
      <c r="I21" s="86">
        <f>I19/I8</f>
        <v>3.8088342819457788</v>
      </c>
    </row>
    <row r="22" spans="1:9" ht="27" customHeight="1">
      <c r="A22" s="95"/>
      <c r="B22" s="53" t="s">
        <v>135</v>
      </c>
      <c r="C22" s="53"/>
      <c r="D22" s="62" t="s">
        <v>136</v>
      </c>
      <c r="E22" s="85">
        <f>E18/E24*1000000</f>
        <v>1063615.9745584708</v>
      </c>
      <c r="F22" s="85">
        <f>F18/F24*1000000</f>
        <v>1061522.8984178896</v>
      </c>
      <c r="G22" s="85">
        <f>G18/G24*1000000</f>
        <v>1061830.1548780869</v>
      </c>
      <c r="H22" s="85">
        <f>H18/H24*1000000</f>
        <v>1065843.583894901</v>
      </c>
      <c r="I22" s="85">
        <f>I18/I24*1000000</f>
        <v>1107363.8332745794</v>
      </c>
    </row>
    <row r="23" spans="1:9" ht="27" customHeight="1">
      <c r="A23" s="95"/>
      <c r="B23" s="53" t="s">
        <v>137</v>
      </c>
      <c r="C23" s="53"/>
      <c r="D23" s="62" t="s">
        <v>138</v>
      </c>
      <c r="E23" s="85">
        <f>E19/E24*1000000</f>
        <v>1049462.2143990446</v>
      </c>
      <c r="F23" s="85">
        <f>F19/F24*1000000</f>
        <v>1052059.1390569832</v>
      </c>
      <c r="G23" s="85">
        <f>G19/G24*1000000</f>
        <v>1056728.7428870997</v>
      </c>
      <c r="H23" s="85">
        <f>H19/H24*1000000</f>
        <v>1061915.2145761074</v>
      </c>
      <c r="I23" s="85">
        <f>I19/I24*1000000</f>
        <v>1086203.7948967689</v>
      </c>
    </row>
    <row r="24" spans="1:9" ht="27" customHeight="1">
      <c r="A24" s="95"/>
      <c r="B24" s="64" t="s">
        <v>139</v>
      </c>
      <c r="C24" s="65"/>
      <c r="D24" s="62" t="s">
        <v>140</v>
      </c>
      <c r="E24" s="81">
        <v>2304264</v>
      </c>
      <c r="F24" s="85">
        <f>E24</f>
        <v>2304264</v>
      </c>
      <c r="G24" s="85">
        <f>F24</f>
        <v>2304264</v>
      </c>
      <c r="H24" s="87">
        <f>G24</f>
        <v>2304264</v>
      </c>
      <c r="I24" s="84">
        <v>2201272</v>
      </c>
    </row>
    <row r="25" spans="1:9" ht="27" customHeight="1">
      <c r="A25" s="95"/>
      <c r="B25" s="47" t="s">
        <v>141</v>
      </c>
      <c r="C25" s="47"/>
      <c r="D25" s="47"/>
      <c r="E25" s="81">
        <v>558840</v>
      </c>
      <c r="F25" s="81">
        <v>552829</v>
      </c>
      <c r="G25" s="81">
        <v>550269</v>
      </c>
      <c r="H25" s="81">
        <v>549166</v>
      </c>
      <c r="I25" s="76">
        <v>567333</v>
      </c>
    </row>
    <row r="26" spans="1:9" ht="27" customHeight="1">
      <c r="A26" s="95"/>
      <c r="B26" s="47" t="s">
        <v>142</v>
      </c>
      <c r="C26" s="47"/>
      <c r="D26" s="47"/>
      <c r="E26" s="88">
        <v>0.46100000000000002</v>
      </c>
      <c r="F26" s="88">
        <v>0.46277000000000001</v>
      </c>
      <c r="G26" s="88">
        <v>0.46910000000000002</v>
      </c>
      <c r="H26" s="88">
        <v>0.47505999999999998</v>
      </c>
      <c r="I26" s="89">
        <v>0.45700000000000002</v>
      </c>
    </row>
    <row r="27" spans="1:9" ht="27" customHeight="1">
      <c r="A27" s="95"/>
      <c r="B27" s="47" t="s">
        <v>143</v>
      </c>
      <c r="C27" s="47"/>
      <c r="D27" s="47"/>
      <c r="E27" s="90">
        <v>1</v>
      </c>
      <c r="F27" s="90">
        <v>1.1399999999999999</v>
      </c>
      <c r="G27" s="90">
        <v>0.9</v>
      </c>
      <c r="H27" s="90">
        <v>2.6</v>
      </c>
      <c r="I27" s="91">
        <v>2.5</v>
      </c>
    </row>
    <row r="28" spans="1:9" ht="27" customHeight="1">
      <c r="A28" s="95"/>
      <c r="B28" s="47" t="s">
        <v>144</v>
      </c>
      <c r="C28" s="47"/>
      <c r="D28" s="47"/>
      <c r="E28" s="90">
        <v>96.4</v>
      </c>
      <c r="F28" s="90">
        <v>96.7</v>
      </c>
      <c r="G28" s="90">
        <v>95.9</v>
      </c>
      <c r="H28" s="90">
        <v>94.7</v>
      </c>
      <c r="I28" s="91">
        <v>89.3</v>
      </c>
    </row>
    <row r="29" spans="1:9" ht="27" customHeight="1">
      <c r="A29" s="95"/>
      <c r="B29" s="47" t="s">
        <v>145</v>
      </c>
      <c r="C29" s="47"/>
      <c r="D29" s="47"/>
      <c r="E29" s="90">
        <v>42.8</v>
      </c>
      <c r="F29" s="90">
        <v>43.3</v>
      </c>
      <c r="G29" s="90">
        <v>43.5</v>
      </c>
      <c r="H29" s="90">
        <v>44.3</v>
      </c>
      <c r="I29" s="91">
        <v>45</v>
      </c>
    </row>
    <row r="30" spans="1:9" ht="27" customHeight="1">
      <c r="A30" s="95"/>
      <c r="B30" s="95" t="s">
        <v>146</v>
      </c>
      <c r="C30" s="47" t="s">
        <v>147</v>
      </c>
      <c r="D30" s="47"/>
      <c r="E30" s="90">
        <v>0</v>
      </c>
      <c r="F30" s="90">
        <v>0</v>
      </c>
      <c r="G30" s="90">
        <v>0</v>
      </c>
      <c r="H30" s="90">
        <v>0</v>
      </c>
      <c r="I30" s="91">
        <v>0</v>
      </c>
    </row>
    <row r="31" spans="1:9" ht="27" customHeight="1">
      <c r="A31" s="95"/>
      <c r="B31" s="95"/>
      <c r="C31" s="47" t="s">
        <v>148</v>
      </c>
      <c r="D31" s="47"/>
      <c r="E31" s="90">
        <v>0</v>
      </c>
      <c r="F31" s="90">
        <v>0</v>
      </c>
      <c r="G31" s="90">
        <v>0</v>
      </c>
      <c r="H31" s="90">
        <v>0</v>
      </c>
      <c r="I31" s="91">
        <v>0</v>
      </c>
    </row>
    <row r="32" spans="1:9" ht="27" customHeight="1">
      <c r="A32" s="95"/>
      <c r="B32" s="95"/>
      <c r="C32" s="47" t="s">
        <v>149</v>
      </c>
      <c r="D32" s="47"/>
      <c r="E32" s="90">
        <v>14.9</v>
      </c>
      <c r="F32" s="90">
        <v>15.9</v>
      </c>
      <c r="G32" s="90">
        <v>16.600000000000001</v>
      </c>
      <c r="H32" s="90">
        <v>17.2</v>
      </c>
      <c r="I32" s="91">
        <v>17.5</v>
      </c>
    </row>
    <row r="33" spans="1:9" ht="27" customHeight="1">
      <c r="A33" s="95"/>
      <c r="B33" s="95"/>
      <c r="C33" s="47" t="s">
        <v>150</v>
      </c>
      <c r="D33" s="47"/>
      <c r="E33" s="90">
        <v>315</v>
      </c>
      <c r="F33" s="90">
        <v>321.39999999999998</v>
      </c>
      <c r="G33" s="90">
        <v>326.7</v>
      </c>
      <c r="H33" s="90">
        <v>324.10000000000002</v>
      </c>
      <c r="I33" s="91">
        <v>297.39999999999998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M19" sqref="M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5" width="13.625" style="2" customWidth="1"/>
    <col min="26" max="29" width="12" style="2" customWidth="1"/>
    <col min="30" max="16384" width="9" style="2"/>
  </cols>
  <sheetData>
    <row r="1" spans="1:29" ht="33.950000000000003" customHeight="1">
      <c r="A1" s="20" t="s">
        <v>0</v>
      </c>
      <c r="B1" s="11"/>
      <c r="C1" s="11"/>
      <c r="D1" s="22" t="s">
        <v>259</v>
      </c>
      <c r="E1" s="13"/>
      <c r="F1" s="13"/>
      <c r="G1" s="13"/>
    </row>
    <row r="2" spans="1:29" ht="15" customHeight="1"/>
    <row r="3" spans="1:29" ht="15" customHeight="1">
      <c r="A3" s="14" t="s">
        <v>151</v>
      </c>
      <c r="B3" s="14"/>
      <c r="C3" s="14"/>
      <c r="D3" s="14"/>
    </row>
    <row r="4" spans="1:29" ht="15" customHeight="1">
      <c r="A4" s="14"/>
      <c r="B4" s="14"/>
      <c r="C4" s="14"/>
      <c r="D4" s="14"/>
    </row>
    <row r="5" spans="1:29" ht="15.95" customHeight="1">
      <c r="A5" s="12" t="s">
        <v>244</v>
      </c>
      <c r="B5" s="12"/>
      <c r="C5" s="12"/>
      <c r="D5" s="12"/>
      <c r="K5" s="15"/>
      <c r="O5" s="15"/>
      <c r="S5" s="15" t="s">
        <v>47</v>
      </c>
    </row>
    <row r="6" spans="1:29" ht="15.95" customHeight="1">
      <c r="A6" s="105" t="s">
        <v>48</v>
      </c>
      <c r="B6" s="106"/>
      <c r="C6" s="106"/>
      <c r="D6" s="106"/>
      <c r="E6" s="106"/>
      <c r="F6" s="101" t="s">
        <v>251</v>
      </c>
      <c r="G6" s="101"/>
      <c r="H6" s="101" t="s">
        <v>252</v>
      </c>
      <c r="I6" s="101"/>
      <c r="J6" s="101" t="s">
        <v>253</v>
      </c>
      <c r="K6" s="101"/>
      <c r="L6" s="101" t="s">
        <v>254</v>
      </c>
      <c r="M6" s="101"/>
      <c r="N6" s="101" t="s">
        <v>255</v>
      </c>
      <c r="O6" s="101"/>
      <c r="P6" s="101" t="s">
        <v>256</v>
      </c>
      <c r="Q6" s="101"/>
      <c r="R6" s="101" t="s">
        <v>257</v>
      </c>
      <c r="S6" s="101"/>
    </row>
    <row r="7" spans="1:29" ht="15.95" customHeight="1">
      <c r="A7" s="106"/>
      <c r="B7" s="106"/>
      <c r="C7" s="106"/>
      <c r="D7" s="106"/>
      <c r="E7" s="106"/>
      <c r="F7" s="51" t="s">
        <v>243</v>
      </c>
      <c r="G7" s="51" t="s">
        <v>247</v>
      </c>
      <c r="H7" s="51" t="s">
        <v>243</v>
      </c>
      <c r="I7" s="67" t="s">
        <v>246</v>
      </c>
      <c r="J7" s="51" t="s">
        <v>243</v>
      </c>
      <c r="K7" s="72" t="s">
        <v>246</v>
      </c>
      <c r="L7" s="51" t="s">
        <v>243</v>
      </c>
      <c r="M7" s="72" t="s">
        <v>246</v>
      </c>
      <c r="N7" s="51" t="s">
        <v>243</v>
      </c>
      <c r="O7" s="67" t="s">
        <v>246</v>
      </c>
      <c r="P7" s="51" t="s">
        <v>243</v>
      </c>
      <c r="Q7" s="67" t="s">
        <v>246</v>
      </c>
      <c r="R7" s="51" t="s">
        <v>243</v>
      </c>
      <c r="S7" s="67" t="s">
        <v>246</v>
      </c>
    </row>
    <row r="8" spans="1:29" ht="15.95" customHeight="1">
      <c r="A8" s="103" t="s">
        <v>82</v>
      </c>
      <c r="B8" s="57" t="s">
        <v>49</v>
      </c>
      <c r="C8" s="53"/>
      <c r="D8" s="53"/>
      <c r="E8" s="62" t="s">
        <v>40</v>
      </c>
      <c r="F8" s="80">
        <v>7549</v>
      </c>
      <c r="G8" s="76">
        <v>8956</v>
      </c>
      <c r="H8" s="80">
        <v>3383</v>
      </c>
      <c r="I8" s="76">
        <v>2065</v>
      </c>
      <c r="J8" s="80">
        <v>1756</v>
      </c>
      <c r="K8" s="76">
        <v>1379</v>
      </c>
      <c r="L8" s="94">
        <v>34</v>
      </c>
      <c r="M8" s="76">
        <v>30</v>
      </c>
      <c r="N8" s="80">
        <v>75440</v>
      </c>
      <c r="O8" s="76">
        <v>74075</v>
      </c>
      <c r="P8" s="80">
        <v>4159</v>
      </c>
      <c r="Q8" s="76">
        <v>4477</v>
      </c>
      <c r="R8" s="76"/>
      <c r="S8" s="76">
        <v>12966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15.95" customHeight="1">
      <c r="A9" s="103"/>
      <c r="B9" s="59"/>
      <c r="C9" s="53" t="s">
        <v>50</v>
      </c>
      <c r="D9" s="53"/>
      <c r="E9" s="62" t="s">
        <v>41</v>
      </c>
      <c r="F9" s="80">
        <v>7549</v>
      </c>
      <c r="G9" s="76">
        <v>8956</v>
      </c>
      <c r="H9" s="80">
        <v>1980</v>
      </c>
      <c r="I9" s="76">
        <v>1769</v>
      </c>
      <c r="J9" s="80">
        <v>1749</v>
      </c>
      <c r="K9" s="76">
        <v>1379</v>
      </c>
      <c r="L9" s="94">
        <v>34</v>
      </c>
      <c r="M9" s="76">
        <v>30</v>
      </c>
      <c r="N9" s="80">
        <v>75440</v>
      </c>
      <c r="O9" s="76">
        <v>73134</v>
      </c>
      <c r="P9" s="80">
        <v>4143</v>
      </c>
      <c r="Q9" s="76">
        <v>4430</v>
      </c>
      <c r="R9" s="76"/>
      <c r="S9" s="76">
        <v>12966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95" customHeight="1">
      <c r="A10" s="103"/>
      <c r="B10" s="58"/>
      <c r="C10" s="53" t="s">
        <v>51</v>
      </c>
      <c r="D10" s="53"/>
      <c r="E10" s="62" t="s">
        <v>42</v>
      </c>
      <c r="F10" s="80">
        <v>0</v>
      </c>
      <c r="G10" s="76">
        <v>0</v>
      </c>
      <c r="H10" s="80">
        <v>1403</v>
      </c>
      <c r="I10" s="76">
        <v>296</v>
      </c>
      <c r="J10" s="78">
        <v>7</v>
      </c>
      <c r="K10" s="78">
        <v>0</v>
      </c>
      <c r="L10" s="93">
        <v>0</v>
      </c>
      <c r="M10" s="76">
        <v>0</v>
      </c>
      <c r="N10" s="78">
        <v>0</v>
      </c>
      <c r="O10" s="78">
        <v>941</v>
      </c>
      <c r="P10" s="80">
        <v>16</v>
      </c>
      <c r="Q10" s="76">
        <v>48</v>
      </c>
      <c r="R10" s="76"/>
      <c r="S10" s="76"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5.95" customHeight="1">
      <c r="A11" s="103"/>
      <c r="B11" s="57" t="s">
        <v>52</v>
      </c>
      <c r="C11" s="53"/>
      <c r="D11" s="53"/>
      <c r="E11" s="62" t="s">
        <v>43</v>
      </c>
      <c r="F11" s="80">
        <v>5043</v>
      </c>
      <c r="G11" s="76">
        <v>4807</v>
      </c>
      <c r="H11" s="80">
        <v>2012</v>
      </c>
      <c r="I11" s="76">
        <v>2936</v>
      </c>
      <c r="J11" s="80">
        <v>852</v>
      </c>
      <c r="K11" s="76">
        <v>532</v>
      </c>
      <c r="L11" s="94">
        <v>12</v>
      </c>
      <c r="M11" s="76">
        <v>11</v>
      </c>
      <c r="N11" s="80">
        <v>73733</v>
      </c>
      <c r="O11" s="76">
        <v>73731</v>
      </c>
      <c r="P11" s="80">
        <v>4385</v>
      </c>
      <c r="Q11" s="76">
        <v>4751</v>
      </c>
      <c r="R11" s="76"/>
      <c r="S11" s="76">
        <v>11903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.95" customHeight="1">
      <c r="A12" s="103"/>
      <c r="B12" s="59"/>
      <c r="C12" s="53" t="s">
        <v>53</v>
      </c>
      <c r="D12" s="53"/>
      <c r="E12" s="62" t="s">
        <v>44</v>
      </c>
      <c r="F12" s="80">
        <v>5043</v>
      </c>
      <c r="G12" s="76">
        <v>4807</v>
      </c>
      <c r="H12" s="80">
        <v>1820</v>
      </c>
      <c r="I12" s="76">
        <v>1602</v>
      </c>
      <c r="J12" s="80">
        <v>852</v>
      </c>
      <c r="K12" s="76">
        <v>532</v>
      </c>
      <c r="L12" s="94">
        <v>12</v>
      </c>
      <c r="M12" s="76">
        <v>11</v>
      </c>
      <c r="N12" s="80">
        <v>73733</v>
      </c>
      <c r="O12" s="76">
        <v>72901</v>
      </c>
      <c r="P12" s="80">
        <v>4385</v>
      </c>
      <c r="Q12" s="76">
        <v>4751</v>
      </c>
      <c r="R12" s="76"/>
      <c r="S12" s="76">
        <v>11839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5.95" customHeight="1">
      <c r="A13" s="103"/>
      <c r="B13" s="58"/>
      <c r="C13" s="53" t="s">
        <v>54</v>
      </c>
      <c r="D13" s="53"/>
      <c r="E13" s="62" t="s">
        <v>45</v>
      </c>
      <c r="F13" s="80">
        <v>0</v>
      </c>
      <c r="G13" s="76">
        <v>0</v>
      </c>
      <c r="H13" s="78">
        <v>192</v>
      </c>
      <c r="I13" s="78">
        <v>1334</v>
      </c>
      <c r="J13" s="78"/>
      <c r="K13" s="78">
        <v>0</v>
      </c>
      <c r="L13" s="94">
        <v>0</v>
      </c>
      <c r="M13" s="76">
        <v>0</v>
      </c>
      <c r="N13" s="78">
        <v>0</v>
      </c>
      <c r="O13" s="78">
        <v>830</v>
      </c>
      <c r="P13" s="93"/>
      <c r="Q13" s="76">
        <v>0</v>
      </c>
      <c r="R13" s="76"/>
      <c r="S13" s="76">
        <v>64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5.95" customHeight="1">
      <c r="A14" s="103"/>
      <c r="B14" s="53" t="s">
        <v>55</v>
      </c>
      <c r="C14" s="53"/>
      <c r="D14" s="53"/>
      <c r="E14" s="62" t="s">
        <v>152</v>
      </c>
      <c r="F14" s="73">
        <f t="shared" ref="F14:S15" si="0">F9-F12</f>
        <v>2506</v>
      </c>
      <c r="G14" s="73">
        <f t="shared" si="0"/>
        <v>4149</v>
      </c>
      <c r="H14" s="73">
        <f t="shared" si="0"/>
        <v>160</v>
      </c>
      <c r="I14" s="73">
        <f t="shared" si="0"/>
        <v>167</v>
      </c>
      <c r="J14" s="73">
        <f t="shared" ref="J14:M14" si="1">J9-J12</f>
        <v>897</v>
      </c>
      <c r="K14" s="73">
        <f t="shared" si="1"/>
        <v>847</v>
      </c>
      <c r="L14" s="73">
        <f t="shared" si="1"/>
        <v>22</v>
      </c>
      <c r="M14" s="73">
        <f t="shared" si="1"/>
        <v>19</v>
      </c>
      <c r="N14" s="73">
        <f t="shared" si="0"/>
        <v>1707</v>
      </c>
      <c r="O14" s="73">
        <f t="shared" si="0"/>
        <v>233</v>
      </c>
      <c r="P14" s="73">
        <f t="shared" si="0"/>
        <v>-242</v>
      </c>
      <c r="Q14" s="73">
        <f t="shared" si="0"/>
        <v>-321</v>
      </c>
      <c r="R14" s="73">
        <f t="shared" si="0"/>
        <v>0</v>
      </c>
      <c r="S14" s="73">
        <f t="shared" si="0"/>
        <v>1127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5.95" customHeight="1">
      <c r="A15" s="103"/>
      <c r="B15" s="53" t="s">
        <v>56</v>
      </c>
      <c r="C15" s="53"/>
      <c r="D15" s="53"/>
      <c r="E15" s="62" t="s">
        <v>153</v>
      </c>
      <c r="F15" s="73">
        <f t="shared" si="0"/>
        <v>0</v>
      </c>
      <c r="G15" s="73">
        <f t="shared" si="0"/>
        <v>0</v>
      </c>
      <c r="H15" s="73">
        <f t="shared" si="0"/>
        <v>1211</v>
      </c>
      <c r="I15" s="73">
        <f t="shared" si="0"/>
        <v>-1038</v>
      </c>
      <c r="J15" s="73">
        <f t="shared" ref="J15:M15" si="2">J10-J13</f>
        <v>7</v>
      </c>
      <c r="K15" s="73">
        <f t="shared" si="2"/>
        <v>0</v>
      </c>
      <c r="L15" s="73">
        <f t="shared" si="2"/>
        <v>0</v>
      </c>
      <c r="M15" s="73">
        <f t="shared" si="2"/>
        <v>0</v>
      </c>
      <c r="N15" s="73">
        <f t="shared" si="0"/>
        <v>0</v>
      </c>
      <c r="O15" s="73">
        <f t="shared" si="0"/>
        <v>111</v>
      </c>
      <c r="P15" s="73">
        <f t="shared" si="0"/>
        <v>16</v>
      </c>
      <c r="Q15" s="73">
        <f t="shared" si="0"/>
        <v>48</v>
      </c>
      <c r="R15" s="73">
        <f t="shared" si="0"/>
        <v>0</v>
      </c>
      <c r="S15" s="73">
        <f t="shared" si="0"/>
        <v>-64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5.95" customHeight="1">
      <c r="A16" s="103"/>
      <c r="B16" s="53" t="s">
        <v>57</v>
      </c>
      <c r="C16" s="53"/>
      <c r="D16" s="53"/>
      <c r="E16" s="62" t="s">
        <v>154</v>
      </c>
      <c r="F16" s="73">
        <f t="shared" ref="F16:S16" si="3">F8-F11</f>
        <v>2506</v>
      </c>
      <c r="G16" s="73">
        <f t="shared" si="3"/>
        <v>4149</v>
      </c>
      <c r="H16" s="73">
        <f t="shared" si="3"/>
        <v>1371</v>
      </c>
      <c r="I16" s="73">
        <f t="shared" si="3"/>
        <v>-871</v>
      </c>
      <c r="J16" s="73">
        <f t="shared" ref="J16:M16" si="4">J8-J11</f>
        <v>904</v>
      </c>
      <c r="K16" s="73">
        <f t="shared" si="4"/>
        <v>847</v>
      </c>
      <c r="L16" s="73">
        <f t="shared" si="4"/>
        <v>22</v>
      </c>
      <c r="M16" s="73">
        <f t="shared" si="4"/>
        <v>19</v>
      </c>
      <c r="N16" s="73">
        <f t="shared" si="3"/>
        <v>1707</v>
      </c>
      <c r="O16" s="73">
        <f t="shared" si="3"/>
        <v>344</v>
      </c>
      <c r="P16" s="73">
        <f t="shared" si="3"/>
        <v>-226</v>
      </c>
      <c r="Q16" s="73">
        <f t="shared" si="3"/>
        <v>-274</v>
      </c>
      <c r="R16" s="73">
        <f t="shared" si="3"/>
        <v>0</v>
      </c>
      <c r="S16" s="73">
        <f t="shared" si="3"/>
        <v>1063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5.95" customHeight="1">
      <c r="A17" s="103"/>
      <c r="B17" s="53" t="s">
        <v>58</v>
      </c>
      <c r="C17" s="53"/>
      <c r="D17" s="53"/>
      <c r="E17" s="51"/>
      <c r="F17" s="78">
        <v>0</v>
      </c>
      <c r="G17" s="78">
        <v>0</v>
      </c>
      <c r="H17" s="78">
        <v>0</v>
      </c>
      <c r="I17" s="78">
        <v>0</v>
      </c>
      <c r="J17" s="80">
        <v>4711</v>
      </c>
      <c r="K17" s="76">
        <v>5616</v>
      </c>
      <c r="L17" s="76">
        <v>0</v>
      </c>
      <c r="M17" s="76">
        <v>0</v>
      </c>
      <c r="N17" s="80">
        <v>30759</v>
      </c>
      <c r="O17" s="76">
        <v>32466</v>
      </c>
      <c r="P17" s="80">
        <v>1152</v>
      </c>
      <c r="Q17" s="76">
        <v>927</v>
      </c>
      <c r="R17" s="78"/>
      <c r="S17" s="79">
        <v>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5.95" customHeight="1">
      <c r="A18" s="103"/>
      <c r="B18" s="53" t="s">
        <v>59</v>
      </c>
      <c r="C18" s="53"/>
      <c r="D18" s="53"/>
      <c r="E18" s="51"/>
      <c r="F18" s="79">
        <v>0</v>
      </c>
      <c r="G18" s="79">
        <v>0</v>
      </c>
      <c r="H18" s="79">
        <v>0</v>
      </c>
      <c r="I18" s="79">
        <v>0</v>
      </c>
      <c r="J18" s="79">
        <v>10129</v>
      </c>
      <c r="K18" s="79">
        <v>11034</v>
      </c>
      <c r="L18" s="79">
        <v>0</v>
      </c>
      <c r="M18" s="79">
        <v>0</v>
      </c>
      <c r="N18" s="79">
        <v>0</v>
      </c>
      <c r="O18" s="79">
        <v>0</v>
      </c>
      <c r="P18" s="79"/>
      <c r="Q18" s="79">
        <v>0</v>
      </c>
      <c r="R18" s="79"/>
      <c r="S18" s="79"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5.95" customHeight="1">
      <c r="A19" s="103" t="s">
        <v>83</v>
      </c>
      <c r="B19" s="57" t="s">
        <v>60</v>
      </c>
      <c r="C19" s="53"/>
      <c r="D19" s="53"/>
      <c r="E19" s="62"/>
      <c r="F19" s="80">
        <v>684</v>
      </c>
      <c r="G19" s="76">
        <v>568</v>
      </c>
      <c r="H19" s="80">
        <v>14</v>
      </c>
      <c r="I19" s="76">
        <v>379</v>
      </c>
      <c r="J19" s="80">
        <v>0</v>
      </c>
      <c r="K19" s="76">
        <v>0</v>
      </c>
      <c r="L19" s="76">
        <v>0</v>
      </c>
      <c r="M19" s="76">
        <v>0</v>
      </c>
      <c r="N19" s="80">
        <v>9193</v>
      </c>
      <c r="O19" s="76">
        <v>9331</v>
      </c>
      <c r="P19" s="80">
        <v>2511</v>
      </c>
      <c r="Q19" s="76">
        <v>816</v>
      </c>
      <c r="R19" s="76"/>
      <c r="S19" s="76">
        <v>5696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95" customHeight="1">
      <c r="A20" s="103"/>
      <c r="B20" s="58"/>
      <c r="C20" s="53" t="s">
        <v>61</v>
      </c>
      <c r="D20" s="53"/>
      <c r="E20" s="62"/>
      <c r="F20" s="80">
        <v>202</v>
      </c>
      <c r="G20" s="76">
        <v>0</v>
      </c>
      <c r="H20" s="80">
        <v>0</v>
      </c>
      <c r="I20" s="76">
        <v>359</v>
      </c>
      <c r="J20" s="80">
        <v>0</v>
      </c>
      <c r="K20" s="78">
        <v>0</v>
      </c>
      <c r="L20" s="76">
        <v>0</v>
      </c>
      <c r="M20" s="76">
        <v>0</v>
      </c>
      <c r="N20" s="80">
        <v>5597</v>
      </c>
      <c r="O20" s="78">
        <v>5463</v>
      </c>
      <c r="P20" s="80">
        <v>558</v>
      </c>
      <c r="Q20" s="76">
        <v>73</v>
      </c>
      <c r="R20" s="76"/>
      <c r="S20" s="76">
        <v>1518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15.95" customHeight="1">
      <c r="A21" s="103"/>
      <c r="B21" s="66" t="s">
        <v>62</v>
      </c>
      <c r="C21" s="53"/>
      <c r="D21" s="53"/>
      <c r="E21" s="62" t="s">
        <v>155</v>
      </c>
      <c r="F21" s="80">
        <v>684</v>
      </c>
      <c r="G21" s="76">
        <v>568</v>
      </c>
      <c r="H21" s="80">
        <v>14</v>
      </c>
      <c r="I21" s="76">
        <v>379</v>
      </c>
      <c r="J21" s="80">
        <v>0</v>
      </c>
      <c r="K21" s="76">
        <v>0</v>
      </c>
      <c r="L21" s="76">
        <v>0</v>
      </c>
      <c r="M21" s="76">
        <v>0</v>
      </c>
      <c r="N21" s="80">
        <v>9193</v>
      </c>
      <c r="O21" s="76">
        <v>9331</v>
      </c>
      <c r="P21" s="80">
        <v>2436</v>
      </c>
      <c r="Q21" s="76">
        <v>811</v>
      </c>
      <c r="R21" s="76"/>
      <c r="S21" s="76">
        <v>5696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15.95" customHeight="1">
      <c r="A22" s="103"/>
      <c r="B22" s="57" t="s">
        <v>63</v>
      </c>
      <c r="C22" s="53"/>
      <c r="D22" s="53"/>
      <c r="E22" s="62" t="s">
        <v>156</v>
      </c>
      <c r="F22" s="80">
        <v>5720</v>
      </c>
      <c r="G22" s="76">
        <v>5743</v>
      </c>
      <c r="H22" s="80">
        <v>201</v>
      </c>
      <c r="I22" s="76">
        <v>706</v>
      </c>
      <c r="J22" s="80">
        <v>732</v>
      </c>
      <c r="K22" s="76">
        <v>731</v>
      </c>
      <c r="L22" s="76">
        <v>0</v>
      </c>
      <c r="M22" s="76">
        <v>0</v>
      </c>
      <c r="N22" s="80">
        <v>10990</v>
      </c>
      <c r="O22" s="76">
        <v>11012</v>
      </c>
      <c r="P22" s="80">
        <v>2436</v>
      </c>
      <c r="Q22" s="76">
        <v>811</v>
      </c>
      <c r="R22" s="76"/>
      <c r="S22" s="76">
        <v>7724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15.95" customHeight="1">
      <c r="A23" s="103"/>
      <c r="B23" s="58" t="s">
        <v>64</v>
      </c>
      <c r="C23" s="53" t="s">
        <v>65</v>
      </c>
      <c r="D23" s="53"/>
      <c r="E23" s="62"/>
      <c r="F23" s="80">
        <v>1902</v>
      </c>
      <c r="G23" s="76">
        <v>1830</v>
      </c>
      <c r="H23" s="80">
        <v>148</v>
      </c>
      <c r="I23" s="76">
        <v>164</v>
      </c>
      <c r="J23" s="80">
        <v>317</v>
      </c>
      <c r="K23" s="76">
        <v>317</v>
      </c>
      <c r="L23" s="76">
        <v>0</v>
      </c>
      <c r="M23" s="76">
        <v>0</v>
      </c>
      <c r="N23" s="80">
        <v>4838</v>
      </c>
      <c r="O23" s="76">
        <v>4619</v>
      </c>
      <c r="P23" s="80">
        <v>710</v>
      </c>
      <c r="Q23" s="76">
        <v>654</v>
      </c>
      <c r="R23" s="76"/>
      <c r="S23" s="76">
        <v>2473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ht="15.95" customHeight="1">
      <c r="A24" s="103"/>
      <c r="B24" s="53" t="s">
        <v>157</v>
      </c>
      <c r="C24" s="53"/>
      <c r="D24" s="53"/>
      <c r="E24" s="62" t="s">
        <v>158</v>
      </c>
      <c r="F24" s="73">
        <f t="shared" ref="F24:S24" si="5">F21-F22</f>
        <v>-5036</v>
      </c>
      <c r="G24" s="73">
        <f t="shared" si="5"/>
        <v>-5175</v>
      </c>
      <c r="H24" s="73">
        <f t="shared" si="5"/>
        <v>-187</v>
      </c>
      <c r="I24" s="73">
        <f t="shared" si="5"/>
        <v>-327</v>
      </c>
      <c r="J24" s="73">
        <f t="shared" ref="J24:M24" si="6">J21-J22</f>
        <v>-732</v>
      </c>
      <c r="K24" s="73">
        <f t="shared" si="6"/>
        <v>-731</v>
      </c>
      <c r="L24" s="73">
        <f t="shared" si="6"/>
        <v>0</v>
      </c>
      <c r="M24" s="73">
        <f t="shared" si="6"/>
        <v>0</v>
      </c>
      <c r="N24" s="73">
        <f t="shared" si="5"/>
        <v>-1797</v>
      </c>
      <c r="O24" s="73">
        <f t="shared" si="5"/>
        <v>-1681</v>
      </c>
      <c r="P24" s="73">
        <f t="shared" si="5"/>
        <v>0</v>
      </c>
      <c r="Q24" s="73">
        <f t="shared" si="5"/>
        <v>0</v>
      </c>
      <c r="R24" s="73">
        <f t="shared" si="5"/>
        <v>0</v>
      </c>
      <c r="S24" s="73">
        <f t="shared" si="5"/>
        <v>-2028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5.95" customHeight="1">
      <c r="A25" s="103"/>
      <c r="B25" s="57" t="s">
        <v>66</v>
      </c>
      <c r="C25" s="57"/>
      <c r="D25" s="57"/>
      <c r="E25" s="107" t="s">
        <v>159</v>
      </c>
      <c r="F25" s="99">
        <v>5036</v>
      </c>
      <c r="G25" s="99">
        <v>5175</v>
      </c>
      <c r="H25" s="99">
        <v>187</v>
      </c>
      <c r="I25" s="99">
        <v>327</v>
      </c>
      <c r="J25" s="99">
        <v>732</v>
      </c>
      <c r="K25" s="99">
        <v>731</v>
      </c>
      <c r="L25" s="99">
        <v>0</v>
      </c>
      <c r="M25" s="99">
        <v>0</v>
      </c>
      <c r="N25" s="99">
        <v>1797</v>
      </c>
      <c r="O25" s="99">
        <v>1681</v>
      </c>
      <c r="P25" s="110">
        <v>0</v>
      </c>
      <c r="Q25" s="110">
        <v>0</v>
      </c>
      <c r="R25" s="99"/>
      <c r="S25" s="99">
        <v>2028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15.95" customHeight="1">
      <c r="A26" s="103"/>
      <c r="B26" s="66" t="s">
        <v>67</v>
      </c>
      <c r="C26" s="66"/>
      <c r="D26" s="66"/>
      <c r="E26" s="108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11"/>
      <c r="Q26" s="111"/>
      <c r="R26" s="100"/>
      <c r="S26" s="100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5.95" customHeight="1">
      <c r="A27" s="103"/>
      <c r="B27" s="53" t="s">
        <v>160</v>
      </c>
      <c r="C27" s="53"/>
      <c r="D27" s="53"/>
      <c r="E27" s="62" t="s">
        <v>161</v>
      </c>
      <c r="F27" s="73">
        <f t="shared" ref="F27:S27" si="7">F24+F25</f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ref="J27:M27" si="8">J24+J25</f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0</v>
      </c>
      <c r="O27" s="73">
        <f t="shared" si="7"/>
        <v>0</v>
      </c>
      <c r="P27" s="73">
        <f t="shared" si="7"/>
        <v>0</v>
      </c>
      <c r="Q27" s="73">
        <f t="shared" si="7"/>
        <v>0</v>
      </c>
      <c r="R27" s="73">
        <f t="shared" si="7"/>
        <v>0</v>
      </c>
      <c r="S27" s="73">
        <f t="shared" si="7"/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8"/>
      <c r="O29" s="28"/>
      <c r="P29" s="27"/>
      <c r="Q29" s="27"/>
      <c r="R29" s="27"/>
      <c r="S29" s="28" t="s">
        <v>162</v>
      </c>
      <c r="T29" s="27"/>
      <c r="U29" s="27"/>
      <c r="V29" s="27"/>
      <c r="W29" s="27"/>
      <c r="X29" s="27"/>
      <c r="Y29" s="27"/>
      <c r="Z29" s="27"/>
      <c r="AA29" s="27"/>
      <c r="AB29" s="27"/>
      <c r="AC29" s="28"/>
    </row>
    <row r="30" spans="1:29" ht="15.95" customHeight="1">
      <c r="A30" s="106" t="s">
        <v>68</v>
      </c>
      <c r="B30" s="106"/>
      <c r="C30" s="106"/>
      <c r="D30" s="106"/>
      <c r="E30" s="106"/>
      <c r="F30" s="102" t="s">
        <v>258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29"/>
      <c r="U30" s="27"/>
      <c r="V30" s="29"/>
      <c r="W30" s="27"/>
      <c r="X30" s="29"/>
      <c r="Y30" s="27"/>
      <c r="Z30" s="29"/>
      <c r="AA30" s="27"/>
      <c r="AB30" s="29"/>
      <c r="AC30" s="27"/>
    </row>
    <row r="31" spans="1:29" ht="15.95" customHeight="1">
      <c r="A31" s="106"/>
      <c r="B31" s="106"/>
      <c r="C31" s="106"/>
      <c r="D31" s="106"/>
      <c r="E31" s="106"/>
      <c r="F31" s="51" t="s">
        <v>243</v>
      </c>
      <c r="G31" s="67" t="s">
        <v>246</v>
      </c>
      <c r="H31" s="51" t="s">
        <v>243</v>
      </c>
      <c r="I31" s="67" t="s">
        <v>246</v>
      </c>
      <c r="J31" s="51" t="s">
        <v>243</v>
      </c>
      <c r="K31" s="72" t="s">
        <v>246</v>
      </c>
      <c r="L31" s="51" t="s">
        <v>243</v>
      </c>
      <c r="M31" s="72" t="s">
        <v>246</v>
      </c>
      <c r="N31" s="51" t="s">
        <v>243</v>
      </c>
      <c r="O31" s="67" t="s">
        <v>246</v>
      </c>
      <c r="P31" s="51" t="s">
        <v>243</v>
      </c>
      <c r="Q31" s="67" t="s">
        <v>246</v>
      </c>
      <c r="R31" s="51" t="s">
        <v>243</v>
      </c>
      <c r="S31" s="67" t="s">
        <v>246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5.95" customHeight="1">
      <c r="A32" s="103" t="s">
        <v>84</v>
      </c>
      <c r="B32" s="57" t="s">
        <v>49</v>
      </c>
      <c r="C32" s="53"/>
      <c r="D32" s="53"/>
      <c r="E32" s="62" t="s">
        <v>40</v>
      </c>
      <c r="F32" s="80">
        <v>1360</v>
      </c>
      <c r="G32" s="76">
        <v>1400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31"/>
      <c r="U32" s="31"/>
      <c r="V32" s="31"/>
      <c r="W32" s="31"/>
      <c r="X32" s="32"/>
      <c r="Y32" s="32"/>
      <c r="Z32" s="31"/>
      <c r="AA32" s="31"/>
      <c r="AB32" s="32"/>
      <c r="AC32" s="32"/>
    </row>
    <row r="33" spans="1:29" ht="15.95" customHeight="1">
      <c r="A33" s="109"/>
      <c r="B33" s="59"/>
      <c r="C33" s="57" t="s">
        <v>69</v>
      </c>
      <c r="D33" s="53"/>
      <c r="E33" s="62"/>
      <c r="F33" s="80">
        <v>1344</v>
      </c>
      <c r="G33" s="76">
        <v>1351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31"/>
      <c r="U33" s="31"/>
      <c r="V33" s="31"/>
      <c r="W33" s="31"/>
      <c r="X33" s="32"/>
      <c r="Y33" s="32"/>
      <c r="Z33" s="31"/>
      <c r="AA33" s="31"/>
      <c r="AB33" s="32"/>
      <c r="AC33" s="32"/>
    </row>
    <row r="34" spans="1:29" ht="15.95" customHeight="1">
      <c r="A34" s="109"/>
      <c r="B34" s="59"/>
      <c r="C34" s="58"/>
      <c r="D34" s="53" t="s">
        <v>70</v>
      </c>
      <c r="E34" s="62"/>
      <c r="F34" s="80">
        <v>1143</v>
      </c>
      <c r="G34" s="76">
        <v>1144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31"/>
      <c r="U34" s="31"/>
      <c r="V34" s="31"/>
      <c r="W34" s="31"/>
      <c r="X34" s="32"/>
      <c r="Y34" s="32"/>
      <c r="Z34" s="31"/>
      <c r="AA34" s="31"/>
      <c r="AB34" s="32"/>
      <c r="AC34" s="32"/>
    </row>
    <row r="35" spans="1:29" ht="15.95" customHeight="1">
      <c r="A35" s="109"/>
      <c r="B35" s="58"/>
      <c r="C35" s="66" t="s">
        <v>71</v>
      </c>
      <c r="D35" s="53"/>
      <c r="E35" s="62"/>
      <c r="F35" s="80">
        <v>16</v>
      </c>
      <c r="G35" s="76">
        <v>49</v>
      </c>
      <c r="H35" s="76"/>
      <c r="I35" s="76"/>
      <c r="J35" s="79"/>
      <c r="K35" s="79"/>
      <c r="L35" s="76"/>
      <c r="M35" s="76"/>
      <c r="N35" s="79"/>
      <c r="O35" s="79"/>
      <c r="P35" s="76"/>
      <c r="Q35" s="76"/>
      <c r="R35" s="76"/>
      <c r="S35" s="76"/>
      <c r="T35" s="31"/>
      <c r="U35" s="31"/>
      <c r="V35" s="31"/>
      <c r="W35" s="31"/>
      <c r="X35" s="32"/>
      <c r="Y35" s="32"/>
      <c r="Z35" s="31"/>
      <c r="AA35" s="31"/>
      <c r="AB35" s="32"/>
      <c r="AC35" s="32"/>
    </row>
    <row r="36" spans="1:29" ht="15.95" customHeight="1">
      <c r="A36" s="109"/>
      <c r="B36" s="57" t="s">
        <v>52</v>
      </c>
      <c r="C36" s="53"/>
      <c r="D36" s="53"/>
      <c r="E36" s="62" t="s">
        <v>41</v>
      </c>
      <c r="F36" s="80">
        <v>551</v>
      </c>
      <c r="G36" s="76">
        <v>597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31"/>
      <c r="U36" s="31"/>
      <c r="V36" s="31"/>
      <c r="W36" s="31"/>
      <c r="X36" s="31"/>
      <c r="Y36" s="31"/>
      <c r="Z36" s="31"/>
      <c r="AA36" s="31"/>
      <c r="AB36" s="32"/>
      <c r="AC36" s="32"/>
    </row>
    <row r="37" spans="1:29" ht="15.95" customHeight="1">
      <c r="A37" s="109"/>
      <c r="B37" s="59"/>
      <c r="C37" s="53" t="s">
        <v>72</v>
      </c>
      <c r="D37" s="53"/>
      <c r="E37" s="62"/>
      <c r="F37" s="80">
        <v>419</v>
      </c>
      <c r="G37" s="76">
        <v>493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31"/>
      <c r="U37" s="31"/>
      <c r="V37" s="31"/>
      <c r="W37" s="31"/>
      <c r="X37" s="31"/>
      <c r="Y37" s="31"/>
      <c r="Z37" s="31"/>
      <c r="AA37" s="31"/>
      <c r="AB37" s="32"/>
      <c r="AC37" s="32"/>
    </row>
    <row r="38" spans="1:29" ht="15.95" customHeight="1">
      <c r="A38" s="109"/>
      <c r="B38" s="58"/>
      <c r="C38" s="53" t="s">
        <v>73</v>
      </c>
      <c r="D38" s="53"/>
      <c r="E38" s="62"/>
      <c r="F38" s="80">
        <v>131</v>
      </c>
      <c r="G38" s="76">
        <v>105</v>
      </c>
      <c r="H38" s="76"/>
      <c r="I38" s="76"/>
      <c r="J38" s="76"/>
      <c r="K38" s="79"/>
      <c r="L38" s="76"/>
      <c r="M38" s="76"/>
      <c r="N38" s="76"/>
      <c r="O38" s="79"/>
      <c r="P38" s="76"/>
      <c r="Q38" s="76"/>
      <c r="R38" s="76"/>
      <c r="S38" s="76"/>
      <c r="T38" s="31"/>
      <c r="U38" s="31"/>
      <c r="V38" s="32"/>
      <c r="W38" s="32"/>
      <c r="X38" s="31"/>
      <c r="Y38" s="31"/>
      <c r="Z38" s="31"/>
      <c r="AA38" s="31"/>
      <c r="AB38" s="32"/>
      <c r="AC38" s="32"/>
    </row>
    <row r="39" spans="1:29" ht="15.95" customHeight="1">
      <c r="A39" s="109"/>
      <c r="B39" s="47" t="s">
        <v>74</v>
      </c>
      <c r="C39" s="47"/>
      <c r="D39" s="47"/>
      <c r="E39" s="62" t="s">
        <v>163</v>
      </c>
      <c r="F39" s="73">
        <f t="shared" ref="F39:S39" si="9">F32-F36</f>
        <v>809</v>
      </c>
      <c r="G39" s="73">
        <f t="shared" si="9"/>
        <v>803</v>
      </c>
      <c r="H39" s="73">
        <f t="shared" si="9"/>
        <v>0</v>
      </c>
      <c r="I39" s="73">
        <f t="shared" si="9"/>
        <v>0</v>
      </c>
      <c r="J39" s="73">
        <f t="shared" ref="J39:M39" si="10">J32-J36</f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9"/>
        <v>0</v>
      </c>
      <c r="O39" s="73">
        <f t="shared" si="9"/>
        <v>0</v>
      </c>
      <c r="P39" s="73">
        <f t="shared" si="9"/>
        <v>0</v>
      </c>
      <c r="Q39" s="73">
        <f t="shared" si="9"/>
        <v>0</v>
      </c>
      <c r="R39" s="73">
        <f t="shared" si="9"/>
        <v>0</v>
      </c>
      <c r="S39" s="73">
        <f t="shared" si="9"/>
        <v>0</v>
      </c>
      <c r="T39" s="31"/>
      <c r="U39" s="31"/>
      <c r="V39" s="31"/>
      <c r="W39" s="31"/>
      <c r="X39" s="31"/>
      <c r="Y39" s="31"/>
      <c r="Z39" s="31"/>
      <c r="AA39" s="31"/>
      <c r="AB39" s="32"/>
      <c r="AC39" s="32"/>
    </row>
    <row r="40" spans="1:29" ht="15.95" customHeight="1">
      <c r="A40" s="103" t="s">
        <v>85</v>
      </c>
      <c r="B40" s="57" t="s">
        <v>75</v>
      </c>
      <c r="C40" s="53"/>
      <c r="D40" s="53"/>
      <c r="E40" s="62" t="s">
        <v>43</v>
      </c>
      <c r="F40" s="80">
        <v>778</v>
      </c>
      <c r="G40" s="76">
        <v>1442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31"/>
      <c r="U40" s="31"/>
      <c r="V40" s="31"/>
      <c r="W40" s="31"/>
      <c r="X40" s="32"/>
      <c r="Y40" s="32"/>
      <c r="Z40" s="32"/>
      <c r="AA40" s="32"/>
      <c r="AB40" s="31"/>
      <c r="AC40" s="31"/>
    </row>
    <row r="41" spans="1:29" ht="15.95" customHeight="1">
      <c r="A41" s="104"/>
      <c r="B41" s="58"/>
      <c r="C41" s="53" t="s">
        <v>76</v>
      </c>
      <c r="D41" s="53"/>
      <c r="E41" s="62"/>
      <c r="F41" s="79">
        <v>568</v>
      </c>
      <c r="G41" s="79">
        <v>1197</v>
      </c>
      <c r="H41" s="79"/>
      <c r="I41" s="79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32"/>
      <c r="U41" s="32"/>
      <c r="V41" s="32"/>
      <c r="W41" s="32"/>
      <c r="X41" s="32"/>
      <c r="Y41" s="32"/>
      <c r="Z41" s="32"/>
      <c r="AA41" s="32"/>
      <c r="AB41" s="31"/>
      <c r="AC41" s="31"/>
    </row>
    <row r="42" spans="1:29" ht="15.95" customHeight="1">
      <c r="A42" s="104"/>
      <c r="B42" s="57" t="s">
        <v>63</v>
      </c>
      <c r="C42" s="53"/>
      <c r="D42" s="53"/>
      <c r="E42" s="62" t="s">
        <v>44</v>
      </c>
      <c r="F42" s="80">
        <v>1380</v>
      </c>
      <c r="G42" s="76">
        <v>2105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31"/>
      <c r="U42" s="31"/>
      <c r="V42" s="31"/>
      <c r="W42" s="31"/>
      <c r="X42" s="32"/>
      <c r="Y42" s="32"/>
      <c r="Z42" s="31"/>
      <c r="AA42" s="31"/>
      <c r="AB42" s="31"/>
      <c r="AC42" s="31"/>
    </row>
    <row r="43" spans="1:29" ht="15.95" customHeight="1">
      <c r="A43" s="104"/>
      <c r="B43" s="58"/>
      <c r="C43" s="53" t="s">
        <v>77</v>
      </c>
      <c r="D43" s="53"/>
      <c r="E43" s="62"/>
      <c r="F43" s="80">
        <v>1285</v>
      </c>
      <c r="G43" s="76">
        <v>1443</v>
      </c>
      <c r="H43" s="76"/>
      <c r="I43" s="76"/>
      <c r="J43" s="79"/>
      <c r="K43" s="79"/>
      <c r="L43" s="76"/>
      <c r="M43" s="76"/>
      <c r="N43" s="79"/>
      <c r="O43" s="79"/>
      <c r="P43" s="76"/>
      <c r="Q43" s="76"/>
      <c r="R43" s="76"/>
      <c r="S43" s="76"/>
      <c r="T43" s="31"/>
      <c r="U43" s="31"/>
      <c r="V43" s="32"/>
      <c r="W43" s="31"/>
      <c r="X43" s="32"/>
      <c r="Y43" s="32"/>
      <c r="Z43" s="31"/>
      <c r="AA43" s="31"/>
      <c r="AB43" s="32"/>
      <c r="AC43" s="32"/>
    </row>
    <row r="44" spans="1:29" ht="15.95" customHeight="1">
      <c r="A44" s="104"/>
      <c r="B44" s="53" t="s">
        <v>74</v>
      </c>
      <c r="C44" s="53"/>
      <c r="D44" s="53"/>
      <c r="E44" s="62" t="s">
        <v>164</v>
      </c>
      <c r="F44" s="77">
        <f t="shared" ref="F44:S44" si="11">F40-F42</f>
        <v>-602</v>
      </c>
      <c r="G44" s="77">
        <f t="shared" si="11"/>
        <v>-663</v>
      </c>
      <c r="H44" s="77">
        <f t="shared" si="11"/>
        <v>0</v>
      </c>
      <c r="I44" s="77">
        <f t="shared" si="11"/>
        <v>0</v>
      </c>
      <c r="J44" s="77">
        <f t="shared" ref="J44:M44" si="12">J40-J42</f>
        <v>0</v>
      </c>
      <c r="K44" s="77">
        <f t="shared" si="12"/>
        <v>0</v>
      </c>
      <c r="L44" s="77">
        <f t="shared" si="12"/>
        <v>0</v>
      </c>
      <c r="M44" s="77">
        <f t="shared" si="12"/>
        <v>0</v>
      </c>
      <c r="N44" s="77">
        <f t="shared" si="11"/>
        <v>0</v>
      </c>
      <c r="O44" s="77">
        <f t="shared" si="11"/>
        <v>0</v>
      </c>
      <c r="P44" s="77">
        <f t="shared" si="11"/>
        <v>0</v>
      </c>
      <c r="Q44" s="77">
        <f t="shared" si="11"/>
        <v>0</v>
      </c>
      <c r="R44" s="77">
        <f t="shared" si="11"/>
        <v>0</v>
      </c>
      <c r="S44" s="77">
        <f t="shared" si="11"/>
        <v>0</v>
      </c>
      <c r="T44" s="32"/>
      <c r="U44" s="32"/>
      <c r="V44" s="31"/>
      <c r="W44" s="31"/>
      <c r="X44" s="32"/>
      <c r="Y44" s="32"/>
      <c r="Z44" s="31"/>
      <c r="AA44" s="31"/>
      <c r="AB44" s="31"/>
      <c r="AC44" s="31"/>
    </row>
    <row r="45" spans="1:29" ht="15.95" customHeight="1">
      <c r="A45" s="103" t="s">
        <v>86</v>
      </c>
      <c r="B45" s="47" t="s">
        <v>78</v>
      </c>
      <c r="C45" s="47"/>
      <c r="D45" s="47"/>
      <c r="E45" s="62" t="s">
        <v>165</v>
      </c>
      <c r="F45" s="73">
        <f t="shared" ref="F45:S45" si="13">F39+F44</f>
        <v>207</v>
      </c>
      <c r="G45" s="73">
        <f t="shared" si="13"/>
        <v>140</v>
      </c>
      <c r="H45" s="73">
        <f t="shared" si="13"/>
        <v>0</v>
      </c>
      <c r="I45" s="73">
        <f t="shared" si="13"/>
        <v>0</v>
      </c>
      <c r="J45" s="73">
        <f t="shared" ref="J45:M45" si="14">J39+J44</f>
        <v>0</v>
      </c>
      <c r="K45" s="73">
        <f t="shared" si="14"/>
        <v>0</v>
      </c>
      <c r="L45" s="73">
        <f t="shared" si="14"/>
        <v>0</v>
      </c>
      <c r="M45" s="73">
        <f t="shared" si="14"/>
        <v>0</v>
      </c>
      <c r="N45" s="73">
        <f t="shared" si="13"/>
        <v>0</v>
      </c>
      <c r="O45" s="73">
        <f t="shared" si="13"/>
        <v>0</v>
      </c>
      <c r="P45" s="73">
        <f t="shared" si="13"/>
        <v>0</v>
      </c>
      <c r="Q45" s="73">
        <f t="shared" si="13"/>
        <v>0</v>
      </c>
      <c r="R45" s="73">
        <f t="shared" si="13"/>
        <v>0</v>
      </c>
      <c r="S45" s="73">
        <f t="shared" si="13"/>
        <v>0</v>
      </c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5.95" customHeight="1">
      <c r="A46" s="104"/>
      <c r="B46" s="53" t="s">
        <v>79</v>
      </c>
      <c r="C46" s="53"/>
      <c r="D46" s="53"/>
      <c r="E46" s="53"/>
      <c r="F46" s="79">
        <v>0</v>
      </c>
      <c r="G46" s="79">
        <v>0</v>
      </c>
      <c r="H46" s="79"/>
      <c r="I46" s="79"/>
      <c r="J46" s="79"/>
      <c r="K46" s="79"/>
      <c r="L46" s="76"/>
      <c r="M46" s="76"/>
      <c r="N46" s="79"/>
      <c r="O46" s="79"/>
      <c r="P46" s="76"/>
      <c r="Q46" s="76"/>
      <c r="R46" s="79"/>
      <c r="S46" s="79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5.95" customHeight="1">
      <c r="A47" s="104"/>
      <c r="B47" s="53" t="s">
        <v>80</v>
      </c>
      <c r="C47" s="53"/>
      <c r="D47" s="53"/>
      <c r="E47" s="53"/>
      <c r="F47" s="80">
        <v>463</v>
      </c>
      <c r="G47" s="76">
        <v>255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5.95" customHeight="1">
      <c r="A48" s="104"/>
      <c r="B48" s="53" t="s">
        <v>81</v>
      </c>
      <c r="C48" s="53"/>
      <c r="D48" s="53"/>
      <c r="E48" s="53"/>
      <c r="F48" s="80">
        <v>281</v>
      </c>
      <c r="G48" s="76">
        <v>160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19" ht="15.95" customHeight="1">
      <c r="A49" s="8" t="s">
        <v>166</v>
      </c>
      <c r="S49" s="6"/>
    </row>
    <row r="50" spans="1:19" ht="15.95" customHeight="1">
      <c r="A50" s="8"/>
    </row>
  </sheetData>
  <mergeCells count="36">
    <mergeCell ref="J6:K6"/>
    <mergeCell ref="L6:M6"/>
    <mergeCell ref="J25:J26"/>
    <mergeCell ref="K25:K26"/>
    <mergeCell ref="L25:L26"/>
    <mergeCell ref="M25:M26"/>
    <mergeCell ref="N6:O6"/>
    <mergeCell ref="P6:Q6"/>
    <mergeCell ref="R6:S6"/>
    <mergeCell ref="A8:A18"/>
    <mergeCell ref="A19:A27"/>
    <mergeCell ref="E25:E26"/>
    <mergeCell ref="F25:F26"/>
    <mergeCell ref="G25:G26"/>
    <mergeCell ref="H25:H26"/>
    <mergeCell ref="I25:I26"/>
    <mergeCell ref="N25:N26"/>
    <mergeCell ref="O25:O26"/>
    <mergeCell ref="P25:P26"/>
    <mergeCell ref="Q25:Q26"/>
    <mergeCell ref="R25:R26"/>
    <mergeCell ref="A6:E7"/>
    <mergeCell ref="F6:G6"/>
    <mergeCell ref="H6:I6"/>
    <mergeCell ref="A32:A39"/>
    <mergeCell ref="A40:A44"/>
    <mergeCell ref="A45:A48"/>
    <mergeCell ref="S25:S26"/>
    <mergeCell ref="A30:E31"/>
    <mergeCell ref="F30:G30"/>
    <mergeCell ref="H30:I30"/>
    <mergeCell ref="N30:O30"/>
    <mergeCell ref="P30:Q30"/>
    <mergeCell ref="R30:S30"/>
    <mergeCell ref="J30:K30"/>
    <mergeCell ref="L30:M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M43" sqref="M43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259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71"/>
      <c r="E6" s="113" t="s">
        <v>261</v>
      </c>
      <c r="F6" s="113"/>
      <c r="G6" s="113" t="s">
        <v>262</v>
      </c>
      <c r="H6" s="113"/>
      <c r="I6" s="114" t="s">
        <v>263</v>
      </c>
      <c r="J6" s="115"/>
      <c r="K6" s="113" t="s">
        <v>264</v>
      </c>
      <c r="L6" s="113"/>
      <c r="M6" s="113" t="s">
        <v>265</v>
      </c>
      <c r="N6" s="113"/>
    </row>
    <row r="7" spans="1:14" ht="15" customHeight="1">
      <c r="A7" s="18"/>
      <c r="B7" s="19"/>
      <c r="C7" s="19"/>
      <c r="D7" s="56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5" t="s">
        <v>169</v>
      </c>
      <c r="B8" s="68" t="s">
        <v>170</v>
      </c>
      <c r="C8" s="69"/>
      <c r="D8" s="69"/>
      <c r="E8" s="92">
        <v>7</v>
      </c>
      <c r="F8" s="92">
        <v>7</v>
      </c>
      <c r="G8" s="92">
        <v>6</v>
      </c>
      <c r="H8" s="92">
        <v>6</v>
      </c>
      <c r="I8" s="92">
        <v>1</v>
      </c>
      <c r="J8" s="92">
        <v>1</v>
      </c>
      <c r="K8" s="92">
        <v>4</v>
      </c>
      <c r="L8" s="92">
        <v>4</v>
      </c>
      <c r="M8" s="92">
        <v>31</v>
      </c>
      <c r="N8" s="92">
        <v>31</v>
      </c>
    </row>
    <row r="9" spans="1:14" ht="18" customHeight="1">
      <c r="A9" s="95"/>
      <c r="B9" s="95" t="s">
        <v>171</v>
      </c>
      <c r="C9" s="53" t="s">
        <v>172</v>
      </c>
      <c r="D9" s="53"/>
      <c r="E9" s="92">
        <v>51</v>
      </c>
      <c r="F9" s="92">
        <v>51</v>
      </c>
      <c r="G9" s="92">
        <v>4568</v>
      </c>
      <c r="H9" s="92">
        <v>4568</v>
      </c>
      <c r="I9" s="92">
        <v>20</v>
      </c>
      <c r="J9" s="92">
        <v>20</v>
      </c>
      <c r="K9" s="92">
        <v>13191</v>
      </c>
      <c r="L9" s="92">
        <v>13191</v>
      </c>
      <c r="M9" s="92">
        <v>1021</v>
      </c>
      <c r="N9" s="92">
        <v>1021</v>
      </c>
    </row>
    <row r="10" spans="1:14" ht="18" customHeight="1">
      <c r="A10" s="95"/>
      <c r="B10" s="95"/>
      <c r="C10" s="53" t="s">
        <v>173</v>
      </c>
      <c r="D10" s="53"/>
      <c r="E10" s="92">
        <v>50</v>
      </c>
      <c r="F10" s="92">
        <v>50</v>
      </c>
      <c r="G10" s="92">
        <v>2505</v>
      </c>
      <c r="H10" s="92">
        <v>2505</v>
      </c>
      <c r="I10" s="92">
        <v>10</v>
      </c>
      <c r="J10" s="92">
        <v>10</v>
      </c>
      <c r="K10" s="92">
        <v>12280</v>
      </c>
      <c r="L10" s="92">
        <v>12280</v>
      </c>
      <c r="M10" s="92">
        <v>811</v>
      </c>
      <c r="N10" s="92">
        <v>811</v>
      </c>
    </row>
    <row r="11" spans="1:14" ht="18" customHeight="1">
      <c r="A11" s="95"/>
      <c r="B11" s="95"/>
      <c r="C11" s="53" t="s">
        <v>174</v>
      </c>
      <c r="D11" s="53"/>
      <c r="E11" s="92">
        <v>1</v>
      </c>
      <c r="F11" s="92">
        <v>1</v>
      </c>
      <c r="G11" s="92">
        <v>1299</v>
      </c>
      <c r="H11" s="92">
        <v>1299</v>
      </c>
      <c r="I11" s="92">
        <v>0</v>
      </c>
      <c r="J11" s="92">
        <v>0</v>
      </c>
      <c r="K11" s="92">
        <v>760</v>
      </c>
      <c r="L11" s="92">
        <v>760</v>
      </c>
      <c r="M11" s="92">
        <v>60</v>
      </c>
      <c r="N11" s="92">
        <v>60</v>
      </c>
    </row>
    <row r="12" spans="1:14" ht="18" customHeight="1">
      <c r="A12" s="95"/>
      <c r="B12" s="95"/>
      <c r="C12" s="53" t="s">
        <v>175</v>
      </c>
      <c r="D12" s="53"/>
      <c r="E12" s="92">
        <v>0</v>
      </c>
      <c r="F12" s="92">
        <v>0</v>
      </c>
      <c r="G12" s="92">
        <v>731</v>
      </c>
      <c r="H12" s="92">
        <v>731</v>
      </c>
      <c r="I12" s="92">
        <v>10</v>
      </c>
      <c r="J12" s="92">
        <v>10</v>
      </c>
      <c r="K12" s="92">
        <v>151</v>
      </c>
      <c r="L12" s="92">
        <v>151</v>
      </c>
      <c r="M12" s="92">
        <v>149</v>
      </c>
      <c r="N12" s="92">
        <v>149</v>
      </c>
    </row>
    <row r="13" spans="1:14" ht="18" customHeight="1">
      <c r="A13" s="95"/>
      <c r="B13" s="95"/>
      <c r="C13" s="53" t="s">
        <v>176</v>
      </c>
      <c r="D13" s="53"/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</row>
    <row r="14" spans="1:14" ht="18" customHeight="1">
      <c r="A14" s="95"/>
      <c r="B14" s="95"/>
      <c r="C14" s="53" t="s">
        <v>177</v>
      </c>
      <c r="D14" s="53"/>
      <c r="E14" s="92">
        <v>0</v>
      </c>
      <c r="F14" s="92">
        <v>0</v>
      </c>
      <c r="G14" s="92">
        <v>0</v>
      </c>
      <c r="H14" s="92">
        <v>34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1</v>
      </c>
    </row>
    <row r="15" spans="1:14" ht="18" customHeight="1">
      <c r="A15" s="95" t="s">
        <v>178</v>
      </c>
      <c r="B15" s="95" t="s">
        <v>179</v>
      </c>
      <c r="C15" s="53" t="s">
        <v>180</v>
      </c>
      <c r="D15" s="53"/>
      <c r="E15" s="76">
        <v>258</v>
      </c>
      <c r="F15" s="76">
        <v>300</v>
      </c>
      <c r="G15" s="94">
        <v>2496</v>
      </c>
      <c r="H15" s="76">
        <v>1618</v>
      </c>
      <c r="I15" s="94">
        <v>78</v>
      </c>
      <c r="J15" s="76">
        <v>86</v>
      </c>
      <c r="K15" s="94">
        <v>3219</v>
      </c>
      <c r="L15" s="76">
        <v>3326</v>
      </c>
      <c r="M15" s="94">
        <v>408</v>
      </c>
      <c r="N15" s="76">
        <v>427</v>
      </c>
    </row>
    <row r="16" spans="1:14" ht="18" customHeight="1">
      <c r="A16" s="95"/>
      <c r="B16" s="95"/>
      <c r="C16" s="53" t="s">
        <v>181</v>
      </c>
      <c r="D16" s="53"/>
      <c r="E16" s="76">
        <v>3261</v>
      </c>
      <c r="F16" s="76">
        <v>3311</v>
      </c>
      <c r="G16" s="94">
        <v>7387</v>
      </c>
      <c r="H16" s="76">
        <v>8688</v>
      </c>
      <c r="I16" s="94">
        <v>0.3</v>
      </c>
      <c r="J16" s="76">
        <v>0.3</v>
      </c>
      <c r="K16" s="94">
        <v>29</v>
      </c>
      <c r="L16" s="76">
        <v>26</v>
      </c>
      <c r="M16" s="94">
        <v>742</v>
      </c>
      <c r="N16" s="76">
        <v>730</v>
      </c>
    </row>
    <row r="17" spans="1:15" ht="18" customHeight="1">
      <c r="A17" s="95"/>
      <c r="B17" s="95"/>
      <c r="C17" s="53" t="s">
        <v>182</v>
      </c>
      <c r="D17" s="53"/>
      <c r="E17" s="76">
        <v>0</v>
      </c>
      <c r="F17" s="76">
        <v>0</v>
      </c>
      <c r="G17" s="94">
        <v>0</v>
      </c>
      <c r="H17" s="76">
        <v>0</v>
      </c>
      <c r="I17" s="94">
        <v>0</v>
      </c>
      <c r="J17" s="76">
        <v>0</v>
      </c>
      <c r="K17" s="94">
        <v>0</v>
      </c>
      <c r="L17" s="76">
        <v>0</v>
      </c>
      <c r="M17" s="94">
        <v>0</v>
      </c>
      <c r="N17" s="76">
        <v>0</v>
      </c>
    </row>
    <row r="18" spans="1:15" ht="18" customHeight="1">
      <c r="A18" s="95"/>
      <c r="B18" s="95"/>
      <c r="C18" s="53" t="s">
        <v>183</v>
      </c>
      <c r="D18" s="53"/>
      <c r="E18" s="76">
        <v>3519</v>
      </c>
      <c r="F18" s="76">
        <v>3611</v>
      </c>
      <c r="G18" s="94">
        <v>9883</v>
      </c>
      <c r="H18" s="76">
        <v>10305</v>
      </c>
      <c r="I18" s="94">
        <v>78</v>
      </c>
      <c r="J18" s="76">
        <v>87</v>
      </c>
      <c r="K18" s="94">
        <v>3248</v>
      </c>
      <c r="L18" s="76">
        <v>3351</v>
      </c>
      <c r="M18" s="94">
        <v>1150</v>
      </c>
      <c r="N18" s="76">
        <v>1157</v>
      </c>
    </row>
    <row r="19" spans="1:15" ht="18" customHeight="1">
      <c r="A19" s="95"/>
      <c r="B19" s="95" t="s">
        <v>184</v>
      </c>
      <c r="C19" s="53" t="s">
        <v>185</v>
      </c>
      <c r="D19" s="53"/>
      <c r="E19" s="76">
        <v>919</v>
      </c>
      <c r="F19" s="76">
        <v>945</v>
      </c>
      <c r="G19" s="94">
        <v>325</v>
      </c>
      <c r="H19" s="76">
        <v>179</v>
      </c>
      <c r="I19" s="94">
        <v>1</v>
      </c>
      <c r="J19" s="76">
        <v>4</v>
      </c>
      <c r="K19" s="94">
        <v>1264</v>
      </c>
      <c r="L19" s="76">
        <v>1537</v>
      </c>
      <c r="M19" s="94">
        <v>797</v>
      </c>
      <c r="N19" s="76">
        <v>806</v>
      </c>
    </row>
    <row r="20" spans="1:15" ht="18" customHeight="1">
      <c r="A20" s="95"/>
      <c r="B20" s="95"/>
      <c r="C20" s="53" t="s">
        <v>186</v>
      </c>
      <c r="D20" s="53"/>
      <c r="E20" s="76">
        <v>1042</v>
      </c>
      <c r="F20" s="76">
        <v>1491</v>
      </c>
      <c r="G20" s="94">
        <v>7</v>
      </c>
      <c r="H20" s="76">
        <v>4</v>
      </c>
      <c r="I20" s="94">
        <v>0</v>
      </c>
      <c r="J20" s="76">
        <v>0</v>
      </c>
      <c r="K20" s="94">
        <v>111</v>
      </c>
      <c r="L20" s="76">
        <v>44</v>
      </c>
      <c r="M20" s="94">
        <v>287</v>
      </c>
      <c r="N20" s="76">
        <v>262</v>
      </c>
    </row>
    <row r="21" spans="1:15" ht="18" customHeight="1">
      <c r="A21" s="95"/>
      <c r="B21" s="95"/>
      <c r="C21" s="53" t="s">
        <v>187</v>
      </c>
      <c r="D21" s="53"/>
      <c r="E21" s="76">
        <v>0</v>
      </c>
      <c r="F21" s="76">
        <v>0</v>
      </c>
      <c r="G21" s="94">
        <v>0</v>
      </c>
      <c r="H21" s="76">
        <v>0</v>
      </c>
      <c r="I21" s="94">
        <v>0</v>
      </c>
      <c r="J21" s="76">
        <v>0</v>
      </c>
      <c r="K21" s="94">
        <v>0</v>
      </c>
      <c r="L21" s="76">
        <v>0</v>
      </c>
      <c r="M21" s="94">
        <v>0</v>
      </c>
      <c r="N21" s="76">
        <v>0</v>
      </c>
    </row>
    <row r="22" spans="1:15" ht="18" customHeight="1">
      <c r="A22" s="95"/>
      <c r="B22" s="95"/>
      <c r="C22" s="47" t="s">
        <v>188</v>
      </c>
      <c r="D22" s="47"/>
      <c r="E22" s="76">
        <v>1961</v>
      </c>
      <c r="F22" s="76">
        <v>2436</v>
      </c>
      <c r="G22" s="94">
        <v>332</v>
      </c>
      <c r="H22" s="76">
        <v>183</v>
      </c>
      <c r="I22" s="94">
        <v>1</v>
      </c>
      <c r="J22" s="76">
        <v>4</v>
      </c>
      <c r="K22" s="94">
        <v>1375</v>
      </c>
      <c r="L22" s="76">
        <v>1581</v>
      </c>
      <c r="M22" s="94">
        <v>1084</v>
      </c>
      <c r="N22" s="76">
        <v>1068</v>
      </c>
    </row>
    <row r="23" spans="1:15" ht="18" customHeight="1">
      <c r="A23" s="95"/>
      <c r="B23" s="95" t="s">
        <v>189</v>
      </c>
      <c r="C23" s="53" t="s">
        <v>190</v>
      </c>
      <c r="D23" s="53"/>
      <c r="E23" s="76">
        <v>51</v>
      </c>
      <c r="F23" s="76">
        <v>51</v>
      </c>
      <c r="G23" s="94">
        <v>4568</v>
      </c>
      <c r="H23" s="76">
        <v>4568</v>
      </c>
      <c r="I23" s="94">
        <v>20</v>
      </c>
      <c r="J23" s="76">
        <v>20</v>
      </c>
      <c r="K23" s="94">
        <v>13191</v>
      </c>
      <c r="L23" s="76">
        <v>13191</v>
      </c>
      <c r="M23" s="94">
        <v>1021</v>
      </c>
      <c r="N23" s="76">
        <v>1021</v>
      </c>
    </row>
    <row r="24" spans="1:15" ht="18" customHeight="1">
      <c r="A24" s="95"/>
      <c r="B24" s="95"/>
      <c r="C24" s="53" t="s">
        <v>191</v>
      </c>
      <c r="D24" s="53"/>
      <c r="E24" s="76">
        <v>1508</v>
      </c>
      <c r="F24" s="76">
        <v>1124</v>
      </c>
      <c r="G24" s="94">
        <v>4971</v>
      </c>
      <c r="H24" s="76">
        <v>5482</v>
      </c>
      <c r="I24" s="94">
        <v>62</v>
      </c>
      <c r="J24" s="76">
        <v>67</v>
      </c>
      <c r="K24" s="94">
        <v>-11319</v>
      </c>
      <c r="L24" s="76">
        <v>-11421</v>
      </c>
      <c r="M24" s="94">
        <v>-955</v>
      </c>
      <c r="N24" s="76">
        <v>-932</v>
      </c>
    </row>
    <row r="25" spans="1:15" ht="18" customHeight="1">
      <c r="A25" s="95"/>
      <c r="B25" s="95"/>
      <c r="C25" s="53" t="s">
        <v>192</v>
      </c>
      <c r="D25" s="53"/>
      <c r="E25" s="76">
        <v>0</v>
      </c>
      <c r="F25" s="76">
        <v>0</v>
      </c>
      <c r="G25" s="94">
        <v>0</v>
      </c>
      <c r="H25" s="76">
        <v>0</v>
      </c>
      <c r="I25" s="94">
        <v>0</v>
      </c>
      <c r="J25" s="76">
        <v>0</v>
      </c>
      <c r="K25" s="94">
        <v>0</v>
      </c>
      <c r="L25" s="76">
        <v>0</v>
      </c>
      <c r="M25" s="94">
        <v>0</v>
      </c>
      <c r="N25" s="76">
        <v>0</v>
      </c>
    </row>
    <row r="26" spans="1:15" ht="18" customHeight="1">
      <c r="A26" s="95"/>
      <c r="B26" s="95"/>
      <c r="C26" s="53" t="s">
        <v>193</v>
      </c>
      <c r="D26" s="53"/>
      <c r="E26" s="76">
        <v>1558</v>
      </c>
      <c r="F26" s="76">
        <v>1175</v>
      </c>
      <c r="G26" s="94">
        <v>9551</v>
      </c>
      <c r="H26" s="76">
        <v>10123</v>
      </c>
      <c r="I26" s="94">
        <v>77</v>
      </c>
      <c r="J26" s="76">
        <v>83</v>
      </c>
      <c r="K26" s="94">
        <v>1873</v>
      </c>
      <c r="L26" s="76">
        <v>1770</v>
      </c>
      <c r="M26" s="94">
        <v>66</v>
      </c>
      <c r="N26" s="76">
        <v>89</v>
      </c>
    </row>
    <row r="27" spans="1:15" ht="18" customHeight="1">
      <c r="A27" s="95"/>
      <c r="B27" s="53" t="s">
        <v>194</v>
      </c>
      <c r="C27" s="53"/>
      <c r="D27" s="53"/>
      <c r="E27" s="76">
        <v>3519</v>
      </c>
      <c r="F27" s="76">
        <v>3611</v>
      </c>
      <c r="G27" s="94">
        <v>9883</v>
      </c>
      <c r="H27" s="76">
        <v>10305</v>
      </c>
      <c r="I27" s="94">
        <v>78</v>
      </c>
      <c r="J27" s="76">
        <v>87</v>
      </c>
      <c r="K27" s="94">
        <v>3248</v>
      </c>
      <c r="L27" s="76">
        <v>3351</v>
      </c>
      <c r="M27" s="94">
        <v>1150</v>
      </c>
      <c r="N27" s="76">
        <v>1157</v>
      </c>
    </row>
    <row r="28" spans="1:15" ht="18" customHeight="1">
      <c r="A28" s="95" t="s">
        <v>195</v>
      </c>
      <c r="B28" s="95" t="s">
        <v>196</v>
      </c>
      <c r="C28" s="53" t="s">
        <v>197</v>
      </c>
      <c r="D28" s="70" t="s">
        <v>40</v>
      </c>
      <c r="E28" s="76">
        <v>298</v>
      </c>
      <c r="F28" s="76">
        <v>297</v>
      </c>
      <c r="G28" s="94">
        <v>349</v>
      </c>
      <c r="H28" s="76">
        <v>322</v>
      </c>
      <c r="I28" s="94">
        <v>15</v>
      </c>
      <c r="J28" s="76">
        <v>22</v>
      </c>
      <c r="K28" s="94">
        <v>3524</v>
      </c>
      <c r="L28" s="76">
        <v>3348</v>
      </c>
      <c r="M28" s="94">
        <v>658</v>
      </c>
      <c r="N28" s="76">
        <v>612</v>
      </c>
    </row>
    <row r="29" spans="1:15" ht="18" customHeight="1">
      <c r="A29" s="95"/>
      <c r="B29" s="95"/>
      <c r="C29" s="53" t="s">
        <v>198</v>
      </c>
      <c r="D29" s="70" t="s">
        <v>41</v>
      </c>
      <c r="E29" s="76">
        <v>189</v>
      </c>
      <c r="F29" s="76">
        <v>197</v>
      </c>
      <c r="G29" s="94">
        <v>1195</v>
      </c>
      <c r="H29" s="76">
        <v>1138</v>
      </c>
      <c r="I29" s="94">
        <v>2</v>
      </c>
      <c r="J29" s="76">
        <v>3.6</v>
      </c>
      <c r="K29" s="94">
        <v>3877</v>
      </c>
      <c r="L29" s="76">
        <v>3504</v>
      </c>
      <c r="M29" s="94">
        <v>381</v>
      </c>
      <c r="N29" s="76">
        <v>360</v>
      </c>
    </row>
    <row r="30" spans="1:15" ht="18" customHeight="1">
      <c r="A30" s="95"/>
      <c r="B30" s="95"/>
      <c r="C30" s="53" t="s">
        <v>199</v>
      </c>
      <c r="D30" s="70" t="s">
        <v>200</v>
      </c>
      <c r="E30" s="76">
        <v>53</v>
      </c>
      <c r="F30" s="76">
        <v>53</v>
      </c>
      <c r="G30" s="94">
        <v>92</v>
      </c>
      <c r="H30" s="76">
        <v>92</v>
      </c>
      <c r="I30" s="94">
        <v>19</v>
      </c>
      <c r="J30" s="76">
        <v>20.7</v>
      </c>
      <c r="K30" s="94">
        <v>309</v>
      </c>
      <c r="L30" s="76">
        <v>323</v>
      </c>
      <c r="M30" s="94">
        <v>343</v>
      </c>
      <c r="N30" s="76">
        <v>341</v>
      </c>
    </row>
    <row r="31" spans="1:15" ht="18" customHeight="1">
      <c r="A31" s="95"/>
      <c r="B31" s="95"/>
      <c r="C31" s="47" t="s">
        <v>201</v>
      </c>
      <c r="D31" s="70" t="s">
        <v>202</v>
      </c>
      <c r="E31" s="73">
        <f t="shared" ref="E31:N31" si="0">E28-E29-E30</f>
        <v>56</v>
      </c>
      <c r="F31" s="73">
        <f t="shared" si="0"/>
        <v>47</v>
      </c>
      <c r="G31" s="73">
        <f t="shared" si="0"/>
        <v>-938</v>
      </c>
      <c r="H31" s="73">
        <f t="shared" si="0"/>
        <v>-908</v>
      </c>
      <c r="I31" s="73">
        <f t="shared" si="0"/>
        <v>-6</v>
      </c>
      <c r="J31" s="73">
        <f t="shared" si="0"/>
        <v>-2.3000000000000007</v>
      </c>
      <c r="K31" s="73">
        <f t="shared" si="0"/>
        <v>-662</v>
      </c>
      <c r="L31" s="73">
        <f t="shared" si="0"/>
        <v>-479</v>
      </c>
      <c r="M31" s="73">
        <f t="shared" si="0"/>
        <v>-66</v>
      </c>
      <c r="N31" s="73">
        <f t="shared" si="0"/>
        <v>-89</v>
      </c>
      <c r="O31" s="7"/>
    </row>
    <row r="32" spans="1:15" ht="18" customHeight="1">
      <c r="A32" s="95"/>
      <c r="B32" s="95"/>
      <c r="C32" s="53" t="s">
        <v>203</v>
      </c>
      <c r="D32" s="70" t="s">
        <v>204</v>
      </c>
      <c r="E32" s="94">
        <v>0.7</v>
      </c>
      <c r="F32" s="76">
        <v>1</v>
      </c>
      <c r="G32" s="94">
        <v>267</v>
      </c>
      <c r="H32" s="76">
        <v>192.4</v>
      </c>
      <c r="I32" s="94">
        <v>1</v>
      </c>
      <c r="J32" s="76">
        <v>1</v>
      </c>
      <c r="K32" s="94">
        <v>195</v>
      </c>
      <c r="L32" s="76">
        <v>205</v>
      </c>
      <c r="M32" s="94">
        <v>54</v>
      </c>
      <c r="N32" s="76">
        <v>57</v>
      </c>
    </row>
    <row r="33" spans="1:14" ht="18" customHeight="1">
      <c r="A33" s="95"/>
      <c r="B33" s="95"/>
      <c r="C33" s="53" t="s">
        <v>205</v>
      </c>
      <c r="D33" s="70" t="s">
        <v>206</v>
      </c>
      <c r="E33" s="94">
        <v>19</v>
      </c>
      <c r="F33" s="76">
        <v>20</v>
      </c>
      <c r="G33" s="94">
        <v>88</v>
      </c>
      <c r="H33" s="76">
        <v>2.6</v>
      </c>
      <c r="I33" s="94">
        <v>0.6</v>
      </c>
      <c r="J33" s="76">
        <v>0</v>
      </c>
      <c r="K33" s="94">
        <v>0.3</v>
      </c>
      <c r="L33" s="76">
        <v>0.4</v>
      </c>
      <c r="M33" s="94">
        <v>2</v>
      </c>
      <c r="N33" s="76">
        <v>3</v>
      </c>
    </row>
    <row r="34" spans="1:14" ht="18" customHeight="1">
      <c r="A34" s="95"/>
      <c r="B34" s="95"/>
      <c r="C34" s="47" t="s">
        <v>207</v>
      </c>
      <c r="D34" s="70" t="s">
        <v>208</v>
      </c>
      <c r="E34" s="73">
        <f t="shared" ref="E34:N34" si="1">E31+E32-E33</f>
        <v>37.700000000000003</v>
      </c>
      <c r="F34" s="73">
        <f t="shared" si="1"/>
        <v>28</v>
      </c>
      <c r="G34" s="73">
        <f t="shared" si="1"/>
        <v>-759</v>
      </c>
      <c r="H34" s="73">
        <f t="shared" si="1"/>
        <v>-718.2</v>
      </c>
      <c r="I34" s="73">
        <f t="shared" si="1"/>
        <v>-5.6</v>
      </c>
      <c r="J34" s="73">
        <f t="shared" si="1"/>
        <v>-1.3000000000000007</v>
      </c>
      <c r="K34" s="73">
        <f t="shared" si="1"/>
        <v>-467.3</v>
      </c>
      <c r="L34" s="73">
        <f t="shared" si="1"/>
        <v>-274.39999999999998</v>
      </c>
      <c r="M34" s="73">
        <f t="shared" si="1"/>
        <v>-14</v>
      </c>
      <c r="N34" s="73">
        <f t="shared" si="1"/>
        <v>-35</v>
      </c>
    </row>
    <row r="35" spans="1:14" ht="18" customHeight="1">
      <c r="A35" s="95"/>
      <c r="B35" s="95" t="s">
        <v>209</v>
      </c>
      <c r="C35" s="53" t="s">
        <v>210</v>
      </c>
      <c r="D35" s="70" t="s">
        <v>211</v>
      </c>
      <c r="E35" s="94">
        <v>0</v>
      </c>
      <c r="F35" s="76">
        <v>1</v>
      </c>
      <c r="G35" s="94">
        <v>484</v>
      </c>
      <c r="H35" s="76">
        <v>108.7</v>
      </c>
      <c r="I35" s="94">
        <v>0</v>
      </c>
      <c r="J35" s="76">
        <v>0</v>
      </c>
      <c r="K35" s="94">
        <v>1194</v>
      </c>
      <c r="L35" s="76">
        <v>549</v>
      </c>
      <c r="M35" s="94">
        <v>0</v>
      </c>
      <c r="N35" s="76">
        <v>0</v>
      </c>
    </row>
    <row r="36" spans="1:14" ht="18" customHeight="1">
      <c r="A36" s="95"/>
      <c r="B36" s="95"/>
      <c r="C36" s="53" t="s">
        <v>212</v>
      </c>
      <c r="D36" s="70" t="s">
        <v>213</v>
      </c>
      <c r="E36" s="94">
        <v>5</v>
      </c>
      <c r="F36" s="76">
        <v>0</v>
      </c>
      <c r="G36" s="94">
        <v>236</v>
      </c>
      <c r="H36" s="76">
        <v>159</v>
      </c>
      <c r="I36" s="94">
        <v>0</v>
      </c>
      <c r="J36" s="76">
        <v>0</v>
      </c>
      <c r="K36" s="94">
        <v>544</v>
      </c>
      <c r="L36" s="76">
        <v>703</v>
      </c>
      <c r="M36" s="94">
        <v>6</v>
      </c>
      <c r="N36" s="76">
        <v>3</v>
      </c>
    </row>
    <row r="37" spans="1:14" ht="18" customHeight="1">
      <c r="A37" s="95"/>
      <c r="B37" s="95"/>
      <c r="C37" s="53" t="s">
        <v>214</v>
      </c>
      <c r="D37" s="70" t="s">
        <v>215</v>
      </c>
      <c r="E37" s="73">
        <f t="shared" ref="E37:N37" si="2">E34+E35-E36</f>
        <v>32.700000000000003</v>
      </c>
      <c r="F37" s="73">
        <f t="shared" si="2"/>
        <v>29</v>
      </c>
      <c r="G37" s="73">
        <f t="shared" si="2"/>
        <v>-511</v>
      </c>
      <c r="H37" s="73">
        <f t="shared" si="2"/>
        <v>-768.5</v>
      </c>
      <c r="I37" s="73">
        <f t="shared" si="2"/>
        <v>-5.6</v>
      </c>
      <c r="J37" s="73">
        <f t="shared" si="2"/>
        <v>-1.3000000000000007</v>
      </c>
      <c r="K37" s="73">
        <f t="shared" si="2"/>
        <v>182.70000000000005</v>
      </c>
      <c r="L37" s="73">
        <f t="shared" si="2"/>
        <v>-428.4</v>
      </c>
      <c r="M37" s="73">
        <f t="shared" si="2"/>
        <v>-20</v>
      </c>
      <c r="N37" s="73">
        <f t="shared" si="2"/>
        <v>-38</v>
      </c>
    </row>
    <row r="38" spans="1:14" ht="18" customHeight="1">
      <c r="A38" s="95"/>
      <c r="B38" s="95"/>
      <c r="C38" s="53" t="s">
        <v>216</v>
      </c>
      <c r="D38" s="70" t="s">
        <v>217</v>
      </c>
      <c r="E38" s="94">
        <v>0</v>
      </c>
      <c r="F38" s="76">
        <v>0</v>
      </c>
      <c r="G38" s="94">
        <v>0</v>
      </c>
      <c r="H38" s="76">
        <v>0</v>
      </c>
      <c r="I38" s="94">
        <v>0</v>
      </c>
      <c r="J38" s="76">
        <v>0</v>
      </c>
      <c r="K38" s="94">
        <v>0</v>
      </c>
      <c r="L38" s="76">
        <v>0</v>
      </c>
      <c r="M38" s="94">
        <v>0</v>
      </c>
      <c r="N38" s="76">
        <v>0</v>
      </c>
    </row>
    <row r="39" spans="1:14" ht="18" customHeight="1">
      <c r="A39" s="95"/>
      <c r="B39" s="95"/>
      <c r="C39" s="53" t="s">
        <v>218</v>
      </c>
      <c r="D39" s="70" t="s">
        <v>219</v>
      </c>
      <c r="E39" s="94">
        <v>0</v>
      </c>
      <c r="F39" s="76">
        <v>0</v>
      </c>
      <c r="G39" s="94">
        <v>0</v>
      </c>
      <c r="H39" s="76">
        <v>0</v>
      </c>
      <c r="I39" s="94">
        <v>0</v>
      </c>
      <c r="J39" s="76">
        <v>0</v>
      </c>
      <c r="K39" s="94">
        <v>0</v>
      </c>
      <c r="L39" s="76">
        <v>0</v>
      </c>
      <c r="M39" s="94">
        <v>0</v>
      </c>
      <c r="N39" s="76">
        <v>0</v>
      </c>
    </row>
    <row r="40" spans="1:14" ht="18" customHeight="1">
      <c r="A40" s="95"/>
      <c r="B40" s="95"/>
      <c r="C40" s="53" t="s">
        <v>220</v>
      </c>
      <c r="D40" s="70" t="s">
        <v>221</v>
      </c>
      <c r="E40" s="94">
        <v>0</v>
      </c>
      <c r="F40" s="76">
        <v>0</v>
      </c>
      <c r="G40" s="94">
        <v>1</v>
      </c>
      <c r="H40" s="76">
        <v>1</v>
      </c>
      <c r="I40" s="94">
        <v>0.3</v>
      </c>
      <c r="J40" s="76">
        <v>0</v>
      </c>
      <c r="K40" s="94">
        <v>6</v>
      </c>
      <c r="L40" s="76">
        <v>5</v>
      </c>
      <c r="M40" s="94">
        <v>2</v>
      </c>
      <c r="N40" s="76">
        <v>2</v>
      </c>
    </row>
    <row r="41" spans="1:14" ht="18" customHeight="1">
      <c r="A41" s="95"/>
      <c r="B41" s="95"/>
      <c r="C41" s="47" t="s">
        <v>222</v>
      </c>
      <c r="D41" s="70" t="s">
        <v>223</v>
      </c>
      <c r="E41" s="73">
        <f t="shared" ref="E41:N41" si="3">E34+E35-E36-E40</f>
        <v>32.700000000000003</v>
      </c>
      <c r="F41" s="73">
        <f t="shared" si="3"/>
        <v>29</v>
      </c>
      <c r="G41" s="73">
        <f t="shared" si="3"/>
        <v>-512</v>
      </c>
      <c r="H41" s="73">
        <f t="shared" si="3"/>
        <v>-769.5</v>
      </c>
      <c r="I41" s="73">
        <f t="shared" si="3"/>
        <v>-5.8999999999999995</v>
      </c>
      <c r="J41" s="73">
        <f t="shared" si="3"/>
        <v>-1.3000000000000007</v>
      </c>
      <c r="K41" s="73">
        <f t="shared" si="3"/>
        <v>176.70000000000005</v>
      </c>
      <c r="L41" s="73">
        <f t="shared" si="3"/>
        <v>-433.4</v>
      </c>
      <c r="M41" s="73">
        <f t="shared" si="3"/>
        <v>-22</v>
      </c>
      <c r="N41" s="73">
        <f t="shared" si="3"/>
        <v>-40</v>
      </c>
    </row>
    <row r="42" spans="1:14" ht="18" customHeight="1">
      <c r="A42" s="95"/>
      <c r="B42" s="95"/>
      <c r="C42" s="112" t="s">
        <v>224</v>
      </c>
      <c r="D42" s="112"/>
      <c r="E42" s="73">
        <f t="shared" ref="E42:N42" si="4">E37+E38-E39-E40</f>
        <v>32.700000000000003</v>
      </c>
      <c r="F42" s="73">
        <f t="shared" si="4"/>
        <v>29</v>
      </c>
      <c r="G42" s="73">
        <f t="shared" si="4"/>
        <v>-512</v>
      </c>
      <c r="H42" s="73">
        <f t="shared" si="4"/>
        <v>-769.5</v>
      </c>
      <c r="I42" s="73">
        <f t="shared" si="4"/>
        <v>-5.8999999999999995</v>
      </c>
      <c r="J42" s="73">
        <f t="shared" si="4"/>
        <v>-1.3000000000000007</v>
      </c>
      <c r="K42" s="73">
        <f t="shared" si="4"/>
        <v>176.70000000000005</v>
      </c>
      <c r="L42" s="73">
        <f t="shared" si="4"/>
        <v>-433.4</v>
      </c>
      <c r="M42" s="73">
        <f t="shared" si="4"/>
        <v>-22</v>
      </c>
      <c r="N42" s="73">
        <f t="shared" si="4"/>
        <v>-40</v>
      </c>
    </row>
    <row r="43" spans="1:14" ht="18" customHeight="1">
      <c r="A43" s="95"/>
      <c r="B43" s="95"/>
      <c r="C43" s="53" t="s">
        <v>225</v>
      </c>
      <c r="D43" s="70" t="s">
        <v>226</v>
      </c>
      <c r="E43" s="94">
        <v>0</v>
      </c>
      <c r="F43" s="76">
        <v>0</v>
      </c>
      <c r="G43" s="94">
        <v>0</v>
      </c>
      <c r="H43" s="76">
        <v>0</v>
      </c>
      <c r="I43" s="94">
        <v>0</v>
      </c>
      <c r="J43" s="76">
        <v>0</v>
      </c>
      <c r="K43" s="94">
        <v>0</v>
      </c>
      <c r="L43" s="76">
        <v>0</v>
      </c>
      <c r="M43" s="94">
        <v>0</v>
      </c>
      <c r="N43" s="76">
        <v>0</v>
      </c>
    </row>
    <row r="44" spans="1:14" ht="18" customHeight="1">
      <c r="A44" s="95"/>
      <c r="B44" s="95"/>
      <c r="C44" s="47" t="s">
        <v>227</v>
      </c>
      <c r="D44" s="62" t="s">
        <v>228</v>
      </c>
      <c r="E44" s="73">
        <f t="shared" ref="E44:N44" si="5">E41+E43</f>
        <v>32.700000000000003</v>
      </c>
      <c r="F44" s="73">
        <f t="shared" si="5"/>
        <v>29</v>
      </c>
      <c r="G44" s="73">
        <f t="shared" si="5"/>
        <v>-512</v>
      </c>
      <c r="H44" s="73">
        <f t="shared" si="5"/>
        <v>-769.5</v>
      </c>
      <c r="I44" s="73">
        <f t="shared" si="5"/>
        <v>-5.8999999999999995</v>
      </c>
      <c r="J44" s="73">
        <f t="shared" si="5"/>
        <v>-1.3000000000000007</v>
      </c>
      <c r="K44" s="73">
        <f t="shared" si="5"/>
        <v>176.70000000000005</v>
      </c>
      <c r="L44" s="73">
        <f t="shared" si="5"/>
        <v>-433.4</v>
      </c>
      <c r="M44" s="73">
        <f t="shared" si="5"/>
        <v>-22</v>
      </c>
      <c r="N44" s="73">
        <f t="shared" si="5"/>
        <v>-40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新潟県</cp:lastModifiedBy>
  <cp:lastPrinted>2023-09-04T14:21:21Z</cp:lastPrinted>
  <dcterms:modified xsi:type="dcterms:W3CDTF">2023-09-04T14:24:28Z</dcterms:modified>
</cp:coreProperties>
</file>