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共用\☆令和５年度フォルダ☆\03_財政企画G\30_各種照会（国・庁内・他県照会等）\230713_ （仁平・平川回答）【地方債協会】都道府県及び指定都市の財政状況について（照会）（8_25〆）\04_回答\"/>
    </mc:Choice>
  </mc:AlternateContent>
  <bookViews>
    <workbookView xWindow="0" yWindow="0" windowWidth="20490" windowHeight="7530" tabRatio="663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'2.公営企業会計予算(R4-5年度)'!$A$1:$Q$49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'4.公営企業会計決算（R2-3年度）'!$A$1:$Q$49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8" l="1"/>
  <c r="K34" i="8"/>
  <c r="K37" i="8" s="1"/>
  <c r="K42" i="8" s="1"/>
  <c r="K31" i="8"/>
  <c r="I43" i="8"/>
  <c r="I31" i="8"/>
  <c r="I34" i="8" s="1"/>
  <c r="K41" i="8" l="1"/>
  <c r="K44" i="8" s="1"/>
  <c r="I37" i="8"/>
  <c r="I42" i="8" s="1"/>
  <c r="I41" i="8"/>
  <c r="I44" i="8" s="1"/>
  <c r="G31" i="8" l="1"/>
  <c r="G34" i="8" s="1"/>
  <c r="G41" i="8" l="1"/>
  <c r="G44" i="8" s="1"/>
  <c r="G37" i="8"/>
  <c r="G42" i="8" s="1"/>
  <c r="E31" i="8" l="1"/>
  <c r="E34" i="8" s="1"/>
  <c r="E41" i="8" l="1"/>
  <c r="E44" i="8" s="1"/>
  <c r="E37" i="8"/>
  <c r="E42" i="8" s="1"/>
  <c r="K44" i="7" l="1"/>
  <c r="J44" i="7"/>
  <c r="K39" i="7"/>
  <c r="K45" i="7" s="1"/>
  <c r="J39" i="7"/>
  <c r="J45" i="7" s="1"/>
  <c r="L39" i="7" l="1"/>
  <c r="L44" i="7"/>
  <c r="L45" i="4"/>
  <c r="L44" i="4"/>
  <c r="L39" i="4"/>
  <c r="L45" i="7" l="1"/>
  <c r="I44" i="7" l="1"/>
  <c r="H44" i="7"/>
  <c r="I39" i="7"/>
  <c r="I45" i="7" s="1"/>
  <c r="H39" i="7"/>
  <c r="H45" i="7" s="1"/>
  <c r="I44" i="4"/>
  <c r="H44" i="4"/>
  <c r="I39" i="4"/>
  <c r="I45" i="4" s="1"/>
  <c r="H39" i="4"/>
  <c r="H45" i="4" s="1"/>
  <c r="J44" i="4" l="1"/>
  <c r="J39" i="4"/>
  <c r="J45" i="4" s="1"/>
  <c r="N24" i="7" l="1"/>
  <c r="N27" i="7" s="1"/>
  <c r="N16" i="7"/>
  <c r="N15" i="7"/>
  <c r="N14" i="7"/>
  <c r="L24" i="7"/>
  <c r="L27" i="7" s="1"/>
  <c r="L16" i="7"/>
  <c r="L15" i="7"/>
  <c r="L14" i="7"/>
  <c r="J24" i="7"/>
  <c r="J16" i="7"/>
  <c r="J15" i="7"/>
  <c r="J14" i="7"/>
  <c r="O24" i="4"/>
  <c r="O27" i="4" s="1"/>
  <c r="N24" i="4"/>
  <c r="N27" i="4" s="1"/>
  <c r="O16" i="4"/>
  <c r="N16" i="4"/>
  <c r="O15" i="4"/>
  <c r="N15" i="4"/>
  <c r="O14" i="4"/>
  <c r="N14" i="4"/>
  <c r="M24" i="4"/>
  <c r="M27" i="4" s="1"/>
  <c r="L24" i="4"/>
  <c r="L27" i="4" s="1"/>
  <c r="M16" i="4"/>
  <c r="L16" i="4"/>
  <c r="M15" i="4"/>
  <c r="L15" i="4"/>
  <c r="M14" i="4"/>
  <c r="L14" i="4"/>
  <c r="K24" i="4"/>
  <c r="K27" i="4" s="1"/>
  <c r="J24" i="4"/>
  <c r="J27" i="4" s="1"/>
  <c r="K16" i="4"/>
  <c r="J16" i="4"/>
  <c r="K15" i="4"/>
  <c r="J15" i="4"/>
  <c r="K14" i="4"/>
  <c r="J14" i="4"/>
  <c r="H24" i="7" l="1"/>
  <c r="H15" i="7"/>
  <c r="H14" i="7"/>
  <c r="H11" i="7"/>
  <c r="H8" i="7"/>
  <c r="H16" i="7" s="1"/>
  <c r="H21" i="4"/>
  <c r="H24" i="4" s="1"/>
  <c r="H15" i="4"/>
  <c r="H14" i="4"/>
  <c r="H11" i="4"/>
  <c r="H8" i="4"/>
  <c r="H16" i="4" s="1"/>
  <c r="P24" i="7" l="1"/>
  <c r="P16" i="7"/>
  <c r="P15" i="7"/>
  <c r="P14" i="7"/>
  <c r="F24" i="7"/>
  <c r="F16" i="7"/>
  <c r="F15" i="7"/>
  <c r="F14" i="7"/>
  <c r="Q24" i="4"/>
  <c r="Q27" i="4" s="1"/>
  <c r="P24" i="4"/>
  <c r="P27" i="4" s="1"/>
  <c r="Q16" i="4"/>
  <c r="P16" i="4"/>
  <c r="Q15" i="4"/>
  <c r="P15" i="4"/>
  <c r="Q14" i="4"/>
  <c r="P14" i="4"/>
  <c r="G27" i="4"/>
  <c r="F27" i="4"/>
  <c r="G24" i="4"/>
  <c r="F24" i="4"/>
  <c r="G16" i="4"/>
  <c r="F16" i="4"/>
  <c r="G15" i="4"/>
  <c r="F15" i="4"/>
  <c r="G14" i="4"/>
  <c r="F14" i="4"/>
  <c r="H22" i="6" l="1"/>
  <c r="I20" i="6"/>
  <c r="I19" i="6"/>
  <c r="I21" i="6" l="1"/>
  <c r="I22" i="6"/>
  <c r="I23" i="6"/>
  <c r="F27" i="2" l="1"/>
  <c r="F45" i="2"/>
  <c r="G32" i="2" s="1"/>
  <c r="O44" i="7" l="1"/>
  <c r="N44" i="7"/>
  <c r="O39" i="7"/>
  <c r="O45" i="7" s="1"/>
  <c r="N39" i="7"/>
  <c r="N45" i="7" s="1"/>
  <c r="O24" i="7"/>
  <c r="O27" i="7" s="1"/>
  <c r="O16" i="7"/>
  <c r="O15" i="7"/>
  <c r="O14" i="7"/>
  <c r="O44" i="4"/>
  <c r="N44" i="4"/>
  <c r="O39" i="4"/>
  <c r="O45" i="4" s="1"/>
  <c r="N39" i="4"/>
  <c r="N45" i="4" s="1"/>
  <c r="Q44" i="4"/>
  <c r="P44" i="4"/>
  <c r="Q39" i="4"/>
  <c r="Q45" i="4" s="1"/>
  <c r="P39" i="4"/>
  <c r="P45" i="4" l="1"/>
  <c r="I9" i="2" l="1"/>
  <c r="G45" i="2"/>
  <c r="G27" i="2"/>
  <c r="G24" i="6"/>
  <c r="F24" i="6"/>
  <c r="F22" i="6" s="1"/>
  <c r="E22" i="6"/>
  <c r="E19" i="6"/>
  <c r="E23" i="6" s="1"/>
  <c r="H45" i="5"/>
  <c r="G44" i="5"/>
  <c r="H27" i="5"/>
  <c r="G19" i="5"/>
  <c r="F44" i="4"/>
  <c r="F39" i="4"/>
  <c r="H27" i="2"/>
  <c r="H45" i="2"/>
  <c r="N31" i="8"/>
  <c r="N34" i="8" s="1"/>
  <c r="M31" i="8"/>
  <c r="M34" i="8" s="1"/>
  <c r="L31" i="8"/>
  <c r="L34" i="8"/>
  <c r="L37" i="8" s="1"/>
  <c r="L42" i="8" s="1"/>
  <c r="J31" i="8"/>
  <c r="J34" i="8" s="1"/>
  <c r="J41" i="8" s="1"/>
  <c r="J44" i="8" s="1"/>
  <c r="H31" i="8"/>
  <c r="H34" i="8" s="1"/>
  <c r="F31" i="8"/>
  <c r="F34" i="8" s="1"/>
  <c r="Q44" i="7"/>
  <c r="P44" i="7"/>
  <c r="M44" i="7"/>
  <c r="M45" i="7" s="1"/>
  <c r="G44" i="7"/>
  <c r="F44" i="7"/>
  <c r="Q39" i="7"/>
  <c r="Q45" i="7" s="1"/>
  <c r="P39" i="7"/>
  <c r="M39" i="7"/>
  <c r="G39" i="7"/>
  <c r="F39" i="7"/>
  <c r="Q24" i="7"/>
  <c r="Q27" i="7" s="1"/>
  <c r="P27" i="7"/>
  <c r="M24" i="7"/>
  <c r="M27" i="7" s="1"/>
  <c r="K24" i="7"/>
  <c r="K27" i="7" s="1"/>
  <c r="J27" i="7"/>
  <c r="I24" i="7"/>
  <c r="I27" i="7" s="1"/>
  <c r="H27" i="7"/>
  <c r="G24" i="7"/>
  <c r="G27" i="7"/>
  <c r="F27" i="7"/>
  <c r="Q16" i="7"/>
  <c r="M16" i="7"/>
  <c r="K16" i="7"/>
  <c r="I16" i="7"/>
  <c r="G16" i="7"/>
  <c r="Q15" i="7"/>
  <c r="M15" i="7"/>
  <c r="K15" i="7"/>
  <c r="I15" i="7"/>
  <c r="G15" i="7"/>
  <c r="Q14" i="7"/>
  <c r="M14" i="7"/>
  <c r="K14" i="7"/>
  <c r="I14" i="7"/>
  <c r="G14" i="7"/>
  <c r="H20" i="6"/>
  <c r="G20" i="6"/>
  <c r="F20" i="6"/>
  <c r="E20" i="6"/>
  <c r="H19" i="6"/>
  <c r="H21" i="6" s="1"/>
  <c r="G19" i="6"/>
  <c r="F19" i="6"/>
  <c r="F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M39" i="4"/>
  <c r="M44" i="4"/>
  <c r="K39" i="4"/>
  <c r="K45" i="4" s="1"/>
  <c r="K44" i="4"/>
  <c r="G39" i="4"/>
  <c r="G44" i="4"/>
  <c r="I24" i="4"/>
  <c r="I27" i="4" s="1"/>
  <c r="H27" i="4"/>
  <c r="I16" i="4"/>
  <c r="I15" i="4"/>
  <c r="I14" i="4"/>
  <c r="G14" i="2"/>
  <c r="E21" i="6"/>
  <c r="G35" i="5"/>
  <c r="G41" i="5"/>
  <c r="G41" i="2"/>
  <c r="G33" i="5"/>
  <c r="G37" i="5"/>
  <c r="G39" i="5"/>
  <c r="G29" i="2"/>
  <c r="G28" i="5"/>
  <c r="G30" i="5"/>
  <c r="G34" i="5"/>
  <c r="G38" i="5"/>
  <c r="G40" i="5"/>
  <c r="G42" i="5"/>
  <c r="F45" i="4" l="1"/>
  <c r="M45" i="4"/>
  <c r="G45" i="4"/>
  <c r="I45" i="5"/>
  <c r="G45" i="5"/>
  <c r="G29" i="5"/>
  <c r="G28" i="2"/>
  <c r="J37" i="8"/>
  <c r="J42" i="8" s="1"/>
  <c r="G21" i="2"/>
  <c r="G43" i="5"/>
  <c r="G16" i="2"/>
  <c r="G45" i="7"/>
  <c r="G18" i="2"/>
  <c r="G36" i="5"/>
  <c r="G31" i="5"/>
  <c r="G32" i="5"/>
  <c r="G9" i="2"/>
  <c r="G19" i="2"/>
  <c r="G25" i="2"/>
  <c r="G24" i="2"/>
  <c r="G36" i="2"/>
  <c r="G12" i="2"/>
  <c r="G39" i="2"/>
  <c r="G11" i="2"/>
  <c r="G38" i="2"/>
  <c r="I27" i="2"/>
  <c r="G22" i="2"/>
  <c r="G15" i="2"/>
  <c r="G43" i="2"/>
  <c r="F45" i="7"/>
  <c r="G23" i="2"/>
  <c r="G30" i="2"/>
  <c r="F23" i="6"/>
  <c r="G26" i="2"/>
  <c r="G13" i="2"/>
  <c r="G40" i="2"/>
  <c r="G20" i="2"/>
  <c r="G17" i="2"/>
  <c r="G10" i="2"/>
  <c r="G31" i="2"/>
  <c r="P45" i="7"/>
  <c r="H23" i="6"/>
  <c r="G23" i="6"/>
  <c r="G22" i="6"/>
  <c r="F41" i="8"/>
  <c r="F44" i="8" s="1"/>
  <c r="F37" i="8"/>
  <c r="F42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G42" i="2"/>
  <c r="I45" i="2"/>
  <c r="G18" i="5"/>
  <c r="G21" i="6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<sst xmlns="http://schemas.openxmlformats.org/spreadsheetml/2006/main" count="461" uniqueCount="270">
  <si>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</si>
  <si>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</si>
  <si>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</si>
  <si>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</si>
  <si>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</si>
  <si>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</si>
  <si>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</si>
  <si>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</si>
  <si>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</si>
  <si>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</si>
  <si>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</si>
  <si>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</si>
  <si>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</si>
  <si>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</si>
  <si>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</si>
  <si>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</si>
  <si>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</si>
  <si>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</si>
  <si>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</si>
  <si>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</si>
  <si>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</si>
  <si>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</si>
  <si>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</si>
  <si>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</si>
  <si>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</si>
  <si>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</si>
  <si>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</si>
  <si>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</si>
  <si>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</si>
  <si>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</si>
  <si>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</si>
  <si>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</si>
  <si>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</si>
  <si>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</si>
  <si>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</si>
  <si>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</si>
  <si>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</si>
  <si>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</si>
  <si>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</si>
  <si>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</si>
  <si>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</si>
  <si>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</si>
  <si>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</si>
  <si>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</si>
  <si>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</si>
  <si>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</si>
  <si>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</si>
  <si>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</si>
  <si>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</si>
  <si>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</si>
  <si>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</si>
  <si>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</si>
  <si>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</si>
  <si>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</si>
  <si>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</si>
  <si>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</si>
  <si>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</si>
  <si>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</si>
  <si>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</si>
  <si>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</si>
  <si>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</si>
  <si>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</si>
  <si>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</si>
  <si>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</si>
  <si>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</si>
  <si>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</si>
  <si>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</si>
  <si>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</si>
  <si>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</si>
  <si>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</si>
  <si>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</si>
  <si>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</si>
  <si>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</si>
  <si>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</si>
  <si>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</si>
  <si>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</si>
  <si>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</si>
  <si>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</si>
  <si>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</si>
  <si>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</si>
  <si>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</si>
  <si>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</si>
  <si>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</si>
  <si>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</si>
  <si>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</si>
  <si>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</si>
  <si>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</si>
  <si>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</si>
  <si>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</si>
  <si>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</si>
  <si>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</si>
  <si>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</si>
  <si>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</si>
  <si>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</si>
  <si>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</si>
  <si>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</si>
  <si>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</si>
  <si>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</si>
  <si>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</si>
  <si>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</si>
  <si>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</si>
  <si>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</si>
  <si>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</si>
  <si>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</si>
  <si>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</si>
  <si>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</si>
  <si>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</si>
  <si>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</si>
  <si>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</si>
  <si>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</si>
  <si>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</si>
  <si>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</si>
  <si>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</si>
  <si>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</si>
  <si>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</si>
  <si>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</si>
  <si>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</si>
  <si>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</si>
  <si>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</si>
  <si>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</si>
  <si>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</si>
  <si>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</si>
  <si>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</si>
  <si>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</si>
  <si>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</si>
  <si>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</si>
  <si>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</si>
  <si>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</si>
  <si>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</si>
  <si>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</si>
  <si>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</si>
  <si>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</si>
  <si>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</si>
  <si>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</si>
  <si>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</si>
  <si>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</si>
  <si>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</si>
  <si>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</si>
  <si>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</si>
  <si>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</si>
  <si>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</si>
  <si>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</si>
  <si>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</si>
  <si>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</si>
  <si>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</si>
  <si>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</si>
  <si>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</si>
  <si>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</si>
  <si>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</si>
  <si>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</si>
  <si>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</si>
  <si>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</si>
  <si>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</si>
  <si>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</si>
  <si>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</si>
  <si>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</si>
  <si>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</si>
  <si>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</si>
  <si>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</si>
  <si>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</si>
  <si>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</si>
  <si>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</si>
  <si>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</si>
  <si>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</si>
  <si>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</si>
  <si>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</si>
  <si>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</si>
  <si>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</si>
  <si>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</si>
  <si>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</si>
  <si>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</si>
  <si>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</si>
  <si>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</si>
  <si>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</si>
  <si>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</si>
  <si>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</si>
  <si>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</si>
  <si>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</si>
  <si>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</si>
  <si>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</si>
  <si>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</si>
  <si>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</si>
  <si>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</si>
  <si>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</si>
  <si>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</si>
  <si>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</si>
  <si>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</si>
  <si>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</si>
  <si>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</si>
  <si>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</si>
  <si>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</si>
  <si>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</si>
  <si>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</si>
  <si>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</si>
  <si>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</si>
  <si>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</si>
  <si>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</si>
  <si>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</si>
  <si>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</si>
  <si>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</si>
  <si>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</si>
  <si>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</si>
  <si>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</si>
  <si>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</si>
  <si>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</si>
  <si>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</si>
  <si>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</si>
  <si>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</si>
  <si>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</si>
  <si>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</si>
  <si>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</si>
  <si>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</si>
  <si>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</si>
  <si>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</si>
  <si>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</si>
  <si>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</si>
  <si>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</si>
  <si>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</si>
  <si>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</si>
  <si>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</si>
  <si>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</si>
  <si>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</si>
  <si>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</si>
  <si>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</si>
  <si>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</si>
  <si>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</si>
  <si>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</si>
  <si>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</si>
  <si>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</si>
  <si>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</si>
  <si>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</si>
  <si>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</si>
  <si>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</si>
  <si>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</si>
  <si>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</si>
  <si>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</si>
  <si>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</si>
  <si>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</si>
  <si>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</si>
  <si>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</si>
  <si>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</si>
  <si>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</si>
  <si>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</si>
  <si>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</si>
  <si>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</si>
  <si>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</si>
  <si>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</si>
  <si>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</si>
  <si>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</si>
  <si>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</si>
  <si>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茨城県</t>
    <rPh sb="0" eb="3">
      <t>イバラキケン</t>
    </rPh>
    <phoneticPr fontId="9"/>
  </si>
  <si>
    <t>鹿島特定公共下水道事業</t>
    <rPh sb="0" eb="2">
      <t>カシマ</t>
    </rPh>
    <rPh sb="2" eb="6">
      <t>トクテイコウキョウ</t>
    </rPh>
    <rPh sb="6" eb="9">
      <t>ゲスイドウ</t>
    </rPh>
    <rPh sb="9" eb="11">
      <t>ジギョウ</t>
    </rPh>
    <phoneticPr fontId="9"/>
  </si>
  <si>
    <t>病院事業</t>
    <rPh sb="0" eb="4">
      <t>ビョウインジギョウ</t>
    </rPh>
    <phoneticPr fontId="9"/>
  </si>
  <si>
    <t>水道事業</t>
    <rPh sb="0" eb="2">
      <t>スイドウ</t>
    </rPh>
    <rPh sb="2" eb="4">
      <t>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</si>
  <si>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</si>
  <si>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地域振興事業</t>
    <rPh sb="0" eb="2">
      <t>チイキ</t>
    </rPh>
    <rPh sb="2" eb="4">
      <t>シンコウ</t>
    </rPh>
    <rPh sb="4" eb="6">
      <t>ジギョウ</t>
    </rPh>
    <phoneticPr fontId="9"/>
  </si>
  <si>
    <t>流域下水道事業</t>
    <rPh sb="0" eb="7">
      <t>リュウイキゲスイドウジギョウ</t>
    </rPh>
    <phoneticPr fontId="9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</si>
  <si>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5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</si>
  <si>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9"/>
  </si>
  <si>
    <t>港湾整備事業</t>
    <rPh sb="0" eb="2">
      <t>コウワン</t>
    </rPh>
    <rPh sb="2" eb="4">
      <t>セイビ</t>
    </rPh>
    <rPh sb="4" eb="6">
      <t>ジギョウ</t>
    </rPh>
    <phoneticPr fontId="14"/>
  </si>
  <si>
    <t>宅地造成事業</t>
    <rPh sb="0" eb="6">
      <t>タクチゾウセイジギョウ</t>
    </rPh>
    <phoneticPr fontId="9"/>
  </si>
  <si>
    <t>茨城県</t>
    <rPh sb="0" eb="3">
      <t>イバラキケン</t>
    </rPh>
    <phoneticPr fontId="16"/>
  </si>
  <si>
    <t>鹿島特定公共下水道事業</t>
    <rPh sb="0" eb="2">
      <t>カシマ</t>
    </rPh>
    <rPh sb="2" eb="4">
      <t>トクテイ</t>
    </rPh>
    <rPh sb="4" eb="6">
      <t>コウキョウ</t>
    </rPh>
    <rPh sb="6" eb="9">
      <t>ゲスイドウ</t>
    </rPh>
    <rPh sb="9" eb="11">
      <t>ジギョウ</t>
    </rPh>
    <phoneticPr fontId="9"/>
  </si>
  <si>
    <t>病院事業</t>
    <rPh sb="0" eb="4">
      <t>ビョウインジギョウ</t>
    </rPh>
    <phoneticPr fontId="14"/>
  </si>
  <si>
    <t>宅地造成事業</t>
    <rPh sb="0" eb="6">
      <t>タクチゾウセイジギョウ</t>
    </rPh>
    <phoneticPr fontId="14"/>
  </si>
  <si>
    <t>茨城県土地開発公社</t>
    <rPh sb="0" eb="3">
      <t>イバラキケン</t>
    </rPh>
    <rPh sb="3" eb="9">
      <t>トチカイハツコウシャ</t>
    </rPh>
    <phoneticPr fontId="14"/>
  </si>
  <si>
    <t>茨城県道路公社</t>
    <rPh sb="0" eb="3">
      <t>イバラキケン</t>
    </rPh>
    <rPh sb="3" eb="5">
      <t>ドウロ</t>
    </rPh>
    <rPh sb="5" eb="7">
      <t>コウシャ</t>
    </rPh>
    <phoneticPr fontId="14"/>
  </si>
  <si>
    <t>鹿島埠頭（株）</t>
    <rPh sb="0" eb="4">
      <t>カシマフトウ</t>
    </rPh>
    <phoneticPr fontId="14"/>
  </si>
  <si>
    <t>（株）茨城ポートオーソリティ</t>
    <rPh sb="0" eb="3">
      <t>カブ</t>
    </rPh>
    <rPh sb="3" eb="5">
      <t>イバラキ</t>
    </rPh>
    <phoneticPr fontId="1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</si>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</sst>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4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0" fillId="0" borderId="10" xfId="1" applyNumberFormat="1" applyFont="1" applyBorder="1" applyAlignment="1">
      <alignment vertical="center"/>
    </xf>
    <xf numFmtId="177" fontId="20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0" xfId="0" quotePrefix="1" applyNumberFormat="1" applyFont="1" applyBorder="1" applyAlignment="1">
      <alignment horizontal="right" vertical="center"/>
    </xf>
    <xf numFmtId="177" fontId="2" fillId="0" borderId="10" xfId="0" quotePrefix="1" applyNumberFormat="1" applyFont="1" applyFill="1" applyBorder="1" applyAlignment="1">
      <alignment horizontal="right" vertical="center"/>
    </xf>
    <xf numFmtId="177" fontId="2" fillId="0" borderId="10" xfId="1" applyNumberFormat="1" applyFont="1" applyBorder="1" applyAlignment="1">
      <alignment vertical="center"/>
    </xf>
    <xf numFmtId="176" fontId="2" fillId="0" borderId="0" xfId="0" quotePrefix="1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1" applyNumberFormat="1" applyFont="1" applyBorder="1" applyAlignment="1">
      <alignment vertical="center"/>
    </xf>
    <xf numFmtId="177" fontId="0" fillId="0" borderId="10" xfId="0" quotePrefix="1" applyNumberFormat="1" applyFont="1" applyBorder="1" applyAlignment="1">
      <alignment horizontal="right" vertical="center"/>
    </xf>
    <xf numFmtId="177" fontId="0" fillId="0" borderId="10" xfId="1" quotePrefix="1" applyNumberFormat="1" applyFont="1" applyBorder="1" applyAlignment="1">
      <alignment horizontal="right" vertical="center"/>
    </xf>
    <xf numFmtId="177" fontId="0" fillId="0" borderId="10" xfId="1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quotePrefix="1" applyNumberFormat="1" applyFont="1" applyAlignment="1">
      <alignment horizontal="right" vertical="center"/>
    </xf>
    <xf numFmtId="177" fontId="2" fillId="0" borderId="10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10" xfId="1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177" fontId="0" fillId="0" borderId="10" xfId="1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16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250</v>
      </c>
      <c r="F1" s="1"/>
    </row>
    <row r="3" spans="1:11" ht="14.25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9"/>
      <c r="F7" s="48" t="s">
        <v>239</v>
      </c>
      <c r="G7" s="48"/>
      <c r="H7" s="48" t="s">
        <v>248</v>
      </c>
      <c r="I7" s="49" t="s">
        <v>21</v>
      </c>
    </row>
    <row r="8" spans="1:11" ht="17.100000000000001" customHeight="1">
      <c r="A8" s="18"/>
      <c r="B8" s="19"/>
      <c r="C8" s="19"/>
      <c r="D8" s="19"/>
      <c r="E8" s="60"/>
      <c r="F8" s="91" t="s">
        <v>90</v>
      </c>
      <c r="G8" s="51" t="s">
        <v>2</v>
      </c>
      <c r="H8" s="51" t="s">
        <v>236</v>
      </c>
      <c r="I8" s="52"/>
    </row>
    <row r="9" spans="1:11" ht="18" customHeight="1">
      <c r="A9" s="110" t="s">
        <v>87</v>
      </c>
      <c r="B9" s="110" t="s">
        <v>89</v>
      </c>
      <c r="C9" s="61" t="s">
        <v>3</v>
      </c>
      <c r="D9" s="53"/>
      <c r="E9" s="53"/>
      <c r="F9" s="87">
        <v>476427</v>
      </c>
      <c r="G9" s="55">
        <f>F9/$F$27*100</f>
        <v>39.648691226268518</v>
      </c>
      <c r="H9" s="54">
        <v>449509</v>
      </c>
      <c r="I9" s="55">
        <f>(F9/H9-1)*100</f>
        <v>5.9883116912008427</v>
      </c>
      <c r="K9" s="25"/>
    </row>
    <row r="10" spans="1:11" ht="18" customHeight="1">
      <c r="A10" s="110"/>
      <c r="B10" s="110"/>
      <c r="C10" s="63"/>
      <c r="D10" s="65" t="s">
        <v>22</v>
      </c>
      <c r="E10" s="53"/>
      <c r="F10" s="83">
        <v>125272</v>
      </c>
      <c r="G10" s="55">
        <f t="shared" ref="G10:G26" si="0">F10/$F$27*100</f>
        <v>10.425250557372083</v>
      </c>
      <c r="H10" s="54">
        <v>122483</v>
      </c>
      <c r="I10" s="55">
        <f t="shared" ref="I10:I27" si="1">(F10/H10-1)*100</f>
        <v>2.277050692749194</v>
      </c>
    </row>
    <row r="11" spans="1:11" ht="18" customHeight="1">
      <c r="A11" s="110"/>
      <c r="B11" s="110"/>
      <c r="C11" s="63"/>
      <c r="D11" s="63"/>
      <c r="E11" s="47" t="s">
        <v>23</v>
      </c>
      <c r="F11" s="83">
        <v>105447</v>
      </c>
      <c r="G11" s="55">
        <f t="shared" si="0"/>
        <v>8.775395902701435</v>
      </c>
      <c r="H11" s="54">
        <v>99671</v>
      </c>
      <c r="I11" s="55">
        <f t="shared" si="1"/>
        <v>5.7950657663713656</v>
      </c>
    </row>
    <row r="12" spans="1:11" ht="18" customHeight="1">
      <c r="A12" s="110"/>
      <c r="B12" s="110"/>
      <c r="C12" s="63"/>
      <c r="D12" s="63"/>
      <c r="E12" s="47" t="s">
        <v>24</v>
      </c>
      <c r="F12" s="83">
        <v>9211</v>
      </c>
      <c r="G12" s="55">
        <f t="shared" si="0"/>
        <v>0.76654785493928623</v>
      </c>
      <c r="H12" s="54">
        <v>8283</v>
      </c>
      <c r="I12" s="55">
        <f t="shared" si="1"/>
        <v>11.203670167813584</v>
      </c>
    </row>
    <row r="13" spans="1:11" ht="18" customHeight="1">
      <c r="A13" s="110"/>
      <c r="B13" s="110"/>
      <c r="C13" s="63"/>
      <c r="D13" s="64"/>
      <c r="E13" s="47" t="s">
        <v>25</v>
      </c>
      <c r="F13" s="83">
        <v>305</v>
      </c>
      <c r="G13" s="55">
        <f t="shared" si="0"/>
        <v>2.5382379302625369E-2</v>
      </c>
      <c r="H13" s="54">
        <v>386</v>
      </c>
      <c r="I13" s="55">
        <f t="shared" si="1"/>
        <v>-20.984455958549219</v>
      </c>
    </row>
    <row r="14" spans="1:11" ht="18" customHeight="1">
      <c r="A14" s="110"/>
      <c r="B14" s="110"/>
      <c r="C14" s="63"/>
      <c r="D14" s="61" t="s">
        <v>26</v>
      </c>
      <c r="E14" s="53"/>
      <c r="F14" s="87">
        <v>10607</v>
      </c>
      <c r="G14" s="55">
        <f t="shared" si="0"/>
        <v>0.88272425332113869</v>
      </c>
      <c r="H14" s="54">
        <v>95101</v>
      </c>
      <c r="I14" s="55">
        <f t="shared" si="1"/>
        <v>-88.846594673031831</v>
      </c>
    </row>
    <row r="15" spans="1:11" ht="18" customHeight="1">
      <c r="A15" s="110"/>
      <c r="B15" s="110"/>
      <c r="C15" s="63"/>
      <c r="D15" s="63"/>
      <c r="E15" s="47" t="s">
        <v>27</v>
      </c>
      <c r="F15" s="87">
        <v>3487</v>
      </c>
      <c r="G15" s="55">
        <f t="shared" si="0"/>
        <v>0.29019133320739232</v>
      </c>
      <c r="H15" s="54">
        <v>3476</v>
      </c>
      <c r="I15" s="55">
        <f t="shared" si="1"/>
        <v>0.31645569620253333</v>
      </c>
    </row>
    <row r="16" spans="1:11" ht="18" customHeight="1">
      <c r="A16" s="110"/>
      <c r="B16" s="110"/>
      <c r="C16" s="63"/>
      <c r="D16" s="64"/>
      <c r="E16" s="47" t="s">
        <v>28</v>
      </c>
      <c r="F16" s="87">
        <v>103120</v>
      </c>
      <c r="G16" s="55">
        <f t="shared" si="0"/>
        <v>8.5817408317597632</v>
      </c>
      <c r="H16" s="54">
        <v>91625</v>
      </c>
      <c r="I16" s="55">
        <f t="shared" si="1"/>
        <v>12.545702592087316</v>
      </c>
      <c r="K16" s="26"/>
    </row>
    <row r="17" spans="1:26" ht="18" customHeight="1">
      <c r="A17" s="110"/>
      <c r="B17" s="110"/>
      <c r="C17" s="63"/>
      <c r="D17" s="111" t="s">
        <v>29</v>
      </c>
      <c r="E17" s="112"/>
      <c r="F17" s="87">
        <v>145485</v>
      </c>
      <c r="G17" s="55">
        <f t="shared" si="0"/>
        <v>12.107394927352301</v>
      </c>
      <c r="H17" s="54">
        <v>133929</v>
      </c>
      <c r="I17" s="55">
        <f t="shared" si="1"/>
        <v>8.6284523889523577</v>
      </c>
    </row>
    <row r="18" spans="1:26" ht="18" customHeight="1">
      <c r="A18" s="110"/>
      <c r="B18" s="110"/>
      <c r="C18" s="63"/>
      <c r="D18" s="111" t="s">
        <v>93</v>
      </c>
      <c r="E18" s="113"/>
      <c r="F18" s="87">
        <v>6639</v>
      </c>
      <c r="G18" s="55">
        <f t="shared" si="0"/>
        <v>0.55250365963976988</v>
      </c>
      <c r="H18" s="54">
        <v>5074</v>
      </c>
      <c r="I18" s="55">
        <f t="shared" si="1"/>
        <v>30.843515963736689</v>
      </c>
    </row>
    <row r="19" spans="1:26" ht="18" customHeight="1">
      <c r="A19" s="110"/>
      <c r="B19" s="110"/>
      <c r="C19" s="62"/>
      <c r="D19" s="111" t="s">
        <v>94</v>
      </c>
      <c r="E19" s="113"/>
      <c r="F19" s="56">
        <v>0</v>
      </c>
      <c r="G19" s="55">
        <f t="shared" si="0"/>
        <v>0</v>
      </c>
      <c r="H19" s="54">
        <v>0</v>
      </c>
      <c r="I19" s="55" t="e">
        <f t="shared" si="1"/>
        <v>#DIV/0!</v>
      </c>
      <c r="Z19" s="2" t="s">
        <v>95</v>
      </c>
    </row>
    <row r="20" spans="1:26" ht="18" customHeight="1">
      <c r="A20" s="110"/>
      <c r="B20" s="110"/>
      <c r="C20" s="53" t="s">
        <v>4</v>
      </c>
      <c r="D20" s="53"/>
      <c r="E20" s="53"/>
      <c r="F20" s="87">
        <v>54518</v>
      </c>
      <c r="G20" s="55">
        <f t="shared" si="0"/>
        <v>4.537037884657475</v>
      </c>
      <c r="H20" s="54">
        <v>53162</v>
      </c>
      <c r="I20" s="55">
        <f t="shared" si="1"/>
        <v>2.5506941048117016</v>
      </c>
    </row>
    <row r="21" spans="1:26" ht="18" customHeight="1">
      <c r="A21" s="110"/>
      <c r="B21" s="110"/>
      <c r="C21" s="53" t="s">
        <v>5</v>
      </c>
      <c r="D21" s="53"/>
      <c r="E21" s="53"/>
      <c r="F21" s="87">
        <v>196368</v>
      </c>
      <c r="G21" s="55">
        <f t="shared" si="0"/>
        <v>16.341924783271931</v>
      </c>
      <c r="H21" s="54">
        <v>196732</v>
      </c>
      <c r="I21" s="55">
        <f t="shared" si="1"/>
        <v>-0.18502328040176375</v>
      </c>
    </row>
    <row r="22" spans="1:26" ht="18" customHeight="1">
      <c r="A22" s="110"/>
      <c r="B22" s="110"/>
      <c r="C22" s="53" t="s">
        <v>30</v>
      </c>
      <c r="D22" s="53"/>
      <c r="E22" s="53"/>
      <c r="F22" s="87">
        <v>16061</v>
      </c>
      <c r="G22" s="55">
        <f t="shared" si="0"/>
        <v>1.336611127801528</v>
      </c>
      <c r="H22" s="54">
        <v>16415</v>
      </c>
      <c r="I22" s="55">
        <f t="shared" si="1"/>
        <v>-2.1565641181845896</v>
      </c>
    </row>
    <row r="23" spans="1:26" ht="18" customHeight="1">
      <c r="A23" s="110"/>
      <c r="B23" s="110"/>
      <c r="C23" s="53" t="s">
        <v>6</v>
      </c>
      <c r="D23" s="53"/>
      <c r="E23" s="53"/>
      <c r="F23" s="87">
        <v>164712</v>
      </c>
      <c r="G23" s="55">
        <f t="shared" si="0"/>
        <v>13.707483474406656</v>
      </c>
      <c r="H23" s="54">
        <v>211105</v>
      </c>
      <c r="I23" s="55">
        <f t="shared" si="1"/>
        <v>-21.976267734065992</v>
      </c>
    </row>
    <row r="24" spans="1:26" ht="18" customHeight="1">
      <c r="A24" s="110"/>
      <c r="B24" s="110"/>
      <c r="C24" s="53" t="s">
        <v>31</v>
      </c>
      <c r="D24" s="53"/>
      <c r="E24" s="53"/>
      <c r="F24" s="87">
        <v>1615</v>
      </c>
      <c r="G24" s="55">
        <f t="shared" si="0"/>
        <v>0.13440177893029498</v>
      </c>
      <c r="H24" s="54">
        <v>1929</v>
      </c>
      <c r="I24" s="55">
        <f t="shared" si="1"/>
        <v>-16.277864178330738</v>
      </c>
    </row>
    <row r="25" spans="1:26" ht="18" customHeight="1">
      <c r="A25" s="110"/>
      <c r="B25" s="110"/>
      <c r="C25" s="53" t="s">
        <v>7</v>
      </c>
      <c r="D25" s="53"/>
      <c r="E25" s="53"/>
      <c r="F25" s="87">
        <v>83927</v>
      </c>
      <c r="G25" s="55">
        <f t="shared" si="0"/>
        <v>6.9844817958407859</v>
      </c>
      <c r="H25" s="54">
        <v>95050</v>
      </c>
      <c r="I25" s="55">
        <f t="shared" si="1"/>
        <v>-11.702261967385585</v>
      </c>
    </row>
    <row r="26" spans="1:26" ht="18" customHeight="1">
      <c r="A26" s="110"/>
      <c r="B26" s="110"/>
      <c r="C26" s="53" t="s">
        <v>8</v>
      </c>
      <c r="D26" s="53"/>
      <c r="E26" s="53"/>
      <c r="F26" s="87">
        <v>207993</v>
      </c>
      <c r="G26" s="55">
        <f t="shared" si="0"/>
        <v>17.309367928822816</v>
      </c>
      <c r="H26" s="54">
        <v>183688</v>
      </c>
      <c r="I26" s="55">
        <f t="shared" si="1"/>
        <v>13.231675449675539</v>
      </c>
    </row>
    <row r="27" spans="1:26" ht="18" customHeight="1">
      <c r="A27" s="110"/>
      <c r="B27" s="110"/>
      <c r="C27" s="53" t="s">
        <v>9</v>
      </c>
      <c r="D27" s="53"/>
      <c r="E27" s="53"/>
      <c r="F27" s="87">
        <f>SUM(F9,F20:F26)</f>
        <v>1201621</v>
      </c>
      <c r="G27" s="55">
        <f>F27/$F$27*100</f>
        <v>100</v>
      </c>
      <c r="H27" s="54">
        <f>SUM(H9,H20:H26)</f>
        <v>1207590</v>
      </c>
      <c r="I27" s="55">
        <f t="shared" si="1"/>
        <v>-0.49429028064160718</v>
      </c>
    </row>
    <row r="28" spans="1:26" ht="18" customHeight="1">
      <c r="A28" s="110"/>
      <c r="B28" s="110" t="s">
        <v>88</v>
      </c>
      <c r="C28" s="61" t="s">
        <v>10</v>
      </c>
      <c r="D28" s="53"/>
      <c r="E28" s="53"/>
      <c r="F28" s="87">
        <v>490383</v>
      </c>
      <c r="G28" s="55">
        <f>F28/$F$45*100</f>
        <v>40.81012232642405</v>
      </c>
      <c r="H28" s="54">
        <v>483681</v>
      </c>
      <c r="I28" s="55">
        <f>(F28/H28-1)*100</f>
        <v>1.3856239959808114</v>
      </c>
    </row>
    <row r="29" spans="1:26" ht="18" customHeight="1">
      <c r="A29" s="110"/>
      <c r="B29" s="110"/>
      <c r="C29" s="63"/>
      <c r="D29" s="53" t="s">
        <v>11</v>
      </c>
      <c r="E29" s="53"/>
      <c r="F29" s="87">
        <v>297468</v>
      </c>
      <c r="G29" s="55">
        <f t="shared" ref="G29:G44" si="2">F29/$F$45*100</f>
        <v>24.755559365224141</v>
      </c>
      <c r="H29" s="54">
        <v>306365</v>
      </c>
      <c r="I29" s="55">
        <f t="shared" ref="I29:I45" si="3">(F29/H29-1)*100</f>
        <v>-2.9040523558500508</v>
      </c>
    </row>
    <row r="30" spans="1:26" ht="18" customHeight="1">
      <c r="A30" s="110"/>
      <c r="B30" s="110"/>
      <c r="C30" s="63"/>
      <c r="D30" s="53" t="s">
        <v>32</v>
      </c>
      <c r="E30" s="53"/>
      <c r="F30" s="87">
        <v>29366</v>
      </c>
      <c r="G30" s="55">
        <f t="shared" si="2"/>
        <v>2.4438654118062186</v>
      </c>
      <c r="H30" s="54">
        <v>29589</v>
      </c>
      <c r="I30" s="55">
        <f t="shared" si="3"/>
        <v>-0.75365845415525934</v>
      </c>
    </row>
    <row r="31" spans="1:26" ht="18" customHeight="1">
      <c r="A31" s="110"/>
      <c r="B31" s="110"/>
      <c r="C31" s="62"/>
      <c r="D31" s="53" t="s">
        <v>12</v>
      </c>
      <c r="E31" s="53"/>
      <c r="F31" s="87">
        <v>163549</v>
      </c>
      <c r="G31" s="55">
        <f t="shared" si="2"/>
        <v>13.610697549393693</v>
      </c>
      <c r="H31" s="54">
        <v>147727</v>
      </c>
      <c r="I31" s="55">
        <f t="shared" si="3"/>
        <v>10.710296695932353</v>
      </c>
    </row>
    <row r="32" spans="1:26" ht="18" customHeight="1">
      <c r="A32" s="110"/>
      <c r="B32" s="110"/>
      <c r="C32" s="61" t="s">
        <v>13</v>
      </c>
      <c r="D32" s="53"/>
      <c r="E32" s="53"/>
      <c r="F32" s="87">
        <v>577800</v>
      </c>
      <c r="G32" s="55">
        <f>F32/$F$45*100</f>
        <v>48.085045118219469</v>
      </c>
      <c r="H32" s="54">
        <v>598067</v>
      </c>
      <c r="I32" s="55">
        <f t="shared" si="3"/>
        <v>-3.3887507586942589</v>
      </c>
    </row>
    <row r="33" spans="1:9" ht="18" customHeight="1">
      <c r="A33" s="110"/>
      <c r="B33" s="110"/>
      <c r="C33" s="63"/>
      <c r="D33" s="53" t="s">
        <v>14</v>
      </c>
      <c r="E33" s="53"/>
      <c r="F33" s="87">
        <v>66486</v>
      </c>
      <c r="G33" s="55">
        <f t="shared" si="2"/>
        <v>5.5330258043093457</v>
      </c>
      <c r="H33" s="54">
        <v>79378</v>
      </c>
      <c r="I33" s="55">
        <f t="shared" si="3"/>
        <v>-16.241275920280174</v>
      </c>
    </row>
    <row r="34" spans="1:9" ht="18" customHeight="1">
      <c r="A34" s="110"/>
      <c r="B34" s="110"/>
      <c r="C34" s="63"/>
      <c r="D34" s="53" t="s">
        <v>33</v>
      </c>
      <c r="E34" s="53"/>
      <c r="F34" s="87">
        <v>12995</v>
      </c>
      <c r="G34" s="55">
        <f t="shared" si="2"/>
        <v>1.0814558001233334</v>
      </c>
      <c r="H34" s="54">
        <v>13406</v>
      </c>
      <c r="I34" s="55">
        <f t="shared" si="3"/>
        <v>-3.0657914366701511</v>
      </c>
    </row>
    <row r="35" spans="1:9" ht="18" customHeight="1">
      <c r="A35" s="110"/>
      <c r="B35" s="110"/>
      <c r="C35" s="63"/>
      <c r="D35" s="53" t="s">
        <v>34</v>
      </c>
      <c r="E35" s="53"/>
      <c r="F35" s="87">
        <v>336057</v>
      </c>
      <c r="G35" s="55">
        <f t="shared" si="2"/>
        <v>27.966971282958603</v>
      </c>
      <c r="H35" s="54">
        <v>355888</v>
      </c>
      <c r="I35" s="55">
        <f t="shared" si="3"/>
        <v>-5.5722586881265972</v>
      </c>
    </row>
    <row r="36" spans="1:9" ht="18" customHeight="1">
      <c r="A36" s="110"/>
      <c r="B36" s="110"/>
      <c r="C36" s="63"/>
      <c r="D36" s="53" t="s">
        <v>35</v>
      </c>
      <c r="E36" s="53"/>
      <c r="F36" s="87">
        <v>27050</v>
      </c>
      <c r="G36" s="55">
        <f t="shared" si="2"/>
        <v>2.2511257709377581</v>
      </c>
      <c r="H36" s="54">
        <v>27708</v>
      </c>
      <c r="I36" s="55">
        <f t="shared" si="3"/>
        <v>-2.37476541071171</v>
      </c>
    </row>
    <row r="37" spans="1:9" ht="18" customHeight="1">
      <c r="A37" s="110"/>
      <c r="B37" s="110"/>
      <c r="C37" s="63"/>
      <c r="D37" s="53" t="s">
        <v>15</v>
      </c>
      <c r="E37" s="53"/>
      <c r="F37" s="87">
        <v>15593</v>
      </c>
      <c r="G37" s="55">
        <f t="shared" si="2"/>
        <v>1.2976637392322539</v>
      </c>
      <c r="H37" s="54">
        <v>6438</v>
      </c>
      <c r="I37" s="55">
        <f t="shared" si="3"/>
        <v>142.20254737496117</v>
      </c>
    </row>
    <row r="38" spans="1:9" ht="18" customHeight="1">
      <c r="A38" s="110"/>
      <c r="B38" s="110"/>
      <c r="C38" s="62"/>
      <c r="D38" s="53" t="s">
        <v>36</v>
      </c>
      <c r="E38" s="53"/>
      <c r="F38" s="87">
        <v>117619</v>
      </c>
      <c r="G38" s="55">
        <f t="shared" si="2"/>
        <v>9.7883608891655527</v>
      </c>
      <c r="H38" s="54">
        <v>113249</v>
      </c>
      <c r="I38" s="55">
        <f t="shared" si="3"/>
        <v>3.8587537196796529</v>
      </c>
    </row>
    <row r="39" spans="1:9" ht="18" customHeight="1">
      <c r="A39" s="110"/>
      <c r="B39" s="110"/>
      <c r="C39" s="61" t="s">
        <v>16</v>
      </c>
      <c r="D39" s="53"/>
      <c r="E39" s="53"/>
      <c r="F39" s="87">
        <v>133438</v>
      </c>
      <c r="G39" s="55">
        <f t="shared" si="2"/>
        <v>11.104832555356472</v>
      </c>
      <c r="H39" s="54">
        <v>125842</v>
      </c>
      <c r="I39" s="55">
        <f t="shared" si="3"/>
        <v>6.0361405572066484</v>
      </c>
    </row>
    <row r="40" spans="1:9" ht="18" customHeight="1">
      <c r="A40" s="110"/>
      <c r="B40" s="110"/>
      <c r="C40" s="63"/>
      <c r="D40" s="61" t="s">
        <v>17</v>
      </c>
      <c r="E40" s="53"/>
      <c r="F40" s="87">
        <v>132484</v>
      </c>
      <c r="G40" s="55">
        <f t="shared" si="2"/>
        <v>11.025439801734491</v>
      </c>
      <c r="H40" s="54">
        <v>124923</v>
      </c>
      <c r="I40" s="55">
        <f t="shared" si="3"/>
        <v>6.0525283574681898</v>
      </c>
    </row>
    <row r="41" spans="1:9" ht="18" customHeight="1">
      <c r="A41" s="110"/>
      <c r="B41" s="110"/>
      <c r="C41" s="63"/>
      <c r="D41" s="63"/>
      <c r="E41" s="57" t="s">
        <v>91</v>
      </c>
      <c r="F41" s="87">
        <v>92983</v>
      </c>
      <c r="G41" s="55">
        <f t="shared" si="2"/>
        <v>7.7381304088393925</v>
      </c>
      <c r="H41" s="54">
        <v>91288</v>
      </c>
      <c r="I41" s="58">
        <f t="shared" si="3"/>
        <v>1.8567610200683538</v>
      </c>
    </row>
    <row r="42" spans="1:9" ht="18" customHeight="1">
      <c r="A42" s="110"/>
      <c r="B42" s="110"/>
      <c r="C42" s="63"/>
      <c r="D42" s="62"/>
      <c r="E42" s="47" t="s">
        <v>37</v>
      </c>
      <c r="F42" s="87">
        <v>39501</v>
      </c>
      <c r="G42" s="55">
        <f t="shared" si="2"/>
        <v>3.2873093928950978</v>
      </c>
      <c r="H42" s="54">
        <v>33635</v>
      </c>
      <c r="I42" s="58">
        <f t="shared" si="3"/>
        <v>17.440166493236209</v>
      </c>
    </row>
    <row r="43" spans="1:9" ht="18" customHeight="1">
      <c r="A43" s="110"/>
      <c r="B43" s="110"/>
      <c r="C43" s="63"/>
      <c r="D43" s="53" t="s">
        <v>38</v>
      </c>
      <c r="E43" s="53"/>
      <c r="F43" s="87">
        <v>954</v>
      </c>
      <c r="G43" s="55">
        <f t="shared" si="2"/>
        <v>7.9392753621982309E-2</v>
      </c>
      <c r="H43" s="54">
        <v>919</v>
      </c>
      <c r="I43" s="58">
        <f t="shared" si="3"/>
        <v>3.8084874863982598</v>
      </c>
    </row>
    <row r="44" spans="1:9" ht="18" customHeight="1">
      <c r="A44" s="110"/>
      <c r="B44" s="110"/>
      <c r="C44" s="62"/>
      <c r="D44" s="53" t="s">
        <v>39</v>
      </c>
      <c r="E44" s="53"/>
      <c r="F44" s="87">
        <v>0</v>
      </c>
      <c r="G44" s="55">
        <f t="shared" si="2"/>
        <v>0</v>
      </c>
      <c r="H44" s="54">
        <v>0</v>
      </c>
      <c r="I44" s="55" t="e">
        <f t="shared" si="3"/>
        <v>#DIV/0!</v>
      </c>
    </row>
    <row r="45" spans="1:9" ht="18" customHeight="1">
      <c r="A45" s="110"/>
      <c r="B45" s="110"/>
      <c r="C45" s="47" t="s">
        <v>18</v>
      </c>
      <c r="D45" s="47"/>
      <c r="E45" s="47"/>
      <c r="F45" s="87">
        <f>SUM(F28,F32,F39)</f>
        <v>1201621</v>
      </c>
      <c r="G45" s="55">
        <f>F45/$F$45*100</f>
        <v>100</v>
      </c>
      <c r="H45" s="54">
        <f>SUM(H28,H32,H39)</f>
        <v>1207590</v>
      </c>
      <c r="I45" s="55">
        <f t="shared" si="3"/>
        <v>-0.49429028064160718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="70" zoomScaleNormal="100" zoomScaleSheetLayoutView="70" workbookViewId="0">
      <pane xSplit="5" ySplit="7" topLeftCell="F28" activePane="bottomRight" state="frozen"/>
      <selection activeCell="L8" sqref="L8"/>
      <selection pane="topRight" activeCell="L8" sqref="L8"/>
      <selection pane="bottomLeft" activeCell="L8" sqref="L8"/>
      <selection pane="bottomRight" activeCell="J31" sqref="J31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3" width="13.625" style="2" customWidth="1"/>
    <col min="24" max="27" width="12" style="2" customWidth="1"/>
    <col min="28" max="16384" width="9" style="2"/>
  </cols>
  <sheetData>
    <row r="1" spans="1:27" ht="33.950000000000003" customHeight="1">
      <c r="A1" s="20" t="s">
        <v>0</v>
      </c>
      <c r="B1" s="11"/>
      <c r="C1" s="11"/>
      <c r="D1" s="22" t="s">
        <v>250</v>
      </c>
      <c r="E1" s="13"/>
      <c r="F1" s="13"/>
      <c r="G1" s="13"/>
    </row>
    <row r="2" spans="1:27" ht="15" customHeight="1"/>
    <row r="3" spans="1:27" ht="15" customHeight="1">
      <c r="A3" s="14" t="s">
        <v>46</v>
      </c>
      <c r="B3" s="14"/>
      <c r="C3" s="14"/>
      <c r="D3" s="14"/>
    </row>
    <row r="4" spans="1:27" ht="15" customHeight="1">
      <c r="A4" s="14"/>
      <c r="B4" s="14"/>
      <c r="C4" s="14"/>
      <c r="D4" s="14"/>
    </row>
    <row r="5" spans="1:27" ht="15.95" customHeight="1">
      <c r="A5" s="12" t="s">
        <v>240</v>
      </c>
      <c r="B5" s="12"/>
      <c r="C5" s="12"/>
      <c r="D5" s="12"/>
      <c r="K5" s="15"/>
      <c r="Q5" s="15" t="s">
        <v>47</v>
      </c>
    </row>
    <row r="6" spans="1:27" ht="15.95" customHeight="1">
      <c r="A6" s="121" t="s">
        <v>48</v>
      </c>
      <c r="B6" s="122"/>
      <c r="C6" s="122"/>
      <c r="D6" s="122"/>
      <c r="E6" s="122"/>
      <c r="F6" s="115" t="s">
        <v>251</v>
      </c>
      <c r="G6" s="116"/>
      <c r="H6" s="115" t="s">
        <v>252</v>
      </c>
      <c r="I6" s="116"/>
      <c r="J6" s="115" t="s">
        <v>253</v>
      </c>
      <c r="K6" s="116"/>
      <c r="L6" s="115" t="s">
        <v>254</v>
      </c>
      <c r="M6" s="116"/>
      <c r="N6" s="115" t="s">
        <v>255</v>
      </c>
      <c r="O6" s="116"/>
      <c r="P6" s="114" t="s">
        <v>256</v>
      </c>
      <c r="Q6" s="114"/>
    </row>
    <row r="7" spans="1:27" ht="15.95" customHeight="1">
      <c r="A7" s="122"/>
      <c r="B7" s="122"/>
      <c r="C7" s="122"/>
      <c r="D7" s="122"/>
      <c r="E7" s="122"/>
      <c r="F7" s="51" t="s">
        <v>241</v>
      </c>
      <c r="G7" s="51" t="s">
        <v>248</v>
      </c>
      <c r="H7" s="51" t="s">
        <v>241</v>
      </c>
      <c r="I7" s="51" t="s">
        <v>248</v>
      </c>
      <c r="J7" s="51" t="s">
        <v>241</v>
      </c>
      <c r="K7" s="51" t="s">
        <v>248</v>
      </c>
      <c r="L7" s="51" t="s">
        <v>241</v>
      </c>
      <c r="M7" s="51" t="s">
        <v>248</v>
      </c>
      <c r="N7" s="51" t="s">
        <v>241</v>
      </c>
      <c r="O7" s="51" t="s">
        <v>248</v>
      </c>
      <c r="P7" s="51" t="s">
        <v>241</v>
      </c>
      <c r="Q7" s="51" t="s">
        <v>248</v>
      </c>
    </row>
    <row r="8" spans="1:27" ht="15.95" customHeight="1">
      <c r="A8" s="119" t="s">
        <v>82</v>
      </c>
      <c r="B8" s="61" t="s">
        <v>49</v>
      </c>
      <c r="C8" s="53"/>
      <c r="D8" s="53"/>
      <c r="E8" s="66" t="s">
        <v>40</v>
      </c>
      <c r="F8" s="100">
        <v>3565</v>
      </c>
      <c r="G8" s="100">
        <v>3525</v>
      </c>
      <c r="H8" s="56">
        <f>SUM(H9:H10)</f>
        <v>31836</v>
      </c>
      <c r="I8" s="56">
        <v>32606</v>
      </c>
      <c r="J8" s="56">
        <v>20020</v>
      </c>
      <c r="K8" s="56">
        <v>19908</v>
      </c>
      <c r="L8" s="56">
        <v>13557</v>
      </c>
      <c r="M8" s="56">
        <v>13564</v>
      </c>
      <c r="N8" s="97">
        <v>24560</v>
      </c>
      <c r="O8" s="56">
        <v>47</v>
      </c>
      <c r="P8" s="56">
        <v>17299</v>
      </c>
      <c r="Q8" s="56">
        <v>17111</v>
      </c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5.95" customHeight="1">
      <c r="A9" s="119"/>
      <c r="B9" s="63"/>
      <c r="C9" s="53" t="s">
        <v>50</v>
      </c>
      <c r="D9" s="53"/>
      <c r="E9" s="66" t="s">
        <v>41</v>
      </c>
      <c r="F9" s="100">
        <v>3563</v>
      </c>
      <c r="G9" s="100">
        <v>3503</v>
      </c>
      <c r="H9" s="56">
        <v>31824</v>
      </c>
      <c r="I9" s="56">
        <v>32594</v>
      </c>
      <c r="J9" s="97">
        <v>20009</v>
      </c>
      <c r="K9" s="56">
        <v>19908</v>
      </c>
      <c r="L9" s="56">
        <v>13557</v>
      </c>
      <c r="M9" s="56">
        <v>13564</v>
      </c>
      <c r="N9" s="97">
        <v>24560</v>
      </c>
      <c r="O9" s="56">
        <v>47</v>
      </c>
      <c r="P9" s="56">
        <v>17225</v>
      </c>
      <c r="Q9" s="56">
        <v>17047</v>
      </c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15.95" customHeight="1">
      <c r="A10" s="119"/>
      <c r="B10" s="62"/>
      <c r="C10" s="53" t="s">
        <v>51</v>
      </c>
      <c r="D10" s="53"/>
      <c r="E10" s="66" t="s">
        <v>42</v>
      </c>
      <c r="F10" s="100">
        <v>2</v>
      </c>
      <c r="G10" s="100">
        <v>22</v>
      </c>
      <c r="H10" s="56">
        <v>12</v>
      </c>
      <c r="I10" s="56">
        <v>12</v>
      </c>
      <c r="J10" s="56">
        <v>12</v>
      </c>
      <c r="K10" s="56">
        <v>0</v>
      </c>
      <c r="L10" s="98">
        <v>0</v>
      </c>
      <c r="M10" s="98">
        <v>0</v>
      </c>
      <c r="N10" s="97">
        <v>0</v>
      </c>
      <c r="O10" s="56">
        <v>0</v>
      </c>
      <c r="P10" s="56">
        <v>74</v>
      </c>
      <c r="Q10" s="56">
        <v>64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5.95" customHeight="1">
      <c r="A11" s="119"/>
      <c r="B11" s="61" t="s">
        <v>52</v>
      </c>
      <c r="C11" s="53"/>
      <c r="D11" s="53"/>
      <c r="E11" s="66" t="s">
        <v>43</v>
      </c>
      <c r="F11" s="100">
        <v>3386</v>
      </c>
      <c r="G11" s="100">
        <v>3199</v>
      </c>
      <c r="H11" s="56">
        <f>SUM(H12:H13)</f>
        <v>31707</v>
      </c>
      <c r="I11" s="56">
        <v>31979</v>
      </c>
      <c r="J11" s="56">
        <v>21154</v>
      </c>
      <c r="K11" s="56">
        <v>19001</v>
      </c>
      <c r="L11" s="56">
        <v>13133</v>
      </c>
      <c r="M11" s="56">
        <v>12039</v>
      </c>
      <c r="N11" s="97">
        <v>21305</v>
      </c>
      <c r="O11" s="56">
        <v>82</v>
      </c>
      <c r="P11" s="56">
        <v>18718</v>
      </c>
      <c r="Q11" s="56">
        <v>16817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15.95" customHeight="1">
      <c r="A12" s="119"/>
      <c r="B12" s="63"/>
      <c r="C12" s="53" t="s">
        <v>53</v>
      </c>
      <c r="D12" s="53"/>
      <c r="E12" s="66" t="s">
        <v>44</v>
      </c>
      <c r="F12" s="100">
        <v>3385</v>
      </c>
      <c r="G12" s="100">
        <v>3198</v>
      </c>
      <c r="H12" s="56">
        <v>31690</v>
      </c>
      <c r="I12" s="56">
        <v>31962</v>
      </c>
      <c r="J12" s="56">
        <v>21130</v>
      </c>
      <c r="K12" s="56">
        <v>18989</v>
      </c>
      <c r="L12" s="56">
        <v>13123</v>
      </c>
      <c r="M12" s="56">
        <v>12029</v>
      </c>
      <c r="N12" s="97">
        <v>21303</v>
      </c>
      <c r="O12" s="56">
        <v>80</v>
      </c>
      <c r="P12" s="56">
        <v>18664</v>
      </c>
      <c r="Q12" s="56">
        <v>16763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15.95" customHeight="1">
      <c r="A13" s="119"/>
      <c r="B13" s="62"/>
      <c r="C13" s="53" t="s">
        <v>54</v>
      </c>
      <c r="D13" s="53"/>
      <c r="E13" s="66" t="s">
        <v>45</v>
      </c>
      <c r="F13" s="100">
        <v>0</v>
      </c>
      <c r="G13" s="100">
        <v>0</v>
      </c>
      <c r="H13" s="98">
        <v>17</v>
      </c>
      <c r="I13" s="98">
        <v>17</v>
      </c>
      <c r="J13" s="56">
        <v>12</v>
      </c>
      <c r="K13" s="56">
        <v>0.4</v>
      </c>
      <c r="L13" s="98">
        <v>0.5</v>
      </c>
      <c r="M13" s="98">
        <v>0.5</v>
      </c>
      <c r="N13" s="99">
        <v>0.4</v>
      </c>
      <c r="O13" s="56">
        <v>0.3</v>
      </c>
      <c r="P13" s="98">
        <v>50</v>
      </c>
      <c r="Q13" s="98">
        <v>50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15.95" customHeight="1">
      <c r="A14" s="119"/>
      <c r="B14" s="53" t="s">
        <v>55</v>
      </c>
      <c r="C14" s="53"/>
      <c r="D14" s="53"/>
      <c r="E14" s="66" t="s">
        <v>96</v>
      </c>
      <c r="F14" s="100">
        <f t="shared" ref="F14:H15" si="0">F9-F12</f>
        <v>178</v>
      </c>
      <c r="G14" s="100">
        <f t="shared" si="0"/>
        <v>305</v>
      </c>
      <c r="H14" s="56">
        <f t="shared" si="0"/>
        <v>134</v>
      </c>
      <c r="I14" s="56">
        <f t="shared" ref="I14:O15" si="1">I9-I12</f>
        <v>632</v>
      </c>
      <c r="J14" s="56">
        <f t="shared" si="1"/>
        <v>-1121</v>
      </c>
      <c r="K14" s="56">
        <f t="shared" si="1"/>
        <v>919</v>
      </c>
      <c r="L14" s="56">
        <f t="shared" si="1"/>
        <v>434</v>
      </c>
      <c r="M14" s="56">
        <f t="shared" si="1"/>
        <v>1535</v>
      </c>
      <c r="N14" s="56">
        <f t="shared" si="1"/>
        <v>3257</v>
      </c>
      <c r="O14" s="56">
        <f t="shared" si="1"/>
        <v>-33</v>
      </c>
      <c r="P14" s="56">
        <f t="shared" ref="P14:Q15" si="2">P9-P12</f>
        <v>-1439</v>
      </c>
      <c r="Q14" s="56">
        <f t="shared" si="2"/>
        <v>284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15.95" customHeight="1">
      <c r="A15" s="119"/>
      <c r="B15" s="53" t="s">
        <v>56</v>
      </c>
      <c r="C15" s="53"/>
      <c r="D15" s="53"/>
      <c r="E15" s="66" t="s">
        <v>97</v>
      </c>
      <c r="F15" s="100">
        <f t="shared" si="0"/>
        <v>2</v>
      </c>
      <c r="G15" s="100">
        <f t="shared" si="0"/>
        <v>22</v>
      </c>
      <c r="H15" s="56">
        <f t="shared" si="0"/>
        <v>-5</v>
      </c>
      <c r="I15" s="56">
        <f t="shared" ref="I15" si="3">I10-I13</f>
        <v>-5</v>
      </c>
      <c r="J15" s="56">
        <f t="shared" si="1"/>
        <v>0</v>
      </c>
      <c r="K15" s="56">
        <f t="shared" si="1"/>
        <v>-0.4</v>
      </c>
      <c r="L15" s="56">
        <f t="shared" si="1"/>
        <v>-0.5</v>
      </c>
      <c r="M15" s="56">
        <f t="shared" si="1"/>
        <v>-0.5</v>
      </c>
      <c r="N15" s="56">
        <f t="shared" si="1"/>
        <v>-0.4</v>
      </c>
      <c r="O15" s="56">
        <f t="shared" si="1"/>
        <v>-0.3</v>
      </c>
      <c r="P15" s="56">
        <f t="shared" si="2"/>
        <v>24</v>
      </c>
      <c r="Q15" s="56">
        <f t="shared" si="2"/>
        <v>14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15.95" customHeight="1">
      <c r="A16" s="119"/>
      <c r="B16" s="53" t="s">
        <v>57</v>
      </c>
      <c r="C16" s="53"/>
      <c r="D16" s="53"/>
      <c r="E16" s="66" t="s">
        <v>98</v>
      </c>
      <c r="F16" s="100">
        <f t="shared" ref="F16:H16" si="4">F8-F11</f>
        <v>179</v>
      </c>
      <c r="G16" s="100">
        <f t="shared" si="4"/>
        <v>326</v>
      </c>
      <c r="H16" s="56">
        <f t="shared" si="4"/>
        <v>129</v>
      </c>
      <c r="I16" s="56">
        <f t="shared" ref="I16:M16" si="5">I8-I11</f>
        <v>627</v>
      </c>
      <c r="J16" s="56">
        <f t="shared" si="5"/>
        <v>-1134</v>
      </c>
      <c r="K16" s="56">
        <f t="shared" si="5"/>
        <v>907</v>
      </c>
      <c r="L16" s="56">
        <f t="shared" si="5"/>
        <v>424</v>
      </c>
      <c r="M16" s="56">
        <f t="shared" si="5"/>
        <v>1525</v>
      </c>
      <c r="N16" s="56">
        <f>N8-N11-1</f>
        <v>3254</v>
      </c>
      <c r="O16" s="56">
        <f t="shared" ref="O16" si="6">O8-O11</f>
        <v>-35</v>
      </c>
      <c r="P16" s="56">
        <f t="shared" ref="P16:Q16" si="7">P8-P11</f>
        <v>-1419</v>
      </c>
      <c r="Q16" s="56">
        <f t="shared" si="7"/>
        <v>294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5.95" customHeight="1">
      <c r="A17" s="119"/>
      <c r="B17" s="53" t="s">
        <v>58</v>
      </c>
      <c r="C17" s="53"/>
      <c r="D17" s="53"/>
      <c r="E17" s="51"/>
      <c r="F17" s="100">
        <v>0</v>
      </c>
      <c r="G17" s="100">
        <v>0</v>
      </c>
      <c r="H17" s="98">
        <v>2091</v>
      </c>
      <c r="I17" s="98">
        <v>2134</v>
      </c>
      <c r="J17" s="56"/>
      <c r="K17" s="56">
        <v>0</v>
      </c>
      <c r="L17" s="98"/>
      <c r="M17" s="98">
        <v>0</v>
      </c>
      <c r="N17" s="56"/>
      <c r="O17" s="56">
        <v>484</v>
      </c>
      <c r="P17" s="98">
        <v>0</v>
      </c>
      <c r="Q17" s="98">
        <v>0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5.95" customHeight="1">
      <c r="A18" s="119"/>
      <c r="B18" s="53" t="s">
        <v>59</v>
      </c>
      <c r="C18" s="53"/>
      <c r="D18" s="53"/>
      <c r="E18" s="51"/>
      <c r="F18" s="67">
        <v>0</v>
      </c>
      <c r="G18" s="67">
        <v>0</v>
      </c>
      <c r="H18" s="67"/>
      <c r="I18" s="67">
        <v>0</v>
      </c>
      <c r="J18" s="67"/>
      <c r="K18" s="67">
        <v>0</v>
      </c>
      <c r="L18" s="67"/>
      <c r="M18" s="67">
        <v>0</v>
      </c>
      <c r="N18" s="67"/>
      <c r="O18" s="67">
        <v>0</v>
      </c>
      <c r="P18" s="67">
        <v>0</v>
      </c>
      <c r="Q18" s="67">
        <v>0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5.95" customHeight="1">
      <c r="A19" s="119" t="s">
        <v>83</v>
      </c>
      <c r="B19" s="61" t="s">
        <v>60</v>
      </c>
      <c r="C19" s="53"/>
      <c r="D19" s="53"/>
      <c r="E19" s="66"/>
      <c r="F19" s="100">
        <v>1780</v>
      </c>
      <c r="G19" s="100">
        <v>1419</v>
      </c>
      <c r="H19" s="56">
        <v>1900</v>
      </c>
      <c r="I19" s="56">
        <v>2188</v>
      </c>
      <c r="J19" s="56">
        <v>4413</v>
      </c>
      <c r="K19" s="56">
        <v>5617</v>
      </c>
      <c r="L19" s="56">
        <v>3133</v>
      </c>
      <c r="M19" s="56">
        <v>1962</v>
      </c>
      <c r="N19" s="56">
        <v>6338</v>
      </c>
      <c r="O19" s="56">
        <v>13399</v>
      </c>
      <c r="P19" s="56">
        <v>4461</v>
      </c>
      <c r="Q19" s="56">
        <v>4489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5.95" customHeight="1">
      <c r="A20" s="119"/>
      <c r="B20" s="62"/>
      <c r="C20" s="53" t="s">
        <v>61</v>
      </c>
      <c r="D20" s="53"/>
      <c r="E20" s="66"/>
      <c r="F20" s="100">
        <v>1176</v>
      </c>
      <c r="G20" s="100">
        <v>940</v>
      </c>
      <c r="H20" s="56">
        <v>975</v>
      </c>
      <c r="I20" s="56">
        <v>1049</v>
      </c>
      <c r="J20" s="56">
        <v>2550</v>
      </c>
      <c r="K20" s="56">
        <v>3202</v>
      </c>
      <c r="L20" s="56">
        <v>2268</v>
      </c>
      <c r="M20" s="56">
        <v>1887</v>
      </c>
      <c r="N20" s="56">
        <v>5984</v>
      </c>
      <c r="O20" s="56">
        <v>12803</v>
      </c>
      <c r="P20" s="56">
        <v>1194</v>
      </c>
      <c r="Q20" s="56">
        <v>1215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5.95" customHeight="1">
      <c r="A21" s="119"/>
      <c r="B21" s="53" t="s">
        <v>62</v>
      </c>
      <c r="C21" s="53"/>
      <c r="D21" s="53"/>
      <c r="E21" s="66" t="s">
        <v>99</v>
      </c>
      <c r="F21" s="100">
        <v>1780</v>
      </c>
      <c r="G21" s="100">
        <v>1419</v>
      </c>
      <c r="H21" s="56">
        <f>H19</f>
        <v>1900</v>
      </c>
      <c r="I21" s="56">
        <v>2188</v>
      </c>
      <c r="J21" s="56">
        <v>4413</v>
      </c>
      <c r="K21" s="56">
        <v>5617</v>
      </c>
      <c r="L21" s="56">
        <v>3133</v>
      </c>
      <c r="M21" s="56">
        <v>1962</v>
      </c>
      <c r="N21" s="56">
        <v>6338</v>
      </c>
      <c r="O21" s="56">
        <v>13399</v>
      </c>
      <c r="P21" s="56">
        <v>4461</v>
      </c>
      <c r="Q21" s="56">
        <v>4489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5.95" customHeight="1">
      <c r="A22" s="119"/>
      <c r="B22" s="61" t="s">
        <v>63</v>
      </c>
      <c r="C22" s="53"/>
      <c r="D22" s="53"/>
      <c r="E22" s="66" t="s">
        <v>100</v>
      </c>
      <c r="F22" s="100">
        <v>2876</v>
      </c>
      <c r="G22" s="100">
        <v>2391</v>
      </c>
      <c r="H22" s="56">
        <v>2959</v>
      </c>
      <c r="I22" s="56">
        <v>3474</v>
      </c>
      <c r="J22" s="56">
        <v>13727</v>
      </c>
      <c r="K22" s="56">
        <v>14263</v>
      </c>
      <c r="L22" s="56">
        <v>8061</v>
      </c>
      <c r="M22" s="56">
        <v>6770</v>
      </c>
      <c r="N22" s="56">
        <v>25905</v>
      </c>
      <c r="O22" s="56">
        <v>14413</v>
      </c>
      <c r="P22" s="56">
        <v>6355</v>
      </c>
      <c r="Q22" s="56">
        <v>6466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5.95" customHeight="1">
      <c r="A23" s="119"/>
      <c r="B23" s="62" t="s">
        <v>64</v>
      </c>
      <c r="C23" s="53" t="s">
        <v>65</v>
      </c>
      <c r="D23" s="53"/>
      <c r="E23" s="66"/>
      <c r="F23" s="100">
        <v>359</v>
      </c>
      <c r="G23" s="100">
        <v>352</v>
      </c>
      <c r="H23" s="56">
        <v>1626</v>
      </c>
      <c r="I23" s="56">
        <v>2089</v>
      </c>
      <c r="J23" s="56">
        <v>2883</v>
      </c>
      <c r="K23" s="56">
        <v>3058</v>
      </c>
      <c r="L23" s="56">
        <v>2069</v>
      </c>
      <c r="M23" s="56">
        <v>2479</v>
      </c>
      <c r="N23" s="56">
        <v>19195</v>
      </c>
      <c r="O23" s="56">
        <v>0</v>
      </c>
      <c r="P23" s="56">
        <v>2098</v>
      </c>
      <c r="Q23" s="56">
        <v>2220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5.95" customHeight="1">
      <c r="A24" s="119"/>
      <c r="B24" s="53" t="s">
        <v>101</v>
      </c>
      <c r="C24" s="53"/>
      <c r="D24" s="53"/>
      <c r="E24" s="66" t="s">
        <v>102</v>
      </c>
      <c r="F24" s="100">
        <f t="shared" ref="F24:H24" si="8">F21-F22</f>
        <v>-1096</v>
      </c>
      <c r="G24" s="100">
        <f t="shared" si="8"/>
        <v>-972</v>
      </c>
      <c r="H24" s="56">
        <f t="shared" si="8"/>
        <v>-1059</v>
      </c>
      <c r="I24" s="56">
        <f t="shared" ref="I24:K24" si="9">I21-I22</f>
        <v>-1286</v>
      </c>
      <c r="J24" s="56">
        <f t="shared" si="9"/>
        <v>-9314</v>
      </c>
      <c r="K24" s="56">
        <f t="shared" si="9"/>
        <v>-8646</v>
      </c>
      <c r="L24" s="56">
        <f>L21-L22-1</f>
        <v>-4929</v>
      </c>
      <c r="M24" s="56">
        <f t="shared" ref="M24:O24" si="10">M21-M22</f>
        <v>-4808</v>
      </c>
      <c r="N24" s="56">
        <f t="shared" si="10"/>
        <v>-19567</v>
      </c>
      <c r="O24" s="56">
        <f t="shared" si="10"/>
        <v>-1014</v>
      </c>
      <c r="P24" s="56">
        <f t="shared" ref="P24:Q24" si="11">P21-P22</f>
        <v>-1894</v>
      </c>
      <c r="Q24" s="56">
        <f t="shared" si="11"/>
        <v>-1977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5.95" customHeight="1">
      <c r="A25" s="119"/>
      <c r="B25" s="61" t="s">
        <v>66</v>
      </c>
      <c r="C25" s="61"/>
      <c r="D25" s="61"/>
      <c r="E25" s="123" t="s">
        <v>103</v>
      </c>
      <c r="F25" s="117">
        <v>1096</v>
      </c>
      <c r="G25" s="117">
        <v>972</v>
      </c>
      <c r="H25" s="117">
        <v>1059</v>
      </c>
      <c r="I25" s="117">
        <v>1286</v>
      </c>
      <c r="J25" s="117">
        <v>9314</v>
      </c>
      <c r="K25" s="117">
        <v>8646</v>
      </c>
      <c r="L25" s="117">
        <v>4929</v>
      </c>
      <c r="M25" s="117">
        <v>4808</v>
      </c>
      <c r="N25" s="117">
        <v>19567</v>
      </c>
      <c r="O25" s="117">
        <v>1014</v>
      </c>
      <c r="P25" s="117">
        <v>1894</v>
      </c>
      <c r="Q25" s="117">
        <v>1977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5.95" customHeight="1">
      <c r="A26" s="119"/>
      <c r="B26" s="79" t="s">
        <v>67</v>
      </c>
      <c r="C26" s="79"/>
      <c r="D26" s="79"/>
      <c r="E26" s="124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5.95" customHeight="1">
      <c r="A27" s="119"/>
      <c r="B27" s="53" t="s">
        <v>104</v>
      </c>
      <c r="C27" s="53"/>
      <c r="D27" s="53"/>
      <c r="E27" s="66" t="s">
        <v>105</v>
      </c>
      <c r="F27" s="93">
        <f>F24+F25</f>
        <v>0</v>
      </c>
      <c r="G27" s="93">
        <f t="shared" ref="G27" si="12">G24+G25</f>
        <v>0</v>
      </c>
      <c r="H27" s="56">
        <f t="shared" ref="H27:I27" si="13">H24+H25</f>
        <v>0</v>
      </c>
      <c r="I27" s="56">
        <f t="shared" si="13"/>
        <v>0</v>
      </c>
      <c r="J27" s="56">
        <f>J24+J25</f>
        <v>0</v>
      </c>
      <c r="K27" s="56">
        <f t="shared" ref="K27:O27" si="14">K24+K25</f>
        <v>0</v>
      </c>
      <c r="L27" s="56">
        <f t="shared" si="14"/>
        <v>0</v>
      </c>
      <c r="M27" s="56">
        <f t="shared" si="14"/>
        <v>0</v>
      </c>
      <c r="N27" s="56">
        <f t="shared" si="14"/>
        <v>0</v>
      </c>
      <c r="O27" s="56">
        <f t="shared" si="14"/>
        <v>0</v>
      </c>
      <c r="P27" s="56">
        <f t="shared" ref="P27:Q27" si="15">P24+P25</f>
        <v>0</v>
      </c>
      <c r="Q27" s="56">
        <f t="shared" si="15"/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5.95" customHeight="1">
      <c r="A28" s="8"/>
      <c r="F28" s="27"/>
      <c r="G28" s="27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5.95" customHeight="1">
      <c r="A29" s="12"/>
      <c r="F29" s="27"/>
      <c r="G29" s="27"/>
      <c r="H29" s="29"/>
      <c r="I29" s="29"/>
      <c r="J29" s="101"/>
      <c r="K29" s="101"/>
      <c r="L29" s="29"/>
      <c r="M29" s="29"/>
      <c r="N29" s="29"/>
      <c r="O29" s="101"/>
      <c r="P29" s="29"/>
      <c r="Q29" s="101" t="s">
        <v>106</v>
      </c>
      <c r="R29" s="27"/>
      <c r="S29" s="27"/>
      <c r="T29" s="27"/>
      <c r="U29" s="27"/>
      <c r="V29" s="27"/>
      <c r="W29" s="27"/>
      <c r="X29" s="27"/>
      <c r="Y29" s="27"/>
      <c r="Z29" s="27"/>
      <c r="AA29" s="28"/>
    </row>
    <row r="30" spans="1:27" ht="15.95" customHeight="1">
      <c r="A30" s="122" t="s">
        <v>68</v>
      </c>
      <c r="B30" s="122"/>
      <c r="C30" s="122"/>
      <c r="D30" s="122"/>
      <c r="E30" s="122"/>
      <c r="F30" s="114" t="s">
        <v>257</v>
      </c>
      <c r="G30" s="114"/>
      <c r="H30" s="114" t="s">
        <v>258</v>
      </c>
      <c r="I30" s="114"/>
      <c r="J30" s="114" t="s">
        <v>259</v>
      </c>
      <c r="K30" s="114"/>
      <c r="L30" s="114" t="s">
        <v>260</v>
      </c>
      <c r="M30" s="114"/>
      <c r="N30" s="114"/>
      <c r="O30" s="114"/>
      <c r="P30" s="114"/>
      <c r="Q30" s="114"/>
      <c r="R30" s="29"/>
      <c r="S30" s="27"/>
      <c r="T30" s="29"/>
      <c r="U30" s="27"/>
      <c r="V30" s="29"/>
      <c r="W30" s="27"/>
      <c r="X30" s="29"/>
      <c r="Y30" s="27"/>
      <c r="Z30" s="29"/>
      <c r="AA30" s="27"/>
    </row>
    <row r="31" spans="1:27" ht="15.95" customHeight="1">
      <c r="A31" s="122"/>
      <c r="B31" s="122"/>
      <c r="C31" s="122"/>
      <c r="D31" s="122"/>
      <c r="E31" s="122"/>
      <c r="F31" s="51" t="s">
        <v>241</v>
      </c>
      <c r="G31" s="51" t="s">
        <v>248</v>
      </c>
      <c r="H31" s="96" t="s">
        <v>241</v>
      </c>
      <c r="I31" s="96" t="s">
        <v>248</v>
      </c>
      <c r="J31" s="96" t="s">
        <v>241</v>
      </c>
      <c r="K31" s="96" t="s">
        <v>248</v>
      </c>
      <c r="L31" s="96" t="s">
        <v>241</v>
      </c>
      <c r="M31" s="96" t="s">
        <v>248</v>
      </c>
      <c r="N31" s="96" t="s">
        <v>241</v>
      </c>
      <c r="O31" s="96" t="s">
        <v>248</v>
      </c>
      <c r="P31" s="96" t="s">
        <v>241</v>
      </c>
      <c r="Q31" s="96" t="s">
        <v>248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5.95" customHeight="1">
      <c r="A32" s="119" t="s">
        <v>84</v>
      </c>
      <c r="B32" s="61" t="s">
        <v>49</v>
      </c>
      <c r="C32" s="53"/>
      <c r="D32" s="53"/>
      <c r="E32" s="66" t="s">
        <v>40</v>
      </c>
      <c r="F32" s="100">
        <v>1038</v>
      </c>
      <c r="G32" s="100">
        <v>1003</v>
      </c>
      <c r="H32" s="56"/>
      <c r="I32" s="56"/>
      <c r="J32" s="56">
        <v>3028</v>
      </c>
      <c r="K32" s="56">
        <v>3573</v>
      </c>
      <c r="L32" s="56">
        <v>4723</v>
      </c>
      <c r="M32" s="56">
        <v>6098</v>
      </c>
      <c r="N32" s="56"/>
      <c r="O32" s="56"/>
      <c r="P32" s="56"/>
      <c r="Q32" s="56"/>
      <c r="R32" s="31"/>
      <c r="S32" s="31"/>
      <c r="T32" s="31"/>
      <c r="U32" s="31"/>
      <c r="V32" s="32"/>
      <c r="W32" s="32"/>
      <c r="X32" s="31"/>
      <c r="Y32" s="31"/>
      <c r="Z32" s="32"/>
      <c r="AA32" s="32"/>
    </row>
    <row r="33" spans="1:27" ht="15.95" customHeight="1">
      <c r="A33" s="125"/>
      <c r="B33" s="63"/>
      <c r="C33" s="61" t="s">
        <v>69</v>
      </c>
      <c r="D33" s="53"/>
      <c r="E33" s="66"/>
      <c r="F33" s="100">
        <v>1038</v>
      </c>
      <c r="G33" s="100">
        <v>1003</v>
      </c>
      <c r="H33" s="56"/>
      <c r="I33" s="56"/>
      <c r="J33" s="56">
        <v>1239</v>
      </c>
      <c r="K33" s="56">
        <v>1145</v>
      </c>
      <c r="L33" s="56">
        <v>4278</v>
      </c>
      <c r="M33" s="56">
        <v>5632</v>
      </c>
      <c r="N33" s="56"/>
      <c r="O33" s="56"/>
      <c r="P33" s="56"/>
      <c r="Q33" s="56"/>
      <c r="R33" s="31"/>
      <c r="S33" s="31"/>
      <c r="T33" s="31"/>
      <c r="U33" s="31"/>
      <c r="V33" s="32"/>
      <c r="W33" s="32"/>
      <c r="X33" s="31"/>
      <c r="Y33" s="31"/>
      <c r="Z33" s="32"/>
      <c r="AA33" s="32"/>
    </row>
    <row r="34" spans="1:27" ht="15.95" customHeight="1">
      <c r="A34" s="125"/>
      <c r="B34" s="63"/>
      <c r="C34" s="62"/>
      <c r="D34" s="53" t="s">
        <v>70</v>
      </c>
      <c r="E34" s="66"/>
      <c r="F34" s="100">
        <v>950</v>
      </c>
      <c r="G34" s="100">
        <v>993</v>
      </c>
      <c r="H34" s="56"/>
      <c r="I34" s="56"/>
      <c r="J34" s="56">
        <v>1202</v>
      </c>
      <c r="K34" s="56">
        <v>1125</v>
      </c>
      <c r="L34" s="56">
        <v>4097</v>
      </c>
      <c r="M34" s="56">
        <v>5450</v>
      </c>
      <c r="N34" s="56"/>
      <c r="O34" s="56"/>
      <c r="P34" s="56"/>
      <c r="Q34" s="56"/>
      <c r="R34" s="31"/>
      <c r="S34" s="31"/>
      <c r="T34" s="31"/>
      <c r="U34" s="31"/>
      <c r="V34" s="32"/>
      <c r="W34" s="32"/>
      <c r="X34" s="31"/>
      <c r="Y34" s="31"/>
      <c r="Z34" s="32"/>
      <c r="AA34" s="32"/>
    </row>
    <row r="35" spans="1:27" ht="15.95" customHeight="1">
      <c r="A35" s="125"/>
      <c r="B35" s="62"/>
      <c r="C35" s="53" t="s">
        <v>71</v>
      </c>
      <c r="D35" s="53"/>
      <c r="E35" s="66"/>
      <c r="F35" s="100">
        <v>0</v>
      </c>
      <c r="G35" s="100">
        <v>0</v>
      </c>
      <c r="H35" s="56"/>
      <c r="I35" s="56"/>
      <c r="J35" s="56">
        <v>1789</v>
      </c>
      <c r="K35" s="67">
        <v>2428</v>
      </c>
      <c r="L35" s="56">
        <v>445</v>
      </c>
      <c r="M35" s="56">
        <v>466</v>
      </c>
      <c r="N35" s="56"/>
      <c r="O35" s="56"/>
      <c r="P35" s="56"/>
      <c r="Q35" s="56"/>
      <c r="R35" s="31"/>
      <c r="S35" s="31"/>
      <c r="T35" s="31"/>
      <c r="U35" s="31"/>
      <c r="V35" s="32"/>
      <c r="W35" s="32"/>
      <c r="X35" s="31"/>
      <c r="Y35" s="31"/>
      <c r="Z35" s="32"/>
      <c r="AA35" s="32"/>
    </row>
    <row r="36" spans="1:27" ht="15.95" customHeight="1">
      <c r="A36" s="125"/>
      <c r="B36" s="61" t="s">
        <v>52</v>
      </c>
      <c r="C36" s="53"/>
      <c r="D36" s="53"/>
      <c r="E36" s="66" t="s">
        <v>41</v>
      </c>
      <c r="F36" s="100">
        <v>298</v>
      </c>
      <c r="G36" s="100">
        <v>393</v>
      </c>
      <c r="H36" s="56"/>
      <c r="I36" s="56"/>
      <c r="J36" s="56">
        <v>1589</v>
      </c>
      <c r="K36" s="56">
        <v>1532</v>
      </c>
      <c r="L36" s="56">
        <v>26</v>
      </c>
      <c r="M36" s="56">
        <v>28</v>
      </c>
      <c r="N36" s="56"/>
      <c r="O36" s="56"/>
      <c r="P36" s="56"/>
      <c r="Q36" s="56"/>
      <c r="R36" s="31"/>
      <c r="S36" s="31"/>
      <c r="T36" s="31"/>
      <c r="U36" s="31"/>
      <c r="V36" s="31"/>
      <c r="W36" s="31"/>
      <c r="X36" s="31"/>
      <c r="Y36" s="31"/>
      <c r="Z36" s="32"/>
      <c r="AA36" s="32"/>
    </row>
    <row r="37" spans="1:27" ht="15.95" customHeight="1">
      <c r="A37" s="125"/>
      <c r="B37" s="63"/>
      <c r="C37" s="53" t="s">
        <v>72</v>
      </c>
      <c r="D37" s="53"/>
      <c r="E37" s="66"/>
      <c r="F37" s="100">
        <v>276</v>
      </c>
      <c r="G37" s="100">
        <v>369</v>
      </c>
      <c r="H37" s="56"/>
      <c r="I37" s="56"/>
      <c r="J37" s="56">
        <v>1424</v>
      </c>
      <c r="K37" s="56">
        <v>1401</v>
      </c>
      <c r="L37" s="56">
        <v>26</v>
      </c>
      <c r="M37" s="56">
        <v>28</v>
      </c>
      <c r="N37" s="56"/>
      <c r="O37" s="56"/>
      <c r="P37" s="56"/>
      <c r="Q37" s="56"/>
      <c r="R37" s="31"/>
      <c r="S37" s="31"/>
      <c r="T37" s="31"/>
      <c r="U37" s="31"/>
      <c r="V37" s="31"/>
      <c r="W37" s="31"/>
      <c r="X37" s="31"/>
      <c r="Y37" s="31"/>
      <c r="Z37" s="32"/>
      <c r="AA37" s="32"/>
    </row>
    <row r="38" spans="1:27" ht="15.95" customHeight="1">
      <c r="A38" s="125"/>
      <c r="B38" s="62"/>
      <c r="C38" s="53" t="s">
        <v>73</v>
      </c>
      <c r="D38" s="53"/>
      <c r="E38" s="66"/>
      <c r="F38" s="100">
        <v>22</v>
      </c>
      <c r="G38" s="100">
        <v>24</v>
      </c>
      <c r="H38" s="56"/>
      <c r="I38" s="56"/>
      <c r="J38" s="56">
        <v>165</v>
      </c>
      <c r="K38" s="67">
        <v>131</v>
      </c>
      <c r="L38" s="56">
        <v>0</v>
      </c>
      <c r="M38" s="56">
        <v>0</v>
      </c>
      <c r="N38" s="56"/>
      <c r="O38" s="56"/>
      <c r="P38" s="56"/>
      <c r="Q38" s="56"/>
      <c r="R38" s="31"/>
      <c r="S38" s="31"/>
      <c r="T38" s="32"/>
      <c r="U38" s="32"/>
      <c r="V38" s="31"/>
      <c r="W38" s="31"/>
      <c r="X38" s="31"/>
      <c r="Y38" s="31"/>
      <c r="Z38" s="32"/>
      <c r="AA38" s="32"/>
    </row>
    <row r="39" spans="1:27" ht="15.95" customHeight="1">
      <c r="A39" s="125"/>
      <c r="B39" s="47" t="s">
        <v>74</v>
      </c>
      <c r="C39" s="47"/>
      <c r="D39" s="47"/>
      <c r="E39" s="66" t="s">
        <v>107</v>
      </c>
      <c r="F39" s="100">
        <f>F32-F36</f>
        <v>740</v>
      </c>
      <c r="G39" s="100">
        <f t="shared" ref="G39:M39" si="16">G32-G36</f>
        <v>610</v>
      </c>
      <c r="H39" s="56">
        <f>H32-H36</f>
        <v>0</v>
      </c>
      <c r="I39" s="56">
        <f t="shared" ref="I39" si="17">I32-I36</f>
        <v>0</v>
      </c>
      <c r="J39" s="56">
        <f t="shared" si="16"/>
        <v>1439</v>
      </c>
      <c r="K39" s="56">
        <f t="shared" si="16"/>
        <v>2041</v>
      </c>
      <c r="L39" s="56">
        <f t="shared" si="16"/>
        <v>4697</v>
      </c>
      <c r="M39" s="56">
        <f t="shared" si="16"/>
        <v>6070</v>
      </c>
      <c r="N39" s="56">
        <f t="shared" ref="N39:O39" si="18">N32-N36</f>
        <v>0</v>
      </c>
      <c r="O39" s="56">
        <f t="shared" si="18"/>
        <v>0</v>
      </c>
      <c r="P39" s="56">
        <f t="shared" ref="P39:Q39" si="19">P32-P36</f>
        <v>0</v>
      </c>
      <c r="Q39" s="56">
        <f t="shared" si="19"/>
        <v>0</v>
      </c>
      <c r="R39" s="31"/>
      <c r="S39" s="31"/>
      <c r="T39" s="31"/>
      <c r="U39" s="31"/>
      <c r="V39" s="31"/>
      <c r="W39" s="31"/>
      <c r="X39" s="31"/>
      <c r="Y39" s="31"/>
      <c r="Z39" s="32"/>
      <c r="AA39" s="32"/>
    </row>
    <row r="40" spans="1:27" ht="15.95" customHeight="1">
      <c r="A40" s="119" t="s">
        <v>85</v>
      </c>
      <c r="B40" s="61" t="s">
        <v>75</v>
      </c>
      <c r="C40" s="53"/>
      <c r="D40" s="53"/>
      <c r="E40" s="66" t="s">
        <v>43</v>
      </c>
      <c r="F40" s="100">
        <v>1427</v>
      </c>
      <c r="G40" s="100">
        <v>1423</v>
      </c>
      <c r="H40" s="56">
        <v>55</v>
      </c>
      <c r="I40" s="56">
        <v>55</v>
      </c>
      <c r="J40" s="56">
        <v>6439</v>
      </c>
      <c r="K40" s="56">
        <v>3715</v>
      </c>
      <c r="L40" s="56">
        <v>4363</v>
      </c>
      <c r="M40" s="56">
        <v>6229</v>
      </c>
      <c r="N40" s="56"/>
      <c r="O40" s="56"/>
      <c r="P40" s="56"/>
      <c r="Q40" s="56"/>
      <c r="R40" s="31"/>
      <c r="S40" s="31"/>
      <c r="T40" s="31"/>
      <c r="U40" s="31"/>
      <c r="V40" s="32"/>
      <c r="W40" s="32"/>
      <c r="X40" s="32"/>
      <c r="Y40" s="32"/>
      <c r="Z40" s="31"/>
      <c r="AA40" s="31"/>
    </row>
    <row r="41" spans="1:27" ht="15.95" customHeight="1">
      <c r="A41" s="120"/>
      <c r="B41" s="62"/>
      <c r="C41" s="53" t="s">
        <v>76</v>
      </c>
      <c r="D41" s="53"/>
      <c r="E41" s="66"/>
      <c r="F41" s="67">
        <v>529</v>
      </c>
      <c r="G41" s="67">
        <v>528</v>
      </c>
      <c r="H41" s="67"/>
      <c r="I41" s="67"/>
      <c r="J41" s="67">
        <v>6439</v>
      </c>
      <c r="K41" s="56">
        <v>3714</v>
      </c>
      <c r="L41" s="56">
        <v>0</v>
      </c>
      <c r="M41" s="56">
        <v>88</v>
      </c>
      <c r="N41" s="56"/>
      <c r="O41" s="56"/>
      <c r="P41" s="56"/>
      <c r="Q41" s="56"/>
      <c r="R41" s="32"/>
      <c r="S41" s="32"/>
      <c r="T41" s="32"/>
      <c r="U41" s="32"/>
      <c r="V41" s="32"/>
      <c r="W41" s="32"/>
      <c r="X41" s="32"/>
      <c r="Y41" s="32"/>
      <c r="Z41" s="31"/>
      <c r="AA41" s="31"/>
    </row>
    <row r="42" spans="1:27" ht="15.95" customHeight="1">
      <c r="A42" s="120"/>
      <c r="B42" s="61" t="s">
        <v>63</v>
      </c>
      <c r="C42" s="53"/>
      <c r="D42" s="53"/>
      <c r="E42" s="66" t="s">
        <v>44</v>
      </c>
      <c r="F42" s="100">
        <v>1476</v>
      </c>
      <c r="G42" s="100">
        <v>1526</v>
      </c>
      <c r="H42" s="56">
        <v>55</v>
      </c>
      <c r="I42" s="56">
        <v>55</v>
      </c>
      <c r="J42" s="56">
        <v>7878</v>
      </c>
      <c r="K42" s="56">
        <v>5756</v>
      </c>
      <c r="L42" s="56">
        <v>9486</v>
      </c>
      <c r="M42" s="56">
        <v>12366</v>
      </c>
      <c r="N42" s="56"/>
      <c r="O42" s="56"/>
      <c r="P42" s="56"/>
      <c r="Q42" s="56"/>
      <c r="R42" s="31"/>
      <c r="S42" s="31"/>
      <c r="T42" s="31"/>
      <c r="U42" s="31"/>
      <c r="V42" s="32"/>
      <c r="W42" s="32"/>
      <c r="X42" s="31"/>
      <c r="Y42" s="31"/>
      <c r="Z42" s="31"/>
      <c r="AA42" s="31"/>
    </row>
    <row r="43" spans="1:27" ht="15.95" customHeight="1">
      <c r="A43" s="120"/>
      <c r="B43" s="62"/>
      <c r="C43" s="53" t="s">
        <v>77</v>
      </c>
      <c r="D43" s="53"/>
      <c r="E43" s="66"/>
      <c r="F43" s="100">
        <v>451</v>
      </c>
      <c r="G43" s="100">
        <v>366</v>
      </c>
      <c r="H43" s="56">
        <v>46</v>
      </c>
      <c r="I43" s="56">
        <v>45</v>
      </c>
      <c r="J43" s="56">
        <v>2838</v>
      </c>
      <c r="K43" s="67">
        <v>3855</v>
      </c>
      <c r="L43" s="56">
        <v>5137</v>
      </c>
      <c r="M43" s="56">
        <v>7701</v>
      </c>
      <c r="N43" s="56"/>
      <c r="O43" s="56"/>
      <c r="P43" s="56"/>
      <c r="Q43" s="56"/>
      <c r="R43" s="31"/>
      <c r="S43" s="31"/>
      <c r="T43" s="32"/>
      <c r="U43" s="31"/>
      <c r="V43" s="32"/>
      <c r="W43" s="32"/>
      <c r="X43" s="31"/>
      <c r="Y43" s="31"/>
      <c r="Z43" s="32"/>
      <c r="AA43" s="32"/>
    </row>
    <row r="44" spans="1:27" ht="15.95" customHeight="1">
      <c r="A44" s="120"/>
      <c r="B44" s="53" t="s">
        <v>74</v>
      </c>
      <c r="C44" s="53"/>
      <c r="D44" s="53"/>
      <c r="E44" s="66" t="s">
        <v>108</v>
      </c>
      <c r="F44" s="67">
        <f>F40-F42</f>
        <v>-49</v>
      </c>
      <c r="G44" s="67">
        <f t="shared" ref="G44:M44" si="20">G40-G42</f>
        <v>-103</v>
      </c>
      <c r="H44" s="67">
        <f>H40-H42</f>
        <v>0</v>
      </c>
      <c r="I44" s="67">
        <f t="shared" ref="I44" si="21">I40-I42</f>
        <v>0</v>
      </c>
      <c r="J44" s="67">
        <f t="shared" si="20"/>
        <v>-1439</v>
      </c>
      <c r="K44" s="67">
        <f t="shared" si="20"/>
        <v>-2041</v>
      </c>
      <c r="L44" s="67">
        <f t="shared" si="20"/>
        <v>-5123</v>
      </c>
      <c r="M44" s="67">
        <f t="shared" si="20"/>
        <v>-6137</v>
      </c>
      <c r="N44" s="67">
        <f t="shared" ref="N44:O44" si="22">N40-N42</f>
        <v>0</v>
      </c>
      <c r="O44" s="67">
        <f t="shared" si="22"/>
        <v>0</v>
      </c>
      <c r="P44" s="67">
        <f t="shared" ref="P44:Q44" si="23">P40-P42</f>
        <v>0</v>
      </c>
      <c r="Q44" s="67">
        <f t="shared" si="23"/>
        <v>0</v>
      </c>
      <c r="R44" s="32"/>
      <c r="S44" s="32"/>
      <c r="T44" s="31"/>
      <c r="U44" s="31"/>
      <c r="V44" s="32"/>
      <c r="W44" s="32"/>
      <c r="X44" s="31"/>
      <c r="Y44" s="31"/>
      <c r="Z44" s="31"/>
      <c r="AA44" s="31"/>
    </row>
    <row r="45" spans="1:27" ht="15.95" customHeight="1">
      <c r="A45" s="119" t="s">
        <v>86</v>
      </c>
      <c r="B45" s="47" t="s">
        <v>78</v>
      </c>
      <c r="C45" s="47"/>
      <c r="D45" s="47"/>
      <c r="E45" s="66" t="s">
        <v>109</v>
      </c>
      <c r="F45" s="100">
        <f>F39+F44</f>
        <v>691</v>
      </c>
      <c r="G45" s="100">
        <f t="shared" ref="G45:M45" si="24">G39+G44</f>
        <v>507</v>
      </c>
      <c r="H45" s="56">
        <f>H39+H44</f>
        <v>0</v>
      </c>
      <c r="I45" s="56">
        <f t="shared" ref="I45" si="25">I39+I44</f>
        <v>0</v>
      </c>
      <c r="J45" s="56">
        <f t="shared" si="24"/>
        <v>0</v>
      </c>
      <c r="K45" s="56">
        <f t="shared" si="24"/>
        <v>0</v>
      </c>
      <c r="L45" s="56">
        <f t="shared" si="24"/>
        <v>-426</v>
      </c>
      <c r="M45" s="56">
        <f t="shared" si="24"/>
        <v>-67</v>
      </c>
      <c r="N45" s="56">
        <f t="shared" ref="N45:O45" si="26">N39+N44</f>
        <v>0</v>
      </c>
      <c r="O45" s="56">
        <f t="shared" si="26"/>
        <v>0</v>
      </c>
      <c r="P45" s="56">
        <f t="shared" ref="P45:Q45" si="27">P39+P44</f>
        <v>0</v>
      </c>
      <c r="Q45" s="56">
        <f t="shared" si="27"/>
        <v>0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5.95" customHeight="1">
      <c r="A46" s="120"/>
      <c r="B46" s="53" t="s">
        <v>79</v>
      </c>
      <c r="C46" s="53"/>
      <c r="D46" s="53"/>
      <c r="E46" s="53"/>
      <c r="F46" s="95"/>
      <c r="G46" s="67"/>
      <c r="H46" s="67"/>
      <c r="I46" s="67"/>
      <c r="J46" s="67"/>
      <c r="K46" s="67"/>
      <c r="L46" s="56"/>
      <c r="M46" s="56"/>
      <c r="N46" s="67"/>
      <c r="O46" s="67"/>
      <c r="P46" s="67"/>
      <c r="Q46" s="67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ht="15.95" customHeight="1">
      <c r="A47" s="120"/>
      <c r="B47" s="53" t="s">
        <v>80</v>
      </c>
      <c r="C47" s="53"/>
      <c r="D47" s="53"/>
      <c r="E47" s="53"/>
      <c r="F47" s="94"/>
      <c r="G47" s="54"/>
      <c r="H47" s="56"/>
      <c r="I47" s="56"/>
      <c r="J47" s="56"/>
      <c r="K47" s="56"/>
      <c r="L47" s="56">
        <v>548</v>
      </c>
      <c r="M47" s="56">
        <v>570</v>
      </c>
      <c r="N47" s="56"/>
      <c r="O47" s="56"/>
      <c r="P47" s="56"/>
      <c r="Q47" s="56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15.95" customHeight="1">
      <c r="A48" s="120"/>
      <c r="B48" s="53" t="s">
        <v>81</v>
      </c>
      <c r="C48" s="53"/>
      <c r="D48" s="53"/>
      <c r="E48" s="53"/>
      <c r="F48" s="54"/>
      <c r="G48" s="54"/>
      <c r="H48" s="94"/>
      <c r="I48" s="94"/>
      <c r="J48" s="54"/>
      <c r="K48" s="54"/>
      <c r="L48" s="54"/>
      <c r="M48" s="54"/>
      <c r="N48" s="86"/>
      <c r="O48" s="86"/>
      <c r="P48" s="86"/>
      <c r="Q48" s="86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32">
    <mergeCell ref="P6:Q6"/>
    <mergeCell ref="P25:P26"/>
    <mergeCell ref="Q25:Q26"/>
    <mergeCell ref="P30:Q30"/>
    <mergeCell ref="N6:O6"/>
    <mergeCell ref="N25:N26"/>
    <mergeCell ref="O25:O26"/>
    <mergeCell ref="N30:O30"/>
    <mergeCell ref="A45:A48"/>
    <mergeCell ref="A6:E7"/>
    <mergeCell ref="A30:E31"/>
    <mergeCell ref="A8:A18"/>
    <mergeCell ref="A19:A27"/>
    <mergeCell ref="E25:E26"/>
    <mergeCell ref="A32:A39"/>
    <mergeCell ref="A40:A44"/>
    <mergeCell ref="F30:G30"/>
    <mergeCell ref="H30:I30"/>
    <mergeCell ref="J30:K30"/>
    <mergeCell ref="L30:M30"/>
    <mergeCell ref="L6:M6"/>
    <mergeCell ref="J6:K6"/>
    <mergeCell ref="L25:L26"/>
    <mergeCell ref="M25:M26"/>
    <mergeCell ref="F6:G6"/>
    <mergeCell ref="H6:I6"/>
    <mergeCell ref="J25:J26"/>
    <mergeCell ref="K25:K26"/>
    <mergeCell ref="F25:F26"/>
    <mergeCell ref="G25:G26"/>
    <mergeCell ref="H25:H26"/>
    <mergeCell ref="I25:I26"/>
  </mergeCells>
  <phoneticPr fontId="9"/>
  <conditionalFormatting sqref="K19:K23">
    <cfRule type="expression" dxfId="15" priority="8">
      <formula>_xlfn.ISFORMULA(K19)</formula>
    </cfRule>
  </conditionalFormatting>
  <conditionalFormatting sqref="M8:M13">
    <cfRule type="expression" dxfId="14" priority="7">
      <formula>_xlfn.ISFORMULA(M8)</formula>
    </cfRule>
  </conditionalFormatting>
  <conditionalFormatting sqref="L10">
    <cfRule type="expression" dxfId="13" priority="6">
      <formula>_xlfn.ISFORMULA(L10)</formula>
    </cfRule>
  </conditionalFormatting>
  <conditionalFormatting sqref="M19:M23">
    <cfRule type="expression" dxfId="12" priority="5">
      <formula>_xlfn.ISFORMULA(M19)</formula>
    </cfRule>
  </conditionalFormatting>
  <conditionalFormatting sqref="O8:O13">
    <cfRule type="expression" dxfId="11" priority="4">
      <formula>_xlfn.ISFORMULA(O8)</formula>
    </cfRule>
  </conditionalFormatting>
  <conditionalFormatting sqref="N10">
    <cfRule type="expression" dxfId="10" priority="3">
      <formula>_xlfn.ISFORMULA(N10)</formula>
    </cfRule>
  </conditionalFormatting>
  <conditionalFormatting sqref="O17">
    <cfRule type="expression" dxfId="9" priority="2">
      <formula>_xlfn.ISFORMULA(O17)</formula>
    </cfRule>
  </conditionalFormatting>
  <conditionalFormatting sqref="O19:O23">
    <cfRule type="expression" dxfId="8" priority="1">
      <formula>_xlfn.ISFORMULA(O19)</formula>
    </cfRule>
  </conditionalFormatting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3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261</v>
      </c>
      <c r="F1" s="1"/>
    </row>
    <row r="3" spans="1:9" ht="14.25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243</v>
      </c>
      <c r="G7" s="48"/>
      <c r="H7" s="48" t="s">
        <v>246</v>
      </c>
      <c r="I7" s="68" t="s">
        <v>21</v>
      </c>
    </row>
    <row r="8" spans="1:9" ht="17.100000000000001" customHeight="1">
      <c r="A8" s="18"/>
      <c r="B8" s="19"/>
      <c r="C8" s="19"/>
      <c r="D8" s="19"/>
      <c r="E8" s="60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110" t="s">
        <v>87</v>
      </c>
      <c r="B9" s="110" t="s">
        <v>89</v>
      </c>
      <c r="C9" s="61" t="s">
        <v>3</v>
      </c>
      <c r="D9" s="53"/>
      <c r="E9" s="53"/>
      <c r="F9" s="88">
        <v>451938</v>
      </c>
      <c r="G9" s="55">
        <f>F9/$F$27*100</f>
        <v>32.62682711834551</v>
      </c>
      <c r="H9" s="54">
        <v>429513</v>
      </c>
      <c r="I9" s="55">
        <f t="shared" ref="I9:I45" si="0">(F9/H9-1)*100</f>
        <v>5.2210293984116918</v>
      </c>
    </row>
    <row r="10" spans="1:9" ht="18" customHeight="1">
      <c r="A10" s="110"/>
      <c r="B10" s="110"/>
      <c r="C10" s="63"/>
      <c r="D10" s="61" t="s">
        <v>22</v>
      </c>
      <c r="E10" s="53"/>
      <c r="F10" s="88">
        <v>124227</v>
      </c>
      <c r="G10" s="55">
        <f t="shared" ref="G10:G27" si="1">F10/$F$27*100</f>
        <v>8.9683382508899605</v>
      </c>
      <c r="H10" s="54">
        <v>123745</v>
      </c>
      <c r="I10" s="55">
        <f t="shared" si="0"/>
        <v>0.38951068730048721</v>
      </c>
    </row>
    <row r="11" spans="1:9" ht="18" customHeight="1">
      <c r="A11" s="110"/>
      <c r="B11" s="110"/>
      <c r="C11" s="63"/>
      <c r="D11" s="63"/>
      <c r="E11" s="47" t="s">
        <v>23</v>
      </c>
      <c r="F11" s="88">
        <v>103107</v>
      </c>
      <c r="G11" s="55">
        <f t="shared" si="1"/>
        <v>7.4436189558993711</v>
      </c>
      <c r="H11" s="54">
        <v>104050</v>
      </c>
      <c r="I11" s="55">
        <f t="shared" si="0"/>
        <v>-0.90629505045650705</v>
      </c>
    </row>
    <row r="12" spans="1:9" ht="18" customHeight="1">
      <c r="A12" s="110"/>
      <c r="B12" s="110"/>
      <c r="C12" s="63"/>
      <c r="D12" s="63"/>
      <c r="E12" s="47" t="s">
        <v>24</v>
      </c>
      <c r="F12" s="88">
        <v>5259</v>
      </c>
      <c r="G12" s="55">
        <f t="shared" si="1"/>
        <v>0.37966376763046927</v>
      </c>
      <c r="H12" s="54">
        <v>6389</v>
      </c>
      <c r="I12" s="55">
        <f t="shared" si="0"/>
        <v>-17.686648927844729</v>
      </c>
    </row>
    <row r="13" spans="1:9" ht="18" customHeight="1">
      <c r="A13" s="110"/>
      <c r="B13" s="110"/>
      <c r="C13" s="63"/>
      <c r="D13" s="62"/>
      <c r="E13" s="47" t="s">
        <v>25</v>
      </c>
      <c r="F13" s="88">
        <v>391</v>
      </c>
      <c r="G13" s="55">
        <f t="shared" si="1"/>
        <v>2.8227521038888283E-2</v>
      </c>
      <c r="H13" s="54">
        <v>554</v>
      </c>
      <c r="I13" s="55">
        <f t="shared" si="0"/>
        <v>-29.42238267148014</v>
      </c>
    </row>
    <row r="14" spans="1:9" ht="18" customHeight="1">
      <c r="A14" s="110"/>
      <c r="B14" s="110"/>
      <c r="C14" s="63"/>
      <c r="D14" s="61" t="s">
        <v>26</v>
      </c>
      <c r="E14" s="53"/>
      <c r="F14" s="88">
        <v>93245</v>
      </c>
      <c r="G14" s="55">
        <f t="shared" si="1"/>
        <v>6.7316501260131405</v>
      </c>
      <c r="H14" s="54">
        <v>85491</v>
      </c>
      <c r="I14" s="55">
        <f t="shared" si="0"/>
        <v>9.0699605806459083</v>
      </c>
    </row>
    <row r="15" spans="1:9" ht="18" customHeight="1">
      <c r="A15" s="110"/>
      <c r="B15" s="110"/>
      <c r="C15" s="63"/>
      <c r="D15" s="63"/>
      <c r="E15" s="47" t="s">
        <v>27</v>
      </c>
      <c r="F15" s="88">
        <v>3494</v>
      </c>
      <c r="G15" s="55">
        <f t="shared" si="1"/>
        <v>0.2522428606390682</v>
      </c>
      <c r="H15" s="54">
        <v>3249</v>
      </c>
      <c r="I15" s="55">
        <f t="shared" si="0"/>
        <v>7.5407817790089204</v>
      </c>
    </row>
    <row r="16" spans="1:9" ht="18" customHeight="1">
      <c r="A16" s="110"/>
      <c r="B16" s="110"/>
      <c r="C16" s="63"/>
      <c r="D16" s="62"/>
      <c r="E16" s="47" t="s">
        <v>28</v>
      </c>
      <c r="F16" s="88">
        <v>89751</v>
      </c>
      <c r="G16" s="55">
        <f t="shared" si="1"/>
        <v>6.4794072653740722</v>
      </c>
      <c r="H16" s="54">
        <v>82243</v>
      </c>
      <c r="I16" s="55">
        <f t="shared" si="0"/>
        <v>9.1290444171540521</v>
      </c>
    </row>
    <row r="17" spans="1:9" ht="18" customHeight="1">
      <c r="A17" s="110"/>
      <c r="B17" s="110"/>
      <c r="C17" s="63"/>
      <c r="D17" s="111" t="s">
        <v>29</v>
      </c>
      <c r="E17" s="112"/>
      <c r="F17" s="88">
        <v>82952</v>
      </c>
      <c r="G17" s="55">
        <f t="shared" si="1"/>
        <v>5.9885660491505392</v>
      </c>
      <c r="H17" s="54">
        <v>74804</v>
      </c>
      <c r="I17" s="55">
        <f t="shared" si="0"/>
        <v>10.892465643548466</v>
      </c>
    </row>
    <row r="18" spans="1:9" ht="18" customHeight="1">
      <c r="A18" s="110"/>
      <c r="B18" s="110"/>
      <c r="C18" s="63"/>
      <c r="D18" s="111" t="s">
        <v>93</v>
      </c>
      <c r="E18" s="113"/>
      <c r="F18" s="88">
        <v>5158</v>
      </c>
      <c r="G18" s="55">
        <f t="shared" si="1"/>
        <v>0.37237225963832676</v>
      </c>
      <c r="H18" s="54">
        <v>6013</v>
      </c>
      <c r="I18" s="55">
        <f t="shared" si="0"/>
        <v>-14.219191751205717</v>
      </c>
    </row>
    <row r="19" spans="1:9" ht="18" customHeight="1">
      <c r="A19" s="110"/>
      <c r="B19" s="110"/>
      <c r="C19" s="62"/>
      <c r="D19" s="111" t="s">
        <v>94</v>
      </c>
      <c r="E19" s="113"/>
      <c r="F19" s="88">
        <v>0</v>
      </c>
      <c r="G19" s="55">
        <f t="shared" si="1"/>
        <v>0</v>
      </c>
      <c r="H19" s="54">
        <v>0</v>
      </c>
      <c r="I19" s="55" t="e">
        <f t="shared" si="0"/>
        <v>#DIV/0!</v>
      </c>
    </row>
    <row r="20" spans="1:9" ht="18" customHeight="1">
      <c r="A20" s="110"/>
      <c r="B20" s="110"/>
      <c r="C20" s="53" t="s">
        <v>4</v>
      </c>
      <c r="D20" s="53"/>
      <c r="E20" s="53"/>
      <c r="F20" s="88">
        <v>50284</v>
      </c>
      <c r="G20" s="55">
        <f t="shared" si="1"/>
        <v>3.6301602760088452</v>
      </c>
      <c r="H20" s="54">
        <v>45429</v>
      </c>
      <c r="I20" s="55">
        <f t="shared" si="0"/>
        <v>10.687006097426742</v>
      </c>
    </row>
    <row r="21" spans="1:9" ht="18" customHeight="1">
      <c r="A21" s="110"/>
      <c r="B21" s="110"/>
      <c r="C21" s="53" t="s">
        <v>5</v>
      </c>
      <c r="D21" s="53"/>
      <c r="E21" s="53"/>
      <c r="F21" s="88">
        <v>218744</v>
      </c>
      <c r="G21" s="55">
        <f t="shared" si="1"/>
        <v>15.791818061715034</v>
      </c>
      <c r="H21" s="54">
        <v>190961</v>
      </c>
      <c r="I21" s="55">
        <f t="shared" si="0"/>
        <v>14.549044045642834</v>
      </c>
    </row>
    <row r="22" spans="1:9" ht="18" customHeight="1">
      <c r="A22" s="110"/>
      <c r="B22" s="110"/>
      <c r="C22" s="53" t="s">
        <v>30</v>
      </c>
      <c r="D22" s="53"/>
      <c r="E22" s="53"/>
      <c r="F22" s="88">
        <v>16810</v>
      </c>
      <c r="G22" s="55">
        <f t="shared" si="1"/>
        <v>1.213566825226885</v>
      </c>
      <c r="H22" s="54">
        <v>17241</v>
      </c>
      <c r="I22" s="55">
        <f t="shared" si="0"/>
        <v>-2.4998549968099248</v>
      </c>
    </row>
    <row r="23" spans="1:9" ht="18" customHeight="1">
      <c r="A23" s="110"/>
      <c r="B23" s="110"/>
      <c r="C23" s="53" t="s">
        <v>6</v>
      </c>
      <c r="D23" s="53"/>
      <c r="E23" s="53"/>
      <c r="F23" s="88">
        <v>297180</v>
      </c>
      <c r="G23" s="55">
        <f t="shared" si="1"/>
        <v>21.454359852523837</v>
      </c>
      <c r="H23" s="54">
        <v>276998</v>
      </c>
      <c r="I23" s="55">
        <f t="shared" si="0"/>
        <v>7.2859731839219011</v>
      </c>
    </row>
    <row r="24" spans="1:9" ht="18" customHeight="1">
      <c r="A24" s="110"/>
      <c r="B24" s="110"/>
      <c r="C24" s="53" t="s">
        <v>31</v>
      </c>
      <c r="D24" s="53"/>
      <c r="E24" s="53"/>
      <c r="F24" s="88">
        <v>1190</v>
      </c>
      <c r="G24" s="55">
        <f t="shared" si="1"/>
        <v>8.5909846640094781E-2</v>
      </c>
      <c r="H24" s="54">
        <v>1151</v>
      </c>
      <c r="I24" s="55">
        <f t="shared" si="0"/>
        <v>3.3883579496090332</v>
      </c>
    </row>
    <row r="25" spans="1:9" ht="18" customHeight="1">
      <c r="A25" s="110"/>
      <c r="B25" s="110"/>
      <c r="C25" s="53" t="s">
        <v>7</v>
      </c>
      <c r="D25" s="53"/>
      <c r="E25" s="53"/>
      <c r="F25" s="88">
        <v>152244</v>
      </c>
      <c r="G25" s="55">
        <f t="shared" si="1"/>
        <v>10.990973690650915</v>
      </c>
      <c r="H25" s="54">
        <v>149889</v>
      </c>
      <c r="I25" s="55">
        <f t="shared" si="0"/>
        <v>1.5711626603686746</v>
      </c>
    </row>
    <row r="26" spans="1:9" ht="18" customHeight="1">
      <c r="A26" s="110"/>
      <c r="B26" s="110"/>
      <c r="C26" s="53" t="s">
        <v>8</v>
      </c>
      <c r="D26" s="53"/>
      <c r="E26" s="53"/>
      <c r="F26" s="88">
        <v>196783</v>
      </c>
      <c r="G26" s="55">
        <f t="shared" si="1"/>
        <v>14.206384328888882</v>
      </c>
      <c r="H26" s="54">
        <v>233733</v>
      </c>
      <c r="I26" s="55">
        <f t="shared" si="0"/>
        <v>-15.80863635002332</v>
      </c>
    </row>
    <row r="27" spans="1:9" ht="18" customHeight="1">
      <c r="A27" s="110"/>
      <c r="B27" s="110"/>
      <c r="C27" s="53" t="s">
        <v>9</v>
      </c>
      <c r="D27" s="53"/>
      <c r="E27" s="53"/>
      <c r="F27" s="88">
        <v>1385173</v>
      </c>
      <c r="G27" s="55">
        <f t="shared" si="1"/>
        <v>100</v>
      </c>
      <c r="H27" s="54">
        <f>SUM(H9,H20:H26)</f>
        <v>1344915</v>
      </c>
      <c r="I27" s="55">
        <f t="shared" si="0"/>
        <v>2.9933490220571457</v>
      </c>
    </row>
    <row r="28" spans="1:9" ht="18" customHeight="1">
      <c r="A28" s="110"/>
      <c r="B28" s="110" t="s">
        <v>88</v>
      </c>
      <c r="C28" s="61" t="s">
        <v>10</v>
      </c>
      <c r="D28" s="53"/>
      <c r="E28" s="53"/>
      <c r="F28" s="88">
        <v>488418</v>
      </c>
      <c r="G28" s="55">
        <f t="shared" ref="G28:G45" si="2">F28/$F$45*100</f>
        <v>36.166493023545122</v>
      </c>
      <c r="H28" s="54">
        <v>511572</v>
      </c>
      <c r="I28" s="55">
        <f t="shared" si="0"/>
        <v>-4.5260491191855712</v>
      </c>
    </row>
    <row r="29" spans="1:9" ht="18" customHeight="1">
      <c r="A29" s="110"/>
      <c r="B29" s="110"/>
      <c r="C29" s="63"/>
      <c r="D29" s="53" t="s">
        <v>11</v>
      </c>
      <c r="E29" s="53"/>
      <c r="F29" s="88">
        <v>315354</v>
      </c>
      <c r="G29" s="55">
        <f t="shared" si="2"/>
        <v>23.351408508587003</v>
      </c>
      <c r="H29" s="54">
        <v>317048</v>
      </c>
      <c r="I29" s="55">
        <f t="shared" si="0"/>
        <v>-0.53430395397542352</v>
      </c>
    </row>
    <row r="30" spans="1:9" ht="18" customHeight="1">
      <c r="A30" s="110"/>
      <c r="B30" s="110"/>
      <c r="C30" s="63"/>
      <c r="D30" s="53" t="s">
        <v>32</v>
      </c>
      <c r="E30" s="53"/>
      <c r="F30" s="88">
        <v>28432</v>
      </c>
      <c r="G30" s="55">
        <f t="shared" si="2"/>
        <v>2.1053395444996599</v>
      </c>
      <c r="H30" s="54">
        <v>25459</v>
      </c>
      <c r="I30" s="55">
        <f t="shared" si="0"/>
        <v>11.677599277269346</v>
      </c>
    </row>
    <row r="31" spans="1:9" ht="18" customHeight="1">
      <c r="A31" s="110"/>
      <c r="B31" s="110"/>
      <c r="C31" s="62"/>
      <c r="D31" s="53" t="s">
        <v>12</v>
      </c>
      <c r="E31" s="53"/>
      <c r="F31" s="88">
        <v>144632</v>
      </c>
      <c r="G31" s="55">
        <f t="shared" si="2"/>
        <v>10.709744970458456</v>
      </c>
      <c r="H31" s="54">
        <v>169065</v>
      </c>
      <c r="I31" s="55">
        <f t="shared" si="0"/>
        <v>-14.451838050453969</v>
      </c>
    </row>
    <row r="32" spans="1:9" ht="18" customHeight="1">
      <c r="A32" s="110"/>
      <c r="B32" s="110"/>
      <c r="C32" s="61" t="s">
        <v>13</v>
      </c>
      <c r="D32" s="53"/>
      <c r="E32" s="53"/>
      <c r="F32" s="88">
        <v>691644</v>
      </c>
      <c r="G32" s="55">
        <f t="shared" si="2"/>
        <v>51.215020537279223</v>
      </c>
      <c r="H32" s="54">
        <v>603626</v>
      </c>
      <c r="I32" s="55">
        <f t="shared" si="0"/>
        <v>14.581545526534633</v>
      </c>
    </row>
    <row r="33" spans="1:9" ht="18" customHeight="1">
      <c r="A33" s="110"/>
      <c r="B33" s="110"/>
      <c r="C33" s="63"/>
      <c r="D33" s="53" t="s">
        <v>14</v>
      </c>
      <c r="E33" s="53"/>
      <c r="F33" s="88">
        <v>63575</v>
      </c>
      <c r="G33" s="55">
        <f t="shared" si="2"/>
        <v>4.7076168240562</v>
      </c>
      <c r="H33" s="54">
        <v>48266</v>
      </c>
      <c r="I33" s="55">
        <f t="shared" si="0"/>
        <v>31.717979530104003</v>
      </c>
    </row>
    <row r="34" spans="1:9" ht="18" customHeight="1">
      <c r="A34" s="110"/>
      <c r="B34" s="110"/>
      <c r="C34" s="63"/>
      <c r="D34" s="53" t="s">
        <v>33</v>
      </c>
      <c r="E34" s="53"/>
      <c r="F34" s="88">
        <v>8797</v>
      </c>
      <c r="G34" s="55">
        <f t="shared" si="2"/>
        <v>0.65140236258312845</v>
      </c>
      <c r="H34" s="54">
        <v>9141</v>
      </c>
      <c r="I34" s="55">
        <f t="shared" si="0"/>
        <v>-3.763264413083911</v>
      </c>
    </row>
    <row r="35" spans="1:9" ht="18" customHeight="1">
      <c r="A35" s="110"/>
      <c r="B35" s="110"/>
      <c r="C35" s="63"/>
      <c r="D35" s="53" t="s">
        <v>34</v>
      </c>
      <c r="E35" s="53"/>
      <c r="F35" s="88">
        <v>420709</v>
      </c>
      <c r="G35" s="55">
        <f t="shared" si="2"/>
        <v>31.15276077753613</v>
      </c>
      <c r="H35" s="54">
        <v>379575</v>
      </c>
      <c r="I35" s="55">
        <f t="shared" si="0"/>
        <v>10.836857011130864</v>
      </c>
    </row>
    <row r="36" spans="1:9" ht="18" customHeight="1">
      <c r="A36" s="110"/>
      <c r="B36" s="110"/>
      <c r="C36" s="63"/>
      <c r="D36" s="53" t="s">
        <v>35</v>
      </c>
      <c r="E36" s="53"/>
      <c r="F36" s="88">
        <v>27200</v>
      </c>
      <c r="G36" s="55">
        <f t="shared" si="2"/>
        <v>2.014112113477446</v>
      </c>
      <c r="H36" s="54">
        <v>27672</v>
      </c>
      <c r="I36" s="55">
        <f t="shared" si="0"/>
        <v>-1.7056952876553955</v>
      </c>
    </row>
    <row r="37" spans="1:9" ht="18" customHeight="1">
      <c r="A37" s="110"/>
      <c r="B37" s="110"/>
      <c r="C37" s="63"/>
      <c r="D37" s="53" t="s">
        <v>15</v>
      </c>
      <c r="E37" s="53"/>
      <c r="F37" s="88">
        <v>69962</v>
      </c>
      <c r="G37" s="55">
        <f t="shared" si="2"/>
        <v>5.1805629295260687</v>
      </c>
      <c r="H37" s="54">
        <v>20195</v>
      </c>
      <c r="I37" s="55">
        <f t="shared" si="0"/>
        <v>246.43228521911365</v>
      </c>
    </row>
    <row r="38" spans="1:9" ht="18" customHeight="1">
      <c r="A38" s="110"/>
      <c r="B38" s="110"/>
      <c r="C38" s="62"/>
      <c r="D38" s="53" t="s">
        <v>36</v>
      </c>
      <c r="E38" s="53"/>
      <c r="F38" s="88">
        <v>101401</v>
      </c>
      <c r="G38" s="55">
        <f t="shared" si="2"/>
        <v>7.5085655301002392</v>
      </c>
      <c r="H38" s="54">
        <v>118777</v>
      </c>
      <c r="I38" s="55">
        <f t="shared" si="0"/>
        <v>-14.62909485843219</v>
      </c>
    </row>
    <row r="39" spans="1:9" ht="18" customHeight="1">
      <c r="A39" s="110"/>
      <c r="B39" s="110"/>
      <c r="C39" s="61" t="s">
        <v>16</v>
      </c>
      <c r="D39" s="53"/>
      <c r="E39" s="53"/>
      <c r="F39" s="88">
        <v>170410</v>
      </c>
      <c r="G39" s="55">
        <f t="shared" si="2"/>
        <v>12.618560487415131</v>
      </c>
      <c r="H39" s="54">
        <v>188505</v>
      </c>
      <c r="I39" s="55">
        <f t="shared" si="0"/>
        <v>-9.599214874937001</v>
      </c>
    </row>
    <row r="40" spans="1:9" ht="18" customHeight="1">
      <c r="A40" s="110"/>
      <c r="B40" s="110"/>
      <c r="C40" s="63"/>
      <c r="D40" s="61" t="s">
        <v>17</v>
      </c>
      <c r="E40" s="53"/>
      <c r="F40" s="88">
        <v>169816</v>
      </c>
      <c r="G40" s="55">
        <f t="shared" si="2"/>
        <v>12.574575833172277</v>
      </c>
      <c r="H40" s="54">
        <v>182314</v>
      </c>
      <c r="I40" s="55">
        <f t="shared" si="0"/>
        <v>-6.8552058536371359</v>
      </c>
    </row>
    <row r="41" spans="1:9" ht="18" customHeight="1">
      <c r="A41" s="110"/>
      <c r="B41" s="110"/>
      <c r="C41" s="63"/>
      <c r="D41" s="63"/>
      <c r="E41" s="57" t="s">
        <v>91</v>
      </c>
      <c r="F41" s="88">
        <v>130117</v>
      </c>
      <c r="G41" s="55">
        <f t="shared" si="2"/>
        <v>9.6349347746082667</v>
      </c>
      <c r="H41" s="54">
        <v>147176</v>
      </c>
      <c r="I41" s="58">
        <f t="shared" si="0"/>
        <v>-11.590884383323363</v>
      </c>
    </row>
    <row r="42" spans="1:9" ht="18" customHeight="1">
      <c r="A42" s="110"/>
      <c r="B42" s="110"/>
      <c r="C42" s="63"/>
      <c r="D42" s="62"/>
      <c r="E42" s="47" t="s">
        <v>37</v>
      </c>
      <c r="F42" s="88">
        <v>39398</v>
      </c>
      <c r="G42" s="55">
        <f t="shared" si="2"/>
        <v>2.917352538484721</v>
      </c>
      <c r="H42" s="54">
        <v>35138</v>
      </c>
      <c r="I42" s="58">
        <f t="shared" si="0"/>
        <v>12.123626842734359</v>
      </c>
    </row>
    <row r="43" spans="1:9" ht="18" customHeight="1">
      <c r="A43" s="110"/>
      <c r="B43" s="110"/>
      <c r="C43" s="63"/>
      <c r="D43" s="53" t="s">
        <v>38</v>
      </c>
      <c r="E43" s="53"/>
      <c r="F43" s="88">
        <v>594</v>
      </c>
      <c r="G43" s="55">
        <f t="shared" si="2"/>
        <v>4.3984654242853048E-2</v>
      </c>
      <c r="H43" s="54">
        <v>6191</v>
      </c>
      <c r="I43" s="58">
        <f t="shared" si="0"/>
        <v>-90.405427233080289</v>
      </c>
    </row>
    <row r="44" spans="1:9" ht="18" customHeight="1">
      <c r="A44" s="110"/>
      <c r="B44" s="110"/>
      <c r="C44" s="62"/>
      <c r="D44" s="53" t="s">
        <v>39</v>
      </c>
      <c r="E44" s="53"/>
      <c r="F44" s="88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110"/>
      <c r="B45" s="110"/>
      <c r="C45" s="47" t="s">
        <v>18</v>
      </c>
      <c r="D45" s="47"/>
      <c r="E45" s="47"/>
      <c r="F45" s="88">
        <v>1350471</v>
      </c>
      <c r="G45" s="55">
        <f t="shared" si="2"/>
        <v>100</v>
      </c>
      <c r="H45" s="54">
        <f>SUM(H28,H32,H39)</f>
        <v>1303703</v>
      </c>
      <c r="I45" s="55">
        <f t="shared" si="0"/>
        <v>3.5873201181557457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31" activePane="bottomRight" state="frozen"/>
      <selection activeCell="L8" sqref="L8"/>
      <selection pane="topRight" activeCell="L8" sqref="L8"/>
      <selection pane="bottomLeft" activeCell="L8" sqref="L8"/>
      <selection pane="bottomRight" activeCell="I7" sqref="I7:I34"/>
    </sheetView>
  </sheetViews>
  <sheetFormatPr defaultColWidth="9"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">
        <v>261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249</v>
      </c>
    </row>
    <row r="7" spans="1:9" ht="27" customHeight="1">
      <c r="A7" s="110" t="s">
        <v>115</v>
      </c>
      <c r="B7" s="61" t="s">
        <v>116</v>
      </c>
      <c r="C7" s="53"/>
      <c r="D7" s="66" t="s">
        <v>117</v>
      </c>
      <c r="E7" s="69">
        <v>1055683</v>
      </c>
      <c r="F7" s="36">
        <v>1062742</v>
      </c>
      <c r="G7" s="36">
        <v>1075186</v>
      </c>
      <c r="H7" s="36">
        <v>1344916</v>
      </c>
      <c r="I7" s="90">
        <v>1385173</v>
      </c>
    </row>
    <row r="8" spans="1:9" ht="27" customHeight="1">
      <c r="A8" s="110"/>
      <c r="B8" s="79"/>
      <c r="C8" s="53" t="s">
        <v>118</v>
      </c>
      <c r="D8" s="66" t="s">
        <v>41</v>
      </c>
      <c r="E8" s="70">
        <v>650682</v>
      </c>
      <c r="F8" s="70">
        <v>660342</v>
      </c>
      <c r="G8" s="70">
        <v>661375</v>
      </c>
      <c r="H8" s="70">
        <v>668166</v>
      </c>
      <c r="I8" s="71">
        <v>723093</v>
      </c>
    </row>
    <row r="9" spans="1:9" ht="27" customHeight="1">
      <c r="A9" s="110"/>
      <c r="B9" s="53" t="s">
        <v>119</v>
      </c>
      <c r="C9" s="53"/>
      <c r="D9" s="66"/>
      <c r="E9" s="70">
        <v>1029035</v>
      </c>
      <c r="F9" s="70">
        <v>1035275</v>
      </c>
      <c r="G9" s="70">
        <v>1042053</v>
      </c>
      <c r="H9" s="70">
        <v>1303704</v>
      </c>
      <c r="I9" s="72">
        <v>1350471</v>
      </c>
    </row>
    <row r="10" spans="1:9" ht="27" customHeight="1">
      <c r="A10" s="110"/>
      <c r="B10" s="53" t="s">
        <v>120</v>
      </c>
      <c r="C10" s="53"/>
      <c r="D10" s="66"/>
      <c r="E10" s="70">
        <v>26648</v>
      </c>
      <c r="F10" s="70">
        <v>27467</v>
      </c>
      <c r="G10" s="70">
        <v>33133</v>
      </c>
      <c r="H10" s="70">
        <v>41221</v>
      </c>
      <c r="I10" s="72">
        <v>34702</v>
      </c>
    </row>
    <row r="11" spans="1:9" ht="27" customHeight="1">
      <c r="A11" s="110"/>
      <c r="B11" s="53" t="s">
        <v>121</v>
      </c>
      <c r="C11" s="53"/>
      <c r="D11" s="66"/>
      <c r="E11" s="70">
        <v>19628</v>
      </c>
      <c r="F11" s="70">
        <v>20554</v>
      </c>
      <c r="G11" s="70">
        <v>26060</v>
      </c>
      <c r="H11" s="70">
        <v>16705</v>
      </c>
      <c r="I11" s="72">
        <v>13679</v>
      </c>
    </row>
    <row r="12" spans="1:9" ht="27" customHeight="1">
      <c r="A12" s="110"/>
      <c r="B12" s="53" t="s">
        <v>122</v>
      </c>
      <c r="C12" s="53"/>
      <c r="D12" s="66"/>
      <c r="E12" s="70">
        <v>7020</v>
      </c>
      <c r="F12" s="70">
        <v>6913</v>
      </c>
      <c r="G12" s="70">
        <v>7072</v>
      </c>
      <c r="H12" s="70">
        <v>24506</v>
      </c>
      <c r="I12" s="72">
        <v>21023</v>
      </c>
    </row>
    <row r="13" spans="1:9" ht="27" customHeight="1">
      <c r="A13" s="110"/>
      <c r="B13" s="53" t="s">
        <v>123</v>
      </c>
      <c r="C13" s="53"/>
      <c r="D13" s="66"/>
      <c r="E13" s="70">
        <v>335</v>
      </c>
      <c r="F13" s="70">
        <v>-107</v>
      </c>
      <c r="G13" s="70">
        <v>160</v>
      </c>
      <c r="H13" s="70">
        <v>17433</v>
      </c>
      <c r="I13" s="72">
        <v>-3483</v>
      </c>
    </row>
    <row r="14" spans="1:9" ht="27" customHeight="1">
      <c r="A14" s="110"/>
      <c r="B14" s="53" t="s">
        <v>124</v>
      </c>
      <c r="C14" s="53"/>
      <c r="D14" s="66"/>
      <c r="E14" s="70">
        <v>5200</v>
      </c>
      <c r="F14" s="70">
        <v>6200</v>
      </c>
      <c r="G14" s="70">
        <v>2000</v>
      </c>
      <c r="H14" s="70">
        <v>4000</v>
      </c>
      <c r="I14" s="72">
        <v>4000</v>
      </c>
    </row>
    <row r="15" spans="1:9" ht="27" customHeight="1">
      <c r="A15" s="110"/>
      <c r="B15" s="53" t="s">
        <v>125</v>
      </c>
      <c r="C15" s="53"/>
      <c r="D15" s="66"/>
      <c r="E15" s="70">
        <v>5537</v>
      </c>
      <c r="F15" s="70">
        <v>8961</v>
      </c>
      <c r="G15" s="70">
        <v>2120</v>
      </c>
      <c r="H15" s="70">
        <v>30819</v>
      </c>
      <c r="I15" s="72">
        <v>10992</v>
      </c>
    </row>
    <row r="16" spans="1:9" ht="27" customHeight="1">
      <c r="A16" s="110"/>
      <c r="B16" s="53" t="s">
        <v>126</v>
      </c>
      <c r="C16" s="53"/>
      <c r="D16" s="66" t="s">
        <v>42</v>
      </c>
      <c r="E16" s="70">
        <v>117461</v>
      </c>
      <c r="F16" s="70">
        <v>123120</v>
      </c>
      <c r="G16" s="70">
        <v>115518</v>
      </c>
      <c r="H16" s="70">
        <v>126094</v>
      </c>
      <c r="I16" s="72">
        <v>187823</v>
      </c>
    </row>
    <row r="17" spans="1:9" ht="27" customHeight="1">
      <c r="A17" s="110"/>
      <c r="B17" s="53" t="s">
        <v>127</v>
      </c>
      <c r="C17" s="53"/>
      <c r="D17" s="66" t="s">
        <v>43</v>
      </c>
      <c r="E17" s="70">
        <v>78487</v>
      </c>
      <c r="F17" s="70">
        <v>85167</v>
      </c>
      <c r="G17" s="70">
        <v>72384</v>
      </c>
      <c r="H17" s="70">
        <v>90397</v>
      </c>
      <c r="I17" s="72">
        <v>87818</v>
      </c>
    </row>
    <row r="18" spans="1:9" ht="27" customHeight="1">
      <c r="A18" s="110"/>
      <c r="B18" s="53" t="s">
        <v>128</v>
      </c>
      <c r="C18" s="53"/>
      <c r="D18" s="66" t="s">
        <v>44</v>
      </c>
      <c r="E18" s="70">
        <v>2181112</v>
      </c>
      <c r="F18" s="70">
        <v>2164780</v>
      </c>
      <c r="G18" s="70">
        <v>2149381</v>
      </c>
      <c r="H18" s="70">
        <v>2139670</v>
      </c>
      <c r="I18" s="72">
        <v>2155313</v>
      </c>
    </row>
    <row r="19" spans="1:9" ht="27" customHeight="1">
      <c r="A19" s="110"/>
      <c r="B19" s="53" t="s">
        <v>129</v>
      </c>
      <c r="C19" s="53"/>
      <c r="D19" s="66" t="s">
        <v>130</v>
      </c>
      <c r="E19" s="70">
        <f>E17+E18-E16</f>
        <v>2142138</v>
      </c>
      <c r="F19" s="70">
        <f>F17+F18-F16</f>
        <v>2126827</v>
      </c>
      <c r="G19" s="70">
        <f>G17+G18-G16</f>
        <v>2106247</v>
      </c>
      <c r="H19" s="70">
        <f>H17+H18-H16</f>
        <v>2103973</v>
      </c>
      <c r="I19" s="92">
        <f>I17+I18-I16</f>
        <v>2055308</v>
      </c>
    </row>
    <row r="20" spans="1:9" ht="27" customHeight="1">
      <c r="A20" s="110"/>
      <c r="B20" s="53" t="s">
        <v>131</v>
      </c>
      <c r="C20" s="53"/>
      <c r="D20" s="66" t="s">
        <v>132</v>
      </c>
      <c r="E20" s="73">
        <f>E18/E8</f>
        <v>3.3520398597164207</v>
      </c>
      <c r="F20" s="73">
        <f>F18/F8</f>
        <v>3.2782709565649317</v>
      </c>
      <c r="G20" s="73">
        <f>G18/G8</f>
        <v>3.2498673218673217</v>
      </c>
      <c r="H20" s="73">
        <f>H18/H8</f>
        <v>3.2023030205068799</v>
      </c>
      <c r="I20" s="73">
        <f>I18/I8</f>
        <v>2.980685748582824</v>
      </c>
    </row>
    <row r="21" spans="1:9" ht="27" customHeight="1">
      <c r="A21" s="110"/>
      <c r="B21" s="53" t="s">
        <v>133</v>
      </c>
      <c r="C21" s="53"/>
      <c r="D21" s="66" t="s">
        <v>134</v>
      </c>
      <c r="E21" s="73">
        <f>E19/E8</f>
        <v>3.2921427056534527</v>
      </c>
      <c r="F21" s="73">
        <f>F19/F8</f>
        <v>3.220796193487617</v>
      </c>
      <c r="G21" s="73">
        <f>G19/G8</f>
        <v>3.1846486486486487</v>
      </c>
      <c r="H21" s="73">
        <f>H19/H8</f>
        <v>3.1488776741109246</v>
      </c>
      <c r="I21" s="73">
        <f>I19/I8</f>
        <v>2.8423840363549364</v>
      </c>
    </row>
    <row r="22" spans="1:9" ht="27" customHeight="1">
      <c r="A22" s="110"/>
      <c r="B22" s="53" t="s">
        <v>135</v>
      </c>
      <c r="C22" s="53"/>
      <c r="D22" s="66" t="s">
        <v>136</v>
      </c>
      <c r="E22" s="70">
        <f>E18/E24*1000000</f>
        <v>747730.52640817058</v>
      </c>
      <c r="F22" s="70">
        <f>F18/F24*1000000</f>
        <v>742131.57735956693</v>
      </c>
      <c r="G22" s="70">
        <f>G18/G24*1000000</f>
        <v>736852.48010268167</v>
      </c>
      <c r="H22" s="70">
        <f>H18/H24*1000000</f>
        <v>746307.38864091458</v>
      </c>
      <c r="I22" s="89">
        <f>I18/I24*1000000</f>
        <v>751763.59753317828</v>
      </c>
    </row>
    <row r="23" spans="1:9" ht="27" customHeight="1">
      <c r="A23" s="110"/>
      <c r="B23" s="53" t="s">
        <v>137</v>
      </c>
      <c r="C23" s="53"/>
      <c r="D23" s="66" t="s">
        <v>138</v>
      </c>
      <c r="E23" s="70">
        <f>E19/E24*1000000</f>
        <v>734369.42916225572</v>
      </c>
      <c r="F23" s="70">
        <f>F19/F24*1000000</f>
        <v>729120.50013438577</v>
      </c>
      <c r="G23" s="70">
        <f>G19/G24*1000000</f>
        <v>722065.24839422747</v>
      </c>
      <c r="H23" s="70">
        <f>H19/H24*1000000</f>
        <v>733856.43365612044</v>
      </c>
      <c r="I23" s="89">
        <f>I19/I24*1000000</f>
        <v>716882.29789303069</v>
      </c>
    </row>
    <row r="24" spans="1:9" ht="27" customHeight="1">
      <c r="A24" s="110"/>
      <c r="B24" s="74" t="s">
        <v>139</v>
      </c>
      <c r="C24" s="75"/>
      <c r="D24" s="66" t="s">
        <v>140</v>
      </c>
      <c r="E24" s="70">
        <v>2916976</v>
      </c>
      <c r="F24" s="70">
        <f>E24</f>
        <v>2916976</v>
      </c>
      <c r="G24" s="70">
        <f>F24</f>
        <v>2916976</v>
      </c>
      <c r="H24" s="71">
        <v>2867009</v>
      </c>
      <c r="I24" s="71">
        <v>2867009</v>
      </c>
    </row>
    <row r="25" spans="1:9" ht="27" customHeight="1">
      <c r="A25" s="110"/>
      <c r="B25" s="47" t="s">
        <v>141</v>
      </c>
      <c r="C25" s="47"/>
      <c r="D25" s="47"/>
      <c r="E25" s="70">
        <v>637229</v>
      </c>
      <c r="F25" s="70">
        <v>638994</v>
      </c>
      <c r="G25" s="70">
        <v>639210</v>
      </c>
      <c r="H25" s="70">
        <v>644612</v>
      </c>
      <c r="I25" s="88">
        <v>677029</v>
      </c>
    </row>
    <row r="26" spans="1:9" ht="27" customHeight="1">
      <c r="A26" s="110"/>
      <c r="B26" s="47" t="s">
        <v>142</v>
      </c>
      <c r="C26" s="47"/>
      <c r="D26" s="47"/>
      <c r="E26" s="76">
        <v>0.64500000000000002</v>
      </c>
      <c r="F26" s="76">
        <v>0.64800000000000002</v>
      </c>
      <c r="G26" s="76">
        <v>0.65500000000000003</v>
      </c>
      <c r="H26" s="76">
        <v>0.65500000000000003</v>
      </c>
      <c r="I26" s="77">
        <v>0.63100000000000001</v>
      </c>
    </row>
    <row r="27" spans="1:9" ht="27" customHeight="1">
      <c r="A27" s="110"/>
      <c r="B27" s="47" t="s">
        <v>143</v>
      </c>
      <c r="C27" s="47"/>
      <c r="D27" s="47"/>
      <c r="E27" s="58">
        <v>1.1000000000000001</v>
      </c>
      <c r="F27" s="58">
        <v>1.1000000000000001</v>
      </c>
      <c r="G27" s="58">
        <v>1.1000000000000001</v>
      </c>
      <c r="H27" s="58">
        <v>3.8</v>
      </c>
      <c r="I27" s="55">
        <v>3.1</v>
      </c>
    </row>
    <row r="28" spans="1:9" ht="27" customHeight="1">
      <c r="A28" s="110"/>
      <c r="B28" s="47" t="s">
        <v>144</v>
      </c>
      <c r="C28" s="47"/>
      <c r="D28" s="47"/>
      <c r="E28" s="58">
        <v>93.5</v>
      </c>
      <c r="F28" s="58">
        <v>93.9</v>
      </c>
      <c r="G28" s="58">
        <v>96.6</v>
      </c>
      <c r="H28" s="58">
        <v>94.3</v>
      </c>
      <c r="I28" s="55">
        <v>88.3</v>
      </c>
    </row>
    <row r="29" spans="1:9" ht="27" customHeight="1">
      <c r="A29" s="110"/>
      <c r="B29" s="47" t="s">
        <v>145</v>
      </c>
      <c r="C29" s="47"/>
      <c r="D29" s="47"/>
      <c r="E29" s="58">
        <v>53.6</v>
      </c>
      <c r="F29" s="58">
        <v>54.1</v>
      </c>
      <c r="G29" s="58">
        <v>53.3</v>
      </c>
      <c r="H29" s="58">
        <v>50.5</v>
      </c>
      <c r="I29" s="55">
        <v>47.9</v>
      </c>
    </row>
    <row r="30" spans="1:9" ht="27" customHeight="1">
      <c r="A30" s="110"/>
      <c r="B30" s="110" t="s">
        <v>146</v>
      </c>
      <c r="C30" s="47" t="s">
        <v>147</v>
      </c>
      <c r="D30" s="47"/>
      <c r="E30" s="58">
        <v>0</v>
      </c>
      <c r="F30" s="58">
        <v>0</v>
      </c>
      <c r="G30" s="58">
        <v>0</v>
      </c>
      <c r="H30" s="58">
        <v>0</v>
      </c>
      <c r="I30" s="55">
        <v>0</v>
      </c>
    </row>
    <row r="31" spans="1:9" ht="27" customHeight="1">
      <c r="A31" s="110"/>
      <c r="B31" s="110"/>
      <c r="C31" s="47" t="s">
        <v>148</v>
      </c>
      <c r="D31" s="47"/>
      <c r="E31" s="58">
        <v>0</v>
      </c>
      <c r="F31" s="58">
        <v>0</v>
      </c>
      <c r="G31" s="58">
        <v>0</v>
      </c>
      <c r="H31" s="58">
        <v>0</v>
      </c>
      <c r="I31" s="55">
        <v>0</v>
      </c>
    </row>
    <row r="32" spans="1:9" ht="27" customHeight="1">
      <c r="A32" s="110"/>
      <c r="B32" s="110"/>
      <c r="C32" s="47" t="s">
        <v>149</v>
      </c>
      <c r="D32" s="47"/>
      <c r="E32" s="58">
        <v>10.199999999999999</v>
      </c>
      <c r="F32" s="58">
        <v>9.8000000000000007</v>
      </c>
      <c r="G32" s="58">
        <v>9.6</v>
      </c>
      <c r="H32" s="58">
        <v>9.5</v>
      </c>
      <c r="I32" s="55">
        <v>9.1999999999999993</v>
      </c>
    </row>
    <row r="33" spans="1:9" ht="27" customHeight="1">
      <c r="A33" s="110"/>
      <c r="B33" s="110"/>
      <c r="C33" s="47" t="s">
        <v>150</v>
      </c>
      <c r="D33" s="47"/>
      <c r="E33" s="58">
        <v>213.3</v>
      </c>
      <c r="F33" s="58">
        <v>206.8</v>
      </c>
      <c r="G33" s="58">
        <v>204</v>
      </c>
      <c r="H33" s="58">
        <v>196.9</v>
      </c>
      <c r="I33" s="78">
        <v>172.8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="85" zoomScaleNormal="100" zoomScaleSheetLayoutView="85" workbookViewId="0">
      <pane xSplit="5" ySplit="7" topLeftCell="F20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3" width="13.625" style="2" customWidth="1"/>
    <col min="24" max="27" width="12" style="2" customWidth="1"/>
    <col min="28" max="16384" width="9" style="2"/>
  </cols>
  <sheetData>
    <row r="1" spans="1:27" ht="33.950000000000003" customHeight="1">
      <c r="A1" s="20" t="s">
        <v>0</v>
      </c>
      <c r="B1" s="11"/>
      <c r="C1" s="11"/>
      <c r="D1" s="22" t="s">
        <v>261</v>
      </c>
      <c r="E1" s="13"/>
      <c r="F1" s="13"/>
      <c r="G1" s="13"/>
    </row>
    <row r="2" spans="1:27" ht="15" customHeight="1"/>
    <row r="3" spans="1:27" ht="15" customHeight="1">
      <c r="A3" s="14" t="s">
        <v>151</v>
      </c>
      <c r="B3" s="14"/>
      <c r="C3" s="14"/>
      <c r="D3" s="14"/>
    </row>
    <row r="4" spans="1:27" ht="15" customHeight="1">
      <c r="A4" s="14"/>
      <c r="B4" s="14"/>
      <c r="C4" s="14"/>
      <c r="D4" s="14"/>
    </row>
    <row r="5" spans="1:27" ht="15.95" customHeight="1">
      <c r="A5" s="12" t="s">
        <v>244</v>
      </c>
      <c r="B5" s="12"/>
      <c r="C5" s="12"/>
      <c r="D5" s="12"/>
      <c r="K5" s="15"/>
      <c r="O5" s="15"/>
      <c r="Q5" s="15" t="s">
        <v>47</v>
      </c>
    </row>
    <row r="6" spans="1:27" ht="15.95" customHeight="1">
      <c r="A6" s="121" t="s">
        <v>48</v>
      </c>
      <c r="B6" s="122"/>
      <c r="C6" s="122"/>
      <c r="D6" s="122"/>
      <c r="E6" s="122"/>
      <c r="F6" s="129" t="s">
        <v>262</v>
      </c>
      <c r="G6" s="129"/>
      <c r="H6" s="129" t="s">
        <v>263</v>
      </c>
      <c r="I6" s="129"/>
      <c r="J6" s="129" t="s">
        <v>253</v>
      </c>
      <c r="K6" s="129"/>
      <c r="L6" s="129" t="s">
        <v>254</v>
      </c>
      <c r="M6" s="129"/>
      <c r="N6" s="129" t="s">
        <v>255</v>
      </c>
      <c r="O6" s="129"/>
      <c r="P6" s="129" t="s">
        <v>256</v>
      </c>
      <c r="Q6" s="129"/>
    </row>
    <row r="7" spans="1:27" ht="15.95" customHeight="1">
      <c r="A7" s="122"/>
      <c r="B7" s="122"/>
      <c r="C7" s="122"/>
      <c r="D7" s="122"/>
      <c r="E7" s="122"/>
      <c r="F7" s="102" t="s">
        <v>243</v>
      </c>
      <c r="G7" s="102" t="s">
        <v>247</v>
      </c>
      <c r="H7" s="102" t="s">
        <v>243</v>
      </c>
      <c r="I7" s="102" t="s">
        <v>246</v>
      </c>
      <c r="J7" s="102" t="s">
        <v>243</v>
      </c>
      <c r="K7" s="102" t="s">
        <v>246</v>
      </c>
      <c r="L7" s="102" t="s">
        <v>243</v>
      </c>
      <c r="M7" s="102" t="s">
        <v>246</v>
      </c>
      <c r="N7" s="102" t="s">
        <v>243</v>
      </c>
      <c r="O7" s="102" t="s">
        <v>246</v>
      </c>
      <c r="P7" s="102" t="s">
        <v>243</v>
      </c>
      <c r="Q7" s="102" t="s">
        <v>246</v>
      </c>
    </row>
    <row r="8" spans="1:27" ht="15.95" customHeight="1">
      <c r="A8" s="119" t="s">
        <v>82</v>
      </c>
      <c r="B8" s="61" t="s">
        <v>49</v>
      </c>
      <c r="C8" s="53"/>
      <c r="D8" s="53"/>
      <c r="E8" s="66" t="s">
        <v>40</v>
      </c>
      <c r="F8" s="106">
        <v>3184</v>
      </c>
      <c r="G8" s="106">
        <v>3141</v>
      </c>
      <c r="H8" s="103">
        <f>SUM(H9:H10)</f>
        <v>28058</v>
      </c>
      <c r="I8" s="103">
        <v>25966</v>
      </c>
      <c r="J8" s="103">
        <v>18302</v>
      </c>
      <c r="K8" s="103">
        <v>18782</v>
      </c>
      <c r="L8" s="103">
        <v>12471</v>
      </c>
      <c r="M8" s="103">
        <v>12604</v>
      </c>
      <c r="N8" s="103">
        <v>463</v>
      </c>
      <c r="O8" s="103">
        <v>95</v>
      </c>
      <c r="P8" s="103">
        <v>16481</v>
      </c>
      <c r="Q8" s="103">
        <v>16429</v>
      </c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5.95" customHeight="1">
      <c r="A9" s="119"/>
      <c r="B9" s="63"/>
      <c r="C9" s="53" t="s">
        <v>50</v>
      </c>
      <c r="D9" s="53"/>
      <c r="E9" s="66" t="s">
        <v>41</v>
      </c>
      <c r="F9" s="106">
        <v>3174</v>
      </c>
      <c r="G9" s="106">
        <v>3141</v>
      </c>
      <c r="H9" s="103">
        <v>28021</v>
      </c>
      <c r="I9" s="103">
        <v>25961</v>
      </c>
      <c r="J9" s="103">
        <v>18258</v>
      </c>
      <c r="K9" s="103">
        <v>18245</v>
      </c>
      <c r="L9" s="103">
        <v>12424</v>
      </c>
      <c r="M9" s="103">
        <v>12504</v>
      </c>
      <c r="N9" s="103">
        <v>463</v>
      </c>
      <c r="O9" s="103">
        <v>95</v>
      </c>
      <c r="P9" s="103">
        <v>16478</v>
      </c>
      <c r="Q9" s="103">
        <v>16414</v>
      </c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15.95" customHeight="1">
      <c r="A10" s="119"/>
      <c r="B10" s="62"/>
      <c r="C10" s="53" t="s">
        <v>51</v>
      </c>
      <c r="D10" s="53"/>
      <c r="E10" s="66" t="s">
        <v>42</v>
      </c>
      <c r="F10" s="106">
        <v>10</v>
      </c>
      <c r="G10" s="106">
        <v>0</v>
      </c>
      <c r="H10" s="103">
        <v>37</v>
      </c>
      <c r="I10" s="103">
        <v>5</v>
      </c>
      <c r="J10" s="103">
        <v>44</v>
      </c>
      <c r="K10" s="104">
        <v>537</v>
      </c>
      <c r="L10" s="103">
        <v>47</v>
      </c>
      <c r="M10" s="103">
        <v>101</v>
      </c>
      <c r="N10" s="103">
        <v>0</v>
      </c>
      <c r="O10" s="103">
        <v>0</v>
      </c>
      <c r="P10" s="103">
        <v>3</v>
      </c>
      <c r="Q10" s="103">
        <v>15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5.95" customHeight="1">
      <c r="A11" s="119"/>
      <c r="B11" s="61" t="s">
        <v>52</v>
      </c>
      <c r="C11" s="53"/>
      <c r="D11" s="53"/>
      <c r="E11" s="66" t="s">
        <v>43</v>
      </c>
      <c r="F11" s="106">
        <v>2884</v>
      </c>
      <c r="G11" s="106">
        <v>2939</v>
      </c>
      <c r="H11" s="103">
        <f>SUM(H12:H13)</f>
        <v>24636</v>
      </c>
      <c r="I11" s="103">
        <v>24395</v>
      </c>
      <c r="J11" s="103">
        <v>15524</v>
      </c>
      <c r="K11" s="103">
        <v>15492</v>
      </c>
      <c r="L11" s="103">
        <v>10431</v>
      </c>
      <c r="M11" s="103">
        <v>9752</v>
      </c>
      <c r="N11" s="103">
        <v>919</v>
      </c>
      <c r="O11" s="103">
        <v>48</v>
      </c>
      <c r="P11" s="103">
        <v>15615</v>
      </c>
      <c r="Q11" s="103">
        <v>15229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15.95" customHeight="1">
      <c r="A12" s="119"/>
      <c r="B12" s="63"/>
      <c r="C12" s="53" t="s">
        <v>53</v>
      </c>
      <c r="D12" s="53"/>
      <c r="E12" s="66" t="s">
        <v>44</v>
      </c>
      <c r="F12" s="106">
        <v>2884</v>
      </c>
      <c r="G12" s="106">
        <v>2934</v>
      </c>
      <c r="H12" s="103">
        <v>24627</v>
      </c>
      <c r="I12" s="103">
        <v>24389</v>
      </c>
      <c r="J12" s="103">
        <v>15502</v>
      </c>
      <c r="K12" s="103">
        <v>15249</v>
      </c>
      <c r="L12" s="103">
        <v>9768</v>
      </c>
      <c r="M12" s="103">
        <v>9734</v>
      </c>
      <c r="N12" s="103">
        <v>829</v>
      </c>
      <c r="O12" s="103">
        <v>47</v>
      </c>
      <c r="P12" s="103">
        <v>15553</v>
      </c>
      <c r="Q12" s="103">
        <v>15185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15.95" customHeight="1">
      <c r="A13" s="119"/>
      <c r="B13" s="62"/>
      <c r="C13" s="53" t="s">
        <v>54</v>
      </c>
      <c r="D13" s="53"/>
      <c r="E13" s="66" t="s">
        <v>45</v>
      </c>
      <c r="F13" s="106">
        <v>0</v>
      </c>
      <c r="G13" s="106">
        <v>5</v>
      </c>
      <c r="H13" s="104">
        <v>9</v>
      </c>
      <c r="I13" s="104">
        <v>6</v>
      </c>
      <c r="J13" s="103">
        <v>22</v>
      </c>
      <c r="K13" s="104">
        <v>242</v>
      </c>
      <c r="L13" s="103">
        <v>663</v>
      </c>
      <c r="M13" s="103">
        <v>18</v>
      </c>
      <c r="N13" s="103">
        <v>90</v>
      </c>
      <c r="O13" s="103">
        <v>1</v>
      </c>
      <c r="P13" s="104">
        <v>62</v>
      </c>
      <c r="Q13" s="103">
        <v>44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15.95" customHeight="1">
      <c r="A14" s="119"/>
      <c r="B14" s="53" t="s">
        <v>55</v>
      </c>
      <c r="C14" s="53"/>
      <c r="D14" s="53"/>
      <c r="E14" s="66" t="s">
        <v>152</v>
      </c>
      <c r="F14" s="106">
        <f t="shared" ref="F14:F15" si="0">F9-F12</f>
        <v>290</v>
      </c>
      <c r="G14" s="106">
        <f t="shared" ref="G14:Q15" si="1">G9-G12</f>
        <v>207</v>
      </c>
      <c r="H14" s="103">
        <f>H9-H12</f>
        <v>3394</v>
      </c>
      <c r="I14" s="103">
        <f t="shared" si="1"/>
        <v>1572</v>
      </c>
      <c r="J14" s="103">
        <f t="shared" si="1"/>
        <v>2756</v>
      </c>
      <c r="K14" s="103">
        <f t="shared" si="1"/>
        <v>2996</v>
      </c>
      <c r="L14" s="103">
        <f t="shared" si="1"/>
        <v>2656</v>
      </c>
      <c r="M14" s="103">
        <f t="shared" si="1"/>
        <v>2770</v>
      </c>
      <c r="N14" s="103">
        <f t="shared" si="1"/>
        <v>-366</v>
      </c>
      <c r="O14" s="103">
        <f t="shared" ref="O14:P15" si="2">O9-O12</f>
        <v>48</v>
      </c>
      <c r="P14" s="103">
        <f t="shared" si="2"/>
        <v>925</v>
      </c>
      <c r="Q14" s="103">
        <f t="shared" si="1"/>
        <v>1229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15.95" customHeight="1">
      <c r="A15" s="119"/>
      <c r="B15" s="53" t="s">
        <v>56</v>
      </c>
      <c r="C15" s="53"/>
      <c r="D15" s="53"/>
      <c r="E15" s="66" t="s">
        <v>153</v>
      </c>
      <c r="F15" s="106">
        <f t="shared" si="0"/>
        <v>10</v>
      </c>
      <c r="G15" s="106">
        <f t="shared" si="1"/>
        <v>-5</v>
      </c>
      <c r="H15" s="103">
        <f t="shared" si="1"/>
        <v>28</v>
      </c>
      <c r="I15" s="103">
        <f t="shared" si="1"/>
        <v>-1</v>
      </c>
      <c r="J15" s="103">
        <f t="shared" si="1"/>
        <v>22</v>
      </c>
      <c r="K15" s="103">
        <f t="shared" si="1"/>
        <v>295</v>
      </c>
      <c r="L15" s="103">
        <f t="shared" si="1"/>
        <v>-616</v>
      </c>
      <c r="M15" s="103">
        <f t="shared" si="1"/>
        <v>83</v>
      </c>
      <c r="N15" s="103">
        <f t="shared" si="1"/>
        <v>-90</v>
      </c>
      <c r="O15" s="103">
        <f t="shared" ref="O15" si="3">O10-O13</f>
        <v>-1</v>
      </c>
      <c r="P15" s="103">
        <f t="shared" si="2"/>
        <v>-59</v>
      </c>
      <c r="Q15" s="103">
        <f t="shared" si="1"/>
        <v>-29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15.95" customHeight="1">
      <c r="A16" s="119"/>
      <c r="B16" s="53" t="s">
        <v>57</v>
      </c>
      <c r="C16" s="53"/>
      <c r="D16" s="53"/>
      <c r="E16" s="66" t="s">
        <v>154</v>
      </c>
      <c r="F16" s="106">
        <f t="shared" ref="F16" si="4">F8-F11</f>
        <v>300</v>
      </c>
      <c r="G16" s="106">
        <f t="shared" ref="G16:Q16" si="5">G8-G11</f>
        <v>202</v>
      </c>
      <c r="H16" s="103">
        <f>H8-H11</f>
        <v>3422</v>
      </c>
      <c r="I16" s="103">
        <f t="shared" si="5"/>
        <v>1571</v>
      </c>
      <c r="J16" s="103">
        <f t="shared" si="5"/>
        <v>2778</v>
      </c>
      <c r="K16" s="103">
        <f t="shared" si="5"/>
        <v>3290</v>
      </c>
      <c r="L16" s="103">
        <f t="shared" si="5"/>
        <v>2040</v>
      </c>
      <c r="M16" s="103">
        <f t="shared" si="5"/>
        <v>2852</v>
      </c>
      <c r="N16" s="103">
        <f t="shared" si="5"/>
        <v>-456</v>
      </c>
      <c r="O16" s="103">
        <f t="shared" ref="O16:P16" si="6">O8-O11</f>
        <v>47</v>
      </c>
      <c r="P16" s="103">
        <f t="shared" si="6"/>
        <v>866</v>
      </c>
      <c r="Q16" s="103">
        <f t="shared" si="5"/>
        <v>1200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5.95" customHeight="1">
      <c r="A17" s="119"/>
      <c r="B17" s="53" t="s">
        <v>58</v>
      </c>
      <c r="C17" s="53"/>
      <c r="D17" s="53"/>
      <c r="E17" s="51"/>
      <c r="F17" s="104">
        <v>0</v>
      </c>
      <c r="G17" s="104">
        <v>0</v>
      </c>
      <c r="H17" s="104">
        <v>793</v>
      </c>
      <c r="I17" s="104">
        <v>4037</v>
      </c>
      <c r="J17" s="104">
        <v>0</v>
      </c>
      <c r="K17" s="103">
        <v>0</v>
      </c>
      <c r="L17" s="104">
        <v>0</v>
      </c>
      <c r="M17" s="103">
        <v>0</v>
      </c>
      <c r="N17" s="103">
        <v>0</v>
      </c>
      <c r="O17" s="105">
        <v>0</v>
      </c>
      <c r="P17" s="104">
        <v>0</v>
      </c>
      <c r="Q17" s="105">
        <v>0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5.95" customHeight="1">
      <c r="A18" s="119"/>
      <c r="B18" s="53" t="s">
        <v>59</v>
      </c>
      <c r="C18" s="53"/>
      <c r="D18" s="53"/>
      <c r="E18" s="51"/>
      <c r="F18" s="105">
        <v>0</v>
      </c>
      <c r="G18" s="105">
        <v>0</v>
      </c>
      <c r="H18" s="105"/>
      <c r="I18" s="105"/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5.95" customHeight="1">
      <c r="A19" s="119" t="s">
        <v>83</v>
      </c>
      <c r="B19" s="61" t="s">
        <v>60</v>
      </c>
      <c r="C19" s="53"/>
      <c r="D19" s="53"/>
      <c r="E19" s="66"/>
      <c r="F19" s="106">
        <v>469</v>
      </c>
      <c r="G19" s="106">
        <v>518</v>
      </c>
      <c r="H19" s="103">
        <v>2397</v>
      </c>
      <c r="I19" s="103">
        <v>1960</v>
      </c>
      <c r="J19" s="103">
        <v>2428</v>
      </c>
      <c r="K19" s="103">
        <v>3404</v>
      </c>
      <c r="L19" s="103">
        <v>1262</v>
      </c>
      <c r="M19" s="103">
        <v>1971</v>
      </c>
      <c r="N19" s="103">
        <v>7163</v>
      </c>
      <c r="O19" s="103">
        <v>0</v>
      </c>
      <c r="P19" s="103">
        <v>4950</v>
      </c>
      <c r="Q19" s="103">
        <v>4841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5.95" customHeight="1">
      <c r="A20" s="119"/>
      <c r="B20" s="62"/>
      <c r="C20" s="53" t="s">
        <v>61</v>
      </c>
      <c r="D20" s="53"/>
      <c r="E20" s="66"/>
      <c r="F20" s="106">
        <v>89</v>
      </c>
      <c r="G20" s="106">
        <v>0</v>
      </c>
      <c r="H20" s="103">
        <v>644</v>
      </c>
      <c r="I20" s="103">
        <v>659</v>
      </c>
      <c r="J20" s="103">
        <v>240</v>
      </c>
      <c r="K20" s="104">
        <v>733</v>
      </c>
      <c r="L20" s="103">
        <v>621</v>
      </c>
      <c r="M20" s="103">
        <v>1126</v>
      </c>
      <c r="N20" s="103">
        <v>7097</v>
      </c>
      <c r="O20" s="103">
        <v>0</v>
      </c>
      <c r="P20" s="103">
        <v>1413</v>
      </c>
      <c r="Q20" s="103">
        <v>1462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5.95" customHeight="1">
      <c r="A21" s="119"/>
      <c r="B21" s="79" t="s">
        <v>62</v>
      </c>
      <c r="C21" s="53"/>
      <c r="D21" s="53"/>
      <c r="E21" s="66" t="s">
        <v>155</v>
      </c>
      <c r="F21" s="106">
        <v>469</v>
      </c>
      <c r="G21" s="106">
        <v>518</v>
      </c>
      <c r="H21" s="103">
        <v>2397</v>
      </c>
      <c r="I21" s="103">
        <v>1960</v>
      </c>
      <c r="J21" s="103">
        <v>2428</v>
      </c>
      <c r="K21" s="103">
        <v>3404</v>
      </c>
      <c r="L21" s="103">
        <v>1262</v>
      </c>
      <c r="M21" s="103">
        <v>1971</v>
      </c>
      <c r="N21" s="103">
        <v>7163</v>
      </c>
      <c r="O21" s="103">
        <v>0</v>
      </c>
      <c r="P21" s="103">
        <v>4950</v>
      </c>
      <c r="Q21" s="103">
        <v>4841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5.95" customHeight="1">
      <c r="A22" s="119"/>
      <c r="B22" s="61" t="s">
        <v>63</v>
      </c>
      <c r="C22" s="53"/>
      <c r="D22" s="53"/>
      <c r="E22" s="66" t="s">
        <v>156</v>
      </c>
      <c r="F22" s="106">
        <v>1525</v>
      </c>
      <c r="G22" s="106">
        <v>1918</v>
      </c>
      <c r="H22" s="103">
        <v>3843</v>
      </c>
      <c r="I22" s="103">
        <v>3334</v>
      </c>
      <c r="J22" s="103">
        <v>9395</v>
      </c>
      <c r="K22" s="103">
        <v>11582</v>
      </c>
      <c r="L22" s="103">
        <v>7665</v>
      </c>
      <c r="M22" s="103">
        <v>8709</v>
      </c>
      <c r="N22" s="103">
        <v>7263</v>
      </c>
      <c r="O22" s="103">
        <v>11</v>
      </c>
      <c r="P22" s="103">
        <v>6959</v>
      </c>
      <c r="Q22" s="103">
        <v>7114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5.95" customHeight="1">
      <c r="A23" s="119"/>
      <c r="B23" s="62" t="s">
        <v>64</v>
      </c>
      <c r="C23" s="53" t="s">
        <v>65</v>
      </c>
      <c r="D23" s="53"/>
      <c r="E23" s="66"/>
      <c r="F23" s="106">
        <v>375</v>
      </c>
      <c r="G23" s="106">
        <v>367</v>
      </c>
      <c r="H23" s="103">
        <v>2193</v>
      </c>
      <c r="I23" s="103">
        <v>2115</v>
      </c>
      <c r="J23" s="103">
        <v>3154</v>
      </c>
      <c r="K23" s="103">
        <v>3021</v>
      </c>
      <c r="L23" s="103">
        <v>2995</v>
      </c>
      <c r="M23" s="103">
        <v>4381</v>
      </c>
      <c r="N23" s="103">
        <v>0</v>
      </c>
      <c r="O23" s="103">
        <v>0</v>
      </c>
      <c r="P23" s="103">
        <v>2398</v>
      </c>
      <c r="Q23" s="103">
        <v>2434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5.95" customHeight="1">
      <c r="A24" s="119"/>
      <c r="B24" s="53" t="s">
        <v>157</v>
      </c>
      <c r="C24" s="53"/>
      <c r="D24" s="53"/>
      <c r="E24" s="66" t="s">
        <v>158</v>
      </c>
      <c r="F24" s="106">
        <f>F21-F22</f>
        <v>-1056</v>
      </c>
      <c r="G24" s="106">
        <f t="shared" ref="G24:Q24" si="7">G21-G22</f>
        <v>-1400</v>
      </c>
      <c r="H24" s="103">
        <f t="shared" si="7"/>
        <v>-1446</v>
      </c>
      <c r="I24" s="103">
        <f t="shared" si="7"/>
        <v>-1374</v>
      </c>
      <c r="J24" s="103">
        <f t="shared" si="7"/>
        <v>-6967</v>
      </c>
      <c r="K24" s="103">
        <f t="shared" si="7"/>
        <v>-8178</v>
      </c>
      <c r="L24" s="103">
        <f t="shared" si="7"/>
        <v>-6403</v>
      </c>
      <c r="M24" s="103">
        <f t="shared" si="7"/>
        <v>-6738</v>
      </c>
      <c r="N24" s="103">
        <f t="shared" si="7"/>
        <v>-100</v>
      </c>
      <c r="O24" s="103">
        <f t="shared" ref="O24:P24" si="8">O21-O22</f>
        <v>-11</v>
      </c>
      <c r="P24" s="103">
        <f t="shared" si="8"/>
        <v>-2009</v>
      </c>
      <c r="Q24" s="103">
        <f t="shared" si="7"/>
        <v>-2273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5.95" customHeight="1">
      <c r="A25" s="119"/>
      <c r="B25" s="61" t="s">
        <v>66</v>
      </c>
      <c r="C25" s="61"/>
      <c r="D25" s="61"/>
      <c r="E25" s="123" t="s">
        <v>159</v>
      </c>
      <c r="F25" s="126">
        <v>1056</v>
      </c>
      <c r="G25" s="126">
        <v>1400</v>
      </c>
      <c r="H25" s="126">
        <v>1446</v>
      </c>
      <c r="I25" s="126">
        <v>1374</v>
      </c>
      <c r="J25" s="126">
        <v>6967</v>
      </c>
      <c r="K25" s="126">
        <v>8178</v>
      </c>
      <c r="L25" s="126">
        <v>6403</v>
      </c>
      <c r="M25" s="126">
        <v>6737</v>
      </c>
      <c r="N25" s="126">
        <v>100</v>
      </c>
      <c r="O25" s="126">
        <v>11</v>
      </c>
      <c r="P25" s="126">
        <v>2009</v>
      </c>
      <c r="Q25" s="126">
        <v>2273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5.95" customHeight="1">
      <c r="A26" s="119"/>
      <c r="B26" s="79" t="s">
        <v>67</v>
      </c>
      <c r="C26" s="79"/>
      <c r="D26" s="79"/>
      <c r="E26" s="124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5.95" customHeight="1">
      <c r="A27" s="119"/>
      <c r="B27" s="53" t="s">
        <v>160</v>
      </c>
      <c r="C27" s="53"/>
      <c r="D27" s="53"/>
      <c r="E27" s="66" t="s">
        <v>161</v>
      </c>
      <c r="F27" s="106">
        <f t="shared" ref="F27:Q27" si="9">F24+F25</f>
        <v>0</v>
      </c>
      <c r="G27" s="106">
        <f t="shared" si="9"/>
        <v>0</v>
      </c>
      <c r="H27" s="103">
        <f t="shared" si="9"/>
        <v>0</v>
      </c>
      <c r="I27" s="103">
        <f t="shared" si="9"/>
        <v>0</v>
      </c>
      <c r="J27" s="103">
        <f t="shared" si="9"/>
        <v>0</v>
      </c>
      <c r="K27" s="103">
        <f t="shared" si="9"/>
        <v>0</v>
      </c>
      <c r="L27" s="103">
        <f t="shared" si="9"/>
        <v>0</v>
      </c>
      <c r="M27" s="103">
        <f t="shared" si="9"/>
        <v>-1</v>
      </c>
      <c r="N27" s="103">
        <f t="shared" si="9"/>
        <v>0</v>
      </c>
      <c r="O27" s="103">
        <f t="shared" ref="O27" si="10">O24+O25</f>
        <v>0</v>
      </c>
      <c r="P27" s="103">
        <f t="shared" si="9"/>
        <v>0</v>
      </c>
      <c r="Q27" s="103">
        <f t="shared" si="9"/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5.95" customHeight="1">
      <c r="A28" s="8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5.95" customHeight="1">
      <c r="A29" s="12"/>
      <c r="F29" s="107"/>
      <c r="G29" s="107"/>
      <c r="H29" s="107"/>
      <c r="I29" s="107"/>
      <c r="J29" s="108"/>
      <c r="K29" s="108"/>
      <c r="L29" s="107"/>
      <c r="M29" s="107"/>
      <c r="N29" s="107"/>
      <c r="O29" s="108" t="s">
        <v>106</v>
      </c>
      <c r="P29" s="107"/>
      <c r="Q29" s="108" t="s">
        <v>162</v>
      </c>
      <c r="R29" s="27"/>
      <c r="S29" s="27"/>
      <c r="T29" s="27"/>
      <c r="U29" s="27"/>
      <c r="V29" s="27"/>
      <c r="W29" s="27"/>
      <c r="X29" s="27"/>
      <c r="Y29" s="27"/>
      <c r="Z29" s="27"/>
      <c r="AA29" s="28"/>
    </row>
    <row r="30" spans="1:27" ht="15.95" customHeight="1">
      <c r="A30" s="122" t="s">
        <v>68</v>
      </c>
      <c r="B30" s="122"/>
      <c r="C30" s="122"/>
      <c r="D30" s="122"/>
      <c r="E30" s="122"/>
      <c r="F30" s="128" t="s">
        <v>257</v>
      </c>
      <c r="G30" s="128"/>
      <c r="H30" s="128" t="s">
        <v>258</v>
      </c>
      <c r="I30" s="128"/>
      <c r="J30" s="128" t="s">
        <v>259</v>
      </c>
      <c r="K30" s="128"/>
      <c r="L30" s="128" t="s">
        <v>264</v>
      </c>
      <c r="M30" s="128"/>
      <c r="N30" s="128"/>
      <c r="O30" s="128"/>
      <c r="P30" s="128"/>
      <c r="Q30" s="128"/>
      <c r="R30" s="29"/>
      <c r="S30" s="27"/>
      <c r="T30" s="29"/>
      <c r="U30" s="27"/>
      <c r="V30" s="29"/>
      <c r="W30" s="27"/>
      <c r="X30" s="29"/>
      <c r="Y30" s="27"/>
      <c r="Z30" s="29"/>
      <c r="AA30" s="27"/>
    </row>
    <row r="31" spans="1:27" ht="15.95" customHeight="1">
      <c r="A31" s="122"/>
      <c r="B31" s="122"/>
      <c r="C31" s="122"/>
      <c r="D31" s="122"/>
      <c r="E31" s="122"/>
      <c r="F31" s="102" t="s">
        <v>243</v>
      </c>
      <c r="G31" s="102" t="s">
        <v>246</v>
      </c>
      <c r="H31" s="102" t="s">
        <v>243</v>
      </c>
      <c r="I31" s="102" t="s">
        <v>246</v>
      </c>
      <c r="J31" s="102" t="s">
        <v>243</v>
      </c>
      <c r="K31" s="102" t="s">
        <v>246</v>
      </c>
      <c r="L31" s="102" t="s">
        <v>243</v>
      </c>
      <c r="M31" s="102" t="s">
        <v>246</v>
      </c>
      <c r="N31" s="102" t="s">
        <v>243</v>
      </c>
      <c r="O31" s="102" t="s">
        <v>246</v>
      </c>
      <c r="P31" s="102" t="s">
        <v>243</v>
      </c>
      <c r="Q31" s="102" t="s">
        <v>246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5.95" customHeight="1">
      <c r="A32" s="119" t="s">
        <v>84</v>
      </c>
      <c r="B32" s="61" t="s">
        <v>49</v>
      </c>
      <c r="C32" s="53"/>
      <c r="D32" s="53"/>
      <c r="E32" s="66" t="s">
        <v>40</v>
      </c>
      <c r="F32" s="106">
        <v>3749</v>
      </c>
      <c r="G32" s="106">
        <v>3525</v>
      </c>
      <c r="H32" s="103"/>
      <c r="I32" s="103"/>
      <c r="J32" s="103">
        <v>2037</v>
      </c>
      <c r="K32" s="103">
        <v>1645</v>
      </c>
      <c r="L32" s="103">
        <v>17172</v>
      </c>
      <c r="M32" s="103">
        <v>14313</v>
      </c>
      <c r="N32" s="103"/>
      <c r="O32" s="103"/>
      <c r="P32" s="103"/>
      <c r="Q32" s="103"/>
      <c r="R32" s="31"/>
      <c r="S32" s="31"/>
      <c r="T32" s="31"/>
      <c r="U32" s="31"/>
      <c r="V32" s="32"/>
      <c r="W32" s="32"/>
      <c r="X32" s="31"/>
      <c r="Y32" s="31"/>
      <c r="Z32" s="32"/>
      <c r="AA32" s="32"/>
    </row>
    <row r="33" spans="1:27" ht="15.95" customHeight="1">
      <c r="A33" s="125"/>
      <c r="B33" s="63"/>
      <c r="C33" s="61" t="s">
        <v>69</v>
      </c>
      <c r="D33" s="53"/>
      <c r="E33" s="66"/>
      <c r="F33" s="106">
        <v>3749</v>
      </c>
      <c r="G33" s="106">
        <v>3525</v>
      </c>
      <c r="H33" s="103"/>
      <c r="I33" s="103"/>
      <c r="J33" s="103">
        <v>1435</v>
      </c>
      <c r="K33" s="103">
        <v>1316</v>
      </c>
      <c r="L33" s="103">
        <v>16713</v>
      </c>
      <c r="M33" s="103">
        <v>13872</v>
      </c>
      <c r="N33" s="103"/>
      <c r="O33" s="103"/>
      <c r="P33" s="103"/>
      <c r="Q33" s="103"/>
      <c r="R33" s="31"/>
      <c r="S33" s="31"/>
      <c r="T33" s="31"/>
      <c r="U33" s="31"/>
      <c r="V33" s="32"/>
      <c r="W33" s="32"/>
      <c r="X33" s="31"/>
      <c r="Y33" s="31"/>
      <c r="Z33" s="32"/>
      <c r="AA33" s="32"/>
    </row>
    <row r="34" spans="1:27" ht="15.95" customHeight="1">
      <c r="A34" s="125"/>
      <c r="B34" s="63"/>
      <c r="C34" s="62"/>
      <c r="D34" s="53" t="s">
        <v>70</v>
      </c>
      <c r="E34" s="66"/>
      <c r="F34" s="106">
        <v>1608</v>
      </c>
      <c r="G34" s="106">
        <v>119</v>
      </c>
      <c r="H34" s="103"/>
      <c r="I34" s="103"/>
      <c r="J34" s="103">
        <v>1281</v>
      </c>
      <c r="K34" s="103">
        <v>1170</v>
      </c>
      <c r="L34" s="103">
        <v>16564</v>
      </c>
      <c r="M34" s="103">
        <v>13560</v>
      </c>
      <c r="N34" s="103"/>
      <c r="O34" s="103"/>
      <c r="P34" s="103"/>
      <c r="Q34" s="103"/>
      <c r="R34" s="31"/>
      <c r="S34" s="31"/>
      <c r="T34" s="31"/>
      <c r="U34" s="31"/>
      <c r="V34" s="32"/>
      <c r="W34" s="32"/>
      <c r="X34" s="31"/>
      <c r="Y34" s="31"/>
      <c r="Z34" s="32"/>
      <c r="AA34" s="32"/>
    </row>
    <row r="35" spans="1:27" ht="15.95" customHeight="1">
      <c r="A35" s="125"/>
      <c r="B35" s="62"/>
      <c r="C35" s="79" t="s">
        <v>71</v>
      </c>
      <c r="D35" s="53"/>
      <c r="E35" s="66"/>
      <c r="F35" s="106">
        <v>0</v>
      </c>
      <c r="G35" s="106">
        <v>0</v>
      </c>
      <c r="H35" s="103"/>
      <c r="I35" s="103"/>
      <c r="J35" s="103">
        <v>602</v>
      </c>
      <c r="K35" s="103">
        <v>329</v>
      </c>
      <c r="L35" s="103">
        <v>459</v>
      </c>
      <c r="M35" s="103">
        <v>441</v>
      </c>
      <c r="N35" s="103"/>
      <c r="O35" s="103"/>
      <c r="P35" s="103"/>
      <c r="Q35" s="103"/>
      <c r="R35" s="31"/>
      <c r="S35" s="31"/>
      <c r="T35" s="31"/>
      <c r="U35" s="31"/>
      <c r="V35" s="32"/>
      <c r="W35" s="32"/>
      <c r="X35" s="31"/>
      <c r="Y35" s="31"/>
      <c r="Z35" s="32"/>
      <c r="AA35" s="32"/>
    </row>
    <row r="36" spans="1:27" ht="15.95" customHeight="1">
      <c r="A36" s="125"/>
      <c r="B36" s="61" t="s">
        <v>52</v>
      </c>
      <c r="C36" s="53"/>
      <c r="D36" s="53"/>
      <c r="E36" s="66" t="s">
        <v>41</v>
      </c>
      <c r="F36" s="106">
        <v>1730</v>
      </c>
      <c r="G36" s="106">
        <v>2608</v>
      </c>
      <c r="H36" s="103"/>
      <c r="I36" s="103"/>
      <c r="J36" s="103">
        <v>1478</v>
      </c>
      <c r="K36" s="103">
        <v>1385</v>
      </c>
      <c r="L36" s="103">
        <v>8</v>
      </c>
      <c r="M36" s="103">
        <v>12</v>
      </c>
      <c r="N36" s="103"/>
      <c r="O36" s="103"/>
      <c r="P36" s="103"/>
      <c r="Q36" s="103"/>
      <c r="R36" s="31"/>
      <c r="S36" s="31"/>
      <c r="T36" s="31"/>
      <c r="U36" s="31"/>
      <c r="V36" s="31"/>
      <c r="W36" s="31"/>
      <c r="X36" s="31"/>
      <c r="Y36" s="31"/>
      <c r="Z36" s="32"/>
      <c r="AA36" s="32"/>
    </row>
    <row r="37" spans="1:27" ht="15.95" customHeight="1">
      <c r="A37" s="125"/>
      <c r="B37" s="63"/>
      <c r="C37" s="53" t="s">
        <v>72</v>
      </c>
      <c r="D37" s="53"/>
      <c r="E37" s="66"/>
      <c r="F37" s="106">
        <v>1711</v>
      </c>
      <c r="G37" s="106">
        <v>2589</v>
      </c>
      <c r="H37" s="103"/>
      <c r="I37" s="103"/>
      <c r="J37" s="103">
        <v>1384</v>
      </c>
      <c r="K37" s="103">
        <v>1258</v>
      </c>
      <c r="L37" s="103">
        <v>8</v>
      </c>
      <c r="M37" s="103">
        <v>12</v>
      </c>
      <c r="N37" s="103"/>
      <c r="O37" s="103"/>
      <c r="P37" s="103"/>
      <c r="Q37" s="103"/>
      <c r="R37" s="31"/>
      <c r="S37" s="31"/>
      <c r="T37" s="31"/>
      <c r="U37" s="31"/>
      <c r="V37" s="31"/>
      <c r="W37" s="31"/>
      <c r="X37" s="31"/>
      <c r="Y37" s="31"/>
      <c r="Z37" s="32"/>
      <c r="AA37" s="32"/>
    </row>
    <row r="38" spans="1:27" ht="15.95" customHeight="1">
      <c r="A38" s="125"/>
      <c r="B38" s="62"/>
      <c r="C38" s="53" t="s">
        <v>73</v>
      </c>
      <c r="D38" s="53"/>
      <c r="E38" s="66"/>
      <c r="F38" s="106">
        <v>19</v>
      </c>
      <c r="G38" s="106">
        <v>19</v>
      </c>
      <c r="H38" s="103"/>
      <c r="I38" s="103"/>
      <c r="J38" s="103">
        <v>94</v>
      </c>
      <c r="K38" s="103">
        <v>127</v>
      </c>
      <c r="L38" s="103">
        <v>0</v>
      </c>
      <c r="M38" s="103">
        <v>0</v>
      </c>
      <c r="N38" s="103"/>
      <c r="O38" s="103"/>
      <c r="P38" s="103"/>
      <c r="Q38" s="103"/>
      <c r="R38" s="31"/>
      <c r="S38" s="31"/>
      <c r="T38" s="32"/>
      <c r="U38" s="32"/>
      <c r="V38" s="31"/>
      <c r="W38" s="31"/>
      <c r="X38" s="31"/>
      <c r="Y38" s="31"/>
      <c r="Z38" s="32"/>
      <c r="AA38" s="32"/>
    </row>
    <row r="39" spans="1:27" ht="15.95" customHeight="1">
      <c r="A39" s="125"/>
      <c r="B39" s="47" t="s">
        <v>74</v>
      </c>
      <c r="C39" s="47"/>
      <c r="D39" s="47"/>
      <c r="E39" s="66" t="s">
        <v>163</v>
      </c>
      <c r="F39" s="106">
        <f t="shared" ref="F39:Q39" si="11">F32-F36</f>
        <v>2019</v>
      </c>
      <c r="G39" s="106">
        <f t="shared" si="11"/>
        <v>917</v>
      </c>
      <c r="H39" s="103">
        <f t="shared" si="11"/>
        <v>0</v>
      </c>
      <c r="I39" s="103">
        <f t="shared" si="11"/>
        <v>0</v>
      </c>
      <c r="J39" s="103">
        <f t="shared" si="11"/>
        <v>559</v>
      </c>
      <c r="K39" s="103">
        <f t="shared" si="11"/>
        <v>260</v>
      </c>
      <c r="L39" s="103">
        <f t="shared" si="11"/>
        <v>17164</v>
      </c>
      <c r="M39" s="103">
        <f t="shared" si="11"/>
        <v>14301</v>
      </c>
      <c r="N39" s="103">
        <f t="shared" ref="N39:O39" si="12">N32-N36</f>
        <v>0</v>
      </c>
      <c r="O39" s="103">
        <f t="shared" si="12"/>
        <v>0</v>
      </c>
      <c r="P39" s="103">
        <f t="shared" si="11"/>
        <v>0</v>
      </c>
      <c r="Q39" s="103">
        <f t="shared" si="11"/>
        <v>0</v>
      </c>
      <c r="R39" s="31"/>
      <c r="S39" s="31"/>
      <c r="T39" s="31"/>
      <c r="U39" s="31"/>
      <c r="V39" s="31"/>
      <c r="W39" s="31"/>
      <c r="X39" s="31"/>
      <c r="Y39" s="31"/>
      <c r="Z39" s="32"/>
      <c r="AA39" s="32"/>
    </row>
    <row r="40" spans="1:27" ht="15.95" customHeight="1">
      <c r="A40" s="119" t="s">
        <v>85</v>
      </c>
      <c r="B40" s="61" t="s">
        <v>75</v>
      </c>
      <c r="C40" s="53"/>
      <c r="D40" s="53"/>
      <c r="E40" s="66" t="s">
        <v>43</v>
      </c>
      <c r="F40" s="106">
        <v>1170</v>
      </c>
      <c r="G40" s="106">
        <v>1972</v>
      </c>
      <c r="H40" s="103">
        <v>55</v>
      </c>
      <c r="I40" s="103">
        <v>55</v>
      </c>
      <c r="J40" s="103">
        <v>4244</v>
      </c>
      <c r="K40" s="103">
        <v>5273</v>
      </c>
      <c r="L40" s="103">
        <v>11696</v>
      </c>
      <c r="M40" s="103">
        <v>59401</v>
      </c>
      <c r="N40" s="103"/>
      <c r="O40" s="103"/>
      <c r="P40" s="103"/>
      <c r="Q40" s="103"/>
      <c r="R40" s="31"/>
      <c r="S40" s="31"/>
      <c r="T40" s="31"/>
      <c r="U40" s="31"/>
      <c r="V40" s="32"/>
      <c r="W40" s="32"/>
      <c r="X40" s="32"/>
      <c r="Y40" s="32"/>
      <c r="Z40" s="31"/>
      <c r="AA40" s="31"/>
    </row>
    <row r="41" spans="1:27" ht="15.95" customHeight="1">
      <c r="A41" s="120"/>
      <c r="B41" s="62"/>
      <c r="C41" s="53" t="s">
        <v>76</v>
      </c>
      <c r="D41" s="53"/>
      <c r="E41" s="66"/>
      <c r="F41" s="105">
        <v>274</v>
      </c>
      <c r="G41" s="105">
        <v>1063</v>
      </c>
      <c r="H41" s="105"/>
      <c r="I41" s="105"/>
      <c r="J41" s="105">
        <v>2896</v>
      </c>
      <c r="K41" s="105">
        <v>3846</v>
      </c>
      <c r="L41" s="103">
        <v>1137</v>
      </c>
      <c r="M41" s="103">
        <v>46946</v>
      </c>
      <c r="N41" s="103"/>
      <c r="O41" s="103"/>
      <c r="P41" s="103"/>
      <c r="Q41" s="103"/>
      <c r="R41" s="32"/>
      <c r="S41" s="32"/>
      <c r="T41" s="32"/>
      <c r="U41" s="32"/>
      <c r="V41" s="32"/>
      <c r="W41" s="32"/>
      <c r="X41" s="32"/>
      <c r="Y41" s="32"/>
      <c r="Z41" s="31"/>
      <c r="AA41" s="31"/>
    </row>
    <row r="42" spans="1:27" ht="15.95" customHeight="1">
      <c r="A42" s="120"/>
      <c r="B42" s="61" t="s">
        <v>63</v>
      </c>
      <c r="C42" s="53"/>
      <c r="D42" s="53"/>
      <c r="E42" s="66" t="s">
        <v>44</v>
      </c>
      <c r="F42" s="106">
        <v>3085</v>
      </c>
      <c r="G42" s="106">
        <v>2198</v>
      </c>
      <c r="H42" s="103">
        <v>55</v>
      </c>
      <c r="I42" s="103">
        <v>55</v>
      </c>
      <c r="J42" s="103">
        <v>4431</v>
      </c>
      <c r="K42" s="103">
        <v>5536</v>
      </c>
      <c r="L42" s="103">
        <v>25058</v>
      </c>
      <c r="M42" s="103">
        <v>71054</v>
      </c>
      <c r="N42" s="103"/>
      <c r="O42" s="103"/>
      <c r="P42" s="103"/>
      <c r="Q42" s="103"/>
      <c r="R42" s="31"/>
      <c r="S42" s="31"/>
      <c r="T42" s="31"/>
      <c r="U42" s="31"/>
      <c r="V42" s="32"/>
      <c r="W42" s="32"/>
      <c r="X42" s="31"/>
      <c r="Y42" s="31"/>
      <c r="Z42" s="31"/>
      <c r="AA42" s="31"/>
    </row>
    <row r="43" spans="1:27" ht="15.95" customHeight="1">
      <c r="A43" s="120"/>
      <c r="B43" s="62"/>
      <c r="C43" s="53" t="s">
        <v>77</v>
      </c>
      <c r="D43" s="53"/>
      <c r="E43" s="66"/>
      <c r="F43" s="106">
        <v>2438</v>
      </c>
      <c r="G43" s="106">
        <v>1378</v>
      </c>
      <c r="H43" s="103">
        <v>44</v>
      </c>
      <c r="I43" s="103">
        <v>43</v>
      </c>
      <c r="J43" s="103">
        <v>2770</v>
      </c>
      <c r="K43" s="103">
        <v>4225</v>
      </c>
      <c r="L43" s="103">
        <v>15985</v>
      </c>
      <c r="M43" s="103">
        <v>57952</v>
      </c>
      <c r="N43" s="103"/>
      <c r="O43" s="103"/>
      <c r="P43" s="103"/>
      <c r="Q43" s="103"/>
      <c r="R43" s="31"/>
      <c r="S43" s="31"/>
      <c r="T43" s="32"/>
      <c r="U43" s="31"/>
      <c r="V43" s="32"/>
      <c r="W43" s="32"/>
      <c r="X43" s="31"/>
      <c r="Y43" s="31"/>
      <c r="Z43" s="32"/>
      <c r="AA43" s="32"/>
    </row>
    <row r="44" spans="1:27" ht="15.95" customHeight="1">
      <c r="A44" s="120"/>
      <c r="B44" s="53" t="s">
        <v>74</v>
      </c>
      <c r="C44" s="53"/>
      <c r="D44" s="53"/>
      <c r="E44" s="66" t="s">
        <v>164</v>
      </c>
      <c r="F44" s="105">
        <f t="shared" ref="F44:Q44" si="13">F40-F42</f>
        <v>-1915</v>
      </c>
      <c r="G44" s="105">
        <f t="shared" si="13"/>
        <v>-226</v>
      </c>
      <c r="H44" s="105">
        <f t="shared" si="13"/>
        <v>0</v>
      </c>
      <c r="I44" s="105">
        <f t="shared" si="13"/>
        <v>0</v>
      </c>
      <c r="J44" s="105">
        <f t="shared" si="13"/>
        <v>-187</v>
      </c>
      <c r="K44" s="105">
        <f t="shared" si="13"/>
        <v>-263</v>
      </c>
      <c r="L44" s="105">
        <f t="shared" ref="L44" si="14">L40-L42</f>
        <v>-13362</v>
      </c>
      <c r="M44" s="105">
        <f t="shared" si="13"/>
        <v>-11653</v>
      </c>
      <c r="N44" s="105">
        <f t="shared" ref="N44:O44" si="15">N40-N42</f>
        <v>0</v>
      </c>
      <c r="O44" s="105">
        <f t="shared" si="15"/>
        <v>0</v>
      </c>
      <c r="P44" s="105">
        <f t="shared" si="13"/>
        <v>0</v>
      </c>
      <c r="Q44" s="105">
        <f t="shared" si="13"/>
        <v>0</v>
      </c>
      <c r="R44" s="32"/>
      <c r="S44" s="32"/>
      <c r="T44" s="31"/>
      <c r="U44" s="31"/>
      <c r="V44" s="32"/>
      <c r="W44" s="32"/>
      <c r="X44" s="31"/>
      <c r="Y44" s="31"/>
      <c r="Z44" s="31"/>
      <c r="AA44" s="31"/>
    </row>
    <row r="45" spans="1:27" ht="15.95" customHeight="1">
      <c r="A45" s="119" t="s">
        <v>86</v>
      </c>
      <c r="B45" s="47" t="s">
        <v>78</v>
      </c>
      <c r="C45" s="47"/>
      <c r="D45" s="47"/>
      <c r="E45" s="66" t="s">
        <v>165</v>
      </c>
      <c r="F45" s="106">
        <f t="shared" ref="F45:Q45" si="16">F39+F44</f>
        <v>104</v>
      </c>
      <c r="G45" s="106">
        <f t="shared" si="16"/>
        <v>691</v>
      </c>
      <c r="H45" s="103">
        <f t="shared" si="16"/>
        <v>0</v>
      </c>
      <c r="I45" s="103">
        <f t="shared" si="16"/>
        <v>0</v>
      </c>
      <c r="J45" s="103">
        <f t="shared" si="16"/>
        <v>372</v>
      </c>
      <c r="K45" s="103">
        <f t="shared" si="16"/>
        <v>-3</v>
      </c>
      <c r="L45" s="103">
        <f t="shared" ref="L45" si="17">L39+L44</f>
        <v>3802</v>
      </c>
      <c r="M45" s="103">
        <f t="shared" si="16"/>
        <v>2648</v>
      </c>
      <c r="N45" s="103">
        <f t="shared" ref="N45:O45" si="18">N39+N44</f>
        <v>0</v>
      </c>
      <c r="O45" s="103">
        <f t="shared" si="18"/>
        <v>0</v>
      </c>
      <c r="P45" s="103">
        <f t="shared" si="16"/>
        <v>0</v>
      </c>
      <c r="Q45" s="103">
        <f t="shared" si="16"/>
        <v>0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5.95" customHeight="1">
      <c r="A46" s="120"/>
      <c r="B46" s="53" t="s">
        <v>79</v>
      </c>
      <c r="C46" s="53"/>
      <c r="D46" s="53"/>
      <c r="E46" s="53"/>
      <c r="F46" s="105"/>
      <c r="G46" s="105"/>
      <c r="H46" s="105"/>
      <c r="I46" s="105"/>
      <c r="J46" s="105"/>
      <c r="K46" s="105"/>
      <c r="L46" s="103"/>
      <c r="M46" s="103"/>
      <c r="N46" s="105"/>
      <c r="O46" s="105"/>
      <c r="P46" s="105"/>
      <c r="Q46" s="105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ht="15.95" customHeight="1">
      <c r="A47" s="120"/>
      <c r="B47" s="53" t="s">
        <v>80</v>
      </c>
      <c r="C47" s="53"/>
      <c r="D47" s="53"/>
      <c r="E47" s="53"/>
      <c r="F47" s="106">
        <v>1776</v>
      </c>
      <c r="G47" s="106">
        <v>2712</v>
      </c>
      <c r="H47" s="103"/>
      <c r="I47" s="103"/>
      <c r="J47" s="103">
        <v>470</v>
      </c>
      <c r="K47" s="103">
        <v>98</v>
      </c>
      <c r="L47" s="103">
        <v>306</v>
      </c>
      <c r="M47" s="103">
        <v>814.03899999999999</v>
      </c>
      <c r="N47" s="103"/>
      <c r="O47" s="103"/>
      <c r="P47" s="103"/>
      <c r="Q47" s="103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15.95" customHeight="1">
      <c r="A48" s="120"/>
      <c r="B48" s="53" t="s">
        <v>81</v>
      </c>
      <c r="C48" s="53"/>
      <c r="D48" s="53"/>
      <c r="E48" s="53"/>
      <c r="F48" s="106"/>
      <c r="G48" s="106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17" ht="15.95" customHeight="1">
      <c r="A49" s="8" t="s">
        <v>166</v>
      </c>
      <c r="O49" s="6"/>
      <c r="Q49" s="6"/>
    </row>
    <row r="50" spans="1:17" ht="15.95" customHeight="1">
      <c r="A50" s="8"/>
    </row>
  </sheetData>
  <mergeCells count="32">
    <mergeCell ref="N6:O6"/>
    <mergeCell ref="N25:N26"/>
    <mergeCell ref="O25:O26"/>
    <mergeCell ref="N30:O30"/>
    <mergeCell ref="J6:K6"/>
    <mergeCell ref="L6:M6"/>
    <mergeCell ref="P6:Q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P25:P26"/>
    <mergeCell ref="A6:E7"/>
    <mergeCell ref="F6:G6"/>
    <mergeCell ref="H6:I6"/>
    <mergeCell ref="A32:A39"/>
    <mergeCell ref="A40:A44"/>
    <mergeCell ref="A45:A48"/>
    <mergeCell ref="Q25:Q26"/>
    <mergeCell ref="A30:E31"/>
    <mergeCell ref="F30:G30"/>
    <mergeCell ref="H30:I30"/>
    <mergeCell ref="J30:K30"/>
    <mergeCell ref="L30:M30"/>
    <mergeCell ref="P30:Q30"/>
  </mergeCells>
  <phoneticPr fontId="16"/>
  <conditionalFormatting sqref="J30:K30">
    <cfRule type="expression" dxfId="7" priority="8">
      <formula>_xlfn.ISFORMULA(J30)</formula>
    </cfRule>
  </conditionalFormatting>
  <conditionalFormatting sqref="H30:I30">
    <cfRule type="expression" dxfId="6" priority="7">
      <formula>_xlfn.ISFORMULA(H30)</formula>
    </cfRule>
  </conditionalFormatting>
  <conditionalFormatting sqref="J8:J13">
    <cfRule type="expression" dxfId="5" priority="6">
      <formula>_xlfn.ISFORMULA(J8)</formula>
    </cfRule>
  </conditionalFormatting>
  <conditionalFormatting sqref="J19:J23">
    <cfRule type="expression" dxfId="4" priority="5">
      <formula>_xlfn.ISFORMULA(J19)</formula>
    </cfRule>
  </conditionalFormatting>
  <conditionalFormatting sqref="L8:L13">
    <cfRule type="expression" dxfId="3" priority="4">
      <formula>_xlfn.ISFORMULA(L8)</formula>
    </cfRule>
  </conditionalFormatting>
  <conditionalFormatting sqref="L19:L23">
    <cfRule type="expression" dxfId="2" priority="3">
      <formula>_xlfn.ISFORMULA(L19)</formula>
    </cfRule>
  </conditionalFormatting>
  <conditionalFormatting sqref="N8:N13">
    <cfRule type="expression" dxfId="1" priority="2">
      <formula>_xlfn.ISFORMULA(N8)</formula>
    </cfRule>
  </conditionalFormatting>
  <conditionalFormatting sqref="N19:N23">
    <cfRule type="expression" dxfId="0" priority="1">
      <formula>_xlfn.ISFORMULA(N19)</formula>
    </cfRule>
  </conditionalFormatting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topLeftCell="A31" zoomScaleNormal="100" zoomScaleSheetLayoutView="100" workbookViewId="0">
      <selection activeCell="E6" sqref="E6:F6"/>
    </sheetView>
  </sheetViews>
  <sheetFormatPr defaultColWidth="9"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41" t="s">
        <v>261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245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5"/>
      <c r="E6" s="131" t="s">
        <v>265</v>
      </c>
      <c r="F6" s="131"/>
      <c r="G6" s="131" t="s">
        <v>266</v>
      </c>
      <c r="H6" s="131"/>
      <c r="I6" s="132" t="s">
        <v>267</v>
      </c>
      <c r="J6" s="133"/>
      <c r="K6" s="131" t="s">
        <v>268</v>
      </c>
      <c r="L6" s="131"/>
      <c r="M6" s="131"/>
      <c r="N6" s="131"/>
    </row>
    <row r="7" spans="1:14" ht="15" customHeight="1">
      <c r="A7" s="18"/>
      <c r="B7" s="19"/>
      <c r="C7" s="19"/>
      <c r="D7" s="60"/>
      <c r="E7" s="36" t="s">
        <v>243</v>
      </c>
      <c r="F7" s="36" t="s">
        <v>246</v>
      </c>
      <c r="G7" s="36" t="s">
        <v>243</v>
      </c>
      <c r="H7" s="36" t="s">
        <v>246</v>
      </c>
      <c r="I7" s="36" t="s">
        <v>243</v>
      </c>
      <c r="J7" s="36" t="s">
        <v>246</v>
      </c>
      <c r="K7" s="36" t="s">
        <v>243</v>
      </c>
      <c r="L7" s="36" t="s">
        <v>246</v>
      </c>
      <c r="M7" s="36" t="s">
        <v>243</v>
      </c>
      <c r="N7" s="36" t="s">
        <v>246</v>
      </c>
    </row>
    <row r="8" spans="1:14" ht="18" customHeight="1">
      <c r="A8" s="110" t="s">
        <v>169</v>
      </c>
      <c r="B8" s="80" t="s">
        <v>170</v>
      </c>
      <c r="C8" s="81"/>
      <c r="D8" s="81"/>
      <c r="E8" s="109">
        <v>1</v>
      </c>
      <c r="F8" s="109">
        <v>1</v>
      </c>
      <c r="G8" s="109">
        <v>2</v>
      </c>
      <c r="H8" s="109">
        <v>2</v>
      </c>
      <c r="I8" s="109">
        <v>15</v>
      </c>
      <c r="J8" s="109">
        <v>15</v>
      </c>
      <c r="K8" s="109">
        <v>29</v>
      </c>
      <c r="L8" s="109">
        <v>29</v>
      </c>
      <c r="M8" s="109"/>
      <c r="N8" s="82"/>
    </row>
    <row r="9" spans="1:14" ht="18" customHeight="1">
      <c r="A9" s="110"/>
      <c r="B9" s="110" t="s">
        <v>171</v>
      </c>
      <c r="C9" s="53" t="s">
        <v>172</v>
      </c>
      <c r="D9" s="53"/>
      <c r="E9" s="109">
        <v>30</v>
      </c>
      <c r="F9" s="109">
        <v>30</v>
      </c>
      <c r="G9" s="109">
        <v>10039</v>
      </c>
      <c r="H9" s="109">
        <v>10039</v>
      </c>
      <c r="I9" s="109">
        <v>300</v>
      </c>
      <c r="J9" s="109">
        <v>300</v>
      </c>
      <c r="K9" s="109">
        <v>2948</v>
      </c>
      <c r="L9" s="109">
        <v>2948</v>
      </c>
      <c r="M9" s="109"/>
      <c r="N9" s="82"/>
    </row>
    <row r="10" spans="1:14" ht="18" customHeight="1">
      <c r="A10" s="110"/>
      <c r="B10" s="110"/>
      <c r="C10" s="53" t="s">
        <v>173</v>
      </c>
      <c r="D10" s="53"/>
      <c r="E10" s="109">
        <v>30</v>
      </c>
      <c r="F10" s="109">
        <v>30</v>
      </c>
      <c r="G10" s="109">
        <v>8308</v>
      </c>
      <c r="H10" s="109">
        <v>8308</v>
      </c>
      <c r="I10" s="109">
        <v>150</v>
      </c>
      <c r="J10" s="109">
        <v>150</v>
      </c>
      <c r="K10" s="109">
        <v>1561</v>
      </c>
      <c r="L10" s="109">
        <v>1561</v>
      </c>
      <c r="M10" s="109"/>
      <c r="N10" s="82"/>
    </row>
    <row r="11" spans="1:14" ht="18" customHeight="1">
      <c r="A11" s="110"/>
      <c r="B11" s="110"/>
      <c r="C11" s="53" t="s">
        <v>174</v>
      </c>
      <c r="D11" s="53"/>
      <c r="E11" s="109">
        <v>0</v>
      </c>
      <c r="F11" s="109">
        <v>0</v>
      </c>
      <c r="G11" s="109">
        <v>1731</v>
      </c>
      <c r="H11" s="109">
        <v>1731</v>
      </c>
      <c r="I11" s="109">
        <v>6</v>
      </c>
      <c r="J11" s="109">
        <v>6</v>
      </c>
      <c r="K11" s="109">
        <v>392</v>
      </c>
      <c r="L11" s="109">
        <v>392</v>
      </c>
      <c r="M11" s="109"/>
      <c r="N11" s="82"/>
    </row>
    <row r="12" spans="1:14" ht="18" customHeight="1">
      <c r="A12" s="110"/>
      <c r="B12" s="110"/>
      <c r="C12" s="53" t="s">
        <v>175</v>
      </c>
      <c r="D12" s="53"/>
      <c r="E12" s="109">
        <v>0</v>
      </c>
      <c r="F12" s="109">
        <v>0</v>
      </c>
      <c r="G12" s="109"/>
      <c r="H12" s="109"/>
      <c r="I12" s="109">
        <v>144</v>
      </c>
      <c r="J12" s="109">
        <v>144</v>
      </c>
      <c r="K12" s="109">
        <v>988</v>
      </c>
      <c r="L12" s="109">
        <v>988</v>
      </c>
      <c r="M12" s="109"/>
      <c r="N12" s="82"/>
    </row>
    <row r="13" spans="1:14" ht="18" customHeight="1">
      <c r="A13" s="110"/>
      <c r="B13" s="110"/>
      <c r="C13" s="53" t="s">
        <v>176</v>
      </c>
      <c r="D13" s="53"/>
      <c r="E13" s="109">
        <v>0</v>
      </c>
      <c r="F13" s="109">
        <v>0</v>
      </c>
      <c r="G13" s="109"/>
      <c r="H13" s="109"/>
      <c r="I13" s="109">
        <v>0</v>
      </c>
      <c r="J13" s="109">
        <v>0</v>
      </c>
      <c r="K13" s="109">
        <v>0</v>
      </c>
      <c r="L13" s="109">
        <v>0</v>
      </c>
      <c r="M13" s="109"/>
      <c r="N13" s="82"/>
    </row>
    <row r="14" spans="1:14" ht="18" customHeight="1">
      <c r="A14" s="110"/>
      <c r="B14" s="110"/>
      <c r="C14" s="53" t="s">
        <v>177</v>
      </c>
      <c r="D14" s="53"/>
      <c r="E14" s="109">
        <v>0</v>
      </c>
      <c r="F14" s="109">
        <v>0</v>
      </c>
      <c r="G14" s="109"/>
      <c r="H14" s="109"/>
      <c r="I14" s="109">
        <v>0</v>
      </c>
      <c r="J14" s="109">
        <v>0</v>
      </c>
      <c r="K14" s="109">
        <v>7</v>
      </c>
      <c r="L14" s="109">
        <v>7</v>
      </c>
      <c r="M14" s="109"/>
      <c r="N14" s="82"/>
    </row>
    <row r="15" spans="1:14" ht="18" customHeight="1">
      <c r="A15" s="110" t="s">
        <v>178</v>
      </c>
      <c r="B15" s="110" t="s">
        <v>179</v>
      </c>
      <c r="C15" s="53" t="s">
        <v>180</v>
      </c>
      <c r="D15" s="53"/>
      <c r="E15" s="56">
        <v>6102</v>
      </c>
      <c r="F15" s="56">
        <v>6034</v>
      </c>
      <c r="G15" s="56">
        <v>581</v>
      </c>
      <c r="H15" s="56">
        <v>593</v>
      </c>
      <c r="I15" s="56">
        <v>1755</v>
      </c>
      <c r="J15" s="56">
        <v>1801</v>
      </c>
      <c r="K15" s="56">
        <v>2043</v>
      </c>
      <c r="L15" s="56">
        <v>1741</v>
      </c>
      <c r="M15" s="56"/>
      <c r="N15" s="54"/>
    </row>
    <row r="16" spans="1:14" ht="18" customHeight="1">
      <c r="A16" s="110"/>
      <c r="B16" s="110"/>
      <c r="C16" s="53" t="s">
        <v>181</v>
      </c>
      <c r="D16" s="53"/>
      <c r="E16" s="56">
        <v>8689</v>
      </c>
      <c r="F16" s="56">
        <v>8689</v>
      </c>
      <c r="G16" s="56">
        <v>21186</v>
      </c>
      <c r="H16" s="56">
        <v>21163</v>
      </c>
      <c r="I16" s="56">
        <v>3934</v>
      </c>
      <c r="J16" s="56">
        <v>3422</v>
      </c>
      <c r="K16" s="56">
        <v>4466</v>
      </c>
      <c r="L16" s="56">
        <v>4525</v>
      </c>
      <c r="M16" s="56"/>
      <c r="N16" s="54"/>
    </row>
    <row r="17" spans="1:15" ht="18" customHeight="1">
      <c r="A17" s="110"/>
      <c r="B17" s="110"/>
      <c r="C17" s="53" t="s">
        <v>182</v>
      </c>
      <c r="D17" s="53"/>
      <c r="E17" s="56">
        <v>0</v>
      </c>
      <c r="F17" s="56">
        <v>0</v>
      </c>
      <c r="G17" s="56"/>
      <c r="H17" s="56"/>
      <c r="I17" s="56">
        <v>0</v>
      </c>
      <c r="J17" s="56" t="s">
        <v>269</v>
      </c>
      <c r="K17" s="56">
        <v>0</v>
      </c>
      <c r="L17" s="56" t="s">
        <v>269</v>
      </c>
      <c r="M17" s="56"/>
      <c r="N17" s="54"/>
    </row>
    <row r="18" spans="1:15" ht="18" customHeight="1">
      <c r="A18" s="110"/>
      <c r="B18" s="110"/>
      <c r="C18" s="53" t="s">
        <v>183</v>
      </c>
      <c r="D18" s="53"/>
      <c r="E18" s="56">
        <v>14790</v>
      </c>
      <c r="F18" s="56">
        <v>14723</v>
      </c>
      <c r="G18" s="56">
        <v>21768</v>
      </c>
      <c r="H18" s="56">
        <v>21756</v>
      </c>
      <c r="I18" s="56">
        <v>5689</v>
      </c>
      <c r="J18" s="56">
        <v>5223</v>
      </c>
      <c r="K18" s="56">
        <v>6509</v>
      </c>
      <c r="L18" s="56">
        <v>6266</v>
      </c>
      <c r="M18" s="56"/>
      <c r="N18" s="54"/>
    </row>
    <row r="19" spans="1:15" ht="18" customHeight="1">
      <c r="A19" s="110"/>
      <c r="B19" s="110" t="s">
        <v>184</v>
      </c>
      <c r="C19" s="53" t="s">
        <v>185</v>
      </c>
      <c r="D19" s="53"/>
      <c r="E19" s="56">
        <v>390</v>
      </c>
      <c r="F19" s="56">
        <v>388</v>
      </c>
      <c r="G19" s="56">
        <v>178</v>
      </c>
      <c r="H19" s="56">
        <v>78</v>
      </c>
      <c r="I19" s="56">
        <v>295</v>
      </c>
      <c r="J19" s="56">
        <v>173</v>
      </c>
      <c r="K19" s="56">
        <v>651</v>
      </c>
      <c r="L19" s="56">
        <v>567</v>
      </c>
      <c r="M19" s="56"/>
      <c r="N19" s="54"/>
    </row>
    <row r="20" spans="1:15" ht="18" customHeight="1">
      <c r="A20" s="110"/>
      <c r="B20" s="110"/>
      <c r="C20" s="53" t="s">
        <v>186</v>
      </c>
      <c r="D20" s="53"/>
      <c r="E20" s="56">
        <v>9759</v>
      </c>
      <c r="F20" s="56">
        <v>9946</v>
      </c>
      <c r="G20" s="56">
        <v>1004</v>
      </c>
      <c r="H20" s="56">
        <v>1249</v>
      </c>
      <c r="I20" s="56">
        <v>1311</v>
      </c>
      <c r="J20" s="56">
        <v>1397</v>
      </c>
      <c r="K20" s="56">
        <v>374</v>
      </c>
      <c r="L20" s="56">
        <v>435</v>
      </c>
      <c r="M20" s="56"/>
      <c r="N20" s="54"/>
    </row>
    <row r="21" spans="1:15" ht="18" customHeight="1">
      <c r="A21" s="110"/>
      <c r="B21" s="110"/>
      <c r="C21" s="53" t="s">
        <v>187</v>
      </c>
      <c r="D21" s="53"/>
      <c r="E21" s="97">
        <v>0</v>
      </c>
      <c r="F21" s="97">
        <v>0</v>
      </c>
      <c r="G21" s="97">
        <v>10549</v>
      </c>
      <c r="H21" s="97">
        <v>10399</v>
      </c>
      <c r="I21" s="97">
        <v>0</v>
      </c>
      <c r="J21" s="97" t="s">
        <v>269</v>
      </c>
      <c r="K21" s="97">
        <v>0</v>
      </c>
      <c r="L21" s="97" t="s">
        <v>269</v>
      </c>
      <c r="M21" s="97"/>
      <c r="N21" s="83"/>
    </row>
    <row r="22" spans="1:15" ht="18" customHeight="1">
      <c r="A22" s="110"/>
      <c r="B22" s="110"/>
      <c r="C22" s="47" t="s">
        <v>188</v>
      </c>
      <c r="D22" s="47"/>
      <c r="E22" s="56">
        <v>10149</v>
      </c>
      <c r="F22" s="56">
        <v>10334</v>
      </c>
      <c r="G22" s="56">
        <v>11731</v>
      </c>
      <c r="H22" s="56">
        <v>11726</v>
      </c>
      <c r="I22" s="56">
        <v>1606</v>
      </c>
      <c r="J22" s="56">
        <v>1571</v>
      </c>
      <c r="K22" s="56">
        <v>1025</v>
      </c>
      <c r="L22" s="56">
        <v>1002</v>
      </c>
      <c r="M22" s="56"/>
      <c r="N22" s="54"/>
    </row>
    <row r="23" spans="1:15" ht="18" customHeight="1">
      <c r="A23" s="110"/>
      <c r="B23" s="110" t="s">
        <v>189</v>
      </c>
      <c r="C23" s="53" t="s">
        <v>190</v>
      </c>
      <c r="D23" s="53"/>
      <c r="E23" s="56">
        <v>30</v>
      </c>
      <c r="F23" s="56">
        <v>30</v>
      </c>
      <c r="G23" s="56">
        <v>10040</v>
      </c>
      <c r="H23" s="56">
        <v>10039</v>
      </c>
      <c r="I23" s="56">
        <v>300</v>
      </c>
      <c r="J23" s="56">
        <v>300</v>
      </c>
      <c r="K23" s="56">
        <v>2948</v>
      </c>
      <c r="L23" s="56">
        <v>2948</v>
      </c>
      <c r="M23" s="56"/>
      <c r="N23" s="54"/>
    </row>
    <row r="24" spans="1:15" ht="18" customHeight="1">
      <c r="A24" s="110"/>
      <c r="B24" s="110"/>
      <c r="C24" s="53" t="s">
        <v>191</v>
      </c>
      <c r="D24" s="53"/>
      <c r="E24" s="56">
        <v>0</v>
      </c>
      <c r="F24" s="56">
        <v>0</v>
      </c>
      <c r="G24" s="56">
        <v>-3</v>
      </c>
      <c r="H24" s="56">
        <v>-9</v>
      </c>
      <c r="I24" s="56">
        <v>3783</v>
      </c>
      <c r="J24" s="56">
        <v>3352</v>
      </c>
      <c r="K24" s="56">
        <v>2540</v>
      </c>
      <c r="L24" s="56">
        <v>2320</v>
      </c>
      <c r="M24" s="56"/>
      <c r="N24" s="54"/>
    </row>
    <row r="25" spans="1:15" ht="18" customHeight="1">
      <c r="A25" s="110"/>
      <c r="B25" s="110"/>
      <c r="C25" s="53" t="s">
        <v>192</v>
      </c>
      <c r="D25" s="53"/>
      <c r="E25" s="56">
        <v>4612</v>
      </c>
      <c r="F25" s="56">
        <v>4359</v>
      </c>
      <c r="G25" s="56"/>
      <c r="H25" s="56"/>
      <c r="I25" s="97">
        <v>0</v>
      </c>
      <c r="J25" s="56"/>
      <c r="K25" s="56">
        <v>0</v>
      </c>
      <c r="L25" s="56">
        <v>0</v>
      </c>
      <c r="M25" s="56"/>
      <c r="N25" s="54"/>
    </row>
    <row r="26" spans="1:15" ht="18" customHeight="1">
      <c r="A26" s="110"/>
      <c r="B26" s="110"/>
      <c r="C26" s="53" t="s">
        <v>193</v>
      </c>
      <c r="D26" s="53"/>
      <c r="E26" s="56">
        <v>4642</v>
      </c>
      <c r="F26" s="56">
        <v>4389</v>
      </c>
      <c r="G26" s="56">
        <v>10037</v>
      </c>
      <c r="H26" s="56">
        <v>10030</v>
      </c>
      <c r="I26" s="56">
        <v>4083</v>
      </c>
      <c r="J26" s="56">
        <v>3652</v>
      </c>
      <c r="K26" s="56">
        <v>5484</v>
      </c>
      <c r="L26" s="56">
        <v>5264</v>
      </c>
      <c r="M26" s="56"/>
      <c r="N26" s="54"/>
    </row>
    <row r="27" spans="1:15" ht="18" customHeight="1">
      <c r="A27" s="110"/>
      <c r="B27" s="53" t="s">
        <v>194</v>
      </c>
      <c r="C27" s="53"/>
      <c r="D27" s="53"/>
      <c r="E27" s="56">
        <v>14790</v>
      </c>
      <c r="F27" s="56">
        <v>14723</v>
      </c>
      <c r="G27" s="56">
        <v>21768</v>
      </c>
      <c r="H27" s="56">
        <v>21756</v>
      </c>
      <c r="I27" s="56">
        <v>5689</v>
      </c>
      <c r="J27" s="56">
        <v>5223</v>
      </c>
      <c r="K27" s="56">
        <v>6509</v>
      </c>
      <c r="L27" s="56">
        <v>6266</v>
      </c>
      <c r="M27" s="56"/>
      <c r="N27" s="54"/>
    </row>
    <row r="28" spans="1:15" ht="18" customHeight="1">
      <c r="A28" s="110" t="s">
        <v>195</v>
      </c>
      <c r="B28" s="110" t="s">
        <v>196</v>
      </c>
      <c r="C28" s="53" t="s">
        <v>197</v>
      </c>
      <c r="D28" s="84" t="s">
        <v>40</v>
      </c>
      <c r="E28" s="56">
        <v>1240</v>
      </c>
      <c r="F28" s="56">
        <v>1519</v>
      </c>
      <c r="G28" s="56">
        <v>823</v>
      </c>
      <c r="H28" s="56">
        <v>762</v>
      </c>
      <c r="I28" s="56">
        <v>3012</v>
      </c>
      <c r="J28" s="56">
        <v>2446</v>
      </c>
      <c r="K28" s="56">
        <v>3709</v>
      </c>
      <c r="L28" s="56">
        <v>3328</v>
      </c>
      <c r="M28" s="56"/>
      <c r="N28" s="54"/>
    </row>
    <row r="29" spans="1:15" ht="18" customHeight="1">
      <c r="A29" s="110"/>
      <c r="B29" s="110"/>
      <c r="C29" s="53" t="s">
        <v>198</v>
      </c>
      <c r="D29" s="84" t="s">
        <v>41</v>
      </c>
      <c r="E29" s="56">
        <v>922</v>
      </c>
      <c r="F29" s="56">
        <v>1198</v>
      </c>
      <c r="G29" s="56">
        <v>463</v>
      </c>
      <c r="H29" s="56">
        <v>506</v>
      </c>
      <c r="I29" s="56">
        <v>1832</v>
      </c>
      <c r="J29" s="56">
        <v>1663</v>
      </c>
      <c r="K29" s="56">
        <v>3175</v>
      </c>
      <c r="L29" s="56">
        <v>2849</v>
      </c>
      <c r="M29" s="56"/>
      <c r="N29" s="54"/>
    </row>
    <row r="30" spans="1:15" ht="18" customHeight="1">
      <c r="A30" s="110"/>
      <c r="B30" s="110"/>
      <c r="C30" s="53" t="s">
        <v>199</v>
      </c>
      <c r="D30" s="84" t="s">
        <v>200</v>
      </c>
      <c r="E30" s="56">
        <v>66</v>
      </c>
      <c r="F30" s="56">
        <v>70</v>
      </c>
      <c r="G30" s="56">
        <v>196</v>
      </c>
      <c r="H30" s="56">
        <v>214</v>
      </c>
      <c r="I30" s="56">
        <v>560</v>
      </c>
      <c r="J30" s="56">
        <v>553</v>
      </c>
      <c r="K30" s="56">
        <v>221</v>
      </c>
      <c r="L30" s="56">
        <v>226</v>
      </c>
      <c r="M30" s="56"/>
      <c r="N30" s="54"/>
    </row>
    <row r="31" spans="1:15" ht="18" customHeight="1">
      <c r="A31" s="110"/>
      <c r="B31" s="110"/>
      <c r="C31" s="47" t="s">
        <v>201</v>
      </c>
      <c r="D31" s="84" t="s">
        <v>202</v>
      </c>
      <c r="E31" s="56">
        <f t="shared" ref="E31" si="0">E28-E29-E30</f>
        <v>252</v>
      </c>
      <c r="F31" s="56">
        <f t="shared" ref="F31:N31" si="1">F28-F29-F30</f>
        <v>251</v>
      </c>
      <c r="G31" s="56">
        <f t="shared" si="1"/>
        <v>164</v>
      </c>
      <c r="H31" s="56">
        <f t="shared" si="1"/>
        <v>42</v>
      </c>
      <c r="I31" s="56">
        <f t="shared" si="1"/>
        <v>620</v>
      </c>
      <c r="J31" s="56">
        <f t="shared" si="1"/>
        <v>230</v>
      </c>
      <c r="K31" s="56">
        <f t="shared" si="1"/>
        <v>313</v>
      </c>
      <c r="L31" s="56">
        <f t="shared" si="1"/>
        <v>253</v>
      </c>
      <c r="M31" s="56">
        <f t="shared" si="1"/>
        <v>0</v>
      </c>
      <c r="N31" s="54">
        <f t="shared" si="1"/>
        <v>0</v>
      </c>
      <c r="O31" s="7"/>
    </row>
    <row r="32" spans="1:15" ht="18" customHeight="1">
      <c r="A32" s="110"/>
      <c r="B32" s="110"/>
      <c r="C32" s="53" t="s">
        <v>203</v>
      </c>
      <c r="D32" s="84" t="s">
        <v>204</v>
      </c>
      <c r="E32" s="56">
        <v>0</v>
      </c>
      <c r="F32" s="56">
        <v>1</v>
      </c>
      <c r="G32" s="56">
        <v>2</v>
      </c>
      <c r="H32" s="56">
        <v>82</v>
      </c>
      <c r="I32" s="56">
        <v>26</v>
      </c>
      <c r="J32" s="56">
        <v>19</v>
      </c>
      <c r="K32" s="56">
        <v>7</v>
      </c>
      <c r="L32" s="56">
        <v>9</v>
      </c>
      <c r="M32" s="56"/>
      <c r="N32" s="54"/>
    </row>
    <row r="33" spans="1:14" ht="18" customHeight="1">
      <c r="A33" s="110"/>
      <c r="B33" s="110"/>
      <c r="C33" s="53" t="s">
        <v>205</v>
      </c>
      <c r="D33" s="84" t="s">
        <v>206</v>
      </c>
      <c r="E33" s="56">
        <v>0</v>
      </c>
      <c r="F33" s="56">
        <v>0</v>
      </c>
      <c r="G33" s="56">
        <v>159</v>
      </c>
      <c r="H33" s="56">
        <v>121</v>
      </c>
      <c r="I33" s="56">
        <v>9</v>
      </c>
      <c r="J33" s="56">
        <v>5</v>
      </c>
      <c r="K33" s="56">
        <v>1</v>
      </c>
      <c r="L33" s="56">
        <v>2</v>
      </c>
      <c r="M33" s="56"/>
      <c r="N33" s="54"/>
    </row>
    <row r="34" spans="1:14" ht="18" customHeight="1">
      <c r="A34" s="110"/>
      <c r="B34" s="110"/>
      <c r="C34" s="47" t="s">
        <v>207</v>
      </c>
      <c r="D34" s="84" t="s">
        <v>208</v>
      </c>
      <c r="E34" s="56">
        <f t="shared" ref="E34" si="2">E31+E32-E33</f>
        <v>252</v>
      </c>
      <c r="F34" s="56">
        <f t="shared" ref="F34:N34" si="3">F31+F32-F33</f>
        <v>252</v>
      </c>
      <c r="G34" s="56">
        <f t="shared" si="3"/>
        <v>7</v>
      </c>
      <c r="H34" s="56">
        <f t="shared" si="3"/>
        <v>3</v>
      </c>
      <c r="I34" s="56">
        <f t="shared" si="3"/>
        <v>637</v>
      </c>
      <c r="J34" s="56">
        <f t="shared" si="3"/>
        <v>244</v>
      </c>
      <c r="K34" s="56">
        <f t="shared" si="3"/>
        <v>319</v>
      </c>
      <c r="L34" s="56">
        <f t="shared" si="3"/>
        <v>260</v>
      </c>
      <c r="M34" s="56">
        <f t="shared" si="3"/>
        <v>0</v>
      </c>
      <c r="N34" s="54">
        <f t="shared" si="3"/>
        <v>0</v>
      </c>
    </row>
    <row r="35" spans="1:14" ht="18" customHeight="1">
      <c r="A35" s="110"/>
      <c r="B35" s="110" t="s">
        <v>209</v>
      </c>
      <c r="C35" s="53" t="s">
        <v>210</v>
      </c>
      <c r="D35" s="84" t="s">
        <v>211</v>
      </c>
      <c r="E35" s="56">
        <v>0</v>
      </c>
      <c r="F35" s="56">
        <v>0</v>
      </c>
      <c r="G35" s="56"/>
      <c r="H35" s="56"/>
      <c r="I35" s="56">
        <v>0</v>
      </c>
      <c r="J35" s="56">
        <v>93</v>
      </c>
      <c r="K35" s="56">
        <v>0</v>
      </c>
      <c r="L35" s="56">
        <v>0</v>
      </c>
      <c r="M35" s="56"/>
      <c r="N35" s="54"/>
    </row>
    <row r="36" spans="1:14" ht="18" customHeight="1">
      <c r="A36" s="110"/>
      <c r="B36" s="110"/>
      <c r="C36" s="53" t="s">
        <v>212</v>
      </c>
      <c r="D36" s="84" t="s">
        <v>213</v>
      </c>
      <c r="E36" s="56">
        <v>0</v>
      </c>
      <c r="F36" s="56">
        <v>0</v>
      </c>
      <c r="G36" s="56"/>
      <c r="H36" s="56"/>
      <c r="I36" s="56">
        <v>0</v>
      </c>
      <c r="J36" s="56">
        <v>2</v>
      </c>
      <c r="K36" s="56">
        <v>0</v>
      </c>
      <c r="L36" s="56">
        <v>0</v>
      </c>
      <c r="M36" s="56"/>
      <c r="N36" s="54"/>
    </row>
    <row r="37" spans="1:14" ht="18" customHeight="1">
      <c r="A37" s="110"/>
      <c r="B37" s="110"/>
      <c r="C37" s="53" t="s">
        <v>214</v>
      </c>
      <c r="D37" s="84" t="s">
        <v>215</v>
      </c>
      <c r="E37" s="56">
        <f t="shared" ref="E37" si="4">E34+E35-E36</f>
        <v>252</v>
      </c>
      <c r="F37" s="56">
        <f t="shared" ref="F37:N37" si="5">F34+F35-F36</f>
        <v>252</v>
      </c>
      <c r="G37" s="56">
        <f t="shared" si="5"/>
        <v>7</v>
      </c>
      <c r="H37" s="56">
        <f t="shared" si="5"/>
        <v>3</v>
      </c>
      <c r="I37" s="56">
        <f t="shared" si="5"/>
        <v>637</v>
      </c>
      <c r="J37" s="56">
        <f t="shared" si="5"/>
        <v>335</v>
      </c>
      <c r="K37" s="56">
        <f t="shared" si="5"/>
        <v>319</v>
      </c>
      <c r="L37" s="56">
        <f t="shared" si="5"/>
        <v>260</v>
      </c>
      <c r="M37" s="56">
        <f t="shared" si="5"/>
        <v>0</v>
      </c>
      <c r="N37" s="54">
        <f t="shared" si="5"/>
        <v>0</v>
      </c>
    </row>
    <row r="38" spans="1:14" ht="18" customHeight="1">
      <c r="A38" s="110"/>
      <c r="B38" s="110"/>
      <c r="C38" s="53" t="s">
        <v>216</v>
      </c>
      <c r="D38" s="84" t="s">
        <v>217</v>
      </c>
      <c r="E38" s="56">
        <v>0</v>
      </c>
      <c r="F38" s="56">
        <v>0</v>
      </c>
      <c r="G38" s="56"/>
      <c r="H38" s="56"/>
      <c r="I38" s="56">
        <v>0</v>
      </c>
      <c r="J38" s="56">
        <v>0</v>
      </c>
      <c r="K38" s="56">
        <v>0</v>
      </c>
      <c r="L38" s="56">
        <v>0</v>
      </c>
      <c r="M38" s="56"/>
      <c r="N38" s="54"/>
    </row>
    <row r="39" spans="1:14" ht="18" customHeight="1">
      <c r="A39" s="110"/>
      <c r="B39" s="110"/>
      <c r="C39" s="53" t="s">
        <v>218</v>
      </c>
      <c r="D39" s="84" t="s">
        <v>219</v>
      </c>
      <c r="E39" s="56">
        <v>0</v>
      </c>
      <c r="F39" s="56">
        <v>0</v>
      </c>
      <c r="G39" s="56"/>
      <c r="H39" s="56"/>
      <c r="I39" s="56">
        <v>0</v>
      </c>
      <c r="J39" s="56">
        <v>0</v>
      </c>
      <c r="K39" s="56">
        <v>0</v>
      </c>
      <c r="L39" s="56">
        <v>0</v>
      </c>
      <c r="M39" s="56"/>
      <c r="N39" s="54"/>
    </row>
    <row r="40" spans="1:14" ht="18" customHeight="1">
      <c r="A40" s="110"/>
      <c r="B40" s="110"/>
      <c r="C40" s="53" t="s">
        <v>220</v>
      </c>
      <c r="D40" s="84" t="s">
        <v>221</v>
      </c>
      <c r="E40" s="56">
        <v>0</v>
      </c>
      <c r="F40" s="56">
        <v>0</v>
      </c>
      <c r="G40" s="56"/>
      <c r="H40" s="56"/>
      <c r="I40" s="56">
        <v>206</v>
      </c>
      <c r="J40" s="56">
        <v>99</v>
      </c>
      <c r="K40" s="56">
        <v>99</v>
      </c>
      <c r="L40" s="56">
        <v>81</v>
      </c>
      <c r="M40" s="56"/>
      <c r="N40" s="54"/>
    </row>
    <row r="41" spans="1:14" ht="18" customHeight="1">
      <c r="A41" s="110"/>
      <c r="B41" s="110"/>
      <c r="C41" s="47" t="s">
        <v>222</v>
      </c>
      <c r="D41" s="84" t="s">
        <v>223</v>
      </c>
      <c r="E41" s="56">
        <f t="shared" ref="E41" si="6">E34+E35-E36-E40</f>
        <v>252</v>
      </c>
      <c r="F41" s="56">
        <f t="shared" ref="F41:N41" si="7">F34+F35-F36-F40</f>
        <v>252</v>
      </c>
      <c r="G41" s="56">
        <f t="shared" si="7"/>
        <v>7</v>
      </c>
      <c r="H41" s="56">
        <f t="shared" si="7"/>
        <v>3</v>
      </c>
      <c r="I41" s="56">
        <f t="shared" si="7"/>
        <v>431</v>
      </c>
      <c r="J41" s="56">
        <f t="shared" si="7"/>
        <v>236</v>
      </c>
      <c r="K41" s="56">
        <f t="shared" si="7"/>
        <v>220</v>
      </c>
      <c r="L41" s="56">
        <f t="shared" si="7"/>
        <v>179</v>
      </c>
      <c r="M41" s="56">
        <f t="shared" si="7"/>
        <v>0</v>
      </c>
      <c r="N41" s="54">
        <f t="shared" si="7"/>
        <v>0</v>
      </c>
    </row>
    <row r="42" spans="1:14" ht="18" customHeight="1">
      <c r="A42" s="110"/>
      <c r="B42" s="110"/>
      <c r="C42" s="130" t="s">
        <v>224</v>
      </c>
      <c r="D42" s="130"/>
      <c r="E42" s="56">
        <f t="shared" ref="E42" si="8">E37+E38-E39-E40</f>
        <v>252</v>
      </c>
      <c r="F42" s="56">
        <f t="shared" ref="F42:N42" si="9">F37+F38-F39-F40</f>
        <v>252</v>
      </c>
      <c r="G42" s="56">
        <f t="shared" si="9"/>
        <v>7</v>
      </c>
      <c r="H42" s="56">
        <f t="shared" si="9"/>
        <v>3</v>
      </c>
      <c r="I42" s="56">
        <f t="shared" si="9"/>
        <v>431</v>
      </c>
      <c r="J42" s="56">
        <f t="shared" si="9"/>
        <v>236</v>
      </c>
      <c r="K42" s="56">
        <f t="shared" si="9"/>
        <v>220</v>
      </c>
      <c r="L42" s="56">
        <f t="shared" si="9"/>
        <v>179</v>
      </c>
      <c r="M42" s="56">
        <f t="shared" si="9"/>
        <v>0</v>
      </c>
      <c r="N42" s="54">
        <f t="shared" si="9"/>
        <v>0</v>
      </c>
    </row>
    <row r="43" spans="1:14" ht="18" customHeight="1">
      <c r="A43" s="110"/>
      <c r="B43" s="110"/>
      <c r="C43" s="53" t="s">
        <v>225</v>
      </c>
      <c r="D43" s="84" t="s">
        <v>226</v>
      </c>
      <c r="E43" s="56">
        <v>0</v>
      </c>
      <c r="F43" s="56">
        <v>0</v>
      </c>
      <c r="G43" s="56"/>
      <c r="H43" s="56"/>
      <c r="I43" s="56">
        <f>1812+400</f>
        <v>2212</v>
      </c>
      <c r="J43" s="56">
        <v>1576</v>
      </c>
      <c r="K43" s="56">
        <f>520-100</f>
        <v>420</v>
      </c>
      <c r="L43" s="56">
        <v>341</v>
      </c>
      <c r="M43" s="56"/>
      <c r="N43" s="54"/>
    </row>
    <row r="44" spans="1:14" ht="18" customHeight="1">
      <c r="A44" s="110"/>
      <c r="B44" s="110"/>
      <c r="C44" s="47" t="s">
        <v>227</v>
      </c>
      <c r="D44" s="66" t="s">
        <v>228</v>
      </c>
      <c r="E44" s="56">
        <f t="shared" ref="E44" si="10">E41+E43</f>
        <v>252</v>
      </c>
      <c r="F44" s="56">
        <f t="shared" ref="F44:N44" si="11">F41+F43</f>
        <v>252</v>
      </c>
      <c r="G44" s="56">
        <f t="shared" si="11"/>
        <v>7</v>
      </c>
      <c r="H44" s="56">
        <f t="shared" si="11"/>
        <v>3</v>
      </c>
      <c r="I44" s="56">
        <f t="shared" si="11"/>
        <v>2643</v>
      </c>
      <c r="J44" s="56">
        <f t="shared" si="11"/>
        <v>1812</v>
      </c>
      <c r="K44" s="56">
        <f t="shared" si="11"/>
        <v>640</v>
      </c>
      <c r="L44" s="56">
        <f t="shared" si="11"/>
        <v>520</v>
      </c>
      <c r="M44" s="56">
        <f t="shared" si="11"/>
        <v>0</v>
      </c>
      <c r="N44" s="54">
        <f t="shared" si="11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Administrator</cp:lastModifiedBy>
  <cp:lastPrinted>2023-07-28T04:49:30Z</cp:lastPrinted>
  <dcterms:created xsi:type="dcterms:W3CDTF">1999-07-06T05:17:05Z</dcterms:created>
  <dcterms:modified xsi:type="dcterms:W3CDTF">2023-08-23T00:01:03Z</dcterms:modified>
</cp:coreProperties>
</file>