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2指定都市（エクセル）\"/>
    </mc:Choice>
  </mc:AlternateContent>
  <xr:revisionPtr revIDLastSave="0" documentId="13_ncr:1_{3F0DB587-2F87-49C8-A488-E4278036A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普通会計予算（R3-4年度）" sheetId="2" r:id="rId1"/>
    <sheet name="2.公営企業会計予算（R3-4年度）" sheetId="6" r:id="rId2"/>
    <sheet name="3.(1)普通会計決算（R元-2年度）" sheetId="7" r:id="rId3"/>
    <sheet name="3.(2)財政指標等（H28‐R2年度）" sheetId="8" r:id="rId4"/>
    <sheet name="4.公営企業会計決算（R元-2年度）" sheetId="9" r:id="rId5"/>
    <sheet name="5.三セク決算（R元-2年度）" sheetId="10" r:id="rId6"/>
  </sheets>
  <definedNames>
    <definedName name="_xlnm.Print_Area" localSheetId="0">'1.普通会計予算（R3-4年度）'!$A$1:$I$42</definedName>
    <definedName name="_xlnm.Print_Area" localSheetId="1">'2.公営企業会計予算（R3-4年度）'!$A$1:$O$50</definedName>
    <definedName name="_xlnm.Print_Area" localSheetId="2">'3.(1)普通会計決算（R元-2年度）'!$A$1:$I$42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  <definedName name="_xlnm.Print_Titles" localSheetId="1">'2.公営企業会計予算（R3-4年度）'!$1:$4</definedName>
    <definedName name="_xlnm.Print_Titles" localSheetId="4">'4.公営企業会計決算（R元-2年度）'!$1:$4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0" l="1"/>
  <c r="H24" i="9"/>
  <c r="I19" i="8" l="1"/>
  <c r="F22" i="7" l="1"/>
  <c r="G15" i="7" s="1"/>
  <c r="J24" i="6" l="1"/>
  <c r="H24" i="6"/>
  <c r="M44" i="6"/>
  <c r="M39" i="6"/>
  <c r="M45" i="6" s="1"/>
  <c r="K44" i="6"/>
  <c r="K39" i="6"/>
  <c r="K45" i="6" s="1"/>
  <c r="I44" i="6"/>
  <c r="I39" i="6"/>
  <c r="I45" i="6" s="1"/>
  <c r="G44" i="6"/>
  <c r="G39" i="6"/>
  <c r="G45" i="6" s="1"/>
  <c r="K24" i="6"/>
  <c r="K27" i="6" s="1"/>
  <c r="K16" i="6"/>
  <c r="K15" i="6"/>
  <c r="K14" i="6"/>
  <c r="I24" i="6"/>
  <c r="I27" i="6" s="1"/>
  <c r="I16" i="6"/>
  <c r="I15" i="6"/>
  <c r="I14" i="6"/>
  <c r="G24" i="6"/>
  <c r="G27" i="6" s="1"/>
  <c r="G16" i="6"/>
  <c r="G15" i="6"/>
  <c r="G14" i="6"/>
  <c r="H27" i="2" l="1"/>
  <c r="F27" i="2"/>
  <c r="H23" i="2"/>
  <c r="H34" i="2"/>
  <c r="F34" i="2"/>
  <c r="F23" i="2"/>
  <c r="I16" i="2" l="1"/>
  <c r="F24" i="8"/>
  <c r="F22" i="8" s="1"/>
  <c r="H40" i="7"/>
  <c r="F40" i="7"/>
  <c r="H22" i="7"/>
  <c r="G9" i="7"/>
  <c r="AD5" i="7" s="1"/>
  <c r="H40" i="2"/>
  <c r="F40" i="2"/>
  <c r="G38" i="2" s="1"/>
  <c r="H22" i="2"/>
  <c r="F22" i="2"/>
  <c r="G20" i="2" s="1"/>
  <c r="AJ5" i="2" s="1"/>
  <c r="F24" i="9"/>
  <c r="F27" i="9" s="1"/>
  <c r="F14" i="9"/>
  <c r="I36" i="2"/>
  <c r="N31" i="10"/>
  <c r="N34" i="10" s="1"/>
  <c r="M31" i="10"/>
  <c r="M34" i="10" s="1"/>
  <c r="L31" i="10"/>
  <c r="L34" i="10" s="1"/>
  <c r="L41" i="10" s="1"/>
  <c r="L44" i="10" s="1"/>
  <c r="K31" i="10"/>
  <c r="K34" i="10" s="1"/>
  <c r="K41" i="10" s="1"/>
  <c r="K44" i="10" s="1"/>
  <c r="J34" i="10"/>
  <c r="I31" i="10"/>
  <c r="I34" i="10" s="1"/>
  <c r="H31" i="10"/>
  <c r="H34" i="10" s="1"/>
  <c r="G31" i="10"/>
  <c r="G34" i="10" s="1"/>
  <c r="F31" i="10"/>
  <c r="F34" i="10" s="1"/>
  <c r="F37" i="10" s="1"/>
  <c r="F42" i="10" s="1"/>
  <c r="E31" i="10"/>
  <c r="E34" i="10" s="1"/>
  <c r="E37" i="10" s="1"/>
  <c r="E42" i="10" s="1"/>
  <c r="O44" i="9"/>
  <c r="O45" i="9" s="1"/>
  <c r="N44" i="9"/>
  <c r="M44" i="9"/>
  <c r="L44" i="9"/>
  <c r="K44" i="9"/>
  <c r="J44" i="9"/>
  <c r="I44" i="9"/>
  <c r="H44" i="9"/>
  <c r="G44" i="9"/>
  <c r="F44" i="9"/>
  <c r="O39" i="9"/>
  <c r="N39" i="9"/>
  <c r="M39" i="9"/>
  <c r="L39" i="9"/>
  <c r="K39" i="9"/>
  <c r="J39" i="9"/>
  <c r="I39" i="9"/>
  <c r="H39" i="9"/>
  <c r="G39" i="9"/>
  <c r="F39" i="9"/>
  <c r="O24" i="9"/>
  <c r="O27" i="9" s="1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 s="1"/>
  <c r="H27" i="9"/>
  <c r="G24" i="9"/>
  <c r="G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E22" i="8"/>
  <c r="I20" i="8"/>
  <c r="H20" i="8"/>
  <c r="G20" i="8"/>
  <c r="F20" i="8"/>
  <c r="E20" i="8"/>
  <c r="I21" i="8"/>
  <c r="AS2" i="8" s="1"/>
  <c r="H19" i="8"/>
  <c r="H21" i="8" s="1"/>
  <c r="AS3" i="8" s="1"/>
  <c r="G19" i="8"/>
  <c r="F19" i="8"/>
  <c r="F21" i="8" s="1"/>
  <c r="E19" i="8"/>
  <c r="E21" i="8" s="1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L44" i="6"/>
  <c r="J44" i="6"/>
  <c r="H44" i="6"/>
  <c r="F44" i="6"/>
  <c r="O39" i="6"/>
  <c r="O45" i="6" s="1"/>
  <c r="N39" i="6"/>
  <c r="L39" i="6"/>
  <c r="L45" i="6" s="1"/>
  <c r="J39" i="6"/>
  <c r="H39" i="6"/>
  <c r="F39" i="6"/>
  <c r="O24" i="6"/>
  <c r="O27" i="6" s="1"/>
  <c r="N24" i="6"/>
  <c r="N27" i="6" s="1"/>
  <c r="M24" i="6"/>
  <c r="M27" i="6" s="1"/>
  <c r="L24" i="6"/>
  <c r="L27" i="6" s="1"/>
  <c r="J27" i="6"/>
  <c r="H27" i="6"/>
  <c r="F24" i="6"/>
  <c r="F27" i="6" s="1"/>
  <c r="O16" i="6"/>
  <c r="N16" i="6"/>
  <c r="M16" i="6"/>
  <c r="L16" i="6"/>
  <c r="J16" i="6"/>
  <c r="H16" i="6"/>
  <c r="F16" i="6"/>
  <c r="O15" i="6"/>
  <c r="N15" i="6"/>
  <c r="M15" i="6"/>
  <c r="L15" i="6"/>
  <c r="J15" i="6"/>
  <c r="H15" i="6"/>
  <c r="F15" i="6"/>
  <c r="O14" i="6"/>
  <c r="N14" i="6"/>
  <c r="M14" i="6"/>
  <c r="L14" i="6"/>
  <c r="J14" i="6"/>
  <c r="H14" i="6"/>
  <c r="F14" i="6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I45" i="9" l="1"/>
  <c r="M45" i="9"/>
  <c r="K45" i="9"/>
  <c r="G45" i="9"/>
  <c r="H45" i="6"/>
  <c r="G31" i="2"/>
  <c r="G40" i="2"/>
  <c r="G34" i="2"/>
  <c r="AJ13" i="2" s="1"/>
  <c r="F23" i="8"/>
  <c r="AC4" i="2"/>
  <c r="G21" i="2"/>
  <c r="AK5" i="2" s="1"/>
  <c r="F45" i="6"/>
  <c r="N45" i="6"/>
  <c r="I40" i="7"/>
  <c r="AC14" i="7" s="1"/>
  <c r="K37" i="10"/>
  <c r="K42" i="10" s="1"/>
  <c r="G13" i="2"/>
  <c r="AF5" i="2" s="1"/>
  <c r="J45" i="9"/>
  <c r="E23" i="8"/>
  <c r="G24" i="8"/>
  <c r="G23" i="8" s="1"/>
  <c r="G31" i="7"/>
  <c r="G39" i="7"/>
  <c r="N45" i="9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H45" i="9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E41" i="10"/>
  <c r="E44" i="10" s="1"/>
  <c r="G19" i="7"/>
  <c r="G23" i="7"/>
  <c r="AD13" i="7" s="1"/>
  <c r="G14" i="7"/>
  <c r="AG5" i="7" s="1"/>
  <c r="G12" i="7"/>
  <c r="AC12" i="7"/>
  <c r="G27" i="7"/>
  <c r="AG13" i="7" s="1"/>
  <c r="G35" i="7"/>
  <c r="AK13" i="7" s="1"/>
  <c r="F45" i="9"/>
  <c r="H41" i="10"/>
  <c r="H44" i="10" s="1"/>
  <c r="H37" i="10"/>
  <c r="H42" i="10" s="1"/>
  <c r="I37" i="10"/>
  <c r="I42" i="10" s="1"/>
  <c r="I41" i="10"/>
  <c r="I44" i="10" s="1"/>
  <c r="L37" i="10"/>
  <c r="L42" i="10" s="1"/>
  <c r="G9" i="2"/>
  <c r="AD5" i="2" s="1"/>
  <c r="I22" i="2"/>
  <c r="AC6" i="2" s="1"/>
  <c r="G22" i="2"/>
  <c r="G10" i="2"/>
  <c r="AE5" i="2" s="1"/>
  <c r="L45" i="9"/>
  <c r="G16" i="2"/>
  <c r="G14" i="2"/>
  <c r="AG5" i="2" s="1"/>
  <c r="F41" i="10"/>
  <c r="F44" i="10" s="1"/>
  <c r="J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AH5" i="7"/>
  <c r="G22" i="7"/>
  <c r="G11" i="2"/>
  <c r="G33" i="2"/>
  <c r="G23" i="2"/>
  <c r="AD13" i="2" s="1"/>
  <c r="G25" i="2"/>
  <c r="G36" i="2"/>
  <c r="H24" i="8" l="1"/>
  <c r="G22" i="8"/>
  <c r="H23" i="8" l="1"/>
  <c r="H22" i="8"/>
  <c r="I23" i="8" l="1"/>
  <c r="I22" i="8"/>
</calcChain>
</file>

<file path=xl/sharedStrings.xml><?xml version="1.0" encoding="utf-8"?>
<sst xmlns="http://schemas.openxmlformats.org/spreadsheetml/2006/main" count="507" uniqueCount="307">
  <si>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</si>
  <si>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</si>
  <si>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</si>
  <si>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</si>
  <si>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</si>
  <si>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</si>
  <si>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</si>
  <si>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</si>
  <si>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</si>
  <si>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</si>
  <si>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</si>
  <si>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</si>
  <si>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</si>
  <si>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</si>
  <si>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</si>
  <si>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</si>
  <si>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</si>
  <si>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</si>
  <si>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</si>
  <si>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</si>
  <si>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</si>
  <si>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</si>
  <si>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</si>
  <si>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</si>
  <si>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</si>
  <si>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</si>
  <si>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</si>
  <si>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</si>
  <si>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</si>
  <si>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</si>
  <si>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</si>
  <si>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</si>
  <si>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</si>
  <si>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</si>
  <si>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</si>
  <si>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</si>
  <si>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</si>
  <si>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</si>
  <si>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</si>
  <si>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</si>
  <si>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</si>
  <si>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</si>
  <si>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</si>
  <si>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</si>
  <si>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</si>
  <si>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</si>
  <si>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</si>
  <si>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</si>
  <si>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</si>
  <si>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</si>
  <si>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</si>
  <si>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</si>
  <si>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</si>
  <si>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</si>
  <si>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</si>
  <si>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</si>
  <si>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</si>
  <si>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</si>
  <si>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</si>
  <si>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</si>
  <si>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</si>
  <si>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</si>
  <si>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</si>
  <si>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</si>
  <si>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</si>
  <si>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</si>
  <si>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</si>
  <si>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</si>
  <si>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</si>
  <si>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</si>
  <si>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</si>
  <si>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</si>
  <si>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</si>
  <si>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</si>
  <si>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</si>
  <si>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</si>
  <si>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</si>
  <si>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</si>
  <si>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</si>
  <si>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</si>
  <si>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</si>
  <si>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</si>
  <si>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</si>
  <si>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</si>
  <si>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</si>
  <si>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</si>
  <si>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</si>
  <si>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</si>
  <si>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</si>
  <si>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</si>
  <si>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</si>
  <si>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</si>
  <si>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</si>
  <si>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</si>
  <si>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</si>
  <si>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</si>
  <si>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</si>
  <si>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</si>
  <si>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</si>
  <si>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</si>
  <si>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</si>
  <si>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</si>
  <si>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</si>
  <si>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</si>
  <si>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</si>
  <si>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</si>
  <si>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</si>
  <si>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</si>
  <si>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</si>
  <si>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</si>
  <si>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</si>
  <si>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</si>
  <si>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</si>
  <si>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</si>
  <si>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</si>
  <si>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</si>
  <si>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</si>
  <si>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</si>
  <si>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</si>
  <si>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</si>
  <si>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</si>
  <si>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</si>
  <si>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</si>
  <si>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</si>
  <si>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</si>
  <si>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</si>
  <si>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</si>
  <si>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</si>
  <si>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</si>
  <si>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</si>
  <si>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</si>
  <si>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</si>
  <si>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</si>
  <si>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</si>
  <si>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</si>
  <si>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</si>
  <si>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</si>
  <si>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</si>
  <si>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</si>
  <si>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</si>
  <si>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</si>
  <si>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</si>
  <si>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</si>
  <si>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</si>
  <si>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</si>
  <si>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</si>
  <si>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</si>
  <si>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</si>
  <si>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</si>
  <si>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</si>
  <si>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</si>
  <si>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</si>
  <si>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</si>
  <si>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</si>
  <si>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</si>
  <si>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</si>
  <si>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</si>
  <si>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</si>
  <si>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</si>
  <si>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</si>
  <si>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</si>
  <si>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</si>
  <si>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</si>
  <si>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</si>
  <si>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</si>
  <si>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</si>
  <si>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</si>
  <si>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</si>
  <si>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</si>
  <si>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</si>
  <si>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</si>
  <si>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</si>
  <si>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</si>
  <si>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</si>
  <si>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</si>
  <si>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</si>
  <si>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</si>
  <si>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</si>
  <si>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</si>
  <si>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</si>
  <si>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</si>
  <si>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</si>
  <si>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</si>
  <si>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</si>
  <si>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</si>
  <si>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</si>
  <si>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</si>
  <si>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</si>
  <si>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</si>
  <si>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</si>
  <si>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</si>
  <si>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</si>
  <si>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</si>
  <si>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</si>
  <si>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</si>
  <si>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</si>
  <si>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</si>
  <si>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</si>
  <si>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</si>
  <si>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</si>
  <si>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</si>
  <si>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</si>
  <si>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</si>
  <si>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</si>
  <si>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</si>
  <si>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</si>
  <si>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</si>
  <si>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</si>
  <si>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</si>
  <si>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</si>
  <si>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</si>
  <si>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</si>
  <si>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</si>
  <si>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</si>
  <si>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</si>
  <si>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</si>
  <si>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</si>
  <si>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</si>
  <si>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</si>
  <si>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</si>
  <si>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</si>
  <si>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</si>
  <si>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</si>
  <si>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</si>
  <si>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</si>
  <si>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</si>
  <si>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</si>
  <si>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</si>
  <si>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</si>
  <si>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</si>
  <si>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</si>
  <si>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</si>
  <si>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</si>
  <si>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</si>
  <si>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</si>
  <si>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</si>
  <si>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</si>
  <si>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</si>
  <si>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</si>
  <si>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</si>
  <si>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</si>
  <si>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</si>
  <si>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</si>
  <si>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</si>
  <si>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</si>
  <si>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</si>
  <si>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</si>
  <si>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</si>
  <si>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</si>
  <si>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</si>
  <si>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</si>
  <si>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</si>
  <si>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</si>
  <si>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</si>
  <si>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</si>
  <si>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</si>
  <si>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</si>
  <si>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</si>
  <si>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</si>
  <si>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</si>
  <si>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</si>
  <si>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</si>
  <si>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</si>
  <si>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</si>
  <si>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</si>
  <si>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</si>
  <si>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</si>
  <si>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</si>
  <si>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</si>
  <si>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</si>
  <si>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</si>
  <si>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</si>
  <si>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</si>
  <si>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</si>
  <si>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（1）令和４年度普通会計予算の状況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</si>
  <si>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(令和４年度予算ﾍﾞｰｽ）</t>
    <rPh sb="1" eb="2">
      <t>レイ</t>
    </rPh>
    <rPh sb="2" eb="3">
      <t>ワ</t>
    </rPh>
    <rPh sb="6" eb="8">
      <t>ヨサン</t>
    </rPh>
    <phoneticPr fontId="7"/>
  </si>
  <si>
    <t>令和４年度</t>
    <rPh sb="0" eb="1">
      <t>レイ</t>
    </rPh>
    <rPh sb="1" eb="2">
      <t>ワ</t>
    </rPh>
    <phoneticPr fontId="7"/>
  </si>
  <si>
    <t>令和３年度</t>
    <rPh sb="0" eb="2">
      <t>レイワ</t>
    </rPh>
    <rPh sb="3" eb="5">
      <t>ネンド</t>
    </rPh>
    <phoneticPr fontId="7"/>
  </si>
  <si>
    <t>（1）令和２年度普通会計決算の状況</t>
    <rPh sb="3" eb="5">
      <t>レイワ</t>
    </rPh>
    <phoneticPr fontId="7"/>
  </si>
  <si>
    <t>令和２年度</t>
    <rPh sb="0" eb="2">
      <t>レイワ</t>
    </rPh>
    <rPh sb="3" eb="5">
      <t>ネンド</t>
    </rPh>
    <phoneticPr fontId="15"/>
  </si>
  <si>
    <t>令和元年度</t>
    <rPh sb="2" eb="5">
      <t>ガンネンド</t>
    </rPh>
    <phoneticPr fontId="15"/>
  </si>
  <si>
    <t>２年度</t>
    <rPh sb="1" eb="3">
      <t>ネンド</t>
    </rPh>
    <phoneticPr fontId="7"/>
  </si>
  <si>
    <t>(令和２年度決算ﾍﾞｰｽ）</t>
    <rPh sb="1" eb="3">
      <t>レイワ</t>
    </rPh>
    <rPh sb="4" eb="6">
      <t>ネンド</t>
    </rPh>
    <phoneticPr fontId="15"/>
  </si>
  <si>
    <t>令和元年度</t>
    <rPh sb="0" eb="2">
      <t>レイワ</t>
    </rPh>
    <rPh sb="2" eb="5">
      <t>ガンネンド</t>
    </rPh>
    <phoneticPr fontId="15"/>
  </si>
  <si>
    <t>(令和２年度決算額）</t>
    <rPh sb="1" eb="3">
      <t>レイワ</t>
    </rPh>
    <rPh sb="4" eb="6">
      <t>ネンド</t>
    </rPh>
    <phoneticPr fontId="15"/>
  </si>
  <si>
    <t>令和４年度</t>
    <rPh sb="0" eb="2">
      <t>レイワ</t>
    </rPh>
    <rPh sb="3" eb="5">
      <t>ネンド</t>
    </rPh>
    <phoneticPr fontId="7"/>
  </si>
  <si>
    <r>
      <t>（注1）平成2</t>
    </r>
    <r>
      <rPr>
        <sz val="11"/>
        <rFont val="Meiryo UI"/>
        <family val="1"/>
        <charset val="128"/>
      </rPr>
      <t>8</t>
    </r>
    <r>
      <rPr>
        <sz val="11"/>
        <rFont val="明朝"/>
        <family val="1"/>
        <charset val="128"/>
      </rPr>
      <t>年度～令和元年度は平成27年度国勢調査、令和</t>
    </r>
    <r>
      <rPr>
        <sz val="11"/>
        <rFont val="Meiryo UI"/>
        <family val="1"/>
        <charset val="128"/>
      </rPr>
      <t>2年度は令和2年度国勢調査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39" eb="43">
      <t>コクセイチョウサ</t>
    </rPh>
    <rPh sb="44" eb="45">
      <t>モト</t>
    </rPh>
    <rPh sb="46" eb="48">
      <t>ケイジョウ</t>
    </rPh>
    <phoneticPr fontId="9"/>
  </si>
  <si>
    <t>予算額</t>
    <phoneticPr fontId="7"/>
  </si>
  <si>
    <t>決算額</t>
    <phoneticPr fontId="15"/>
  </si>
  <si>
    <t>広島市</t>
    <rPh sb="0" eb="3">
      <t>ヒロシマシ</t>
    </rPh>
    <phoneticPr fontId="7"/>
  </si>
  <si>
    <t>広島市</t>
    <rPh sb="0" eb="3">
      <t>ヒロシマシ</t>
    </rPh>
    <phoneticPr fontId="7"/>
  </si>
  <si>
    <t>上水道事業</t>
    <rPh sb="0" eb="5">
      <t>ジョウスイドウジギョウ</t>
    </rPh>
    <phoneticPr fontId="7"/>
  </si>
  <si>
    <t>下水道事業</t>
    <rPh sb="0" eb="5">
      <t>ゲスイドウジギョウ</t>
    </rPh>
    <phoneticPr fontId="7"/>
  </si>
  <si>
    <t>安芸市民病院事業</t>
    <rPh sb="0" eb="8">
      <t>アキシミンビョウインジギョウ</t>
    </rPh>
    <phoneticPr fontId="7"/>
  </si>
  <si>
    <t>市場事業</t>
    <rPh sb="0" eb="4">
      <t>シジョウジギョウ</t>
    </rPh>
    <phoneticPr fontId="7"/>
  </si>
  <si>
    <t>開発事業</t>
    <rPh sb="0" eb="4">
      <t>カイハツジギョウ</t>
    </rPh>
    <phoneticPr fontId="7"/>
  </si>
  <si>
    <t>駐車場事業</t>
    <rPh sb="0" eb="5">
      <t>チュウシャジョウジギョウ</t>
    </rPh>
    <phoneticPr fontId="7"/>
  </si>
  <si>
    <t>国民宿舎湯来ロッジ</t>
    <rPh sb="0" eb="4">
      <t>コクミンシュクシャ</t>
    </rPh>
    <rPh sb="4" eb="6">
      <t>ユキ</t>
    </rPh>
    <phoneticPr fontId="7"/>
  </si>
  <si>
    <t>広島市</t>
    <rPh sb="0" eb="3">
      <t>ヒロシマシ</t>
    </rPh>
    <phoneticPr fontId="15"/>
  </si>
  <si>
    <t>市場事業</t>
    <rPh sb="0" eb="4">
      <t>シジョウジギョウ</t>
    </rPh>
    <phoneticPr fontId="15"/>
  </si>
  <si>
    <t>開発事業</t>
    <rPh sb="0" eb="4">
      <t>カイハツジギョウ</t>
    </rPh>
    <phoneticPr fontId="15"/>
  </si>
  <si>
    <t>駐輪場事業</t>
    <rPh sb="0" eb="5">
      <t>チュウリンジョウジギョウ</t>
    </rPh>
    <phoneticPr fontId="15"/>
  </si>
  <si>
    <t>国民宿舎湯来ロッジ</t>
    <rPh sb="0" eb="4">
      <t>コクミンシュクシャ</t>
    </rPh>
    <rPh sb="4" eb="6">
      <t>ユキ</t>
    </rPh>
    <phoneticPr fontId="15"/>
  </si>
  <si>
    <t>広島市流通センター㈱</t>
    <rPh sb="0" eb="3">
      <t>ヒロシマシ</t>
    </rPh>
    <rPh sb="3" eb="5">
      <t>リュウツウ</t>
    </rPh>
    <phoneticPr fontId="7"/>
  </si>
  <si>
    <t>広島駅南口開発㈱</t>
    <rPh sb="0" eb="2">
      <t>ヒロシマ</t>
    </rPh>
    <rPh sb="2" eb="3">
      <t>エキ</t>
    </rPh>
    <rPh sb="3" eb="5">
      <t>ミナミグチ</t>
    </rPh>
    <rPh sb="5" eb="7">
      <t>カイハツ</t>
    </rPh>
    <phoneticPr fontId="7"/>
  </si>
  <si>
    <t>広島高速道路公社</t>
    <rPh sb="0" eb="2">
      <t>ヒロシマ</t>
    </rPh>
    <rPh sb="2" eb="4">
      <t>コウソク</t>
    </rPh>
    <rPh sb="4" eb="6">
      <t>ドウロ</t>
    </rPh>
    <rPh sb="6" eb="8">
      <t>コウシャ</t>
    </rPh>
    <phoneticPr fontId="7"/>
  </si>
  <si>
    <t>広島高速交通㈱</t>
    <rPh sb="0" eb="2">
      <t>ヒロシマ</t>
    </rPh>
    <rPh sb="2" eb="4">
      <t>コウソク</t>
    </rPh>
    <rPh sb="4" eb="6">
      <t>コウツウ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</si>
</sst>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54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horizontal="distributed" vertical="center" justifyLastLine="1"/>
    </xf>
    <xf numFmtId="0" fontId="1" fillId="0" borderId="4" xfId="0" applyNumberFormat="1" applyFont="1" applyBorder="1" applyAlignment="1">
      <alignment horizontal="distributed" vertical="center" justifyLastLine="1"/>
    </xf>
    <xf numFmtId="179" fontId="2" fillId="0" borderId="0" xfId="1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9" fontId="0" fillId="0" borderId="8" xfId="1" applyNumberFormat="1" applyFont="1" applyBorder="1" applyAlignment="1">
      <alignment vertical="center"/>
    </xf>
    <xf numFmtId="180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179" fontId="0" fillId="0" borderId="8" xfId="0" quotePrefix="1" applyNumberFormat="1" applyBorder="1" applyAlignment="1">
      <alignment horizontal="right" vertical="center"/>
    </xf>
    <xf numFmtId="179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9" fontId="0" fillId="0" borderId="8" xfId="0" applyNumberFormat="1" applyBorder="1" applyAlignment="1">
      <alignment vertical="center"/>
    </xf>
    <xf numFmtId="179" fontId="2" fillId="0" borderId="8" xfId="1" applyNumberFormat="1" applyFill="1" applyBorder="1" applyAlignment="1">
      <alignment horizontal="right" vertical="center"/>
    </xf>
    <xf numFmtId="179" fontId="2" fillId="0" borderId="8" xfId="1" applyNumberFormat="1" applyBorder="1" applyAlignment="1">
      <alignment horizontal="right" vertical="center"/>
    </xf>
    <xf numFmtId="182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3" fontId="0" fillId="0" borderId="8" xfId="0" applyNumberFormat="1" applyBorder="1" applyAlignment="1">
      <alignment vertical="center"/>
    </xf>
    <xf numFmtId="183" fontId="2" fillId="0" borderId="8" xfId="1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2" fillId="0" borderId="8" xfId="1" applyNumberFormat="1" applyBorder="1" applyAlignment="1">
      <alignment vertical="center"/>
    </xf>
    <xf numFmtId="180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9" fontId="2" fillId="0" borderId="8" xfId="1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left" vertical="center"/>
    </xf>
    <xf numFmtId="179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179" fontId="2" fillId="0" borderId="8" xfId="1" applyNumberFormat="1" applyBorder="1" applyAlignment="1">
      <alignment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centerContinuous" vertical="center"/>
    </xf>
    <xf numFmtId="41" fontId="0" fillId="0" borderId="8" xfId="0" applyNumberFormat="1" applyFont="1" applyBorder="1" applyAlignment="1">
      <alignment horizontal="center" vertical="center"/>
    </xf>
    <xf numFmtId="179" fontId="0" fillId="0" borderId="8" xfId="1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81" fontId="9" fillId="0" borderId="8" xfId="1" applyNumberFormat="1" applyFont="1" applyBorder="1" applyAlignment="1">
      <alignment vertical="center" textRotation="255"/>
    </xf>
    <xf numFmtId="0" fontId="12" fillId="0" borderId="8" xfId="3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 justifyLastLine="1"/>
    </xf>
    <xf numFmtId="0" fontId="10" fillId="0" borderId="8" xfId="2" applyNumberFormat="1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Font="1" applyBorder="1" applyAlignment="1">
      <alignment vertical="center" textRotation="255"/>
    </xf>
    <xf numFmtId="0" fontId="2" fillId="0" borderId="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16" fillId="0" borderId="8" xfId="0" applyNumberFormat="1" applyFont="1" applyBorder="1" applyAlignment="1">
      <alignment horizontal="right" vertical="center"/>
    </xf>
    <xf numFmtId="41" fontId="17" fillId="0" borderId="0" xfId="0" applyNumberFormat="1" applyFont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F2" sqref="F2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29" t="s">
        <v>0</v>
      </c>
      <c r="B1" s="129"/>
      <c r="C1" s="129"/>
      <c r="D1" s="129"/>
      <c r="E1" s="22" t="s">
        <v>289</v>
      </c>
      <c r="F1" s="2"/>
      <c r="AA1" s="128" t="s">
        <v>104</v>
      </c>
      <c r="AB1" s="128"/>
    </row>
    <row r="2" spans="1:38">
      <c r="AA2" s="116" t="s">
        <v>105</v>
      </c>
      <c r="AB2" s="116"/>
      <c r="AC2" s="119" t="s">
        <v>106</v>
      </c>
      <c r="AD2" s="117" t="s">
        <v>107</v>
      </c>
      <c r="AE2" s="126"/>
      <c r="AF2" s="127"/>
      <c r="AG2" s="116" t="s">
        <v>108</v>
      </c>
      <c r="AH2" s="116" t="s">
        <v>109</v>
      </c>
      <c r="AI2" s="116" t="s">
        <v>110</v>
      </c>
      <c r="AJ2" s="116" t="s">
        <v>111</v>
      </c>
      <c r="AK2" s="116" t="s">
        <v>112</v>
      </c>
    </row>
    <row r="3" spans="1:38" ht="14.25">
      <c r="A3" s="11" t="s">
        <v>103</v>
      </c>
      <c r="AA3" s="116"/>
      <c r="AB3" s="116"/>
      <c r="AC3" s="121"/>
      <c r="AD3" s="31"/>
      <c r="AE3" s="30" t="s">
        <v>125</v>
      </c>
      <c r="AF3" s="30" t="s">
        <v>126</v>
      </c>
      <c r="AG3" s="116"/>
      <c r="AH3" s="116"/>
      <c r="AI3" s="116"/>
      <c r="AJ3" s="116"/>
      <c r="AK3" s="116"/>
    </row>
    <row r="4" spans="1:38" ht="18.75">
      <c r="F4" s="153"/>
      <c r="AA4" s="119" t="str">
        <f>E1</f>
        <v>広島市</v>
      </c>
      <c r="AB4" s="32" t="s">
        <v>113</v>
      </c>
      <c r="AC4" s="33">
        <f>F22</f>
        <v>660163</v>
      </c>
      <c r="AD4" s="33">
        <f>F9</f>
        <v>241209</v>
      </c>
      <c r="AE4" s="33">
        <f>F10</f>
        <v>120812</v>
      </c>
      <c r="AF4" s="33">
        <f>F13</f>
        <v>85905</v>
      </c>
      <c r="AG4" s="33">
        <f>F14</f>
        <v>3489</v>
      </c>
      <c r="AH4" s="33">
        <f>F15</f>
        <v>56000</v>
      </c>
      <c r="AI4" s="33">
        <f>F17</f>
        <v>141978</v>
      </c>
      <c r="AJ4" s="33">
        <f>F20</f>
        <v>69084</v>
      </c>
      <c r="AK4" s="33">
        <f>F21</f>
        <v>101514</v>
      </c>
      <c r="AL4" s="34"/>
    </row>
    <row r="5" spans="1:38">
      <c r="A5" s="10" t="s">
        <v>274</v>
      </c>
      <c r="AA5" s="120"/>
      <c r="AB5" s="32" t="s">
        <v>114</v>
      </c>
      <c r="AC5" s="35"/>
      <c r="AD5" s="35">
        <f>G9</f>
        <v>36.537794453793985</v>
      </c>
      <c r="AE5" s="35">
        <f>G10</f>
        <v>18.300328858175934</v>
      </c>
      <c r="AF5" s="35">
        <f>G13</f>
        <v>13.01269534948187</v>
      </c>
      <c r="AG5" s="35">
        <f>G14</f>
        <v>0.52850583870953083</v>
      </c>
      <c r="AH5" s="35">
        <f>G15</f>
        <v>8.4827535017866804</v>
      </c>
      <c r="AI5" s="35">
        <f>G17</f>
        <v>21.506506726369093</v>
      </c>
      <c r="AJ5" s="35">
        <f>G20</f>
        <v>10.464688266382696</v>
      </c>
      <c r="AK5" s="35">
        <f>G21</f>
        <v>15.377111410363803</v>
      </c>
    </row>
    <row r="6" spans="1:38" ht="14.25">
      <c r="A6" s="3"/>
      <c r="G6" s="132" t="s">
        <v>127</v>
      </c>
      <c r="H6" s="133"/>
      <c r="I6" s="133"/>
      <c r="AA6" s="121"/>
      <c r="AB6" s="32" t="s">
        <v>115</v>
      </c>
      <c r="AC6" s="35">
        <f>I22</f>
        <v>0.84736700600045456</v>
      </c>
      <c r="AD6" s="35">
        <f>I9</f>
        <v>4.7778115633551943</v>
      </c>
      <c r="AE6" s="35">
        <f>I10</f>
        <v>7.188359506698605</v>
      </c>
      <c r="AF6" s="35">
        <f>I13</f>
        <v>2.7117184977940356</v>
      </c>
      <c r="AG6" s="35">
        <f>I14</f>
        <v>5.5353901996370247</v>
      </c>
      <c r="AH6" s="35">
        <f>I15</f>
        <v>34.939759036144565</v>
      </c>
      <c r="AI6" s="35">
        <f>I17</f>
        <v>1.4802690358595383</v>
      </c>
      <c r="AJ6" s="35">
        <f>I20</f>
        <v>-31.300032816555458</v>
      </c>
      <c r="AK6" s="35">
        <f>I21</f>
        <v>12.393711248892835</v>
      </c>
    </row>
    <row r="7" spans="1:38" ht="27" customHeight="1">
      <c r="A7" s="9"/>
      <c r="B7" s="4"/>
      <c r="C7" s="4"/>
      <c r="D7" s="4"/>
      <c r="E7" s="75"/>
      <c r="F7" s="67" t="s">
        <v>285</v>
      </c>
      <c r="G7" s="67"/>
      <c r="H7" s="67" t="s">
        <v>277</v>
      </c>
      <c r="I7" s="68" t="s">
        <v>20</v>
      </c>
    </row>
    <row r="8" spans="1:38" ht="17.100000000000001" customHeight="1">
      <c r="A8" s="5"/>
      <c r="B8" s="6"/>
      <c r="C8" s="6"/>
      <c r="D8" s="6"/>
      <c r="E8" s="76"/>
      <c r="F8" s="69" t="s">
        <v>101</v>
      </c>
      <c r="G8" s="69" t="s">
        <v>1</v>
      </c>
      <c r="H8" s="69" t="s">
        <v>287</v>
      </c>
      <c r="I8" s="70"/>
    </row>
    <row r="9" spans="1:38" ht="18" customHeight="1">
      <c r="A9" s="130" t="s">
        <v>79</v>
      </c>
      <c r="B9" s="130" t="s">
        <v>80</v>
      </c>
      <c r="C9" s="77" t="s">
        <v>2</v>
      </c>
      <c r="D9" s="71"/>
      <c r="E9" s="71"/>
      <c r="F9" s="72">
        <v>241209</v>
      </c>
      <c r="G9" s="73">
        <f t="shared" ref="G9:G22" si="0">F9/$F$22*100</f>
        <v>36.537794453793985</v>
      </c>
      <c r="H9" s="72">
        <v>230210</v>
      </c>
      <c r="I9" s="73">
        <f t="shared" ref="I9:I21" si="1">(F9/H9-1)*100</f>
        <v>4.7778115633551943</v>
      </c>
      <c r="AA9" s="123" t="s">
        <v>104</v>
      </c>
      <c r="AB9" s="124"/>
      <c r="AC9" s="125" t="s">
        <v>116</v>
      </c>
    </row>
    <row r="10" spans="1:38" ht="18" customHeight="1">
      <c r="A10" s="131"/>
      <c r="B10" s="131"/>
      <c r="C10" s="79"/>
      <c r="D10" s="77" t="s">
        <v>21</v>
      </c>
      <c r="E10" s="71"/>
      <c r="F10" s="72">
        <v>120812</v>
      </c>
      <c r="G10" s="73">
        <f t="shared" si="0"/>
        <v>18.300328858175934</v>
      </c>
      <c r="H10" s="72">
        <v>112710</v>
      </c>
      <c r="I10" s="73">
        <f t="shared" si="1"/>
        <v>7.188359506698605</v>
      </c>
      <c r="AA10" s="116" t="s">
        <v>105</v>
      </c>
      <c r="AB10" s="116"/>
      <c r="AC10" s="125"/>
      <c r="AD10" s="117" t="s">
        <v>117</v>
      </c>
      <c r="AE10" s="126"/>
      <c r="AF10" s="127"/>
      <c r="AG10" s="117" t="s">
        <v>118</v>
      </c>
      <c r="AH10" s="122"/>
      <c r="AI10" s="118"/>
      <c r="AJ10" s="117" t="s">
        <v>119</v>
      </c>
      <c r="AK10" s="118"/>
    </row>
    <row r="11" spans="1:38" ht="18" customHeight="1">
      <c r="A11" s="131"/>
      <c r="B11" s="131"/>
      <c r="C11" s="66"/>
      <c r="D11" s="66"/>
      <c r="E11" s="32" t="s">
        <v>22</v>
      </c>
      <c r="F11" s="72">
        <v>101882</v>
      </c>
      <c r="G11" s="73">
        <f t="shared" si="0"/>
        <v>15.432855219089831</v>
      </c>
      <c r="H11" s="72">
        <v>98402</v>
      </c>
      <c r="I11" s="73">
        <f t="shared" si="1"/>
        <v>3.5365134854982605</v>
      </c>
      <c r="AA11" s="116"/>
      <c r="AB11" s="116"/>
      <c r="AC11" s="123"/>
      <c r="AD11" s="31"/>
      <c r="AE11" s="30" t="s">
        <v>120</v>
      </c>
      <c r="AF11" s="30" t="s">
        <v>121</v>
      </c>
      <c r="AG11" s="31"/>
      <c r="AH11" s="30" t="s">
        <v>122</v>
      </c>
      <c r="AI11" s="30" t="s">
        <v>123</v>
      </c>
      <c r="AJ11" s="31"/>
      <c r="AK11" s="36" t="s">
        <v>124</v>
      </c>
    </row>
    <row r="12" spans="1:38" ht="18" customHeight="1">
      <c r="A12" s="131"/>
      <c r="B12" s="131"/>
      <c r="C12" s="66"/>
      <c r="D12" s="65"/>
      <c r="E12" s="32" t="s">
        <v>23</v>
      </c>
      <c r="F12" s="72">
        <v>18930</v>
      </c>
      <c r="G12" s="73">
        <f>F12/$F$22*100</f>
        <v>2.8674736390861044</v>
      </c>
      <c r="H12" s="72">
        <v>14308</v>
      </c>
      <c r="I12" s="73">
        <f t="shared" si="1"/>
        <v>32.303606374056471</v>
      </c>
      <c r="AA12" s="119" t="str">
        <f>E1</f>
        <v>広島市</v>
      </c>
      <c r="AB12" s="32" t="s">
        <v>113</v>
      </c>
      <c r="AC12" s="33">
        <f>F40</f>
        <v>660163</v>
      </c>
      <c r="AD12" s="33">
        <f>F23</f>
        <v>386739</v>
      </c>
      <c r="AE12" s="33">
        <f>F24</f>
        <v>141520</v>
      </c>
      <c r="AF12" s="33">
        <f>F26</f>
        <v>71075</v>
      </c>
      <c r="AG12" s="33">
        <f>F27</f>
        <v>198015</v>
      </c>
      <c r="AH12" s="33">
        <f>F28</f>
        <v>72610</v>
      </c>
      <c r="AI12" s="33">
        <f>F32</f>
        <v>1692</v>
      </c>
      <c r="AJ12" s="33">
        <f>F34</f>
        <v>75409</v>
      </c>
      <c r="AK12" s="33">
        <f>F35</f>
        <v>73558</v>
      </c>
      <c r="AL12" s="37"/>
    </row>
    <row r="13" spans="1:38" ht="18" customHeight="1">
      <c r="A13" s="131"/>
      <c r="B13" s="131"/>
      <c r="C13" s="78"/>
      <c r="D13" s="71" t="s">
        <v>24</v>
      </c>
      <c r="E13" s="71"/>
      <c r="F13" s="72">
        <v>85905</v>
      </c>
      <c r="G13" s="73">
        <f t="shared" si="0"/>
        <v>13.01269534948187</v>
      </c>
      <c r="H13" s="72">
        <v>83637</v>
      </c>
      <c r="I13" s="73">
        <f t="shared" si="1"/>
        <v>2.7117184977940356</v>
      </c>
      <c r="AA13" s="120"/>
      <c r="AB13" s="32" t="s">
        <v>114</v>
      </c>
      <c r="AC13" s="35"/>
      <c r="AD13" s="35">
        <f>G23</f>
        <v>58.582350116562118</v>
      </c>
      <c r="AE13" s="35">
        <f>G24</f>
        <v>21.437129920943768</v>
      </c>
      <c r="AF13" s="35">
        <f>G26</f>
        <v>10.766280448919433</v>
      </c>
      <c r="AG13" s="35">
        <f>G27</f>
        <v>29.994864904576595</v>
      </c>
      <c r="AH13" s="35">
        <f>G28</f>
        <v>10.998798781513051</v>
      </c>
      <c r="AI13" s="35">
        <f>G32</f>
        <v>0.25630033794684043</v>
      </c>
      <c r="AJ13" s="35">
        <f>G34</f>
        <v>11.42278497886128</v>
      </c>
      <c r="AK13" s="35">
        <f>G35</f>
        <v>11.142399680079011</v>
      </c>
    </row>
    <row r="14" spans="1:38" ht="18" customHeight="1">
      <c r="A14" s="131"/>
      <c r="B14" s="131"/>
      <c r="C14" s="71" t="s">
        <v>3</v>
      </c>
      <c r="D14" s="71"/>
      <c r="E14" s="71"/>
      <c r="F14" s="72">
        <v>3489</v>
      </c>
      <c r="G14" s="73">
        <f t="shared" si="0"/>
        <v>0.52850583870953083</v>
      </c>
      <c r="H14" s="72">
        <v>3306</v>
      </c>
      <c r="I14" s="73">
        <f t="shared" si="1"/>
        <v>5.5353901996370247</v>
      </c>
      <c r="AA14" s="121"/>
      <c r="AB14" s="32" t="s">
        <v>115</v>
      </c>
      <c r="AC14" s="35">
        <f>I40</f>
        <v>0.84736700600045456</v>
      </c>
      <c r="AD14" s="35">
        <f>I23</f>
        <v>-0.20694584572986674</v>
      </c>
      <c r="AE14" s="35">
        <f>I24</f>
        <v>-0.52297137715795472</v>
      </c>
      <c r="AF14" s="35">
        <f>I26</f>
        <v>-3.7393683298120206</v>
      </c>
      <c r="AG14" s="35">
        <f>I27</f>
        <v>5.8303849155024512</v>
      </c>
      <c r="AH14" s="35">
        <f>I28</f>
        <v>13.518753029094954</v>
      </c>
      <c r="AI14" s="35">
        <f>I32</f>
        <v>-4.5146726862302478</v>
      </c>
      <c r="AJ14" s="35">
        <f>I34</f>
        <v>-5.7022096062224081</v>
      </c>
      <c r="AK14" s="35">
        <f>I35</f>
        <v>-4.5606113684429017</v>
      </c>
    </row>
    <row r="15" spans="1:38" ht="18" customHeight="1">
      <c r="A15" s="131"/>
      <c r="B15" s="131"/>
      <c r="C15" s="71" t="s">
        <v>4</v>
      </c>
      <c r="D15" s="71"/>
      <c r="E15" s="71"/>
      <c r="F15" s="72">
        <v>56000</v>
      </c>
      <c r="G15" s="73">
        <f t="shared" si="0"/>
        <v>8.4827535017866804</v>
      </c>
      <c r="H15" s="72">
        <v>41500</v>
      </c>
      <c r="I15" s="73">
        <f t="shared" si="1"/>
        <v>34.939759036144565</v>
      </c>
    </row>
    <row r="16" spans="1:38" ht="18" customHeight="1">
      <c r="A16" s="131"/>
      <c r="B16" s="131"/>
      <c r="C16" s="71" t="s">
        <v>25</v>
      </c>
      <c r="D16" s="71"/>
      <c r="E16" s="71"/>
      <c r="F16" s="72">
        <v>12010</v>
      </c>
      <c r="G16" s="73">
        <f t="shared" si="0"/>
        <v>1.8192476706510363</v>
      </c>
      <c r="H16" s="72">
        <v>12672</v>
      </c>
      <c r="I16" s="73">
        <f>(F16/H16-1)*100</f>
        <v>-5.2241161616161662</v>
      </c>
    </row>
    <row r="17" spans="1:9" ht="18" customHeight="1">
      <c r="A17" s="131"/>
      <c r="B17" s="131"/>
      <c r="C17" s="71" t="s">
        <v>5</v>
      </c>
      <c r="D17" s="71"/>
      <c r="E17" s="71"/>
      <c r="F17" s="72">
        <v>141978</v>
      </c>
      <c r="G17" s="73">
        <f t="shared" si="0"/>
        <v>21.506506726369093</v>
      </c>
      <c r="H17" s="72">
        <v>139907</v>
      </c>
      <c r="I17" s="73">
        <f t="shared" si="1"/>
        <v>1.4802690358595383</v>
      </c>
    </row>
    <row r="18" spans="1:9" ht="18" customHeight="1">
      <c r="A18" s="131"/>
      <c r="B18" s="131"/>
      <c r="C18" s="71" t="s">
        <v>26</v>
      </c>
      <c r="D18" s="71"/>
      <c r="E18" s="71"/>
      <c r="F18" s="72">
        <v>33110</v>
      </c>
      <c r="G18" s="73">
        <f t="shared" si="0"/>
        <v>5.0154280079313747</v>
      </c>
      <c r="H18" s="72">
        <v>34496</v>
      </c>
      <c r="I18" s="73">
        <f t="shared" si="1"/>
        <v>-4.0178571428571397</v>
      </c>
    </row>
    <row r="19" spans="1:9" ht="18" customHeight="1">
      <c r="A19" s="131"/>
      <c r="B19" s="131"/>
      <c r="C19" s="71" t="s">
        <v>27</v>
      </c>
      <c r="D19" s="71"/>
      <c r="E19" s="71"/>
      <c r="F19" s="72">
        <v>1769</v>
      </c>
      <c r="G19" s="73">
        <f t="shared" si="0"/>
        <v>0.26796412401179709</v>
      </c>
      <c r="H19" s="72">
        <v>1646</v>
      </c>
      <c r="I19" s="73">
        <f t="shared" si="1"/>
        <v>7.4726609963547963</v>
      </c>
    </row>
    <row r="20" spans="1:9" ht="18" customHeight="1">
      <c r="A20" s="131"/>
      <c r="B20" s="131"/>
      <c r="C20" s="71" t="s">
        <v>6</v>
      </c>
      <c r="D20" s="71"/>
      <c r="E20" s="71"/>
      <c r="F20" s="72">
        <v>69084</v>
      </c>
      <c r="G20" s="73">
        <f t="shared" si="0"/>
        <v>10.464688266382696</v>
      </c>
      <c r="H20" s="72">
        <v>100559</v>
      </c>
      <c r="I20" s="73">
        <f t="shared" si="1"/>
        <v>-31.300032816555458</v>
      </c>
    </row>
    <row r="21" spans="1:9" ht="18" customHeight="1">
      <c r="A21" s="131"/>
      <c r="B21" s="131"/>
      <c r="C21" s="71" t="s">
        <v>7</v>
      </c>
      <c r="D21" s="71"/>
      <c r="E21" s="71"/>
      <c r="F21" s="72">
        <v>101514</v>
      </c>
      <c r="G21" s="73">
        <f t="shared" si="0"/>
        <v>15.377111410363803</v>
      </c>
      <c r="H21" s="72">
        <v>90320</v>
      </c>
      <c r="I21" s="73">
        <f t="shared" si="1"/>
        <v>12.393711248892835</v>
      </c>
    </row>
    <row r="22" spans="1:9" ht="18" customHeight="1">
      <c r="A22" s="131"/>
      <c r="B22" s="131"/>
      <c r="C22" s="71" t="s">
        <v>8</v>
      </c>
      <c r="D22" s="71"/>
      <c r="E22" s="71"/>
      <c r="F22" s="72">
        <f>SUM(F9,F14:F21)</f>
        <v>660163</v>
      </c>
      <c r="G22" s="73">
        <f t="shared" si="0"/>
        <v>100</v>
      </c>
      <c r="H22" s="72">
        <f>SUM(H9,H14:H21)</f>
        <v>654616</v>
      </c>
      <c r="I22" s="73">
        <f t="shared" ref="I22:I40" si="2">(F22/H22-1)*100</f>
        <v>0.84736700600045456</v>
      </c>
    </row>
    <row r="23" spans="1:9" ht="18" customHeight="1">
      <c r="A23" s="131"/>
      <c r="B23" s="130" t="s">
        <v>81</v>
      </c>
      <c r="C23" s="80" t="s">
        <v>9</v>
      </c>
      <c r="D23" s="32"/>
      <c r="E23" s="32"/>
      <c r="F23" s="72">
        <f>SUM(F24:F26)</f>
        <v>386739</v>
      </c>
      <c r="G23" s="73">
        <f t="shared" ref="G23:G37" si="3">F23/$F$40*100</f>
        <v>58.582350116562118</v>
      </c>
      <c r="H23" s="72">
        <f>SUM(H24:H26)</f>
        <v>387541</v>
      </c>
      <c r="I23" s="73">
        <f t="shared" si="2"/>
        <v>-0.20694584572986674</v>
      </c>
    </row>
    <row r="24" spans="1:9" ht="18" customHeight="1">
      <c r="A24" s="131"/>
      <c r="B24" s="131"/>
      <c r="C24" s="79"/>
      <c r="D24" s="32" t="s">
        <v>10</v>
      </c>
      <c r="E24" s="32"/>
      <c r="F24" s="72">
        <v>141520</v>
      </c>
      <c r="G24" s="73">
        <f t="shared" si="3"/>
        <v>21.437129920943768</v>
      </c>
      <c r="H24" s="72">
        <v>142264</v>
      </c>
      <c r="I24" s="73">
        <f t="shared" si="2"/>
        <v>-0.52297137715795472</v>
      </c>
    </row>
    <row r="25" spans="1:9" ht="18" customHeight="1">
      <c r="A25" s="131"/>
      <c r="B25" s="131"/>
      <c r="C25" s="79"/>
      <c r="D25" s="32" t="s">
        <v>28</v>
      </c>
      <c r="E25" s="32"/>
      <c r="F25" s="72">
        <v>174144</v>
      </c>
      <c r="G25" s="73">
        <f t="shared" si="3"/>
        <v>26.378939746698922</v>
      </c>
      <c r="H25" s="72">
        <v>171441</v>
      </c>
      <c r="I25" s="73">
        <f t="shared" si="2"/>
        <v>1.5766356939121984</v>
      </c>
    </row>
    <row r="26" spans="1:9" ht="18" customHeight="1">
      <c r="A26" s="131"/>
      <c r="B26" s="131"/>
      <c r="C26" s="78"/>
      <c r="D26" s="32" t="s">
        <v>11</v>
      </c>
      <c r="E26" s="32"/>
      <c r="F26" s="72">
        <v>71075</v>
      </c>
      <c r="G26" s="73">
        <f t="shared" si="3"/>
        <v>10.766280448919433</v>
      </c>
      <c r="H26" s="72">
        <v>73836</v>
      </c>
      <c r="I26" s="73">
        <f t="shared" si="2"/>
        <v>-3.7393683298120206</v>
      </c>
    </row>
    <row r="27" spans="1:9" ht="18" customHeight="1">
      <c r="A27" s="131"/>
      <c r="B27" s="131"/>
      <c r="C27" s="80" t="s">
        <v>12</v>
      </c>
      <c r="D27" s="32"/>
      <c r="E27" s="32"/>
      <c r="F27" s="72">
        <f>SUM(F28:F33)+410</f>
        <v>198015</v>
      </c>
      <c r="G27" s="73">
        <f t="shared" si="3"/>
        <v>29.994864904576595</v>
      </c>
      <c r="H27" s="72">
        <f>SUM(H28:H33)+410</f>
        <v>187106</v>
      </c>
      <c r="I27" s="73">
        <f t="shared" si="2"/>
        <v>5.8303849155024512</v>
      </c>
    </row>
    <row r="28" spans="1:9" ht="18" customHeight="1">
      <c r="A28" s="131"/>
      <c r="B28" s="131"/>
      <c r="C28" s="79"/>
      <c r="D28" s="32" t="s">
        <v>13</v>
      </c>
      <c r="E28" s="32"/>
      <c r="F28" s="72">
        <v>72610</v>
      </c>
      <c r="G28" s="73">
        <f t="shared" si="3"/>
        <v>10.998798781513051</v>
      </c>
      <c r="H28" s="72">
        <v>63963</v>
      </c>
      <c r="I28" s="73">
        <f t="shared" si="2"/>
        <v>13.518753029094954</v>
      </c>
    </row>
    <row r="29" spans="1:9" ht="18" customHeight="1">
      <c r="A29" s="131"/>
      <c r="B29" s="131"/>
      <c r="C29" s="79"/>
      <c r="D29" s="32" t="s">
        <v>29</v>
      </c>
      <c r="E29" s="32"/>
      <c r="F29" s="72">
        <v>5580</v>
      </c>
      <c r="G29" s="73">
        <f t="shared" si="3"/>
        <v>0.84524579535660127</v>
      </c>
      <c r="H29" s="72">
        <v>4586</v>
      </c>
      <c r="I29" s="73">
        <f t="shared" si="2"/>
        <v>21.674662014827728</v>
      </c>
    </row>
    <row r="30" spans="1:9" ht="18" customHeight="1">
      <c r="A30" s="131"/>
      <c r="B30" s="131"/>
      <c r="C30" s="79"/>
      <c r="D30" s="32" t="s">
        <v>30</v>
      </c>
      <c r="E30" s="32"/>
      <c r="F30" s="72">
        <v>43815</v>
      </c>
      <c r="G30" s="73">
        <f t="shared" si="3"/>
        <v>6.6369972264425607</v>
      </c>
      <c r="H30" s="72">
        <v>44526</v>
      </c>
      <c r="I30" s="73">
        <f t="shared" si="2"/>
        <v>-1.5968198356016705</v>
      </c>
    </row>
    <row r="31" spans="1:9" ht="18" customHeight="1">
      <c r="A31" s="131"/>
      <c r="B31" s="131"/>
      <c r="C31" s="79"/>
      <c r="D31" s="32" t="s">
        <v>31</v>
      </c>
      <c r="E31" s="32"/>
      <c r="F31" s="72">
        <v>41190</v>
      </c>
      <c r="G31" s="73">
        <f t="shared" si="3"/>
        <v>6.2393681560463099</v>
      </c>
      <c r="H31" s="72">
        <v>40575</v>
      </c>
      <c r="I31" s="73">
        <f t="shared" si="2"/>
        <v>1.5157116451016694</v>
      </c>
    </row>
    <row r="32" spans="1:9" ht="18" customHeight="1">
      <c r="A32" s="131"/>
      <c r="B32" s="131"/>
      <c r="C32" s="79"/>
      <c r="D32" s="32" t="s">
        <v>14</v>
      </c>
      <c r="E32" s="32"/>
      <c r="F32" s="72">
        <v>1692</v>
      </c>
      <c r="G32" s="73">
        <f t="shared" si="3"/>
        <v>0.25630033794684043</v>
      </c>
      <c r="H32" s="72">
        <v>1772</v>
      </c>
      <c r="I32" s="73">
        <f t="shared" si="2"/>
        <v>-4.5146726862302478</v>
      </c>
    </row>
    <row r="33" spans="1:9" ht="18" customHeight="1">
      <c r="A33" s="131"/>
      <c r="B33" s="131"/>
      <c r="C33" s="78"/>
      <c r="D33" s="32" t="s">
        <v>32</v>
      </c>
      <c r="E33" s="32"/>
      <c r="F33" s="72">
        <v>32718</v>
      </c>
      <c r="G33" s="73">
        <f t="shared" si="3"/>
        <v>4.9560487334188679</v>
      </c>
      <c r="H33" s="72">
        <v>31274</v>
      </c>
      <c r="I33" s="73">
        <f t="shared" si="2"/>
        <v>4.6172539489671927</v>
      </c>
    </row>
    <row r="34" spans="1:9" ht="18" customHeight="1">
      <c r="A34" s="131"/>
      <c r="B34" s="131"/>
      <c r="C34" s="80" t="s">
        <v>15</v>
      </c>
      <c r="D34" s="32"/>
      <c r="E34" s="32"/>
      <c r="F34" s="72">
        <f>73558+1851</f>
        <v>75409</v>
      </c>
      <c r="G34" s="73">
        <f t="shared" si="3"/>
        <v>11.42278497886128</v>
      </c>
      <c r="H34" s="72">
        <f>77073+2896</f>
        <v>79969</v>
      </c>
      <c r="I34" s="73">
        <f t="shared" si="2"/>
        <v>-5.7022096062224081</v>
      </c>
    </row>
    <row r="35" spans="1:9" ht="18" customHeight="1">
      <c r="A35" s="131"/>
      <c r="B35" s="131"/>
      <c r="C35" s="79"/>
      <c r="D35" s="80" t="s">
        <v>16</v>
      </c>
      <c r="E35" s="32"/>
      <c r="F35" s="72">
        <v>73558</v>
      </c>
      <c r="G35" s="73">
        <f t="shared" si="3"/>
        <v>11.142399680079011</v>
      </c>
      <c r="H35" s="72">
        <v>77073</v>
      </c>
      <c r="I35" s="73">
        <f t="shared" si="2"/>
        <v>-4.5606113684429017</v>
      </c>
    </row>
    <row r="36" spans="1:9" ht="18" customHeight="1">
      <c r="A36" s="131"/>
      <c r="B36" s="131"/>
      <c r="C36" s="79"/>
      <c r="D36" s="79"/>
      <c r="E36" s="74" t="s">
        <v>102</v>
      </c>
      <c r="F36" s="72">
        <v>33752</v>
      </c>
      <c r="G36" s="73">
        <f t="shared" si="3"/>
        <v>5.1126767177197152</v>
      </c>
      <c r="H36" s="72">
        <v>33396</v>
      </c>
      <c r="I36" s="73">
        <f>(F36/H36-1)*100</f>
        <v>1.065995927656016</v>
      </c>
    </row>
    <row r="37" spans="1:9" ht="18" customHeight="1">
      <c r="A37" s="131"/>
      <c r="B37" s="131"/>
      <c r="C37" s="79"/>
      <c r="D37" s="78"/>
      <c r="E37" s="32" t="s">
        <v>33</v>
      </c>
      <c r="F37" s="72">
        <v>39806</v>
      </c>
      <c r="G37" s="73">
        <f t="shared" si="3"/>
        <v>6.0297229623592958</v>
      </c>
      <c r="H37" s="72">
        <v>43677</v>
      </c>
      <c r="I37" s="73">
        <f t="shared" si="2"/>
        <v>-8.8627881951599203</v>
      </c>
    </row>
    <row r="38" spans="1:9" ht="18" customHeight="1">
      <c r="A38" s="131"/>
      <c r="B38" s="131"/>
      <c r="C38" s="79"/>
      <c r="D38" s="71" t="s">
        <v>34</v>
      </c>
      <c r="E38" s="71"/>
      <c r="F38" s="72">
        <v>1851</v>
      </c>
      <c r="G38" s="73">
        <f>F38/$F$40*100</f>
        <v>0.28038529878227042</v>
      </c>
      <c r="H38" s="72">
        <v>2896</v>
      </c>
      <c r="I38" s="73">
        <f t="shared" si="2"/>
        <v>-36.084254143646412</v>
      </c>
    </row>
    <row r="39" spans="1:9" ht="18" customHeight="1">
      <c r="A39" s="131"/>
      <c r="B39" s="131"/>
      <c r="C39" s="78"/>
      <c r="D39" s="71" t="s">
        <v>35</v>
      </c>
      <c r="E39" s="71"/>
      <c r="F39" s="72">
        <v>0</v>
      </c>
      <c r="G39" s="73">
        <f>F39/$F$40*100</f>
        <v>0</v>
      </c>
      <c r="H39" s="72">
        <v>0</v>
      </c>
      <c r="I39" s="73">
        <v>0</v>
      </c>
    </row>
    <row r="40" spans="1:9" ht="18" customHeight="1">
      <c r="A40" s="131"/>
      <c r="B40" s="131"/>
      <c r="C40" s="32" t="s">
        <v>17</v>
      </c>
      <c r="D40" s="32"/>
      <c r="E40" s="32"/>
      <c r="F40" s="72">
        <f>SUM(F23,F27,F34)</f>
        <v>660163</v>
      </c>
      <c r="G40" s="73">
        <f>F40/$F$40*100</f>
        <v>100</v>
      </c>
      <c r="H40" s="72">
        <f>SUM(H23,H27,H34)</f>
        <v>654616</v>
      </c>
      <c r="I40" s="73">
        <f t="shared" si="2"/>
        <v>0.84736700600045456</v>
      </c>
    </row>
    <row r="41" spans="1:9" ht="18" customHeight="1">
      <c r="A41" s="28" t="s">
        <v>18</v>
      </c>
      <c r="B41" s="28"/>
    </row>
    <row r="42" spans="1:9" ht="18" customHeight="1">
      <c r="A42" s="29" t="s">
        <v>19</v>
      </c>
      <c r="B42" s="28"/>
    </row>
    <row r="52" spans="10:10">
      <c r="J52" s="8"/>
    </row>
    <row r="53" spans="10:10">
      <c r="J53" s="8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0" activePane="bottomRight" state="frozen"/>
      <selection activeCell="G46" sqref="G46"/>
      <selection pane="topRight" activeCell="G46" sqref="G46"/>
      <selection pane="bottomLeft" activeCell="G46" sqref="G46"/>
      <selection pane="bottomRight" activeCell="H13" sqref="H13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3" t="s">
        <v>290</v>
      </c>
      <c r="E1" s="15"/>
      <c r="F1" s="15"/>
      <c r="G1" s="15"/>
    </row>
    <row r="2" spans="1:25" ht="15" customHeight="1"/>
    <row r="3" spans="1:25" ht="15" customHeight="1">
      <c r="A3" s="16" t="s">
        <v>42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275</v>
      </c>
      <c r="B5" s="13"/>
      <c r="C5" s="13"/>
      <c r="D5" s="13"/>
      <c r="K5" s="17"/>
      <c r="O5" s="17" t="s">
        <v>43</v>
      </c>
    </row>
    <row r="6" spans="1:25" ht="15.95" customHeight="1">
      <c r="A6" s="139" t="s">
        <v>44</v>
      </c>
      <c r="B6" s="140"/>
      <c r="C6" s="140"/>
      <c r="D6" s="140"/>
      <c r="E6" s="140"/>
      <c r="F6" s="147" t="s">
        <v>291</v>
      </c>
      <c r="G6" s="144"/>
      <c r="H6" s="147" t="s">
        <v>292</v>
      </c>
      <c r="I6" s="144"/>
      <c r="J6" s="147" t="s">
        <v>293</v>
      </c>
      <c r="K6" s="144"/>
      <c r="L6" s="144"/>
      <c r="M6" s="144"/>
      <c r="N6" s="144"/>
      <c r="O6" s="144"/>
    </row>
    <row r="7" spans="1:25" ht="15.95" customHeight="1">
      <c r="A7" s="140"/>
      <c r="B7" s="140"/>
      <c r="C7" s="140"/>
      <c r="D7" s="140"/>
      <c r="E7" s="140"/>
      <c r="F7" s="69" t="s">
        <v>276</v>
      </c>
      <c r="G7" s="81" t="s">
        <v>277</v>
      </c>
      <c r="H7" s="69" t="s">
        <v>276</v>
      </c>
      <c r="I7" s="81" t="s">
        <v>277</v>
      </c>
      <c r="J7" s="69" t="s">
        <v>276</v>
      </c>
      <c r="K7" s="81" t="s">
        <v>277</v>
      </c>
      <c r="L7" s="69" t="s">
        <v>276</v>
      </c>
      <c r="M7" s="81" t="s">
        <v>277</v>
      </c>
      <c r="N7" s="69" t="s">
        <v>276</v>
      </c>
      <c r="O7" s="81" t="s">
        <v>277</v>
      </c>
    </row>
    <row r="8" spans="1:25" ht="15.95" customHeight="1">
      <c r="A8" s="136" t="s">
        <v>83</v>
      </c>
      <c r="B8" s="77" t="s">
        <v>45</v>
      </c>
      <c r="C8" s="71"/>
      <c r="D8" s="71"/>
      <c r="E8" s="82" t="s">
        <v>36</v>
      </c>
      <c r="F8" s="83">
        <v>25413.59</v>
      </c>
      <c r="G8" s="111">
        <v>25640.36</v>
      </c>
      <c r="H8" s="83">
        <v>45631.516000000003</v>
      </c>
      <c r="I8" s="111">
        <v>45131.76</v>
      </c>
      <c r="J8" s="83">
        <v>2152.8609999999999</v>
      </c>
      <c r="K8" s="111">
        <v>2171.59</v>
      </c>
      <c r="L8" s="83"/>
      <c r="M8" s="83"/>
      <c r="N8" s="83"/>
      <c r="O8" s="83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36"/>
      <c r="B9" s="79"/>
      <c r="C9" s="71" t="s">
        <v>46</v>
      </c>
      <c r="D9" s="71"/>
      <c r="E9" s="82" t="s">
        <v>37</v>
      </c>
      <c r="F9" s="83">
        <v>25011.5</v>
      </c>
      <c r="G9" s="111">
        <v>25619.040000000001</v>
      </c>
      <c r="H9" s="83">
        <v>45628.639999999999</v>
      </c>
      <c r="I9" s="111">
        <v>45128.88</v>
      </c>
      <c r="J9" s="83">
        <v>2151.91</v>
      </c>
      <c r="K9" s="111">
        <v>2170.41</v>
      </c>
      <c r="L9" s="83"/>
      <c r="M9" s="83"/>
      <c r="N9" s="83"/>
      <c r="O9" s="83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36"/>
      <c r="B10" s="78"/>
      <c r="C10" s="71" t="s">
        <v>47</v>
      </c>
      <c r="D10" s="71"/>
      <c r="E10" s="82" t="s">
        <v>38</v>
      </c>
      <c r="F10" s="83">
        <v>2.09</v>
      </c>
      <c r="G10" s="111">
        <v>21.31</v>
      </c>
      <c r="H10" s="83">
        <v>2.8759999999999999</v>
      </c>
      <c r="I10" s="111">
        <v>2.87</v>
      </c>
      <c r="J10" s="84">
        <v>0.95099999999999996</v>
      </c>
      <c r="K10" s="84">
        <v>1.17</v>
      </c>
      <c r="L10" s="83"/>
      <c r="M10" s="83"/>
      <c r="N10" s="83"/>
      <c r="O10" s="83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36"/>
      <c r="B11" s="77" t="s">
        <v>48</v>
      </c>
      <c r="C11" s="71"/>
      <c r="D11" s="71"/>
      <c r="E11" s="82" t="s">
        <v>39</v>
      </c>
      <c r="F11" s="83">
        <v>23766.579000000002</v>
      </c>
      <c r="G11" s="111">
        <v>24668.7</v>
      </c>
      <c r="H11" s="83">
        <v>43621.845999999998</v>
      </c>
      <c r="I11" s="111">
        <v>43751.199999999997</v>
      </c>
      <c r="J11" s="83">
        <v>2151.402</v>
      </c>
      <c r="K11" s="111">
        <v>2170.38</v>
      </c>
      <c r="L11" s="83"/>
      <c r="M11" s="83"/>
      <c r="N11" s="83"/>
      <c r="O11" s="83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36"/>
      <c r="B12" s="79"/>
      <c r="C12" s="71" t="s">
        <v>49</v>
      </c>
      <c r="D12" s="71"/>
      <c r="E12" s="82" t="s">
        <v>40</v>
      </c>
      <c r="F12" s="83">
        <v>23717.737000000001</v>
      </c>
      <c r="G12" s="111">
        <v>24642.89</v>
      </c>
      <c r="H12" s="83">
        <v>43593.75</v>
      </c>
      <c r="I12" s="111">
        <v>43722.94</v>
      </c>
      <c r="J12" s="83">
        <v>2143.402</v>
      </c>
      <c r="K12" s="111">
        <v>2162.38</v>
      </c>
      <c r="L12" s="83"/>
      <c r="M12" s="83"/>
      <c r="N12" s="83"/>
      <c r="O12" s="83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36"/>
      <c r="B13" s="78"/>
      <c r="C13" s="71" t="s">
        <v>50</v>
      </c>
      <c r="D13" s="71"/>
      <c r="E13" s="82" t="s">
        <v>41</v>
      </c>
      <c r="F13" s="83">
        <v>48.841999999999999</v>
      </c>
      <c r="G13" s="111">
        <v>25.81</v>
      </c>
      <c r="H13" s="84">
        <v>28.096</v>
      </c>
      <c r="I13" s="84">
        <v>28.25</v>
      </c>
      <c r="J13" s="84">
        <v>8</v>
      </c>
      <c r="K13" s="84">
        <v>8</v>
      </c>
      <c r="L13" s="83"/>
      <c r="M13" s="83"/>
      <c r="N13" s="83"/>
      <c r="O13" s="83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36"/>
      <c r="B14" s="71" t="s">
        <v>51</v>
      </c>
      <c r="C14" s="71"/>
      <c r="D14" s="71"/>
      <c r="E14" s="82" t="s">
        <v>87</v>
      </c>
      <c r="F14" s="83">
        <f t="shared" ref="F14:O15" si="0">F9-F12</f>
        <v>1293.762999999999</v>
      </c>
      <c r="G14" s="111">
        <f t="shared" si="0"/>
        <v>976.15000000000146</v>
      </c>
      <c r="H14" s="83">
        <f t="shared" si="0"/>
        <v>2034.8899999999994</v>
      </c>
      <c r="I14" s="111">
        <f t="shared" si="0"/>
        <v>1405.9399999999951</v>
      </c>
      <c r="J14" s="83">
        <f t="shared" si="0"/>
        <v>8.5079999999998108</v>
      </c>
      <c r="K14" s="111">
        <f t="shared" si="0"/>
        <v>8.0299999999997453</v>
      </c>
      <c r="L14" s="83">
        <f t="shared" si="0"/>
        <v>0</v>
      </c>
      <c r="M14" s="83">
        <f t="shared" si="0"/>
        <v>0</v>
      </c>
      <c r="N14" s="83">
        <f t="shared" si="0"/>
        <v>0</v>
      </c>
      <c r="O14" s="83">
        <f t="shared" si="0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36"/>
      <c r="B15" s="71" t="s">
        <v>52</v>
      </c>
      <c r="C15" s="71"/>
      <c r="D15" s="71"/>
      <c r="E15" s="82" t="s">
        <v>88</v>
      </c>
      <c r="F15" s="83">
        <f t="shared" ref="F15:O15" si="1">F10-F13</f>
        <v>-46.751999999999995</v>
      </c>
      <c r="G15" s="111">
        <f t="shared" si="0"/>
        <v>-4.5</v>
      </c>
      <c r="H15" s="83">
        <f t="shared" si="1"/>
        <v>-25.22</v>
      </c>
      <c r="I15" s="111">
        <f t="shared" si="0"/>
        <v>-25.38</v>
      </c>
      <c r="J15" s="83">
        <f t="shared" si="1"/>
        <v>-7.0490000000000004</v>
      </c>
      <c r="K15" s="111">
        <f t="shared" si="0"/>
        <v>-6.83</v>
      </c>
      <c r="L15" s="83">
        <f t="shared" si="1"/>
        <v>0</v>
      </c>
      <c r="M15" s="83">
        <f t="shared" si="1"/>
        <v>0</v>
      </c>
      <c r="N15" s="83">
        <f t="shared" si="1"/>
        <v>0</v>
      </c>
      <c r="O15" s="83">
        <f t="shared" si="1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36"/>
      <c r="B16" s="71" t="s">
        <v>53</v>
      </c>
      <c r="C16" s="71"/>
      <c r="D16" s="71"/>
      <c r="E16" s="82" t="s">
        <v>89</v>
      </c>
      <c r="F16" s="83">
        <f t="shared" ref="F16:O16" si="2">F8-F11</f>
        <v>1647.0109999999986</v>
      </c>
      <c r="G16" s="111">
        <f t="shared" si="2"/>
        <v>971.65999999999985</v>
      </c>
      <c r="H16" s="83">
        <f t="shared" si="2"/>
        <v>2009.6700000000055</v>
      </c>
      <c r="I16" s="111">
        <f t="shared" si="2"/>
        <v>1380.5600000000049</v>
      </c>
      <c r="J16" s="83">
        <f t="shared" si="2"/>
        <v>1.4589999999998327</v>
      </c>
      <c r="K16" s="111">
        <f t="shared" si="2"/>
        <v>1.2100000000000364</v>
      </c>
      <c r="L16" s="83">
        <f t="shared" si="2"/>
        <v>0</v>
      </c>
      <c r="M16" s="83">
        <f t="shared" si="2"/>
        <v>0</v>
      </c>
      <c r="N16" s="83">
        <f t="shared" si="2"/>
        <v>0</v>
      </c>
      <c r="O16" s="83">
        <f t="shared" si="2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36"/>
      <c r="B17" s="71" t="s">
        <v>54</v>
      </c>
      <c r="C17" s="71"/>
      <c r="D17" s="71"/>
      <c r="E17" s="69"/>
      <c r="F17" s="83"/>
      <c r="G17" s="111"/>
      <c r="H17" s="84"/>
      <c r="I17" s="84"/>
      <c r="J17" s="83">
        <v>549.91300000000001</v>
      </c>
      <c r="K17" s="111">
        <v>552.77</v>
      </c>
      <c r="L17" s="83"/>
      <c r="M17" s="83"/>
      <c r="N17" s="84"/>
      <c r="O17" s="85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36"/>
      <c r="B18" s="71" t="s">
        <v>55</v>
      </c>
      <c r="C18" s="71"/>
      <c r="D18" s="71"/>
      <c r="E18" s="69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36" t="s">
        <v>84</v>
      </c>
      <c r="B19" s="77" t="s">
        <v>56</v>
      </c>
      <c r="C19" s="71"/>
      <c r="D19" s="71"/>
      <c r="E19" s="82"/>
      <c r="F19" s="83">
        <v>7200.9719999999998</v>
      </c>
      <c r="G19" s="111">
        <v>7066.35</v>
      </c>
      <c r="H19" s="83">
        <v>40661.375</v>
      </c>
      <c r="I19" s="111">
        <v>40638.58</v>
      </c>
      <c r="J19" s="83">
        <v>302.70499999999998</v>
      </c>
      <c r="K19" s="111">
        <v>191.56</v>
      </c>
      <c r="L19" s="83"/>
      <c r="M19" s="83"/>
      <c r="N19" s="83"/>
      <c r="O19" s="83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36"/>
      <c r="B20" s="78"/>
      <c r="C20" s="71" t="s">
        <v>57</v>
      </c>
      <c r="D20" s="71"/>
      <c r="E20" s="82"/>
      <c r="F20" s="83">
        <v>6638.3</v>
      </c>
      <c r="G20" s="111">
        <v>6612.2</v>
      </c>
      <c r="H20" s="83">
        <v>30805.7</v>
      </c>
      <c r="I20" s="111">
        <v>31195.4</v>
      </c>
      <c r="J20" s="83">
        <v>186.3</v>
      </c>
      <c r="K20" s="111">
        <v>77.5</v>
      </c>
      <c r="L20" s="83"/>
      <c r="M20" s="83"/>
      <c r="N20" s="83"/>
      <c r="O20" s="83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36"/>
      <c r="B21" s="71" t="s">
        <v>58</v>
      </c>
      <c r="C21" s="71"/>
      <c r="D21" s="71"/>
      <c r="E21" s="82" t="s">
        <v>90</v>
      </c>
      <c r="F21" s="83">
        <v>7200.9719999999998</v>
      </c>
      <c r="G21" s="111">
        <v>7066.35</v>
      </c>
      <c r="H21" s="83">
        <v>40661.375</v>
      </c>
      <c r="I21" s="111">
        <v>40638.58</v>
      </c>
      <c r="J21" s="83">
        <v>302.70499999999998</v>
      </c>
      <c r="K21" s="111">
        <v>191.56</v>
      </c>
      <c r="L21" s="83"/>
      <c r="M21" s="83"/>
      <c r="N21" s="83"/>
      <c r="O21" s="83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36"/>
      <c r="B22" s="77" t="s">
        <v>59</v>
      </c>
      <c r="C22" s="71"/>
      <c r="D22" s="71"/>
      <c r="E22" s="82" t="s">
        <v>91</v>
      </c>
      <c r="F22" s="83">
        <v>17061.789000000001</v>
      </c>
      <c r="G22" s="111">
        <v>16468.919999999998</v>
      </c>
      <c r="H22" s="83">
        <v>60693.106</v>
      </c>
      <c r="I22" s="111">
        <v>60182.46</v>
      </c>
      <c r="J22" s="83">
        <v>328.755</v>
      </c>
      <c r="K22" s="111">
        <v>235.14</v>
      </c>
      <c r="L22" s="83"/>
      <c r="M22" s="83"/>
      <c r="N22" s="83"/>
      <c r="O22" s="83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36"/>
      <c r="B23" s="78" t="s">
        <v>60</v>
      </c>
      <c r="C23" s="71" t="s">
        <v>61</v>
      </c>
      <c r="D23" s="71"/>
      <c r="E23" s="82"/>
      <c r="F23" s="83">
        <v>6125.3360000000002</v>
      </c>
      <c r="G23" s="111">
        <v>6019.25</v>
      </c>
      <c r="H23" s="83">
        <v>44643.921999999999</v>
      </c>
      <c r="I23" s="111">
        <v>44848.78</v>
      </c>
      <c r="J23" s="83">
        <v>142.45500000000001</v>
      </c>
      <c r="K23" s="111">
        <v>157.63999999999999</v>
      </c>
      <c r="L23" s="83"/>
      <c r="M23" s="83"/>
      <c r="N23" s="83"/>
      <c r="O23" s="83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36"/>
      <c r="B24" s="71" t="s">
        <v>92</v>
      </c>
      <c r="C24" s="71"/>
      <c r="D24" s="71"/>
      <c r="E24" s="82" t="s">
        <v>93</v>
      </c>
      <c r="F24" s="83">
        <f t="shared" ref="F24:O24" si="3">F21-F22</f>
        <v>-9860.8170000000009</v>
      </c>
      <c r="G24" s="111">
        <f t="shared" si="3"/>
        <v>-9402.5699999999979</v>
      </c>
      <c r="H24" s="83">
        <f t="shared" si="3"/>
        <v>-20031.731</v>
      </c>
      <c r="I24" s="111">
        <f t="shared" si="3"/>
        <v>-19543.879999999997</v>
      </c>
      <c r="J24" s="83">
        <f t="shared" si="3"/>
        <v>-26.050000000000011</v>
      </c>
      <c r="K24" s="111">
        <f t="shared" si="3"/>
        <v>-43.579999999999984</v>
      </c>
      <c r="L24" s="83">
        <f t="shared" si="3"/>
        <v>0</v>
      </c>
      <c r="M24" s="83">
        <f t="shared" si="3"/>
        <v>0</v>
      </c>
      <c r="N24" s="83">
        <f t="shared" si="3"/>
        <v>0</v>
      </c>
      <c r="O24" s="83">
        <f t="shared" si="3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36"/>
      <c r="B25" s="77" t="s">
        <v>62</v>
      </c>
      <c r="C25" s="77"/>
      <c r="D25" s="77"/>
      <c r="E25" s="141" t="s">
        <v>94</v>
      </c>
      <c r="F25" s="134">
        <v>9860.8169999999991</v>
      </c>
      <c r="G25" s="134">
        <v>9402.57</v>
      </c>
      <c r="H25" s="134">
        <v>20031.731</v>
      </c>
      <c r="I25" s="134">
        <v>19543.88</v>
      </c>
      <c r="J25" s="134">
        <v>26.05</v>
      </c>
      <c r="K25" s="134">
        <v>43.58</v>
      </c>
      <c r="L25" s="134"/>
      <c r="M25" s="134"/>
      <c r="N25" s="134"/>
      <c r="O25" s="134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36"/>
      <c r="B26" s="100" t="s">
        <v>63</v>
      </c>
      <c r="C26" s="100"/>
      <c r="D26" s="100"/>
      <c r="E26" s="142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36"/>
      <c r="B27" s="71" t="s">
        <v>95</v>
      </c>
      <c r="C27" s="71"/>
      <c r="D27" s="71"/>
      <c r="E27" s="82" t="s">
        <v>96</v>
      </c>
      <c r="F27" s="83">
        <f t="shared" ref="F27:O27" si="4">F24+F25</f>
        <v>0</v>
      </c>
      <c r="G27" s="111">
        <f t="shared" si="4"/>
        <v>0</v>
      </c>
      <c r="H27" s="83">
        <f t="shared" si="4"/>
        <v>0</v>
      </c>
      <c r="I27" s="111">
        <f t="shared" si="4"/>
        <v>0</v>
      </c>
      <c r="J27" s="83">
        <f t="shared" si="4"/>
        <v>0</v>
      </c>
      <c r="K27" s="111">
        <f t="shared" si="4"/>
        <v>0</v>
      </c>
      <c r="L27" s="83">
        <f t="shared" si="4"/>
        <v>0</v>
      </c>
      <c r="M27" s="83">
        <f t="shared" si="4"/>
        <v>0</v>
      </c>
      <c r="N27" s="83">
        <f t="shared" si="4"/>
        <v>0</v>
      </c>
      <c r="O27" s="83">
        <f t="shared" si="4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100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38" t="s">
        <v>64</v>
      </c>
      <c r="B30" s="138"/>
      <c r="C30" s="138"/>
      <c r="D30" s="138"/>
      <c r="E30" s="138"/>
      <c r="F30" s="145" t="s">
        <v>294</v>
      </c>
      <c r="G30" s="146"/>
      <c r="H30" s="145" t="s">
        <v>295</v>
      </c>
      <c r="I30" s="146"/>
      <c r="J30" s="145" t="s">
        <v>296</v>
      </c>
      <c r="K30" s="146"/>
      <c r="L30" s="145" t="s">
        <v>297</v>
      </c>
      <c r="M30" s="146"/>
      <c r="N30" s="146"/>
      <c r="O30" s="146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15.95" customHeight="1">
      <c r="A31" s="138"/>
      <c r="B31" s="138"/>
      <c r="C31" s="138"/>
      <c r="D31" s="138"/>
      <c r="E31" s="138"/>
      <c r="F31" s="69" t="s">
        <v>276</v>
      </c>
      <c r="G31" s="81" t="s">
        <v>277</v>
      </c>
      <c r="H31" s="69" t="s">
        <v>276</v>
      </c>
      <c r="I31" s="81" t="s">
        <v>277</v>
      </c>
      <c r="J31" s="69" t="s">
        <v>276</v>
      </c>
      <c r="K31" s="81" t="s">
        <v>277</v>
      </c>
      <c r="L31" s="69" t="s">
        <v>276</v>
      </c>
      <c r="M31" s="81" t="s">
        <v>277</v>
      </c>
      <c r="N31" s="69" t="s">
        <v>276</v>
      </c>
      <c r="O31" s="81" t="s">
        <v>277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.95" customHeight="1">
      <c r="A32" s="136" t="s">
        <v>85</v>
      </c>
      <c r="B32" s="77" t="s">
        <v>45</v>
      </c>
      <c r="C32" s="71"/>
      <c r="D32" s="71"/>
      <c r="E32" s="82" t="s">
        <v>36</v>
      </c>
      <c r="F32" s="83">
        <v>2358.3580000000002</v>
      </c>
      <c r="G32" s="111">
        <v>2428.12</v>
      </c>
      <c r="H32" s="83">
        <v>45.116999999999997</v>
      </c>
      <c r="I32" s="111">
        <v>127.3</v>
      </c>
      <c r="J32" s="83">
        <v>598.24800000000005</v>
      </c>
      <c r="K32" s="111">
        <v>675.55</v>
      </c>
      <c r="L32" s="83">
        <v>5.0640000000000001</v>
      </c>
      <c r="M32" s="111">
        <v>5.09</v>
      </c>
      <c r="N32" s="83"/>
      <c r="O32" s="83"/>
      <c r="P32" s="24"/>
      <c r="Q32" s="24"/>
      <c r="R32" s="24"/>
      <c r="S32" s="24"/>
      <c r="T32" s="26"/>
      <c r="U32" s="26"/>
      <c r="V32" s="24"/>
      <c r="W32" s="24"/>
      <c r="X32" s="26"/>
      <c r="Y32" s="26"/>
    </row>
    <row r="33" spans="1:25" ht="15.95" customHeight="1">
      <c r="A33" s="143"/>
      <c r="B33" s="79"/>
      <c r="C33" s="77" t="s">
        <v>65</v>
      </c>
      <c r="D33" s="71"/>
      <c r="E33" s="82"/>
      <c r="F33" s="83">
        <v>1524.5909999999999</v>
      </c>
      <c r="G33" s="111">
        <v>1524.97</v>
      </c>
      <c r="H33" s="83">
        <v>0</v>
      </c>
      <c r="I33" s="111">
        <v>0</v>
      </c>
      <c r="J33" s="83">
        <v>0</v>
      </c>
      <c r="K33" s="111">
        <v>0.26</v>
      </c>
      <c r="L33" s="83">
        <v>4.774</v>
      </c>
      <c r="M33" s="111">
        <v>4.8</v>
      </c>
      <c r="N33" s="83"/>
      <c r="O33" s="83"/>
      <c r="P33" s="24"/>
      <c r="Q33" s="24"/>
      <c r="R33" s="24"/>
      <c r="S33" s="24"/>
      <c r="T33" s="26"/>
      <c r="U33" s="26"/>
      <c r="V33" s="24"/>
      <c r="W33" s="24"/>
      <c r="X33" s="26"/>
      <c r="Y33" s="26"/>
    </row>
    <row r="34" spans="1:25" ht="15.95" customHeight="1">
      <c r="A34" s="143"/>
      <c r="B34" s="79"/>
      <c r="C34" s="78"/>
      <c r="D34" s="71" t="s">
        <v>66</v>
      </c>
      <c r="E34" s="82"/>
      <c r="F34" s="83">
        <v>1179.423</v>
      </c>
      <c r="G34" s="111">
        <v>1184.52</v>
      </c>
      <c r="H34" s="83">
        <v>0</v>
      </c>
      <c r="I34" s="111">
        <v>0</v>
      </c>
      <c r="J34" s="83">
        <v>0</v>
      </c>
      <c r="K34" s="111">
        <v>0.26</v>
      </c>
      <c r="L34" s="83">
        <v>4.6429999999999998</v>
      </c>
      <c r="M34" s="111">
        <v>4.67</v>
      </c>
      <c r="N34" s="83"/>
      <c r="O34" s="83"/>
      <c r="P34" s="24"/>
      <c r="Q34" s="24"/>
      <c r="R34" s="24"/>
      <c r="S34" s="24"/>
      <c r="T34" s="26"/>
      <c r="U34" s="26"/>
      <c r="V34" s="24"/>
      <c r="W34" s="24"/>
      <c r="X34" s="26"/>
      <c r="Y34" s="26"/>
    </row>
    <row r="35" spans="1:25" ht="15.95" customHeight="1">
      <c r="A35" s="143"/>
      <c r="B35" s="78"/>
      <c r="C35" s="71" t="s">
        <v>67</v>
      </c>
      <c r="D35" s="71"/>
      <c r="E35" s="82"/>
      <c r="F35" s="83">
        <v>833.76700000000005</v>
      </c>
      <c r="G35" s="111">
        <v>903.14</v>
      </c>
      <c r="H35" s="83">
        <v>45.116999999999997</v>
      </c>
      <c r="I35" s="111">
        <v>127.3</v>
      </c>
      <c r="J35" s="85">
        <v>598.24800000000005</v>
      </c>
      <c r="K35" s="85">
        <v>675.52</v>
      </c>
      <c r="L35" s="83">
        <v>0.28999999999999998</v>
      </c>
      <c r="M35" s="111">
        <v>0.28000000000000003</v>
      </c>
      <c r="N35" s="83"/>
      <c r="O35" s="83"/>
      <c r="P35" s="24"/>
      <c r="Q35" s="24"/>
      <c r="R35" s="24"/>
      <c r="S35" s="24"/>
      <c r="T35" s="26"/>
      <c r="U35" s="26"/>
      <c r="V35" s="24"/>
      <c r="W35" s="24"/>
      <c r="X35" s="26"/>
      <c r="Y35" s="26"/>
    </row>
    <row r="36" spans="1:25" ht="15.95" customHeight="1">
      <c r="A36" s="143"/>
      <c r="B36" s="77" t="s">
        <v>48</v>
      </c>
      <c r="C36" s="71"/>
      <c r="D36" s="71"/>
      <c r="E36" s="82" t="s">
        <v>37</v>
      </c>
      <c r="F36" s="83">
        <v>2358.3580000000002</v>
      </c>
      <c r="G36" s="111">
        <v>2428.12</v>
      </c>
      <c r="H36" s="83">
        <v>35.78</v>
      </c>
      <c r="I36" s="111">
        <v>42.69</v>
      </c>
      <c r="J36" s="83">
        <v>81.765000000000001</v>
      </c>
      <c r="K36" s="111">
        <v>154.25</v>
      </c>
      <c r="L36" s="83">
        <v>11.108000000000001</v>
      </c>
      <c r="M36" s="111">
        <v>8.81</v>
      </c>
      <c r="N36" s="83"/>
      <c r="O36" s="83"/>
      <c r="P36" s="24"/>
      <c r="Q36" s="24"/>
      <c r="R36" s="24"/>
      <c r="S36" s="24"/>
      <c r="T36" s="24"/>
      <c r="U36" s="24"/>
      <c r="V36" s="24"/>
      <c r="W36" s="24"/>
      <c r="X36" s="26"/>
      <c r="Y36" s="26"/>
    </row>
    <row r="37" spans="1:25" ht="15.95" customHeight="1">
      <c r="A37" s="143"/>
      <c r="B37" s="79"/>
      <c r="C37" s="71" t="s">
        <v>68</v>
      </c>
      <c r="D37" s="71"/>
      <c r="E37" s="82"/>
      <c r="F37" s="83">
        <v>2266.056</v>
      </c>
      <c r="G37" s="111">
        <v>2328.54</v>
      </c>
      <c r="H37" s="83">
        <v>13.56</v>
      </c>
      <c r="I37" s="111">
        <v>19.54</v>
      </c>
      <c r="J37" s="83">
        <v>66.177000000000007</v>
      </c>
      <c r="K37" s="111">
        <v>137.52000000000001</v>
      </c>
      <c r="L37" s="83">
        <v>8.4939999999999998</v>
      </c>
      <c r="M37" s="111">
        <v>6.07</v>
      </c>
      <c r="N37" s="83"/>
      <c r="O37" s="83"/>
      <c r="P37" s="24"/>
      <c r="Q37" s="24"/>
      <c r="R37" s="24"/>
      <c r="S37" s="24"/>
      <c r="T37" s="24"/>
      <c r="U37" s="24"/>
      <c r="V37" s="24"/>
      <c r="W37" s="24"/>
      <c r="X37" s="26"/>
      <c r="Y37" s="26"/>
    </row>
    <row r="38" spans="1:25" ht="15.95" customHeight="1">
      <c r="A38" s="143"/>
      <c r="B38" s="78"/>
      <c r="C38" s="71" t="s">
        <v>69</v>
      </c>
      <c r="D38" s="71"/>
      <c r="E38" s="82"/>
      <c r="F38" s="83">
        <v>92.302000000000007</v>
      </c>
      <c r="G38" s="111">
        <v>99.57</v>
      </c>
      <c r="H38" s="83">
        <v>22.22</v>
      </c>
      <c r="I38" s="111">
        <v>23.15</v>
      </c>
      <c r="J38" s="83">
        <v>15.587999999999999</v>
      </c>
      <c r="K38" s="111">
        <v>16.72</v>
      </c>
      <c r="L38" s="83">
        <v>2.6139999999999999</v>
      </c>
      <c r="M38" s="111">
        <v>2.74</v>
      </c>
      <c r="N38" s="83"/>
      <c r="O38" s="83"/>
      <c r="P38" s="24"/>
      <c r="Q38" s="24"/>
      <c r="R38" s="26"/>
      <c r="S38" s="26"/>
      <c r="T38" s="24"/>
      <c r="U38" s="24"/>
      <c r="V38" s="24"/>
      <c r="W38" s="24"/>
      <c r="X38" s="26"/>
      <c r="Y38" s="26"/>
    </row>
    <row r="39" spans="1:25" ht="15.95" customHeight="1">
      <c r="A39" s="143"/>
      <c r="B39" s="32" t="s">
        <v>70</v>
      </c>
      <c r="C39" s="32"/>
      <c r="D39" s="32"/>
      <c r="E39" s="82" t="s">
        <v>97</v>
      </c>
      <c r="F39" s="83">
        <f t="shared" ref="F39:O39" si="5">F32-F36</f>
        <v>0</v>
      </c>
      <c r="G39" s="111">
        <f t="shared" si="5"/>
        <v>0</v>
      </c>
      <c r="H39" s="83">
        <f t="shared" si="5"/>
        <v>9.3369999999999962</v>
      </c>
      <c r="I39" s="111">
        <f t="shared" si="5"/>
        <v>84.61</v>
      </c>
      <c r="J39" s="83">
        <f t="shared" si="5"/>
        <v>516.48300000000006</v>
      </c>
      <c r="K39" s="111">
        <f t="shared" si="5"/>
        <v>521.29999999999995</v>
      </c>
      <c r="L39" s="83">
        <f t="shared" si="5"/>
        <v>-6.0440000000000005</v>
      </c>
      <c r="M39" s="111">
        <f t="shared" si="5"/>
        <v>-3.7200000000000006</v>
      </c>
      <c r="N39" s="83">
        <f t="shared" si="5"/>
        <v>0</v>
      </c>
      <c r="O39" s="83">
        <f t="shared" si="5"/>
        <v>0</v>
      </c>
      <c r="P39" s="24"/>
      <c r="Q39" s="24"/>
      <c r="R39" s="24"/>
      <c r="S39" s="24"/>
      <c r="T39" s="24"/>
      <c r="U39" s="24"/>
      <c r="V39" s="24"/>
      <c r="W39" s="24"/>
      <c r="X39" s="26"/>
      <c r="Y39" s="26"/>
    </row>
    <row r="40" spans="1:25" ht="15.95" customHeight="1">
      <c r="A40" s="136" t="s">
        <v>86</v>
      </c>
      <c r="B40" s="77" t="s">
        <v>71</v>
      </c>
      <c r="C40" s="71"/>
      <c r="D40" s="71"/>
      <c r="E40" s="82" t="s">
        <v>39</v>
      </c>
      <c r="F40" s="83">
        <v>508.07100000000003</v>
      </c>
      <c r="G40" s="111">
        <v>526.89</v>
      </c>
      <c r="H40" s="83">
        <v>1047.4580000000001</v>
      </c>
      <c r="I40" s="111">
        <v>1095.6300000000001</v>
      </c>
      <c r="J40" s="83">
        <v>30.207000000000001</v>
      </c>
      <c r="K40" s="111">
        <v>112</v>
      </c>
      <c r="L40" s="83">
        <v>53.454999999999998</v>
      </c>
      <c r="M40" s="111">
        <v>53.83</v>
      </c>
      <c r="N40" s="83"/>
      <c r="O40" s="83"/>
      <c r="P40" s="24"/>
      <c r="Q40" s="24"/>
      <c r="R40" s="24"/>
      <c r="S40" s="24"/>
      <c r="T40" s="26"/>
      <c r="U40" s="26"/>
      <c r="V40" s="26"/>
      <c r="W40" s="26"/>
      <c r="X40" s="24"/>
      <c r="Y40" s="24"/>
    </row>
    <row r="41" spans="1:25" ht="15.95" customHeight="1">
      <c r="A41" s="137"/>
      <c r="B41" s="78"/>
      <c r="C41" s="71" t="s">
        <v>72</v>
      </c>
      <c r="D41" s="71"/>
      <c r="E41" s="82"/>
      <c r="F41" s="85">
        <v>170.9</v>
      </c>
      <c r="G41" s="85">
        <v>169.4</v>
      </c>
      <c r="H41" s="85">
        <v>0</v>
      </c>
      <c r="I41" s="85">
        <v>0</v>
      </c>
      <c r="J41" s="83">
        <v>30.2</v>
      </c>
      <c r="K41" s="111">
        <v>112</v>
      </c>
      <c r="L41" s="83">
        <v>4.5999999999999996</v>
      </c>
      <c r="M41" s="111">
        <v>7.3</v>
      </c>
      <c r="N41" s="83"/>
      <c r="O41" s="83"/>
      <c r="P41" s="26"/>
      <c r="Q41" s="26"/>
      <c r="R41" s="26"/>
      <c r="S41" s="26"/>
      <c r="T41" s="26"/>
      <c r="U41" s="26"/>
      <c r="V41" s="26"/>
      <c r="W41" s="26"/>
      <c r="X41" s="24"/>
      <c r="Y41" s="24"/>
    </row>
    <row r="42" spans="1:25" ht="15.95" customHeight="1">
      <c r="A42" s="137"/>
      <c r="B42" s="77" t="s">
        <v>59</v>
      </c>
      <c r="C42" s="71"/>
      <c r="D42" s="71"/>
      <c r="E42" s="82" t="s">
        <v>40</v>
      </c>
      <c r="F42" s="83">
        <v>508.07100000000003</v>
      </c>
      <c r="G42" s="111">
        <v>526.89</v>
      </c>
      <c r="H42" s="83">
        <v>1055.086</v>
      </c>
      <c r="I42" s="111">
        <v>1177.68</v>
      </c>
      <c r="J42" s="83">
        <v>546.69000000000005</v>
      </c>
      <c r="K42" s="111">
        <v>633.29999999999995</v>
      </c>
      <c r="L42" s="83">
        <v>47.411000000000001</v>
      </c>
      <c r="M42" s="111">
        <v>50.11</v>
      </c>
      <c r="N42" s="83"/>
      <c r="O42" s="83"/>
      <c r="P42" s="24"/>
      <c r="Q42" s="24"/>
      <c r="R42" s="24"/>
      <c r="S42" s="24"/>
      <c r="T42" s="26"/>
      <c r="U42" s="26"/>
      <c r="V42" s="24"/>
      <c r="W42" s="24"/>
      <c r="X42" s="24"/>
      <c r="Y42" s="24"/>
    </row>
    <row r="43" spans="1:25" ht="15.95" customHeight="1">
      <c r="A43" s="137"/>
      <c r="B43" s="78"/>
      <c r="C43" s="71" t="s">
        <v>73</v>
      </c>
      <c r="D43" s="71"/>
      <c r="E43" s="82"/>
      <c r="F43" s="83">
        <v>337.17099999999999</v>
      </c>
      <c r="G43" s="111">
        <v>357.36</v>
      </c>
      <c r="H43" s="83">
        <v>185.75</v>
      </c>
      <c r="I43" s="111">
        <v>185.75</v>
      </c>
      <c r="J43" s="85">
        <v>81.638000000000005</v>
      </c>
      <c r="K43" s="85">
        <v>77</v>
      </c>
      <c r="L43" s="83">
        <v>42.811</v>
      </c>
      <c r="M43" s="111">
        <v>42.81</v>
      </c>
      <c r="N43" s="83"/>
      <c r="O43" s="83"/>
      <c r="P43" s="24"/>
      <c r="Q43" s="24"/>
      <c r="R43" s="26"/>
      <c r="S43" s="24"/>
      <c r="T43" s="26"/>
      <c r="U43" s="26"/>
      <c r="V43" s="24"/>
      <c r="W43" s="24"/>
      <c r="X43" s="26"/>
      <c r="Y43" s="26"/>
    </row>
    <row r="44" spans="1:25" ht="15.95" customHeight="1">
      <c r="A44" s="137"/>
      <c r="B44" s="71" t="s">
        <v>70</v>
      </c>
      <c r="C44" s="71"/>
      <c r="D44" s="71"/>
      <c r="E44" s="82" t="s">
        <v>98</v>
      </c>
      <c r="F44" s="85">
        <f t="shared" ref="F44:O44" si="6">F40-F42</f>
        <v>0</v>
      </c>
      <c r="G44" s="85">
        <f t="shared" si="6"/>
        <v>0</v>
      </c>
      <c r="H44" s="85">
        <f t="shared" si="6"/>
        <v>-7.6279999999999291</v>
      </c>
      <c r="I44" s="85">
        <f t="shared" si="6"/>
        <v>-82.049999999999955</v>
      </c>
      <c r="J44" s="85">
        <f t="shared" si="6"/>
        <v>-516.48300000000006</v>
      </c>
      <c r="K44" s="85">
        <f t="shared" si="6"/>
        <v>-521.29999999999995</v>
      </c>
      <c r="L44" s="85">
        <f t="shared" si="6"/>
        <v>6.0439999999999969</v>
      </c>
      <c r="M44" s="85">
        <f t="shared" si="6"/>
        <v>3.7199999999999989</v>
      </c>
      <c r="N44" s="85">
        <f t="shared" si="6"/>
        <v>0</v>
      </c>
      <c r="O44" s="85">
        <f t="shared" si="6"/>
        <v>0</v>
      </c>
      <c r="P44" s="26"/>
      <c r="Q44" s="26"/>
      <c r="R44" s="24"/>
      <c r="S44" s="24"/>
      <c r="T44" s="26"/>
      <c r="U44" s="26"/>
      <c r="V44" s="24"/>
      <c r="W44" s="24"/>
      <c r="X44" s="24"/>
      <c r="Y44" s="24"/>
    </row>
    <row r="45" spans="1:25" ht="15.95" customHeight="1">
      <c r="A45" s="136" t="s">
        <v>78</v>
      </c>
      <c r="B45" s="32" t="s">
        <v>74</v>
      </c>
      <c r="C45" s="32"/>
      <c r="D45" s="32"/>
      <c r="E45" s="82" t="s">
        <v>99</v>
      </c>
      <c r="F45" s="83">
        <f t="shared" ref="F45:O45" si="7">F39+F44</f>
        <v>0</v>
      </c>
      <c r="G45" s="111">
        <f t="shared" si="7"/>
        <v>0</v>
      </c>
      <c r="H45" s="83">
        <f t="shared" si="7"/>
        <v>1.7090000000000671</v>
      </c>
      <c r="I45" s="111">
        <f t="shared" si="7"/>
        <v>2.5600000000000449</v>
      </c>
      <c r="J45" s="83">
        <f t="shared" si="7"/>
        <v>0</v>
      </c>
      <c r="K45" s="111">
        <f t="shared" si="7"/>
        <v>0</v>
      </c>
      <c r="L45" s="83">
        <f t="shared" si="7"/>
        <v>0</v>
      </c>
      <c r="M45" s="111">
        <f t="shared" si="7"/>
        <v>0</v>
      </c>
      <c r="N45" s="83">
        <f t="shared" si="7"/>
        <v>0</v>
      </c>
      <c r="O45" s="83">
        <f t="shared" si="7"/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5.95" customHeight="1">
      <c r="A46" s="137"/>
      <c r="B46" s="71" t="s">
        <v>75</v>
      </c>
      <c r="C46" s="71"/>
      <c r="D46" s="71"/>
      <c r="E46" s="71"/>
      <c r="F46" s="85"/>
      <c r="G46" s="85"/>
      <c r="H46" s="85">
        <v>1.7090000000000001</v>
      </c>
      <c r="I46" s="85">
        <v>2.56</v>
      </c>
      <c r="J46" s="85"/>
      <c r="K46" s="85"/>
      <c r="L46" s="83"/>
      <c r="M46" s="111"/>
      <c r="N46" s="85"/>
      <c r="O46" s="85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5.95" customHeight="1">
      <c r="A47" s="137"/>
      <c r="B47" s="71" t="s">
        <v>76</v>
      </c>
      <c r="C47" s="71"/>
      <c r="D47" s="71"/>
      <c r="E47" s="71"/>
      <c r="F47" s="83"/>
      <c r="G47" s="111"/>
      <c r="H47" s="83"/>
      <c r="I47" s="111"/>
      <c r="J47" s="83"/>
      <c r="K47" s="111"/>
      <c r="L47" s="83"/>
      <c r="M47" s="111"/>
      <c r="N47" s="83"/>
      <c r="O47" s="83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5.95" customHeight="1">
      <c r="A48" s="137"/>
      <c r="B48" s="71" t="s">
        <v>77</v>
      </c>
      <c r="C48" s="71"/>
      <c r="D48" s="71"/>
      <c r="E48" s="71"/>
      <c r="F48" s="83"/>
      <c r="G48" s="111"/>
      <c r="H48" s="83"/>
      <c r="I48" s="111"/>
      <c r="J48" s="83"/>
      <c r="K48" s="111"/>
      <c r="L48" s="83"/>
      <c r="M48" s="111"/>
      <c r="N48" s="83"/>
      <c r="O48" s="83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16" ht="15.95" customHeight="1">
      <c r="A49" s="12" t="s">
        <v>82</v>
      </c>
      <c r="O49" s="8"/>
      <c r="P49" s="8"/>
    </row>
    <row r="50" spans="1:16" ht="15.95" customHeight="1">
      <c r="A50" s="12"/>
      <c r="O50" s="8"/>
      <c r="P50" s="8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36" activePane="bottomRight" state="frozen"/>
      <selection activeCell="G46" sqref="G46"/>
      <selection pane="topRight" activeCell="G46" sqref="G46"/>
      <selection pane="bottomLeft" activeCell="G46" sqref="G46"/>
      <selection pane="bottomRight" activeCell="I41" sqref="I4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29" t="s">
        <v>0</v>
      </c>
      <c r="B1" s="129"/>
      <c r="C1" s="129"/>
      <c r="D1" s="129"/>
      <c r="E1" s="22" t="s">
        <v>298</v>
      </c>
      <c r="F1" s="2"/>
      <c r="AA1" s="128" t="s">
        <v>128</v>
      </c>
      <c r="AB1" s="128"/>
    </row>
    <row r="2" spans="1:38">
      <c r="AA2" s="116" t="s">
        <v>105</v>
      </c>
      <c r="AB2" s="116"/>
      <c r="AC2" s="119" t="s">
        <v>106</v>
      </c>
      <c r="AD2" s="117" t="s">
        <v>107</v>
      </c>
      <c r="AE2" s="126"/>
      <c r="AF2" s="127"/>
      <c r="AG2" s="116" t="s">
        <v>108</v>
      </c>
      <c r="AH2" s="116" t="s">
        <v>109</v>
      </c>
      <c r="AI2" s="116" t="s">
        <v>110</v>
      </c>
      <c r="AJ2" s="116" t="s">
        <v>111</v>
      </c>
      <c r="AK2" s="116" t="s">
        <v>112</v>
      </c>
    </row>
    <row r="3" spans="1:38" ht="14.25">
      <c r="A3" s="11" t="s">
        <v>129</v>
      </c>
      <c r="AA3" s="116"/>
      <c r="AB3" s="116"/>
      <c r="AC3" s="121"/>
      <c r="AD3" s="31"/>
      <c r="AE3" s="30" t="s">
        <v>125</v>
      </c>
      <c r="AF3" s="30" t="s">
        <v>126</v>
      </c>
      <c r="AG3" s="116"/>
      <c r="AH3" s="116"/>
      <c r="AI3" s="116"/>
      <c r="AJ3" s="116"/>
      <c r="AK3" s="116"/>
    </row>
    <row r="4" spans="1:38">
      <c r="AA4" s="32" t="str">
        <f>E1</f>
        <v>広島市</v>
      </c>
      <c r="AB4" s="32" t="s">
        <v>130</v>
      </c>
      <c r="AC4" s="33">
        <f>SUM(F22)</f>
        <v>783965.70000000007</v>
      </c>
      <c r="AD4" s="33">
        <f>F9</f>
        <v>236747.7</v>
      </c>
      <c r="AE4" s="33">
        <f>F10</f>
        <v>121496.3</v>
      </c>
      <c r="AF4" s="33">
        <f>F13</f>
        <v>82314.600000000006</v>
      </c>
      <c r="AG4" s="33">
        <f>F14</f>
        <v>3323.9</v>
      </c>
      <c r="AH4" s="33">
        <f>F15</f>
        <v>46574.6</v>
      </c>
      <c r="AI4" s="33">
        <f>F17</f>
        <v>272738.3</v>
      </c>
      <c r="AJ4" s="33">
        <f>F20</f>
        <v>94346.5</v>
      </c>
      <c r="AK4" s="33">
        <f>F21</f>
        <v>88184.9</v>
      </c>
      <c r="AL4" s="34"/>
    </row>
    <row r="5" spans="1:38" ht="14.25">
      <c r="A5" s="10" t="s">
        <v>278</v>
      </c>
      <c r="E5" s="3"/>
      <c r="AA5" s="32" t="str">
        <f>E1</f>
        <v>広島市</v>
      </c>
      <c r="AB5" s="32" t="s">
        <v>114</v>
      </c>
      <c r="AC5" s="35"/>
      <c r="AD5" s="35">
        <f>G9</f>
        <v>30.198731908806725</v>
      </c>
      <c r="AE5" s="35">
        <f>G10</f>
        <v>15.497655063225341</v>
      </c>
      <c r="AF5" s="35">
        <f>G13</f>
        <v>10.499770589453085</v>
      </c>
      <c r="AG5" s="35">
        <f>G14</f>
        <v>0.42398538609533554</v>
      </c>
      <c r="AH5" s="35">
        <f>G15</f>
        <v>5.940897669375075</v>
      </c>
      <c r="AI5" s="35">
        <f>G17</f>
        <v>34.789570513097701</v>
      </c>
      <c r="AJ5" s="35">
        <f>G20</f>
        <v>12.034518857138774</v>
      </c>
      <c r="AK5" s="35">
        <f>G21</f>
        <v>11.2485661043589</v>
      </c>
    </row>
    <row r="6" spans="1:38" ht="14.25">
      <c r="A6" s="3"/>
      <c r="G6" s="132" t="s">
        <v>131</v>
      </c>
      <c r="H6" s="133"/>
      <c r="I6" s="133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AA6" s="32" t="str">
        <f>E1</f>
        <v>広島市</v>
      </c>
      <c r="AB6" s="32" t="s">
        <v>115</v>
      </c>
      <c r="AC6" s="35">
        <f>SUM(I22)</f>
        <v>24.26181251739883</v>
      </c>
      <c r="AD6" s="35">
        <f>I9</f>
        <v>-1.2616526978873277</v>
      </c>
      <c r="AE6" s="35">
        <f>I10</f>
        <v>-1.9027806766007571</v>
      </c>
      <c r="AF6" s="35">
        <f>I13</f>
        <v>-0.34600316705486467</v>
      </c>
      <c r="AG6" s="35">
        <f>I14</f>
        <v>-0.48888848971477827</v>
      </c>
      <c r="AH6" s="35">
        <f>I15</f>
        <v>0.90727413909053034</v>
      </c>
      <c r="AI6" s="35">
        <f>I17</f>
        <v>105.08625196184411</v>
      </c>
      <c r="AJ6" s="35">
        <f>I20</f>
        <v>14.208431158571599</v>
      </c>
      <c r="AK6" s="35">
        <f>I21</f>
        <v>3.9975017456764128</v>
      </c>
    </row>
    <row r="7" spans="1:38" ht="27" customHeight="1">
      <c r="A7" s="9"/>
      <c r="B7" s="4"/>
      <c r="C7" s="4"/>
      <c r="D7" s="4"/>
      <c r="E7" s="75"/>
      <c r="F7" s="67" t="s">
        <v>279</v>
      </c>
      <c r="G7" s="67"/>
      <c r="H7" s="67" t="s">
        <v>280</v>
      </c>
      <c r="I7" s="86" t="s">
        <v>20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38" ht="17.100000000000001" customHeight="1">
      <c r="A8" s="5"/>
      <c r="B8" s="6"/>
      <c r="C8" s="6"/>
      <c r="D8" s="6"/>
      <c r="E8" s="76"/>
      <c r="F8" s="69" t="s">
        <v>288</v>
      </c>
      <c r="G8" s="69" t="s">
        <v>1</v>
      </c>
      <c r="H8" s="69" t="s">
        <v>288</v>
      </c>
      <c r="I8" s="7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38" ht="18" customHeight="1">
      <c r="A9" s="130" t="s">
        <v>79</v>
      </c>
      <c r="B9" s="130" t="s">
        <v>80</v>
      </c>
      <c r="C9" s="77" t="s">
        <v>2</v>
      </c>
      <c r="D9" s="71"/>
      <c r="E9" s="71"/>
      <c r="F9" s="72">
        <v>236747.7</v>
      </c>
      <c r="G9" s="73">
        <f t="shared" ref="G9:G22" si="0">F9/$F$22*100</f>
        <v>30.198731908806725</v>
      </c>
      <c r="H9" s="72">
        <v>239772.79999999999</v>
      </c>
      <c r="I9" s="73">
        <f t="shared" ref="I9:I40" si="1">(F9/H9-1)*100</f>
        <v>-1.2616526978873277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AA9" s="123" t="s">
        <v>128</v>
      </c>
      <c r="AB9" s="124"/>
      <c r="AC9" s="125" t="s">
        <v>116</v>
      </c>
    </row>
    <row r="10" spans="1:38" ht="18" customHeight="1">
      <c r="A10" s="131"/>
      <c r="B10" s="131"/>
      <c r="C10" s="79"/>
      <c r="D10" s="77" t="s">
        <v>21</v>
      </c>
      <c r="E10" s="71"/>
      <c r="F10" s="72">
        <v>121496.3</v>
      </c>
      <c r="G10" s="73">
        <f t="shared" si="0"/>
        <v>15.497655063225341</v>
      </c>
      <c r="H10" s="72">
        <v>123852.95</v>
      </c>
      <c r="I10" s="73">
        <f t="shared" si="1"/>
        <v>-1.9027806766007571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AA10" s="116" t="s">
        <v>105</v>
      </c>
      <c r="AB10" s="116"/>
      <c r="AC10" s="125"/>
      <c r="AD10" s="117" t="s">
        <v>117</v>
      </c>
      <c r="AE10" s="126"/>
      <c r="AF10" s="127"/>
      <c r="AG10" s="117" t="s">
        <v>118</v>
      </c>
      <c r="AH10" s="122"/>
      <c r="AI10" s="118"/>
      <c r="AJ10" s="117" t="s">
        <v>119</v>
      </c>
      <c r="AK10" s="118"/>
    </row>
    <row r="11" spans="1:38" ht="18" customHeight="1">
      <c r="A11" s="131"/>
      <c r="B11" s="131"/>
      <c r="C11" s="66"/>
      <c r="D11" s="66"/>
      <c r="E11" s="32" t="s">
        <v>22</v>
      </c>
      <c r="F11" s="72">
        <v>102080.7</v>
      </c>
      <c r="G11" s="73">
        <f t="shared" si="0"/>
        <v>13.021067120666119</v>
      </c>
      <c r="H11" s="72">
        <v>100981.54</v>
      </c>
      <c r="I11" s="73">
        <f t="shared" si="1"/>
        <v>1.0884761709912594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AA11" s="116"/>
      <c r="AB11" s="116"/>
      <c r="AC11" s="123"/>
      <c r="AD11" s="31"/>
      <c r="AE11" s="30" t="s">
        <v>120</v>
      </c>
      <c r="AF11" s="30" t="s">
        <v>121</v>
      </c>
      <c r="AG11" s="31"/>
      <c r="AH11" s="30" t="s">
        <v>122</v>
      </c>
      <c r="AI11" s="30" t="s">
        <v>123</v>
      </c>
      <c r="AJ11" s="31"/>
      <c r="AK11" s="36" t="s">
        <v>124</v>
      </c>
    </row>
    <row r="12" spans="1:38" ht="18" customHeight="1">
      <c r="A12" s="131"/>
      <c r="B12" s="131"/>
      <c r="C12" s="66"/>
      <c r="D12" s="65"/>
      <c r="E12" s="32" t="s">
        <v>23</v>
      </c>
      <c r="F12" s="72">
        <v>19415</v>
      </c>
      <c r="G12" s="73">
        <f t="shared" si="0"/>
        <v>2.4765114085986157</v>
      </c>
      <c r="H12" s="72">
        <v>22934.41</v>
      </c>
      <c r="I12" s="73">
        <f t="shared" si="1"/>
        <v>-15.345544097275665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AA12" s="32" t="str">
        <f>E1</f>
        <v>広島市</v>
      </c>
      <c r="AB12" s="32" t="s">
        <v>130</v>
      </c>
      <c r="AC12" s="33">
        <f>F40</f>
        <v>778023.51</v>
      </c>
      <c r="AD12" s="33">
        <f>F23</f>
        <v>378148.05000000005</v>
      </c>
      <c r="AE12" s="33">
        <f>F24</f>
        <v>139404.70000000001</v>
      </c>
      <c r="AF12" s="33">
        <f>F26</f>
        <v>68975.97</v>
      </c>
      <c r="AG12" s="33">
        <f>F27</f>
        <v>326327.45999999996</v>
      </c>
      <c r="AH12" s="33">
        <f>F28</f>
        <v>63470.42</v>
      </c>
      <c r="AI12" s="33">
        <f>F32</f>
        <v>3000.39</v>
      </c>
      <c r="AJ12" s="33">
        <f>F34</f>
        <v>73548</v>
      </c>
      <c r="AK12" s="33">
        <f>F35</f>
        <v>67809.87</v>
      </c>
      <c r="AL12" s="37"/>
    </row>
    <row r="13" spans="1:38" ht="18" customHeight="1">
      <c r="A13" s="131"/>
      <c r="B13" s="131"/>
      <c r="C13" s="78"/>
      <c r="D13" s="71" t="s">
        <v>24</v>
      </c>
      <c r="E13" s="71"/>
      <c r="F13" s="72">
        <v>82314.600000000006</v>
      </c>
      <c r="G13" s="73">
        <f t="shared" si="0"/>
        <v>10.499770589453085</v>
      </c>
      <c r="H13" s="72">
        <v>82600.399999999994</v>
      </c>
      <c r="I13" s="73">
        <f t="shared" si="1"/>
        <v>-0.34600316705486467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AA13" s="32" t="str">
        <f>E1</f>
        <v>広島市</v>
      </c>
      <c r="AB13" s="32" t="s">
        <v>114</v>
      </c>
      <c r="AC13" s="35"/>
      <c r="AD13" s="35">
        <f>G23</f>
        <v>48.603679084196315</v>
      </c>
      <c r="AE13" s="35">
        <f>G24</f>
        <v>17.917800453099421</v>
      </c>
      <c r="AF13" s="35">
        <f>G26</f>
        <v>8.8655380092563014</v>
      </c>
      <c r="AG13" s="35">
        <f>G27</f>
        <v>41.943136139934893</v>
      </c>
      <c r="AH13" s="35">
        <f>G28</f>
        <v>8.1579051512209446</v>
      </c>
      <c r="AI13" s="35">
        <f>G32</f>
        <v>0.38564258810122587</v>
      </c>
      <c r="AJ13" s="35">
        <f>G34</f>
        <v>9.4531847758687899</v>
      </c>
      <c r="AK13" s="35">
        <f>G35</f>
        <v>8.7156582196340047</v>
      </c>
    </row>
    <row r="14" spans="1:38" ht="18" customHeight="1">
      <c r="A14" s="131"/>
      <c r="B14" s="131"/>
      <c r="C14" s="71" t="s">
        <v>3</v>
      </c>
      <c r="D14" s="71"/>
      <c r="E14" s="71"/>
      <c r="F14" s="72">
        <v>3323.9</v>
      </c>
      <c r="G14" s="73">
        <f t="shared" si="0"/>
        <v>0.42398538609533554</v>
      </c>
      <c r="H14" s="72">
        <v>3340.23</v>
      </c>
      <c r="I14" s="73">
        <f t="shared" si="1"/>
        <v>-0.48888848971477827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AA14" s="32" t="str">
        <f>E1</f>
        <v>広島市</v>
      </c>
      <c r="AB14" s="32" t="s">
        <v>115</v>
      </c>
      <c r="AC14" s="35">
        <f>I40</f>
        <v>24.153449856814536</v>
      </c>
      <c r="AD14" s="35">
        <f>I23</f>
        <v>1.5638769040001499</v>
      </c>
      <c r="AE14" s="35">
        <f>I24</f>
        <v>4.5573465710171845</v>
      </c>
      <c r="AF14" s="35">
        <f>I26</f>
        <v>-6.1651136117373051</v>
      </c>
      <c r="AG14" s="35">
        <f>I27</f>
        <v>73.661026768102843</v>
      </c>
      <c r="AH14" s="35">
        <f>I28</f>
        <v>-1.1688223721038615</v>
      </c>
      <c r="AI14" s="35">
        <f>I32</f>
        <v>16.422792619754368</v>
      </c>
      <c r="AJ14" s="35">
        <f>I34</f>
        <v>10.720221886046444</v>
      </c>
      <c r="AK14" s="35">
        <f>I35</f>
        <v>15.266411938910206</v>
      </c>
    </row>
    <row r="15" spans="1:38" ht="18" customHeight="1">
      <c r="A15" s="131"/>
      <c r="B15" s="131"/>
      <c r="C15" s="71" t="s">
        <v>4</v>
      </c>
      <c r="D15" s="71"/>
      <c r="E15" s="71"/>
      <c r="F15" s="72">
        <v>46574.6</v>
      </c>
      <c r="G15" s="73">
        <f>F15/$F$22*100</f>
        <v>5.940897669375075</v>
      </c>
      <c r="H15" s="72">
        <v>46155.839999999997</v>
      </c>
      <c r="I15" s="73">
        <f t="shared" si="1"/>
        <v>0.90727413909053034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38" ht="18" customHeight="1">
      <c r="A16" s="131"/>
      <c r="B16" s="131"/>
      <c r="C16" s="71" t="s">
        <v>25</v>
      </c>
      <c r="D16" s="71"/>
      <c r="E16" s="71"/>
      <c r="F16" s="72">
        <v>10550.1</v>
      </c>
      <c r="G16" s="73">
        <f t="shared" si="0"/>
        <v>1.3457348963098767</v>
      </c>
      <c r="H16" s="72">
        <v>12225.11</v>
      </c>
      <c r="I16" s="73">
        <f t="shared" si="1"/>
        <v>-13.70139000794267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8" customHeight="1">
      <c r="A17" s="131"/>
      <c r="B17" s="131"/>
      <c r="C17" s="71" t="s">
        <v>5</v>
      </c>
      <c r="D17" s="71"/>
      <c r="E17" s="71"/>
      <c r="F17" s="72">
        <v>272738.3</v>
      </c>
      <c r="G17" s="73">
        <f t="shared" si="0"/>
        <v>34.789570513097701</v>
      </c>
      <c r="H17" s="72">
        <v>132987.12</v>
      </c>
      <c r="I17" s="73">
        <f t="shared" si="1"/>
        <v>105.08625196184411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8" customHeight="1">
      <c r="A18" s="131"/>
      <c r="B18" s="131"/>
      <c r="C18" s="71" t="s">
        <v>26</v>
      </c>
      <c r="D18" s="71"/>
      <c r="E18" s="71"/>
      <c r="F18" s="72">
        <v>30023.4</v>
      </c>
      <c r="G18" s="73">
        <f t="shared" si="0"/>
        <v>3.829682854747344</v>
      </c>
      <c r="H18" s="72">
        <v>27869</v>
      </c>
      <c r="I18" s="73">
        <f t="shared" si="1"/>
        <v>7.7304531917184116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8" customHeight="1">
      <c r="A19" s="131"/>
      <c r="B19" s="131"/>
      <c r="C19" s="71" t="s">
        <v>27</v>
      </c>
      <c r="D19" s="71"/>
      <c r="E19" s="71"/>
      <c r="F19" s="72">
        <v>1476.3</v>
      </c>
      <c r="G19" s="73">
        <f t="shared" si="0"/>
        <v>0.18831181007026199</v>
      </c>
      <c r="H19" s="72">
        <v>1143.97</v>
      </c>
      <c r="I19" s="73">
        <f t="shared" si="1"/>
        <v>29.05058699091758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8" customHeight="1">
      <c r="A20" s="131"/>
      <c r="B20" s="131"/>
      <c r="C20" s="71" t="s">
        <v>6</v>
      </c>
      <c r="D20" s="71"/>
      <c r="E20" s="71"/>
      <c r="F20" s="72">
        <v>94346.5</v>
      </c>
      <c r="G20" s="73">
        <f t="shared" si="0"/>
        <v>12.034518857138774</v>
      </c>
      <c r="H20" s="72">
        <v>82609.05</v>
      </c>
      <c r="I20" s="73">
        <f t="shared" si="1"/>
        <v>14.208431158571599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8" customHeight="1">
      <c r="A21" s="131"/>
      <c r="B21" s="131"/>
      <c r="C21" s="71" t="s">
        <v>7</v>
      </c>
      <c r="D21" s="71"/>
      <c r="E21" s="71"/>
      <c r="F21" s="72">
        <v>88184.9</v>
      </c>
      <c r="G21" s="73">
        <f t="shared" si="0"/>
        <v>11.2485661043589</v>
      </c>
      <c r="H21" s="72">
        <v>84795.21</v>
      </c>
      <c r="I21" s="73">
        <f t="shared" si="1"/>
        <v>3.9975017456764128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8" customHeight="1">
      <c r="A22" s="131"/>
      <c r="B22" s="131"/>
      <c r="C22" s="71" t="s">
        <v>8</v>
      </c>
      <c r="D22" s="71"/>
      <c r="E22" s="71"/>
      <c r="F22" s="72">
        <f>SUM(F9,F14:F21)</f>
        <v>783965.70000000007</v>
      </c>
      <c r="G22" s="73">
        <f t="shared" si="0"/>
        <v>100</v>
      </c>
      <c r="H22" s="72">
        <f>SUM(H9,H14:H21)</f>
        <v>630898.32999999996</v>
      </c>
      <c r="I22" s="73">
        <f t="shared" si="1"/>
        <v>24.26181251739883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8" customHeight="1">
      <c r="A23" s="131"/>
      <c r="B23" s="130" t="s">
        <v>81</v>
      </c>
      <c r="C23" s="80" t="s">
        <v>9</v>
      </c>
      <c r="D23" s="32"/>
      <c r="E23" s="32"/>
      <c r="F23" s="72">
        <v>378148.05000000005</v>
      </c>
      <c r="G23" s="73">
        <f t="shared" ref="G23:G40" si="2">F23/$F$40*100</f>
        <v>48.603679084196315</v>
      </c>
      <c r="H23" s="72">
        <v>372325.34</v>
      </c>
      <c r="I23" s="73">
        <f t="shared" si="1"/>
        <v>1.5638769040001499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8" customHeight="1">
      <c r="A24" s="131"/>
      <c r="B24" s="131"/>
      <c r="C24" s="79"/>
      <c r="D24" s="32" t="s">
        <v>10</v>
      </c>
      <c r="E24" s="32"/>
      <c r="F24" s="72">
        <v>139404.70000000001</v>
      </c>
      <c r="G24" s="73">
        <f t="shared" si="2"/>
        <v>17.917800453099421</v>
      </c>
      <c r="H24" s="72">
        <v>133328.46</v>
      </c>
      <c r="I24" s="73">
        <f t="shared" si="1"/>
        <v>4.5573465710171845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8" customHeight="1">
      <c r="A25" s="131"/>
      <c r="B25" s="131"/>
      <c r="C25" s="79"/>
      <c r="D25" s="32" t="s">
        <v>28</v>
      </c>
      <c r="E25" s="32"/>
      <c r="F25" s="72">
        <v>169767.38</v>
      </c>
      <c r="G25" s="73">
        <f t="shared" si="2"/>
        <v>21.820340621840593</v>
      </c>
      <c r="H25" s="72">
        <v>165489.06</v>
      </c>
      <c r="I25" s="73">
        <f t="shared" si="1"/>
        <v>2.5852585059096933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8" customHeight="1">
      <c r="A26" s="131"/>
      <c r="B26" s="131"/>
      <c r="C26" s="78"/>
      <c r="D26" s="32" t="s">
        <v>11</v>
      </c>
      <c r="E26" s="32"/>
      <c r="F26" s="72">
        <v>68975.97</v>
      </c>
      <c r="G26" s="73">
        <f t="shared" si="2"/>
        <v>8.8655380092563014</v>
      </c>
      <c r="H26" s="72">
        <v>73507.81</v>
      </c>
      <c r="I26" s="73">
        <f t="shared" si="1"/>
        <v>-6.1651136117373051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8" customHeight="1">
      <c r="A27" s="131"/>
      <c r="B27" s="131"/>
      <c r="C27" s="80" t="s">
        <v>12</v>
      </c>
      <c r="D27" s="32"/>
      <c r="E27" s="32"/>
      <c r="F27" s="72">
        <v>326327.45999999996</v>
      </c>
      <c r="G27" s="73">
        <f t="shared" si="2"/>
        <v>41.943136139934893</v>
      </c>
      <c r="H27" s="72">
        <v>187910.59</v>
      </c>
      <c r="I27" s="73">
        <f t="shared" si="1"/>
        <v>73.661026768102843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8" customHeight="1">
      <c r="A28" s="131"/>
      <c r="B28" s="131"/>
      <c r="C28" s="79"/>
      <c r="D28" s="32" t="s">
        <v>13</v>
      </c>
      <c r="E28" s="32"/>
      <c r="F28" s="72">
        <v>63470.42</v>
      </c>
      <c r="G28" s="73">
        <f t="shared" si="2"/>
        <v>8.1579051512209446</v>
      </c>
      <c r="H28" s="72">
        <v>64221.05</v>
      </c>
      <c r="I28" s="73">
        <f t="shared" si="1"/>
        <v>-1.1688223721038615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8" customHeight="1">
      <c r="A29" s="131"/>
      <c r="B29" s="131"/>
      <c r="C29" s="79"/>
      <c r="D29" s="32" t="s">
        <v>29</v>
      </c>
      <c r="E29" s="32"/>
      <c r="F29" s="72">
        <v>3864.6</v>
      </c>
      <c r="G29" s="73">
        <f t="shared" si="2"/>
        <v>0.49672020836491176</v>
      </c>
      <c r="H29" s="72">
        <v>3076.22</v>
      </c>
      <c r="I29" s="73">
        <f t="shared" si="1"/>
        <v>25.628206045081313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18" customHeight="1">
      <c r="A30" s="131"/>
      <c r="B30" s="131"/>
      <c r="C30" s="79"/>
      <c r="D30" s="32" t="s">
        <v>30</v>
      </c>
      <c r="E30" s="32"/>
      <c r="F30" s="72">
        <v>173066.84</v>
      </c>
      <c r="G30" s="73">
        <f t="shared" si="2"/>
        <v>22.24442292238701</v>
      </c>
      <c r="H30" s="72">
        <v>43094.51</v>
      </c>
      <c r="I30" s="73">
        <f t="shared" si="1"/>
        <v>301.59834744611322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8" customHeight="1">
      <c r="A31" s="131"/>
      <c r="B31" s="131"/>
      <c r="C31" s="79"/>
      <c r="D31" s="32" t="s">
        <v>31</v>
      </c>
      <c r="E31" s="32"/>
      <c r="F31" s="72">
        <v>38744.370000000003</v>
      </c>
      <c r="G31" s="73">
        <f t="shared" si="2"/>
        <v>4.9798456604479728</v>
      </c>
      <c r="H31" s="72">
        <v>38491.339999999997</v>
      </c>
      <c r="I31" s="73">
        <f t="shared" si="1"/>
        <v>0.65736864447951682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18" customHeight="1">
      <c r="A32" s="131"/>
      <c r="B32" s="131"/>
      <c r="C32" s="79"/>
      <c r="D32" s="32" t="s">
        <v>14</v>
      </c>
      <c r="E32" s="32"/>
      <c r="F32" s="72">
        <v>3000.39</v>
      </c>
      <c r="G32" s="73">
        <f t="shared" si="2"/>
        <v>0.38564258810122587</v>
      </c>
      <c r="H32" s="72">
        <v>2577.15</v>
      </c>
      <c r="I32" s="73">
        <f t="shared" si="1"/>
        <v>16.422792619754368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>
      <c r="A33" s="131"/>
      <c r="B33" s="131"/>
      <c r="C33" s="78"/>
      <c r="D33" s="32" t="s">
        <v>32</v>
      </c>
      <c r="E33" s="32"/>
      <c r="F33" s="72">
        <v>44180.84</v>
      </c>
      <c r="G33" s="73">
        <f t="shared" si="2"/>
        <v>5.6785996094128306</v>
      </c>
      <c r="H33" s="72">
        <v>36450.29</v>
      </c>
      <c r="I33" s="73">
        <f t="shared" si="1"/>
        <v>21.208473238484515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131"/>
      <c r="B34" s="131"/>
      <c r="C34" s="80" t="s">
        <v>15</v>
      </c>
      <c r="D34" s="32"/>
      <c r="E34" s="32"/>
      <c r="F34" s="72">
        <v>73548</v>
      </c>
      <c r="G34" s="73">
        <f t="shared" si="2"/>
        <v>9.4531847758687899</v>
      </c>
      <c r="H34" s="72">
        <v>66426.89</v>
      </c>
      <c r="I34" s="73">
        <f t="shared" si="1"/>
        <v>10.720221886046444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8" customHeight="1">
      <c r="A35" s="131"/>
      <c r="B35" s="131"/>
      <c r="C35" s="79"/>
      <c r="D35" s="80" t="s">
        <v>16</v>
      </c>
      <c r="E35" s="32"/>
      <c r="F35" s="72">
        <v>67809.87</v>
      </c>
      <c r="G35" s="73">
        <f t="shared" si="2"/>
        <v>8.7156582196340047</v>
      </c>
      <c r="H35" s="72">
        <v>58828.82</v>
      </c>
      <c r="I35" s="73">
        <f t="shared" si="1"/>
        <v>15.266411938910206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18" customHeight="1">
      <c r="A36" s="131"/>
      <c r="B36" s="131"/>
      <c r="C36" s="79"/>
      <c r="D36" s="79"/>
      <c r="E36" s="74" t="s">
        <v>102</v>
      </c>
      <c r="F36" s="72">
        <v>29475.8</v>
      </c>
      <c r="G36" s="73">
        <f t="shared" si="2"/>
        <v>3.7885487547799164</v>
      </c>
      <c r="H36" s="72">
        <v>21177.93</v>
      </c>
      <c r="I36" s="73">
        <f t="shared" si="1"/>
        <v>39.181685839928647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>
      <c r="A37" s="131"/>
      <c r="B37" s="131"/>
      <c r="C37" s="79"/>
      <c r="D37" s="78"/>
      <c r="E37" s="32" t="s">
        <v>33</v>
      </c>
      <c r="F37" s="72">
        <v>37730.65</v>
      </c>
      <c r="G37" s="73">
        <f t="shared" si="2"/>
        <v>4.8495513972322</v>
      </c>
      <c r="H37" s="72">
        <v>34216.26</v>
      </c>
      <c r="I37" s="73">
        <f t="shared" si="1"/>
        <v>10.271110869510579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131"/>
      <c r="B38" s="131"/>
      <c r="C38" s="79"/>
      <c r="D38" s="71" t="s">
        <v>34</v>
      </c>
      <c r="E38" s="71"/>
      <c r="F38" s="72">
        <v>5738.2</v>
      </c>
      <c r="G38" s="73">
        <f t="shared" si="2"/>
        <v>0.73753555339221044</v>
      </c>
      <c r="H38" s="72">
        <v>7598.07</v>
      </c>
      <c r="I38" s="73">
        <f t="shared" si="1"/>
        <v>-24.478189856108191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131"/>
      <c r="B39" s="131"/>
      <c r="C39" s="78"/>
      <c r="D39" s="71" t="s">
        <v>35</v>
      </c>
      <c r="E39" s="71"/>
      <c r="F39" s="72">
        <v>0</v>
      </c>
      <c r="G39" s="73">
        <f t="shared" si="2"/>
        <v>0</v>
      </c>
      <c r="H39" s="72">
        <v>0</v>
      </c>
      <c r="I39" s="73">
        <v>0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131"/>
      <c r="B40" s="131"/>
      <c r="C40" s="32" t="s">
        <v>17</v>
      </c>
      <c r="D40" s="32"/>
      <c r="E40" s="32"/>
      <c r="F40" s="72">
        <f>SUM(F23,F27,F34)</f>
        <v>778023.51</v>
      </c>
      <c r="G40" s="73">
        <f t="shared" si="2"/>
        <v>100</v>
      </c>
      <c r="H40" s="72">
        <f>SUM(H23,H27,H34)</f>
        <v>626662.82000000007</v>
      </c>
      <c r="I40" s="73">
        <f t="shared" si="1"/>
        <v>24.153449856814536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28" t="s">
        <v>18</v>
      </c>
    </row>
    <row r="42" spans="1:25" ht="18" customHeight="1">
      <c r="A42" s="29" t="s">
        <v>19</v>
      </c>
    </row>
    <row r="52" spans="26:26">
      <c r="Z52" s="8"/>
    </row>
    <row r="53" spans="26:26">
      <c r="Z53" s="8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16" activePane="bottomRight" state="frozen"/>
      <selection activeCell="G46" sqref="G46"/>
      <selection pane="topRight" activeCell="G46" sqref="G46"/>
      <selection pane="bottomLeft" activeCell="G46" sqref="G46"/>
      <selection pane="bottomRight" activeCell="M14" sqref="M14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43" t="s">
        <v>0</v>
      </c>
      <c r="B1" s="43"/>
      <c r="C1" s="22" t="s">
        <v>298</v>
      </c>
      <c r="D1" s="44"/>
      <c r="E1" s="44"/>
      <c r="AA1" s="1" t="str">
        <f>C1</f>
        <v>広島市</v>
      </c>
      <c r="AB1" s="1" t="s">
        <v>132</v>
      </c>
      <c r="AC1" s="1" t="s">
        <v>133</v>
      </c>
      <c r="AD1" s="45" t="s">
        <v>134</v>
      </c>
      <c r="AE1" s="1" t="s">
        <v>135</v>
      </c>
      <c r="AF1" s="1" t="s">
        <v>136</v>
      </c>
      <c r="AG1" s="1" t="s">
        <v>137</v>
      </c>
      <c r="AH1" s="1" t="s">
        <v>138</v>
      </c>
      <c r="AI1" s="1" t="s">
        <v>139</v>
      </c>
      <c r="AJ1" s="1" t="s">
        <v>140</v>
      </c>
      <c r="AK1" s="1" t="s">
        <v>141</v>
      </c>
      <c r="AL1" s="1" t="s">
        <v>142</v>
      </c>
      <c r="AM1" s="1" t="s">
        <v>143</v>
      </c>
      <c r="AN1" s="1" t="s">
        <v>144</v>
      </c>
      <c r="AO1" s="1" t="s">
        <v>145</v>
      </c>
      <c r="AP1" s="1" t="s">
        <v>123</v>
      </c>
      <c r="AQ1" s="1" t="s">
        <v>146</v>
      </c>
      <c r="AR1" s="1" t="s">
        <v>147</v>
      </c>
      <c r="AS1" s="1" t="s">
        <v>148</v>
      </c>
    </row>
    <row r="2" spans="1:45">
      <c r="AA2" s="1" t="s">
        <v>149</v>
      </c>
      <c r="AB2" s="46">
        <f>I7</f>
        <v>783966.16</v>
      </c>
      <c r="AC2" s="46">
        <f>I9</f>
        <v>778023.63</v>
      </c>
      <c r="AD2" s="46">
        <f>I10</f>
        <v>5942.5</v>
      </c>
      <c r="AE2" s="46">
        <f>I11</f>
        <v>3287.62</v>
      </c>
      <c r="AF2" s="46">
        <f>I12</f>
        <v>2654.89</v>
      </c>
      <c r="AG2" s="46">
        <f>I13</f>
        <v>479.02</v>
      </c>
      <c r="AH2" s="1">
        <f>I14</f>
        <v>0</v>
      </c>
      <c r="AI2" s="46">
        <f>I15</f>
        <v>1397.2</v>
      </c>
      <c r="AJ2" s="46">
        <f>I25</f>
        <v>335946.06</v>
      </c>
      <c r="AK2" s="47">
        <f>I26</f>
        <v>0.82599999999999996</v>
      </c>
      <c r="AL2" s="48">
        <f>I27</f>
        <v>0.8</v>
      </c>
      <c r="AM2" s="48">
        <f>I28</f>
        <v>97.6</v>
      </c>
      <c r="AN2" s="48">
        <f>I29</f>
        <v>38.1</v>
      </c>
      <c r="AO2" s="48">
        <f>I33</f>
        <v>174.7</v>
      </c>
      <c r="AP2" s="46">
        <f>I16</f>
        <v>13012.11</v>
      </c>
      <c r="AQ2" s="46">
        <f>I17</f>
        <v>116353.37</v>
      </c>
      <c r="AR2" s="46">
        <f>I18</f>
        <v>1080421.6399999999</v>
      </c>
      <c r="AS2" s="49">
        <f>I21</f>
        <v>3.6467023326441401</v>
      </c>
    </row>
    <row r="3" spans="1:45">
      <c r="AA3" s="1" t="s">
        <v>150</v>
      </c>
      <c r="AB3" s="46">
        <f>H7</f>
        <v>630898</v>
      </c>
      <c r="AC3" s="46">
        <f>H9</f>
        <v>626662.84</v>
      </c>
      <c r="AD3" s="46">
        <f>H10</f>
        <v>4235.37</v>
      </c>
      <c r="AE3" s="46">
        <f>H11</f>
        <v>2059.4899999999998</v>
      </c>
      <c r="AF3" s="46">
        <f>H12</f>
        <v>2175.87</v>
      </c>
      <c r="AG3" s="46">
        <f>H13</f>
        <v>177.88</v>
      </c>
      <c r="AH3" s="1">
        <f>H14</f>
        <v>0</v>
      </c>
      <c r="AI3" s="46">
        <f>H15</f>
        <v>711.2</v>
      </c>
      <c r="AJ3" s="46">
        <f>H25</f>
        <v>328072.26</v>
      </c>
      <c r="AK3" s="47">
        <f>H26</f>
        <v>0.82599999999999996</v>
      </c>
      <c r="AL3" s="48">
        <f>H27</f>
        <v>0.7</v>
      </c>
      <c r="AM3" s="48">
        <f>H28</f>
        <v>98.4</v>
      </c>
      <c r="AN3" s="48">
        <f>H29</f>
        <v>48.19</v>
      </c>
      <c r="AO3" s="48">
        <f>H33</f>
        <v>183.7</v>
      </c>
      <c r="AP3" s="46">
        <f>H16</f>
        <v>10419.59</v>
      </c>
      <c r="AQ3" s="46">
        <f>H17</f>
        <v>122294.31</v>
      </c>
      <c r="AR3" s="46">
        <f>H18</f>
        <v>1049050.8799999999</v>
      </c>
      <c r="AS3" s="49">
        <f>H21</f>
        <v>3.5963792270232089</v>
      </c>
    </row>
    <row r="4" spans="1:45">
      <c r="A4" s="10" t="s">
        <v>151</v>
      </c>
      <c r="AP4" s="46"/>
      <c r="AQ4" s="46"/>
      <c r="AR4" s="46"/>
    </row>
    <row r="5" spans="1:45">
      <c r="I5" s="50" t="s">
        <v>152</v>
      </c>
    </row>
    <row r="6" spans="1:45" s="38" customFormat="1" ht="29.25" customHeight="1">
      <c r="A6" s="87" t="s">
        <v>153</v>
      </c>
      <c r="B6" s="88"/>
      <c r="C6" s="88"/>
      <c r="D6" s="88"/>
      <c r="E6" s="64" t="s">
        <v>270</v>
      </c>
      <c r="F6" s="64" t="s">
        <v>271</v>
      </c>
      <c r="G6" s="64" t="s">
        <v>272</v>
      </c>
      <c r="H6" s="64" t="s">
        <v>273</v>
      </c>
      <c r="I6" s="64" t="s">
        <v>281</v>
      </c>
    </row>
    <row r="7" spans="1:45" ht="27" customHeight="1">
      <c r="A7" s="130" t="s">
        <v>154</v>
      </c>
      <c r="B7" s="77" t="s">
        <v>155</v>
      </c>
      <c r="C7" s="71"/>
      <c r="D7" s="82" t="s">
        <v>156</v>
      </c>
      <c r="E7" s="36">
        <v>577188</v>
      </c>
      <c r="F7" s="64">
        <v>611537.82400000002</v>
      </c>
      <c r="G7" s="64">
        <v>619684</v>
      </c>
      <c r="H7" s="64">
        <v>630898</v>
      </c>
      <c r="I7" s="64">
        <v>783966.16</v>
      </c>
    </row>
    <row r="8" spans="1:45" ht="27" customHeight="1">
      <c r="A8" s="131"/>
      <c r="B8" s="100"/>
      <c r="C8" s="71" t="s">
        <v>157</v>
      </c>
      <c r="D8" s="82" t="s">
        <v>37</v>
      </c>
      <c r="E8" s="89">
        <v>276539</v>
      </c>
      <c r="F8" s="89">
        <v>311641.81900000002</v>
      </c>
      <c r="G8" s="89">
        <v>317875</v>
      </c>
      <c r="H8" s="89">
        <v>322804</v>
      </c>
      <c r="I8" s="90">
        <v>324611.88</v>
      </c>
    </row>
    <row r="9" spans="1:45" ht="27" customHeight="1">
      <c r="A9" s="131"/>
      <c r="B9" s="71" t="s">
        <v>158</v>
      </c>
      <c r="C9" s="71"/>
      <c r="D9" s="82"/>
      <c r="E9" s="89">
        <v>572855</v>
      </c>
      <c r="F9" s="89">
        <v>607656.14300000004</v>
      </c>
      <c r="G9" s="89">
        <v>616100</v>
      </c>
      <c r="H9" s="89">
        <v>626662.84</v>
      </c>
      <c r="I9" s="91">
        <v>778023.63</v>
      </c>
    </row>
    <row r="10" spans="1:45" ht="27" customHeight="1">
      <c r="A10" s="131"/>
      <c r="B10" s="71" t="s">
        <v>159</v>
      </c>
      <c r="C10" s="71"/>
      <c r="D10" s="82"/>
      <c r="E10" s="89">
        <v>4333</v>
      </c>
      <c r="F10" s="89">
        <v>3881.6809999999823</v>
      </c>
      <c r="G10" s="89">
        <v>3584</v>
      </c>
      <c r="H10" s="89">
        <v>4235.37</v>
      </c>
      <c r="I10" s="91">
        <v>5942.5</v>
      </c>
    </row>
    <row r="11" spans="1:45" ht="27" customHeight="1">
      <c r="A11" s="131"/>
      <c r="B11" s="71" t="s">
        <v>160</v>
      </c>
      <c r="C11" s="71"/>
      <c r="D11" s="82"/>
      <c r="E11" s="89">
        <v>1884</v>
      </c>
      <c r="F11" s="89">
        <v>1378.5840000000001</v>
      </c>
      <c r="G11" s="89">
        <v>1586</v>
      </c>
      <c r="H11" s="89">
        <v>2059.4899999999998</v>
      </c>
      <c r="I11" s="91">
        <v>3287.62</v>
      </c>
    </row>
    <row r="12" spans="1:45" ht="27" customHeight="1">
      <c r="A12" s="131"/>
      <c r="B12" s="71" t="s">
        <v>161</v>
      </c>
      <c r="C12" s="71"/>
      <c r="D12" s="82"/>
      <c r="E12" s="89">
        <v>2449</v>
      </c>
      <c r="F12" s="89">
        <v>2503.0970000000002</v>
      </c>
      <c r="G12" s="89">
        <v>1998</v>
      </c>
      <c r="H12" s="89">
        <v>2175.87</v>
      </c>
      <c r="I12" s="91">
        <v>2654.89</v>
      </c>
    </row>
    <row r="13" spans="1:45" ht="27" customHeight="1">
      <c r="A13" s="131"/>
      <c r="B13" s="71" t="s">
        <v>162</v>
      </c>
      <c r="C13" s="71"/>
      <c r="D13" s="82"/>
      <c r="E13" s="89">
        <v>28</v>
      </c>
      <c r="F13" s="89">
        <v>54.174999999999997</v>
      </c>
      <c r="G13" s="89">
        <v>-505</v>
      </c>
      <c r="H13" s="89">
        <v>177.88</v>
      </c>
      <c r="I13" s="91">
        <v>479.02</v>
      </c>
    </row>
    <row r="14" spans="1:45" ht="27" customHeight="1">
      <c r="A14" s="131"/>
      <c r="B14" s="71" t="s">
        <v>163</v>
      </c>
      <c r="C14" s="71"/>
      <c r="D14" s="82"/>
      <c r="E14" s="89">
        <v>0</v>
      </c>
      <c r="F14" s="89">
        <v>0</v>
      </c>
      <c r="G14" s="89">
        <v>0</v>
      </c>
      <c r="H14" s="89">
        <v>0</v>
      </c>
      <c r="I14" s="91">
        <v>0</v>
      </c>
    </row>
    <row r="15" spans="1:45" ht="27" customHeight="1">
      <c r="A15" s="131"/>
      <c r="B15" s="71" t="s">
        <v>164</v>
      </c>
      <c r="C15" s="71"/>
      <c r="D15" s="82"/>
      <c r="E15" s="89">
        <v>-4468</v>
      </c>
      <c r="F15" s="89">
        <v>-430.27199999999999</v>
      </c>
      <c r="G15" s="89">
        <v>-1226</v>
      </c>
      <c r="H15" s="89">
        <v>711.2</v>
      </c>
      <c r="I15" s="91">
        <v>1397.2</v>
      </c>
    </row>
    <row r="16" spans="1:45" ht="27" customHeight="1">
      <c r="A16" s="131"/>
      <c r="B16" s="71" t="s">
        <v>165</v>
      </c>
      <c r="C16" s="71"/>
      <c r="D16" s="82" t="s">
        <v>38</v>
      </c>
      <c r="E16" s="89">
        <v>9704</v>
      </c>
      <c r="F16" s="89">
        <v>9460.75</v>
      </c>
      <c r="G16" s="89">
        <v>8579</v>
      </c>
      <c r="H16" s="89">
        <v>10419.59</v>
      </c>
      <c r="I16" s="91">
        <v>13012.11</v>
      </c>
    </row>
    <row r="17" spans="1:9" ht="27" customHeight="1">
      <c r="A17" s="131"/>
      <c r="B17" s="71" t="s">
        <v>166</v>
      </c>
      <c r="C17" s="71"/>
      <c r="D17" s="82" t="s">
        <v>39</v>
      </c>
      <c r="E17" s="89">
        <v>85354</v>
      </c>
      <c r="F17" s="89">
        <v>115941.969</v>
      </c>
      <c r="G17" s="89">
        <v>117470</v>
      </c>
      <c r="H17" s="89">
        <v>122294.31</v>
      </c>
      <c r="I17" s="91">
        <v>116353.37</v>
      </c>
    </row>
    <row r="18" spans="1:9" ht="27" customHeight="1">
      <c r="A18" s="131"/>
      <c r="B18" s="71" t="s">
        <v>167</v>
      </c>
      <c r="C18" s="71"/>
      <c r="D18" s="82" t="s">
        <v>40</v>
      </c>
      <c r="E18" s="89">
        <v>1005395</v>
      </c>
      <c r="F18" s="89">
        <v>1018043.307</v>
      </c>
      <c r="G18" s="89">
        <v>1032554</v>
      </c>
      <c r="H18" s="89">
        <v>1049050.8799999999</v>
      </c>
      <c r="I18" s="91">
        <v>1080421.6399999999</v>
      </c>
    </row>
    <row r="19" spans="1:9" ht="27" customHeight="1">
      <c r="A19" s="131"/>
      <c r="B19" s="71" t="s">
        <v>168</v>
      </c>
      <c r="C19" s="71"/>
      <c r="D19" s="82" t="s">
        <v>169</v>
      </c>
      <c r="E19" s="89">
        <f>E17+E18-E16</f>
        <v>1081045</v>
      </c>
      <c r="F19" s="89">
        <f>F17+F18-F16</f>
        <v>1124524.5260000001</v>
      </c>
      <c r="G19" s="89">
        <f>G17+G18-G16</f>
        <v>1141445</v>
      </c>
      <c r="H19" s="89">
        <f>H17+H18-H16</f>
        <v>1160925.5999999999</v>
      </c>
      <c r="I19" s="89">
        <f>I17+I18-I16</f>
        <v>1183762.8999999997</v>
      </c>
    </row>
    <row r="20" spans="1:9" ht="27" customHeight="1">
      <c r="A20" s="131"/>
      <c r="B20" s="71" t="s">
        <v>170</v>
      </c>
      <c r="C20" s="71"/>
      <c r="D20" s="82" t="s">
        <v>171</v>
      </c>
      <c r="E20" s="92">
        <f>E18/E8</f>
        <v>3.635635479986548</v>
      </c>
      <c r="F20" s="92">
        <f>F18/F8</f>
        <v>3.2667095522247607</v>
      </c>
      <c r="G20" s="92">
        <f>G18/G8</f>
        <v>3.2483020055053089</v>
      </c>
      <c r="H20" s="92">
        <f>H18/H8</f>
        <v>3.249807561244594</v>
      </c>
      <c r="I20" s="92">
        <f>I18/I8</f>
        <v>3.3283490425550659</v>
      </c>
    </row>
    <row r="21" spans="1:9" ht="27" customHeight="1">
      <c r="A21" s="131"/>
      <c r="B21" s="71" t="s">
        <v>172</v>
      </c>
      <c r="C21" s="71"/>
      <c r="D21" s="82" t="s">
        <v>173</v>
      </c>
      <c r="E21" s="92">
        <f>E19/E8</f>
        <v>3.90919544801999</v>
      </c>
      <c r="F21" s="92">
        <f>F19/F8</f>
        <v>3.6083877626192393</v>
      </c>
      <c r="G21" s="92">
        <f>G19/G8</f>
        <v>3.590861187573732</v>
      </c>
      <c r="H21" s="92">
        <f>H19/H8</f>
        <v>3.5963792270232089</v>
      </c>
      <c r="I21" s="92">
        <f>I19/I8</f>
        <v>3.6467023326441401</v>
      </c>
    </row>
    <row r="22" spans="1:9" ht="27" customHeight="1">
      <c r="A22" s="131"/>
      <c r="B22" s="71" t="s">
        <v>174</v>
      </c>
      <c r="C22" s="71"/>
      <c r="D22" s="82" t="s">
        <v>175</v>
      </c>
      <c r="E22" s="89">
        <f>E18/E24*1000000</f>
        <v>842015.38649653201</v>
      </c>
      <c r="F22" s="89">
        <f>F18/F24*1000000</f>
        <v>852608.30679863389</v>
      </c>
      <c r="G22" s="89">
        <f>G18/G24*1000000</f>
        <v>864760.96995562944</v>
      </c>
      <c r="H22" s="89">
        <f>H18/H24*1000000</f>
        <v>878577.05894472008</v>
      </c>
      <c r="I22" s="89">
        <f>I18/I24*1000000</f>
        <v>899786.00112929032</v>
      </c>
    </row>
    <row r="23" spans="1:9" ht="27" customHeight="1">
      <c r="A23" s="131"/>
      <c r="B23" s="71" t="s">
        <v>176</v>
      </c>
      <c r="C23" s="71"/>
      <c r="D23" s="82" t="s">
        <v>177</v>
      </c>
      <c r="E23" s="89">
        <f>E19/E24*1000000</f>
        <v>905372.04133215628</v>
      </c>
      <c r="F23" s="89">
        <f>F19/F24*1000000</f>
        <v>941786.01781858818</v>
      </c>
      <c r="G23" s="89">
        <f>G19/G24*1000000</f>
        <v>955956.86554989219</v>
      </c>
      <c r="H23" s="89">
        <f>H19/H24*1000000</f>
        <v>972271.81135545543</v>
      </c>
      <c r="I23" s="89">
        <f>I19/I24*1000000</f>
        <v>985849.64114214876</v>
      </c>
    </row>
    <row r="24" spans="1:9" ht="27" customHeight="1">
      <c r="A24" s="131"/>
      <c r="B24" s="93" t="s">
        <v>178</v>
      </c>
      <c r="C24" s="94"/>
      <c r="D24" s="82" t="s">
        <v>179</v>
      </c>
      <c r="E24" s="89">
        <v>1194034</v>
      </c>
      <c r="F24" s="89">
        <f>E24</f>
        <v>1194034</v>
      </c>
      <c r="G24" s="89">
        <f>F24</f>
        <v>1194034</v>
      </c>
      <c r="H24" s="89">
        <f>G24</f>
        <v>1194034</v>
      </c>
      <c r="I24" s="91">
        <v>1200754</v>
      </c>
    </row>
    <row r="25" spans="1:9" ht="27" customHeight="1">
      <c r="A25" s="131"/>
      <c r="B25" s="32" t="s">
        <v>180</v>
      </c>
      <c r="C25" s="32"/>
      <c r="D25" s="32"/>
      <c r="E25" s="89">
        <v>283366</v>
      </c>
      <c r="F25" s="89">
        <v>325708.09299999999</v>
      </c>
      <c r="G25" s="89">
        <v>327147</v>
      </c>
      <c r="H25" s="89">
        <v>328072.26</v>
      </c>
      <c r="I25" s="83">
        <v>335946.06</v>
      </c>
    </row>
    <row r="26" spans="1:9" ht="27" customHeight="1">
      <c r="A26" s="131"/>
      <c r="B26" s="32" t="s">
        <v>181</v>
      </c>
      <c r="C26" s="32"/>
      <c r="D26" s="32"/>
      <c r="E26" s="95">
        <v>0.83799999999999997</v>
      </c>
      <c r="F26" s="95">
        <v>0.83599999999999997</v>
      </c>
      <c r="G26" s="95">
        <v>0.83199999999999996</v>
      </c>
      <c r="H26" s="95">
        <v>0.82599999999999996</v>
      </c>
      <c r="I26" s="96">
        <v>0.82599999999999996</v>
      </c>
    </row>
    <row r="27" spans="1:9" ht="27" customHeight="1">
      <c r="A27" s="131"/>
      <c r="B27" s="32" t="s">
        <v>182</v>
      </c>
      <c r="C27" s="32"/>
      <c r="D27" s="32"/>
      <c r="E27" s="97">
        <v>0.9</v>
      </c>
      <c r="F27" s="97">
        <v>0.8</v>
      </c>
      <c r="G27" s="97">
        <v>0.6</v>
      </c>
      <c r="H27" s="97">
        <v>0.7</v>
      </c>
      <c r="I27" s="98">
        <v>0.8</v>
      </c>
    </row>
    <row r="28" spans="1:9" ht="27" customHeight="1">
      <c r="A28" s="131"/>
      <c r="B28" s="32" t="s">
        <v>183</v>
      </c>
      <c r="C28" s="32"/>
      <c r="D28" s="32"/>
      <c r="E28" s="97">
        <v>98.6</v>
      </c>
      <c r="F28" s="97">
        <v>98.2</v>
      </c>
      <c r="G28" s="97">
        <v>98.1</v>
      </c>
      <c r="H28" s="97">
        <v>98.4</v>
      </c>
      <c r="I28" s="98">
        <v>97.6</v>
      </c>
    </row>
    <row r="29" spans="1:9" ht="27" customHeight="1">
      <c r="A29" s="131"/>
      <c r="B29" s="32" t="s">
        <v>184</v>
      </c>
      <c r="C29" s="32"/>
      <c r="D29" s="32"/>
      <c r="E29" s="97">
        <v>50.6</v>
      </c>
      <c r="F29" s="97">
        <v>45.5</v>
      </c>
      <c r="G29" s="97">
        <v>49.2</v>
      </c>
      <c r="H29" s="97">
        <v>48.19</v>
      </c>
      <c r="I29" s="98">
        <v>38.1</v>
      </c>
    </row>
    <row r="30" spans="1:9" ht="27" customHeight="1">
      <c r="A30" s="131"/>
      <c r="B30" s="130" t="s">
        <v>185</v>
      </c>
      <c r="C30" s="32" t="s">
        <v>186</v>
      </c>
      <c r="D30" s="32"/>
      <c r="E30" s="97">
        <v>0</v>
      </c>
      <c r="F30" s="97">
        <v>0</v>
      </c>
      <c r="G30" s="97">
        <v>0</v>
      </c>
      <c r="H30" s="97">
        <v>0</v>
      </c>
      <c r="I30" s="98">
        <v>0</v>
      </c>
    </row>
    <row r="31" spans="1:9" ht="27" customHeight="1">
      <c r="A31" s="131"/>
      <c r="B31" s="131"/>
      <c r="C31" s="32" t="s">
        <v>187</v>
      </c>
      <c r="D31" s="32"/>
      <c r="E31" s="97">
        <v>0</v>
      </c>
      <c r="F31" s="97">
        <v>0</v>
      </c>
      <c r="G31" s="97">
        <v>0</v>
      </c>
      <c r="H31" s="97">
        <v>0</v>
      </c>
      <c r="I31" s="98">
        <v>0</v>
      </c>
    </row>
    <row r="32" spans="1:9" ht="27" customHeight="1">
      <c r="A32" s="131"/>
      <c r="B32" s="131"/>
      <c r="C32" s="32" t="s">
        <v>188</v>
      </c>
      <c r="D32" s="32"/>
      <c r="E32" s="97">
        <v>14.7</v>
      </c>
      <c r="F32" s="97">
        <v>13.8</v>
      </c>
      <c r="G32" s="97">
        <v>13.1</v>
      </c>
      <c r="H32" s="97">
        <v>12.4</v>
      </c>
      <c r="I32" s="98">
        <v>11.7</v>
      </c>
    </row>
    <row r="33" spans="1:9" ht="27" customHeight="1">
      <c r="A33" s="131"/>
      <c r="B33" s="131"/>
      <c r="C33" s="32" t="s">
        <v>189</v>
      </c>
      <c r="D33" s="32"/>
      <c r="E33" s="97">
        <v>222.8</v>
      </c>
      <c r="F33" s="97">
        <v>199.6</v>
      </c>
      <c r="G33" s="97">
        <v>190.4</v>
      </c>
      <c r="H33" s="97">
        <v>183.7</v>
      </c>
      <c r="I33" s="99">
        <v>174.7</v>
      </c>
    </row>
    <row r="34" spans="1:9" ht="27" customHeight="1">
      <c r="A34" s="61" t="s">
        <v>286</v>
      </c>
      <c r="B34" s="63"/>
      <c r="C34" s="63"/>
      <c r="D34" s="8"/>
      <c r="E34" s="51"/>
      <c r="F34" s="51"/>
      <c r="G34" s="51"/>
      <c r="H34" s="51"/>
      <c r="I34" s="52"/>
    </row>
    <row r="35" spans="1:9" ht="27" customHeight="1">
      <c r="A35" s="12" t="s">
        <v>190</v>
      </c>
    </row>
    <row r="36" spans="1:9">
      <c r="A36" s="53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H46" sqref="H46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3" t="s">
        <v>298</v>
      </c>
      <c r="E1" s="15"/>
      <c r="F1" s="15"/>
      <c r="G1" s="15"/>
    </row>
    <row r="2" spans="1:25" ht="15" customHeight="1"/>
    <row r="3" spans="1:25" ht="15" customHeight="1">
      <c r="A3" s="16" t="s">
        <v>191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282</v>
      </c>
      <c r="B5" s="13"/>
      <c r="C5" s="13"/>
      <c r="D5" s="13"/>
      <c r="K5" s="17"/>
      <c r="O5" s="17" t="s">
        <v>43</v>
      </c>
    </row>
    <row r="6" spans="1:25" ht="15.95" customHeight="1">
      <c r="A6" s="139" t="s">
        <v>44</v>
      </c>
      <c r="B6" s="140"/>
      <c r="C6" s="140"/>
      <c r="D6" s="140"/>
      <c r="E6" s="140"/>
      <c r="F6" s="148" t="s">
        <v>291</v>
      </c>
      <c r="G6" s="149"/>
      <c r="H6" s="148" t="s">
        <v>292</v>
      </c>
      <c r="I6" s="149"/>
      <c r="J6" s="148" t="s">
        <v>293</v>
      </c>
      <c r="K6" s="149"/>
      <c r="L6" s="144"/>
      <c r="M6" s="144"/>
      <c r="N6" s="144"/>
      <c r="O6" s="144"/>
    </row>
    <row r="7" spans="1:25" ht="15.95" customHeight="1">
      <c r="A7" s="140"/>
      <c r="B7" s="140"/>
      <c r="C7" s="140"/>
      <c r="D7" s="140"/>
      <c r="E7" s="140"/>
      <c r="F7" s="69" t="s">
        <v>279</v>
      </c>
      <c r="G7" s="101" t="s">
        <v>283</v>
      </c>
      <c r="H7" s="69" t="s">
        <v>279</v>
      </c>
      <c r="I7" s="102" t="s">
        <v>283</v>
      </c>
      <c r="J7" s="69" t="s">
        <v>279</v>
      </c>
      <c r="K7" s="102" t="s">
        <v>283</v>
      </c>
      <c r="L7" s="69" t="s">
        <v>279</v>
      </c>
      <c r="M7" s="102" t="s">
        <v>283</v>
      </c>
      <c r="N7" s="69" t="s">
        <v>279</v>
      </c>
      <c r="O7" s="102" t="s">
        <v>283</v>
      </c>
    </row>
    <row r="8" spans="1:25" ht="15.95" customHeight="1">
      <c r="A8" s="136" t="s">
        <v>83</v>
      </c>
      <c r="B8" s="77" t="s">
        <v>45</v>
      </c>
      <c r="C8" s="71"/>
      <c r="D8" s="71"/>
      <c r="E8" s="82" t="s">
        <v>36</v>
      </c>
      <c r="F8" s="83">
        <v>22788.3</v>
      </c>
      <c r="G8" s="83">
        <v>24319.88</v>
      </c>
      <c r="H8" s="83">
        <v>42848.1</v>
      </c>
      <c r="I8" s="83">
        <v>43986.57</v>
      </c>
      <c r="J8" s="83">
        <v>2065.6999999999998</v>
      </c>
      <c r="K8" s="83">
        <v>2114.4299999999998</v>
      </c>
      <c r="L8" s="83"/>
      <c r="M8" s="83"/>
      <c r="N8" s="83"/>
      <c r="O8" s="83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36"/>
      <c r="B9" s="79"/>
      <c r="C9" s="71" t="s">
        <v>46</v>
      </c>
      <c r="D9" s="71"/>
      <c r="E9" s="82" t="s">
        <v>37</v>
      </c>
      <c r="F9" s="83">
        <v>22782.7</v>
      </c>
      <c r="G9" s="83">
        <v>24253.14</v>
      </c>
      <c r="H9" s="83">
        <v>42831.8</v>
      </c>
      <c r="I9" s="83">
        <v>43860.36</v>
      </c>
      <c r="J9" s="83">
        <v>2063.6</v>
      </c>
      <c r="K9" s="83">
        <v>2111.8000000000002</v>
      </c>
      <c r="L9" s="83"/>
      <c r="M9" s="83"/>
      <c r="N9" s="83"/>
      <c r="O9" s="83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36"/>
      <c r="B10" s="78"/>
      <c r="C10" s="71" t="s">
        <v>47</v>
      </c>
      <c r="D10" s="71"/>
      <c r="E10" s="82" t="s">
        <v>38</v>
      </c>
      <c r="F10" s="83">
        <v>5.6</v>
      </c>
      <c r="G10" s="83">
        <v>66.739999999999995</v>
      </c>
      <c r="H10" s="83">
        <v>16.2</v>
      </c>
      <c r="I10" s="83">
        <v>126.18</v>
      </c>
      <c r="J10" s="84">
        <v>2</v>
      </c>
      <c r="K10" s="84">
        <v>2.63</v>
      </c>
      <c r="L10" s="83"/>
      <c r="M10" s="83"/>
      <c r="N10" s="83"/>
      <c r="O10" s="83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36"/>
      <c r="B11" s="77" t="s">
        <v>48</v>
      </c>
      <c r="C11" s="71"/>
      <c r="D11" s="71"/>
      <c r="E11" s="82" t="s">
        <v>39</v>
      </c>
      <c r="F11" s="83">
        <v>22498.5</v>
      </c>
      <c r="G11" s="83">
        <v>22677.83</v>
      </c>
      <c r="H11" s="83">
        <v>41649.5</v>
      </c>
      <c r="I11" s="83">
        <v>42612.639999999999</v>
      </c>
      <c r="J11" s="83">
        <v>2063.5</v>
      </c>
      <c r="K11" s="83">
        <v>2116.8000000000002</v>
      </c>
      <c r="L11" s="83"/>
      <c r="M11" s="83"/>
      <c r="N11" s="83"/>
      <c r="O11" s="83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36"/>
      <c r="B12" s="79"/>
      <c r="C12" s="71" t="s">
        <v>49</v>
      </c>
      <c r="D12" s="71"/>
      <c r="E12" s="82" t="s">
        <v>40</v>
      </c>
      <c r="F12" s="83">
        <v>22197.5</v>
      </c>
      <c r="G12" s="83">
        <v>22660.74</v>
      </c>
      <c r="H12" s="83">
        <v>41643.5</v>
      </c>
      <c r="I12" s="83">
        <v>42436.88</v>
      </c>
      <c r="J12" s="83">
        <v>2062.9</v>
      </c>
      <c r="K12" s="83">
        <v>2110.1799999999998</v>
      </c>
      <c r="L12" s="83"/>
      <c r="M12" s="83"/>
      <c r="N12" s="83"/>
      <c r="O12" s="83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36"/>
      <c r="B13" s="78"/>
      <c r="C13" s="71" t="s">
        <v>50</v>
      </c>
      <c r="D13" s="71"/>
      <c r="E13" s="82" t="s">
        <v>41</v>
      </c>
      <c r="F13" s="83">
        <v>301</v>
      </c>
      <c r="G13" s="83">
        <v>17.09</v>
      </c>
      <c r="H13" s="84">
        <v>5.9</v>
      </c>
      <c r="I13" s="84">
        <v>175.74</v>
      </c>
      <c r="J13" s="84">
        <v>0.6</v>
      </c>
      <c r="K13" s="84">
        <v>6.62</v>
      </c>
      <c r="L13" s="83"/>
      <c r="M13" s="83"/>
      <c r="N13" s="83"/>
      <c r="O13" s="83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36"/>
      <c r="B14" s="71" t="s">
        <v>51</v>
      </c>
      <c r="C14" s="71"/>
      <c r="D14" s="71"/>
      <c r="E14" s="82" t="s">
        <v>192</v>
      </c>
      <c r="F14" s="83">
        <f>F9-F12</f>
        <v>585.20000000000073</v>
      </c>
      <c r="G14" s="83">
        <f t="shared" ref="F14:O15" si="0">G9-G12</f>
        <v>1592.3999999999978</v>
      </c>
      <c r="H14" s="83">
        <f t="shared" si="0"/>
        <v>1188.3000000000029</v>
      </c>
      <c r="I14" s="83">
        <f t="shared" si="0"/>
        <v>1423.4800000000032</v>
      </c>
      <c r="J14" s="83">
        <f t="shared" si="0"/>
        <v>0.6999999999998181</v>
      </c>
      <c r="K14" s="83">
        <f t="shared" si="0"/>
        <v>1.6200000000003456</v>
      </c>
      <c r="L14" s="83">
        <f t="shared" si="0"/>
        <v>0</v>
      </c>
      <c r="M14" s="83">
        <f t="shared" si="0"/>
        <v>0</v>
      </c>
      <c r="N14" s="83">
        <f t="shared" si="0"/>
        <v>0</v>
      </c>
      <c r="O14" s="83">
        <f t="shared" si="0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36"/>
      <c r="B15" s="71" t="s">
        <v>52</v>
      </c>
      <c r="C15" s="71"/>
      <c r="D15" s="71"/>
      <c r="E15" s="82" t="s">
        <v>193</v>
      </c>
      <c r="F15" s="83">
        <f t="shared" si="0"/>
        <v>-295.39999999999998</v>
      </c>
      <c r="G15" s="83">
        <f t="shared" si="0"/>
        <v>49.649999999999991</v>
      </c>
      <c r="H15" s="83">
        <f t="shared" si="0"/>
        <v>10.299999999999999</v>
      </c>
      <c r="I15" s="83">
        <f t="shared" si="0"/>
        <v>-49.56</v>
      </c>
      <c r="J15" s="83">
        <f t="shared" si="0"/>
        <v>1.4</v>
      </c>
      <c r="K15" s="83">
        <f t="shared" si="0"/>
        <v>-3.99</v>
      </c>
      <c r="L15" s="83">
        <f t="shared" si="0"/>
        <v>0</v>
      </c>
      <c r="M15" s="83">
        <f t="shared" si="0"/>
        <v>0</v>
      </c>
      <c r="N15" s="83">
        <f t="shared" si="0"/>
        <v>0</v>
      </c>
      <c r="O15" s="83">
        <f t="shared" si="0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36"/>
      <c r="B16" s="71" t="s">
        <v>53</v>
      </c>
      <c r="C16" s="71"/>
      <c r="D16" s="71"/>
      <c r="E16" s="82" t="s">
        <v>194</v>
      </c>
      <c r="F16" s="83">
        <f t="shared" ref="F16:O16" si="1">F8-F11</f>
        <v>289.79999999999927</v>
      </c>
      <c r="G16" s="83">
        <f t="shared" si="1"/>
        <v>1642.0499999999993</v>
      </c>
      <c r="H16" s="83">
        <f t="shared" si="1"/>
        <v>1198.5999999999985</v>
      </c>
      <c r="I16" s="83">
        <f t="shared" si="1"/>
        <v>1373.9300000000003</v>
      </c>
      <c r="J16" s="83">
        <f t="shared" si="1"/>
        <v>2.1999999999998181</v>
      </c>
      <c r="K16" s="83">
        <f t="shared" si="1"/>
        <v>-2.3700000000003456</v>
      </c>
      <c r="L16" s="83">
        <f t="shared" si="1"/>
        <v>0</v>
      </c>
      <c r="M16" s="83">
        <f t="shared" si="1"/>
        <v>0</v>
      </c>
      <c r="N16" s="83">
        <f t="shared" si="1"/>
        <v>0</v>
      </c>
      <c r="O16" s="83">
        <f t="shared" si="1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36"/>
      <c r="B17" s="71" t="s">
        <v>54</v>
      </c>
      <c r="C17" s="71"/>
      <c r="D17" s="71"/>
      <c r="E17" s="69"/>
      <c r="F17" s="84"/>
      <c r="G17" s="84"/>
      <c r="H17" s="84"/>
      <c r="I17" s="84"/>
      <c r="J17" s="83">
        <v>556.6</v>
      </c>
      <c r="K17" s="83">
        <v>558.79</v>
      </c>
      <c r="L17" s="83"/>
      <c r="M17" s="83"/>
      <c r="N17" s="84"/>
      <c r="O17" s="85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36"/>
      <c r="B18" s="71" t="s">
        <v>55</v>
      </c>
      <c r="C18" s="71"/>
      <c r="D18" s="71"/>
      <c r="E18" s="69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36" t="s">
        <v>84</v>
      </c>
      <c r="B19" s="77" t="s">
        <v>56</v>
      </c>
      <c r="C19" s="71"/>
      <c r="D19" s="71"/>
      <c r="E19" s="82"/>
      <c r="F19" s="83">
        <v>4615.8999999999996</v>
      </c>
      <c r="G19" s="83">
        <v>3819.67</v>
      </c>
      <c r="H19" s="83">
        <v>43501.4</v>
      </c>
      <c r="I19" s="83">
        <v>38383.660000000003</v>
      </c>
      <c r="J19" s="83">
        <v>113.1</v>
      </c>
      <c r="K19" s="83">
        <v>116.98</v>
      </c>
      <c r="L19" s="83"/>
      <c r="M19" s="83"/>
      <c r="N19" s="83"/>
      <c r="O19" s="83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36"/>
      <c r="B20" s="78"/>
      <c r="C20" s="71" t="s">
        <v>57</v>
      </c>
      <c r="D20" s="71"/>
      <c r="E20" s="82"/>
      <c r="F20" s="83">
        <v>4330.5</v>
      </c>
      <c r="G20" s="83">
        <v>3564</v>
      </c>
      <c r="H20" s="83">
        <v>31675.5</v>
      </c>
      <c r="I20" s="83">
        <v>27953.8</v>
      </c>
      <c r="J20" s="83">
        <v>0</v>
      </c>
      <c r="K20" s="84">
        <v>13.4</v>
      </c>
      <c r="L20" s="83"/>
      <c r="M20" s="83"/>
      <c r="N20" s="83"/>
      <c r="O20" s="83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36"/>
      <c r="B21" s="71" t="s">
        <v>58</v>
      </c>
      <c r="C21" s="71"/>
      <c r="D21" s="71"/>
      <c r="E21" s="82" t="s">
        <v>195</v>
      </c>
      <c r="F21" s="83">
        <v>4615.8999999999996</v>
      </c>
      <c r="G21" s="83">
        <v>3819.67</v>
      </c>
      <c r="H21" s="83">
        <v>43029.4</v>
      </c>
      <c r="I21" s="83">
        <v>37858.54</v>
      </c>
      <c r="J21" s="83">
        <v>113.1</v>
      </c>
      <c r="K21" s="83">
        <v>116.98</v>
      </c>
      <c r="L21" s="83"/>
      <c r="M21" s="83"/>
      <c r="N21" s="83"/>
      <c r="O21" s="83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36"/>
      <c r="B22" s="77" t="s">
        <v>59</v>
      </c>
      <c r="C22" s="71"/>
      <c r="D22" s="71"/>
      <c r="E22" s="82" t="s">
        <v>196</v>
      </c>
      <c r="F22" s="83">
        <v>13470.4</v>
      </c>
      <c r="G22" s="83">
        <v>12240.5</v>
      </c>
      <c r="H22" s="83">
        <v>62937.7</v>
      </c>
      <c r="I22" s="83">
        <v>58120.45</v>
      </c>
      <c r="J22" s="83">
        <v>159.9</v>
      </c>
      <c r="K22" s="83">
        <v>178.18</v>
      </c>
      <c r="L22" s="83"/>
      <c r="M22" s="83"/>
      <c r="N22" s="83"/>
      <c r="O22" s="83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36"/>
      <c r="B23" s="78" t="s">
        <v>60</v>
      </c>
      <c r="C23" s="71" t="s">
        <v>61</v>
      </c>
      <c r="D23" s="71"/>
      <c r="E23" s="82"/>
      <c r="F23" s="83">
        <v>5791.9</v>
      </c>
      <c r="G23" s="83">
        <v>5649.39</v>
      </c>
      <c r="H23" s="83">
        <v>43857.2</v>
      </c>
      <c r="I23" s="83">
        <v>42724.82</v>
      </c>
      <c r="J23" s="83">
        <v>159.9</v>
      </c>
      <c r="K23" s="83">
        <v>164.71</v>
      </c>
      <c r="L23" s="83"/>
      <c r="M23" s="83"/>
      <c r="N23" s="83"/>
      <c r="O23" s="83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36"/>
      <c r="B24" s="71" t="s">
        <v>197</v>
      </c>
      <c r="C24" s="71"/>
      <c r="D24" s="71"/>
      <c r="E24" s="82" t="s">
        <v>198</v>
      </c>
      <c r="F24" s="83">
        <f>F21-F22</f>
        <v>-8854.5</v>
      </c>
      <c r="G24" s="83">
        <f t="shared" ref="G24:O24" si="2">G21-G22</f>
        <v>-8420.83</v>
      </c>
      <c r="H24" s="83">
        <f>H21-H22</f>
        <v>-19908.299999999996</v>
      </c>
      <c r="I24" s="83">
        <f t="shared" si="2"/>
        <v>-20261.909999999996</v>
      </c>
      <c r="J24" s="83">
        <f t="shared" si="2"/>
        <v>-46.800000000000011</v>
      </c>
      <c r="K24" s="83">
        <f t="shared" si="2"/>
        <v>-61.2</v>
      </c>
      <c r="L24" s="83">
        <f t="shared" si="2"/>
        <v>0</v>
      </c>
      <c r="M24" s="83">
        <f t="shared" si="2"/>
        <v>0</v>
      </c>
      <c r="N24" s="83">
        <f t="shared" si="2"/>
        <v>0</v>
      </c>
      <c r="O24" s="83">
        <f t="shared" si="2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36"/>
      <c r="B25" s="77" t="s">
        <v>62</v>
      </c>
      <c r="C25" s="77"/>
      <c r="D25" s="77"/>
      <c r="E25" s="141" t="s">
        <v>199</v>
      </c>
      <c r="F25" s="134">
        <v>8854.5</v>
      </c>
      <c r="G25" s="134">
        <v>8420.83</v>
      </c>
      <c r="H25" s="134">
        <v>19908.3</v>
      </c>
      <c r="I25" s="134">
        <v>20261.91</v>
      </c>
      <c r="J25" s="134">
        <v>46.8</v>
      </c>
      <c r="K25" s="134">
        <v>61.2</v>
      </c>
      <c r="L25" s="134"/>
      <c r="M25" s="134"/>
      <c r="N25" s="134"/>
      <c r="O25" s="134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36"/>
      <c r="B26" s="100" t="s">
        <v>63</v>
      </c>
      <c r="C26" s="100"/>
      <c r="D26" s="100"/>
      <c r="E26" s="142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36"/>
      <c r="B27" s="71" t="s">
        <v>200</v>
      </c>
      <c r="C27" s="71"/>
      <c r="D27" s="71"/>
      <c r="E27" s="82" t="s">
        <v>201</v>
      </c>
      <c r="F27" s="83">
        <f t="shared" ref="F27:O27" si="3">F24+F25</f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202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38" t="s">
        <v>64</v>
      </c>
      <c r="B30" s="138"/>
      <c r="C30" s="138"/>
      <c r="D30" s="138"/>
      <c r="E30" s="138"/>
      <c r="F30" s="146" t="s">
        <v>299</v>
      </c>
      <c r="G30" s="146"/>
      <c r="H30" s="146" t="s">
        <v>300</v>
      </c>
      <c r="I30" s="146"/>
      <c r="J30" s="146" t="s">
        <v>301</v>
      </c>
      <c r="K30" s="146"/>
      <c r="L30" s="146" t="s">
        <v>302</v>
      </c>
      <c r="M30" s="146"/>
      <c r="N30" s="146"/>
      <c r="O30" s="146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15.95" customHeight="1">
      <c r="A31" s="138"/>
      <c r="B31" s="138"/>
      <c r="C31" s="138"/>
      <c r="D31" s="138"/>
      <c r="E31" s="138"/>
      <c r="F31" s="69" t="s">
        <v>279</v>
      </c>
      <c r="G31" s="102" t="s">
        <v>283</v>
      </c>
      <c r="H31" s="69" t="s">
        <v>279</v>
      </c>
      <c r="I31" s="102" t="s">
        <v>283</v>
      </c>
      <c r="J31" s="69" t="s">
        <v>279</v>
      </c>
      <c r="K31" s="102" t="s">
        <v>283</v>
      </c>
      <c r="L31" s="69" t="s">
        <v>279</v>
      </c>
      <c r="M31" s="102" t="s">
        <v>283</v>
      </c>
      <c r="N31" s="69" t="s">
        <v>279</v>
      </c>
      <c r="O31" s="102" t="s">
        <v>283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.95" customHeight="1">
      <c r="A32" s="136" t="s">
        <v>85</v>
      </c>
      <c r="B32" s="77" t="s">
        <v>45</v>
      </c>
      <c r="C32" s="71"/>
      <c r="D32" s="71"/>
      <c r="E32" s="82" t="s">
        <v>36</v>
      </c>
      <c r="F32" s="83">
        <v>2500.3000000000002</v>
      </c>
      <c r="G32" s="83">
        <v>2473.77</v>
      </c>
      <c r="H32" s="83">
        <v>35.6</v>
      </c>
      <c r="I32" s="83">
        <v>38.58</v>
      </c>
      <c r="J32" s="83">
        <v>672.3</v>
      </c>
      <c r="K32" s="83">
        <v>625.63900000000001</v>
      </c>
      <c r="L32" s="83">
        <v>35</v>
      </c>
      <c r="M32" s="83">
        <v>24.036000000000001</v>
      </c>
      <c r="N32" s="83"/>
      <c r="O32" s="83"/>
      <c r="P32" s="24"/>
      <c r="Q32" s="24"/>
      <c r="R32" s="24"/>
      <c r="S32" s="24"/>
      <c r="T32" s="26"/>
      <c r="U32" s="26"/>
      <c r="V32" s="24"/>
      <c r="W32" s="24"/>
      <c r="X32" s="26"/>
      <c r="Y32" s="26"/>
    </row>
    <row r="33" spans="1:25" ht="15.95" customHeight="1">
      <c r="A33" s="143"/>
      <c r="B33" s="79"/>
      <c r="C33" s="77" t="s">
        <v>65</v>
      </c>
      <c r="D33" s="71"/>
      <c r="E33" s="82"/>
      <c r="F33" s="83">
        <v>1422.7</v>
      </c>
      <c r="G33" s="83">
        <v>1484.15</v>
      </c>
      <c r="H33" s="83">
        <v>2.4</v>
      </c>
      <c r="I33" s="83">
        <v>4.93</v>
      </c>
      <c r="J33" s="83">
        <v>672.3</v>
      </c>
      <c r="K33" s="83">
        <v>625.55899999999997</v>
      </c>
      <c r="L33" s="83">
        <v>4.0999999999999996</v>
      </c>
      <c r="M33" s="83">
        <v>4.649</v>
      </c>
      <c r="N33" s="83"/>
      <c r="O33" s="83"/>
      <c r="P33" s="24"/>
      <c r="Q33" s="24"/>
      <c r="R33" s="24"/>
      <c r="S33" s="24"/>
      <c r="T33" s="26"/>
      <c r="U33" s="26"/>
      <c r="V33" s="24"/>
      <c r="W33" s="24"/>
      <c r="X33" s="26"/>
      <c r="Y33" s="26"/>
    </row>
    <row r="34" spans="1:25" ht="15.95" customHeight="1">
      <c r="A34" s="143"/>
      <c r="B34" s="79"/>
      <c r="C34" s="78"/>
      <c r="D34" s="71" t="s">
        <v>66</v>
      </c>
      <c r="E34" s="82"/>
      <c r="F34" s="83">
        <v>1117.7</v>
      </c>
      <c r="G34" s="83">
        <v>1154.76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/>
      <c r="O34" s="83"/>
      <c r="P34" s="24"/>
      <c r="Q34" s="24"/>
      <c r="R34" s="24"/>
      <c r="S34" s="24"/>
      <c r="T34" s="26"/>
      <c r="U34" s="26"/>
      <c r="V34" s="24"/>
      <c r="W34" s="24"/>
      <c r="X34" s="26"/>
      <c r="Y34" s="26"/>
    </row>
    <row r="35" spans="1:25" ht="15.95" customHeight="1">
      <c r="A35" s="143"/>
      <c r="B35" s="78"/>
      <c r="C35" s="71" t="s">
        <v>67</v>
      </c>
      <c r="D35" s="71"/>
      <c r="E35" s="82"/>
      <c r="F35" s="83">
        <v>1077.5999999999999</v>
      </c>
      <c r="G35" s="83">
        <v>989.61</v>
      </c>
      <c r="H35" s="83">
        <v>33.200000000000003</v>
      </c>
      <c r="I35" s="83">
        <v>33.655999999999999</v>
      </c>
      <c r="J35" s="85">
        <v>0.08</v>
      </c>
      <c r="K35" s="85">
        <v>0.08</v>
      </c>
      <c r="L35" s="83">
        <v>30.8</v>
      </c>
      <c r="M35" s="83">
        <v>19.387</v>
      </c>
      <c r="N35" s="83"/>
      <c r="O35" s="83"/>
      <c r="P35" s="24"/>
      <c r="Q35" s="24"/>
      <c r="R35" s="24"/>
      <c r="S35" s="24"/>
      <c r="T35" s="26"/>
      <c r="U35" s="26"/>
      <c r="V35" s="24"/>
      <c r="W35" s="24"/>
      <c r="X35" s="26"/>
      <c r="Y35" s="26"/>
    </row>
    <row r="36" spans="1:25" ht="15.95" customHeight="1">
      <c r="A36" s="143"/>
      <c r="B36" s="77" t="s">
        <v>48</v>
      </c>
      <c r="C36" s="71"/>
      <c r="D36" s="71"/>
      <c r="E36" s="82" t="s">
        <v>37</v>
      </c>
      <c r="F36" s="83">
        <v>2290.3000000000002</v>
      </c>
      <c r="G36" s="83">
        <v>2250.9699999999998</v>
      </c>
      <c r="H36" s="83">
        <v>8.9</v>
      </c>
      <c r="I36" s="83">
        <v>9.7780000000000005</v>
      </c>
      <c r="J36" s="83">
        <v>71.900000000000006</v>
      </c>
      <c r="K36" s="83">
        <v>62.966999999999999</v>
      </c>
      <c r="L36" s="83">
        <v>35</v>
      </c>
      <c r="M36" s="83">
        <v>24.036000000000001</v>
      </c>
      <c r="N36" s="83"/>
      <c r="O36" s="83"/>
      <c r="P36" s="24"/>
      <c r="Q36" s="24"/>
      <c r="R36" s="24"/>
      <c r="S36" s="24"/>
      <c r="T36" s="24"/>
      <c r="U36" s="24"/>
      <c r="V36" s="24"/>
      <c r="W36" s="24"/>
      <c r="X36" s="26"/>
      <c r="Y36" s="26"/>
    </row>
    <row r="37" spans="1:25" ht="15.95" customHeight="1">
      <c r="A37" s="143"/>
      <c r="B37" s="79"/>
      <c r="C37" s="71" t="s">
        <v>68</v>
      </c>
      <c r="D37" s="71"/>
      <c r="E37" s="82"/>
      <c r="F37" s="83">
        <v>2265.4</v>
      </c>
      <c r="G37" s="83">
        <v>2207.9299999999998</v>
      </c>
      <c r="H37" s="83">
        <v>8.8000000000000007</v>
      </c>
      <c r="I37" s="83">
        <v>9.6630000000000003</v>
      </c>
      <c r="J37" s="83">
        <v>63.9</v>
      </c>
      <c r="K37" s="83">
        <v>53.77</v>
      </c>
      <c r="L37" s="83">
        <v>26</v>
      </c>
      <c r="M37" s="83">
        <v>0</v>
      </c>
      <c r="N37" s="83"/>
      <c r="O37" s="83"/>
      <c r="P37" s="24"/>
      <c r="Q37" s="24"/>
      <c r="R37" s="24"/>
      <c r="S37" s="24"/>
      <c r="T37" s="24"/>
      <c r="U37" s="24"/>
      <c r="V37" s="24"/>
      <c r="W37" s="24"/>
      <c r="X37" s="26"/>
      <c r="Y37" s="26"/>
    </row>
    <row r="38" spans="1:25" ht="15.95" customHeight="1">
      <c r="A38" s="143"/>
      <c r="B38" s="78"/>
      <c r="C38" s="71" t="s">
        <v>69</v>
      </c>
      <c r="D38" s="71"/>
      <c r="E38" s="82"/>
      <c r="F38" s="83">
        <v>24.8</v>
      </c>
      <c r="G38" s="83">
        <v>43.036000000000001</v>
      </c>
      <c r="H38" s="83">
        <v>0.1</v>
      </c>
      <c r="I38" s="83">
        <v>0.115</v>
      </c>
      <c r="J38" s="83">
        <v>7.9</v>
      </c>
      <c r="K38" s="85">
        <v>9.1969999999999992</v>
      </c>
      <c r="L38" s="83">
        <v>8.9</v>
      </c>
      <c r="M38" s="83">
        <v>24.036000000000001</v>
      </c>
      <c r="N38" s="83"/>
      <c r="O38" s="83"/>
      <c r="P38" s="24"/>
      <c r="Q38" s="24"/>
      <c r="R38" s="26"/>
      <c r="S38" s="26"/>
      <c r="T38" s="24"/>
      <c r="U38" s="24"/>
      <c r="V38" s="24"/>
      <c r="W38" s="24"/>
      <c r="X38" s="26"/>
      <c r="Y38" s="26"/>
    </row>
    <row r="39" spans="1:25" ht="15.95" customHeight="1">
      <c r="A39" s="143"/>
      <c r="B39" s="32" t="s">
        <v>70</v>
      </c>
      <c r="C39" s="32"/>
      <c r="D39" s="32"/>
      <c r="E39" s="82" t="s">
        <v>203</v>
      </c>
      <c r="F39" s="83">
        <f t="shared" ref="F39:O39" si="4">F32-F36</f>
        <v>210</v>
      </c>
      <c r="G39" s="83">
        <f t="shared" si="4"/>
        <v>222.80000000000018</v>
      </c>
      <c r="H39" s="83">
        <f t="shared" si="4"/>
        <v>26.700000000000003</v>
      </c>
      <c r="I39" s="83">
        <f t="shared" si="4"/>
        <v>28.802</v>
      </c>
      <c r="J39" s="83">
        <f t="shared" si="4"/>
        <v>600.4</v>
      </c>
      <c r="K39" s="83">
        <f t="shared" si="4"/>
        <v>562.67200000000003</v>
      </c>
      <c r="L39" s="83">
        <f t="shared" si="4"/>
        <v>0</v>
      </c>
      <c r="M39" s="83">
        <f t="shared" si="4"/>
        <v>0</v>
      </c>
      <c r="N39" s="83">
        <f t="shared" si="4"/>
        <v>0</v>
      </c>
      <c r="O39" s="83">
        <f t="shared" si="4"/>
        <v>0</v>
      </c>
      <c r="P39" s="24"/>
      <c r="Q39" s="24"/>
      <c r="R39" s="24"/>
      <c r="S39" s="24"/>
      <c r="T39" s="24"/>
      <c r="U39" s="24"/>
      <c r="V39" s="24"/>
      <c r="W39" s="24"/>
      <c r="X39" s="26"/>
      <c r="Y39" s="26"/>
    </row>
    <row r="40" spans="1:25" ht="15.95" customHeight="1">
      <c r="A40" s="136" t="s">
        <v>86</v>
      </c>
      <c r="B40" s="77" t="s">
        <v>71</v>
      </c>
      <c r="C40" s="71"/>
      <c r="D40" s="71"/>
      <c r="E40" s="82" t="s">
        <v>39</v>
      </c>
      <c r="F40" s="83">
        <v>409.2</v>
      </c>
      <c r="G40" s="83">
        <v>386.45</v>
      </c>
      <c r="H40" s="83">
        <v>788.1</v>
      </c>
      <c r="I40" s="83">
        <v>842.06200000000001</v>
      </c>
      <c r="J40" s="83">
        <v>27.2</v>
      </c>
      <c r="K40" s="83">
        <v>47.1</v>
      </c>
      <c r="L40" s="83">
        <v>55</v>
      </c>
      <c r="M40" s="83">
        <v>42.9</v>
      </c>
      <c r="N40" s="83"/>
      <c r="O40" s="83"/>
      <c r="P40" s="24"/>
      <c r="Q40" s="24"/>
      <c r="R40" s="24"/>
      <c r="S40" s="24"/>
      <c r="T40" s="26"/>
      <c r="U40" s="26"/>
      <c r="V40" s="26"/>
      <c r="W40" s="26"/>
      <c r="X40" s="24"/>
      <c r="Y40" s="24"/>
    </row>
    <row r="41" spans="1:25" ht="15.95" customHeight="1">
      <c r="A41" s="137"/>
      <c r="B41" s="78"/>
      <c r="C41" s="71" t="s">
        <v>72</v>
      </c>
      <c r="D41" s="71"/>
      <c r="E41" s="82"/>
      <c r="F41" s="85">
        <v>208.9</v>
      </c>
      <c r="G41" s="85">
        <v>167.9</v>
      </c>
      <c r="H41" s="85">
        <v>0</v>
      </c>
      <c r="I41" s="85">
        <v>0</v>
      </c>
      <c r="J41" s="83">
        <v>27.2</v>
      </c>
      <c r="K41" s="83">
        <v>47.1</v>
      </c>
      <c r="L41" s="83">
        <v>12</v>
      </c>
      <c r="M41" s="83">
        <v>4.9000000000000004</v>
      </c>
      <c r="N41" s="83"/>
      <c r="O41" s="83"/>
      <c r="P41" s="26"/>
      <c r="Q41" s="26"/>
      <c r="R41" s="26"/>
      <c r="S41" s="26"/>
      <c r="T41" s="26"/>
      <c r="U41" s="26"/>
      <c r="V41" s="26"/>
      <c r="W41" s="26"/>
      <c r="X41" s="24"/>
      <c r="Y41" s="24"/>
    </row>
    <row r="42" spans="1:25" ht="15.95" customHeight="1">
      <c r="A42" s="137"/>
      <c r="B42" s="77" t="s">
        <v>59</v>
      </c>
      <c r="C42" s="71"/>
      <c r="D42" s="71"/>
      <c r="E42" s="82" t="s">
        <v>40</v>
      </c>
      <c r="F42" s="83">
        <v>592.79999999999995</v>
      </c>
      <c r="G42" s="83">
        <v>580.37</v>
      </c>
      <c r="H42" s="83">
        <v>919.8</v>
      </c>
      <c r="I42" s="83">
        <v>726.56399999999996</v>
      </c>
      <c r="J42" s="83">
        <v>627.5</v>
      </c>
      <c r="K42" s="83">
        <v>609.77200000000005</v>
      </c>
      <c r="L42" s="83">
        <v>55</v>
      </c>
      <c r="M42" s="83">
        <v>42.838000000000001</v>
      </c>
      <c r="N42" s="83"/>
      <c r="O42" s="83"/>
      <c r="P42" s="24"/>
      <c r="Q42" s="24"/>
      <c r="R42" s="24"/>
      <c r="S42" s="24"/>
      <c r="T42" s="26"/>
      <c r="U42" s="26"/>
      <c r="V42" s="24"/>
      <c r="W42" s="24"/>
      <c r="X42" s="24"/>
      <c r="Y42" s="24"/>
    </row>
    <row r="43" spans="1:25" ht="15.95" customHeight="1">
      <c r="A43" s="137"/>
      <c r="B43" s="78"/>
      <c r="C43" s="71" t="s">
        <v>73</v>
      </c>
      <c r="D43" s="71"/>
      <c r="E43" s="82"/>
      <c r="F43" s="83">
        <v>376.3</v>
      </c>
      <c r="G43" s="83">
        <v>412.29</v>
      </c>
      <c r="H43" s="83">
        <v>6.1</v>
      </c>
      <c r="I43" s="83">
        <v>6.15</v>
      </c>
      <c r="J43" s="85">
        <v>74.3</v>
      </c>
      <c r="K43" s="85">
        <v>73.096000000000004</v>
      </c>
      <c r="L43" s="83">
        <v>42.8</v>
      </c>
      <c r="M43" s="83">
        <v>42.838000000000001</v>
      </c>
      <c r="N43" s="83"/>
      <c r="O43" s="83"/>
      <c r="P43" s="24"/>
      <c r="Q43" s="24"/>
      <c r="R43" s="26"/>
      <c r="S43" s="24"/>
      <c r="T43" s="26"/>
      <c r="U43" s="26"/>
      <c r="V43" s="24"/>
      <c r="W43" s="24"/>
      <c r="X43" s="26"/>
      <c r="Y43" s="26"/>
    </row>
    <row r="44" spans="1:25" ht="15.95" customHeight="1">
      <c r="A44" s="137"/>
      <c r="B44" s="71" t="s">
        <v>70</v>
      </c>
      <c r="C44" s="71"/>
      <c r="D44" s="71"/>
      <c r="E44" s="82" t="s">
        <v>204</v>
      </c>
      <c r="F44" s="85">
        <f t="shared" ref="F44:O44" si="5">F40-F42</f>
        <v>-183.59999999999997</v>
      </c>
      <c r="G44" s="85">
        <f t="shared" si="5"/>
        <v>-193.92000000000002</v>
      </c>
      <c r="H44" s="85">
        <f t="shared" si="5"/>
        <v>-131.69999999999993</v>
      </c>
      <c r="I44" s="85">
        <f t="shared" si="5"/>
        <v>115.49800000000005</v>
      </c>
      <c r="J44" s="85">
        <f t="shared" si="5"/>
        <v>-600.29999999999995</v>
      </c>
      <c r="K44" s="85">
        <f t="shared" si="5"/>
        <v>-562.67200000000003</v>
      </c>
      <c r="L44" s="85">
        <f t="shared" si="5"/>
        <v>0</v>
      </c>
      <c r="M44" s="85">
        <f t="shared" si="5"/>
        <v>6.1999999999997613E-2</v>
      </c>
      <c r="N44" s="85">
        <f t="shared" si="5"/>
        <v>0</v>
      </c>
      <c r="O44" s="85">
        <f t="shared" si="5"/>
        <v>0</v>
      </c>
      <c r="P44" s="26"/>
      <c r="Q44" s="26"/>
      <c r="R44" s="24"/>
      <c r="S44" s="24"/>
      <c r="T44" s="26"/>
      <c r="U44" s="26"/>
      <c r="V44" s="24"/>
      <c r="W44" s="24"/>
      <c r="X44" s="24"/>
      <c r="Y44" s="24"/>
    </row>
    <row r="45" spans="1:25" ht="15.95" customHeight="1">
      <c r="A45" s="136" t="s">
        <v>78</v>
      </c>
      <c r="B45" s="32" t="s">
        <v>74</v>
      </c>
      <c r="C45" s="32"/>
      <c r="D45" s="32"/>
      <c r="E45" s="82" t="s">
        <v>205</v>
      </c>
      <c r="F45" s="83">
        <f t="shared" ref="F45:O45" si="6">F39+F44</f>
        <v>26.400000000000034</v>
      </c>
      <c r="G45" s="83">
        <f t="shared" si="6"/>
        <v>28.880000000000166</v>
      </c>
      <c r="H45" s="83">
        <f t="shared" si="6"/>
        <v>-104.99999999999993</v>
      </c>
      <c r="I45" s="83">
        <f t="shared" si="6"/>
        <v>144.30000000000004</v>
      </c>
      <c r="J45" s="83">
        <f t="shared" si="6"/>
        <v>0.10000000000002274</v>
      </c>
      <c r="K45" s="83">
        <f t="shared" si="6"/>
        <v>0</v>
      </c>
      <c r="L45" s="83">
        <f t="shared" si="6"/>
        <v>0</v>
      </c>
      <c r="M45" s="83">
        <f t="shared" si="6"/>
        <v>6.1999999999997613E-2</v>
      </c>
      <c r="N45" s="83">
        <f t="shared" si="6"/>
        <v>0</v>
      </c>
      <c r="O45" s="83">
        <f t="shared" si="6"/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5.95" customHeight="1">
      <c r="A46" s="137"/>
      <c r="B46" s="71" t="s">
        <v>75</v>
      </c>
      <c r="C46" s="71"/>
      <c r="D46" s="71"/>
      <c r="E46" s="71"/>
      <c r="F46" s="85">
        <v>0</v>
      </c>
      <c r="G46" s="85">
        <v>0</v>
      </c>
      <c r="H46" s="85">
        <v>122.7</v>
      </c>
      <c r="I46" s="85">
        <v>0.63600000000000001</v>
      </c>
      <c r="J46" s="85">
        <v>0</v>
      </c>
      <c r="K46" s="85">
        <v>0</v>
      </c>
      <c r="L46" s="83">
        <v>0</v>
      </c>
      <c r="M46" s="83">
        <v>0</v>
      </c>
      <c r="N46" s="85"/>
      <c r="O46" s="85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5.95" customHeight="1">
      <c r="A47" s="137"/>
      <c r="B47" s="71" t="s">
        <v>76</v>
      </c>
      <c r="C47" s="71"/>
      <c r="D47" s="71"/>
      <c r="E47" s="71"/>
      <c r="F47" s="83">
        <v>55.2</v>
      </c>
      <c r="G47" s="83">
        <v>28.87</v>
      </c>
      <c r="H47" s="83">
        <v>-227.8</v>
      </c>
      <c r="I47" s="83">
        <v>143.673</v>
      </c>
      <c r="J47" s="83">
        <v>0</v>
      </c>
      <c r="K47" s="83">
        <v>0</v>
      </c>
      <c r="L47" s="83">
        <v>0</v>
      </c>
      <c r="M47" s="83">
        <v>6.2E-2</v>
      </c>
      <c r="N47" s="83"/>
      <c r="O47" s="83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5.95" customHeight="1">
      <c r="A48" s="137"/>
      <c r="B48" s="71" t="s">
        <v>77</v>
      </c>
      <c r="C48" s="71"/>
      <c r="D48" s="71"/>
      <c r="E48" s="71"/>
      <c r="F48" s="83">
        <v>0</v>
      </c>
      <c r="G48" s="83">
        <v>0</v>
      </c>
      <c r="H48" s="83">
        <v>-227.8</v>
      </c>
      <c r="I48" s="83">
        <v>28.128</v>
      </c>
      <c r="J48" s="83">
        <v>0</v>
      </c>
      <c r="K48" s="83">
        <v>0</v>
      </c>
      <c r="L48" s="83">
        <v>0</v>
      </c>
      <c r="M48" s="83">
        <v>0</v>
      </c>
      <c r="N48" s="83"/>
      <c r="O48" s="83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15" ht="15.95" customHeight="1">
      <c r="A49" s="12" t="s">
        <v>206</v>
      </c>
      <c r="O49" s="4"/>
    </row>
    <row r="50" spans="1:15" ht="15.95" customHeight="1">
      <c r="A50" s="12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G16" sqref="G16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43" t="s">
        <v>0</v>
      </c>
      <c r="B1" s="43"/>
      <c r="C1" s="54" t="s">
        <v>298</v>
      </c>
      <c r="D1" s="55"/>
    </row>
    <row r="3" spans="1:14" ht="15" customHeight="1">
      <c r="A3" s="16" t="s">
        <v>207</v>
      </c>
      <c r="B3" s="16"/>
      <c r="C3" s="16"/>
      <c r="D3" s="16"/>
      <c r="E3" s="16"/>
      <c r="F3" s="16"/>
      <c r="I3" s="16"/>
      <c r="J3" s="16"/>
    </row>
    <row r="4" spans="1:14" ht="15" customHeight="1">
      <c r="A4" s="16"/>
      <c r="B4" s="16"/>
      <c r="C4" s="16"/>
      <c r="D4" s="16"/>
      <c r="E4" s="16"/>
      <c r="F4" s="16"/>
      <c r="I4" s="16"/>
      <c r="J4" s="16"/>
    </row>
    <row r="5" spans="1:14" ht="15" customHeight="1">
      <c r="A5" s="56"/>
      <c r="B5" s="56" t="s">
        <v>284</v>
      </c>
      <c r="C5" s="56"/>
      <c r="D5" s="56"/>
      <c r="H5" s="17"/>
      <c r="L5" s="17"/>
      <c r="N5" s="17" t="s">
        <v>208</v>
      </c>
    </row>
    <row r="6" spans="1:14" ht="15" customHeight="1">
      <c r="A6" s="57"/>
      <c r="B6" s="58"/>
      <c r="C6" s="58"/>
      <c r="D6" s="109"/>
      <c r="E6" s="150" t="s">
        <v>303</v>
      </c>
      <c r="F6" s="151"/>
      <c r="G6" s="150" t="s">
        <v>304</v>
      </c>
      <c r="H6" s="151"/>
      <c r="I6" s="112" t="s">
        <v>305</v>
      </c>
      <c r="J6" s="113"/>
      <c r="K6" s="150" t="s">
        <v>306</v>
      </c>
      <c r="L6" s="151"/>
      <c r="M6" s="116"/>
      <c r="N6" s="116"/>
    </row>
    <row r="7" spans="1:14" ht="15" customHeight="1">
      <c r="A7" s="59"/>
      <c r="B7" s="60"/>
      <c r="C7" s="60"/>
      <c r="D7" s="110"/>
      <c r="E7" s="64" t="s">
        <v>279</v>
      </c>
      <c r="F7" s="114" t="s">
        <v>283</v>
      </c>
      <c r="G7" s="64" t="s">
        <v>279</v>
      </c>
      <c r="H7" s="64" t="s">
        <v>283</v>
      </c>
      <c r="I7" s="64" t="s">
        <v>279</v>
      </c>
      <c r="J7" s="64" t="s">
        <v>283</v>
      </c>
      <c r="K7" s="64" t="s">
        <v>279</v>
      </c>
      <c r="L7" s="64" t="s">
        <v>283</v>
      </c>
      <c r="M7" s="64" t="s">
        <v>279</v>
      </c>
      <c r="N7" s="64" t="s">
        <v>283</v>
      </c>
    </row>
    <row r="8" spans="1:14" ht="18" customHeight="1">
      <c r="A8" s="131" t="s">
        <v>209</v>
      </c>
      <c r="B8" s="103" t="s">
        <v>210</v>
      </c>
      <c r="C8" s="104"/>
      <c r="D8" s="104"/>
      <c r="E8" s="105">
        <v>12</v>
      </c>
      <c r="F8" s="105">
        <v>12</v>
      </c>
      <c r="G8" s="105">
        <v>24</v>
      </c>
      <c r="H8" s="105">
        <v>25</v>
      </c>
      <c r="I8" s="105">
        <v>2</v>
      </c>
      <c r="J8" s="105">
        <v>2</v>
      </c>
      <c r="K8" s="105">
        <v>30</v>
      </c>
      <c r="L8" s="105">
        <v>30</v>
      </c>
      <c r="M8" s="105"/>
      <c r="N8" s="105"/>
    </row>
    <row r="9" spans="1:14" ht="18" customHeight="1">
      <c r="A9" s="131"/>
      <c r="B9" s="131" t="s">
        <v>211</v>
      </c>
      <c r="C9" s="71" t="s">
        <v>212</v>
      </c>
      <c r="D9" s="71"/>
      <c r="E9" s="105">
        <v>1000</v>
      </c>
      <c r="F9" s="105">
        <v>1000</v>
      </c>
      <c r="G9" s="105">
        <v>5960</v>
      </c>
      <c r="H9" s="105">
        <v>5960</v>
      </c>
      <c r="I9" s="105">
        <v>86627</v>
      </c>
      <c r="J9" s="105">
        <v>85429.6</v>
      </c>
      <c r="K9" s="105">
        <v>10000</v>
      </c>
      <c r="L9" s="105">
        <v>10000</v>
      </c>
      <c r="M9" s="105"/>
      <c r="N9" s="105"/>
    </row>
    <row r="10" spans="1:14" ht="18" customHeight="1">
      <c r="A10" s="131"/>
      <c r="B10" s="131"/>
      <c r="C10" s="71" t="s">
        <v>213</v>
      </c>
      <c r="D10" s="71"/>
      <c r="E10" s="105">
        <v>700</v>
      </c>
      <c r="F10" s="105">
        <v>700</v>
      </c>
      <c r="G10" s="105">
        <v>3762</v>
      </c>
      <c r="H10" s="105">
        <v>3762</v>
      </c>
      <c r="I10" s="105">
        <v>43313.5</v>
      </c>
      <c r="J10" s="105">
        <v>42714.8</v>
      </c>
      <c r="K10" s="105">
        <v>5100</v>
      </c>
      <c r="L10" s="105">
        <v>5100</v>
      </c>
      <c r="M10" s="105"/>
      <c r="N10" s="105"/>
    </row>
    <row r="11" spans="1:14" ht="18" customHeight="1">
      <c r="A11" s="131"/>
      <c r="B11" s="131"/>
      <c r="C11" s="71" t="s">
        <v>214</v>
      </c>
      <c r="D11" s="71"/>
      <c r="E11" s="115">
        <v>0</v>
      </c>
      <c r="F11" s="105">
        <v>0</v>
      </c>
      <c r="G11" s="105">
        <v>0</v>
      </c>
      <c r="H11" s="105">
        <v>0</v>
      </c>
      <c r="I11" s="105">
        <v>43313.5</v>
      </c>
      <c r="J11" s="105">
        <v>42714.8</v>
      </c>
      <c r="K11" s="105">
        <v>0</v>
      </c>
      <c r="L11" s="105">
        <v>0</v>
      </c>
      <c r="M11" s="105"/>
      <c r="N11" s="105"/>
    </row>
    <row r="12" spans="1:14" ht="18" customHeight="1">
      <c r="A12" s="131"/>
      <c r="B12" s="131"/>
      <c r="C12" s="71" t="s">
        <v>215</v>
      </c>
      <c r="D12" s="71"/>
      <c r="E12" s="105">
        <v>300</v>
      </c>
      <c r="F12" s="105">
        <v>300</v>
      </c>
      <c r="G12" s="105">
        <v>2198</v>
      </c>
      <c r="H12" s="105">
        <v>2198</v>
      </c>
      <c r="I12" s="105">
        <v>0</v>
      </c>
      <c r="J12" s="105">
        <v>0</v>
      </c>
      <c r="K12" s="105">
        <v>4900</v>
      </c>
      <c r="L12" s="105">
        <v>4900</v>
      </c>
      <c r="M12" s="105"/>
      <c r="N12" s="105"/>
    </row>
    <row r="13" spans="1:14" ht="18" customHeight="1">
      <c r="A13" s="131"/>
      <c r="B13" s="131"/>
      <c r="C13" s="71" t="s">
        <v>216</v>
      </c>
      <c r="D13" s="71"/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/>
      <c r="N13" s="105"/>
    </row>
    <row r="14" spans="1:14" ht="18" customHeight="1">
      <c r="A14" s="131"/>
      <c r="B14" s="131"/>
      <c r="C14" s="71" t="s">
        <v>78</v>
      </c>
      <c r="D14" s="71"/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/>
      <c r="N14" s="105"/>
    </row>
    <row r="15" spans="1:14" ht="18" customHeight="1">
      <c r="A15" s="130" t="s">
        <v>217</v>
      </c>
      <c r="B15" s="131" t="s">
        <v>218</v>
      </c>
      <c r="C15" s="71" t="s">
        <v>219</v>
      </c>
      <c r="D15" s="71"/>
      <c r="E15" s="83">
        <v>168.5</v>
      </c>
      <c r="F15" s="83">
        <v>102.38</v>
      </c>
      <c r="G15" s="83">
        <v>1074.5</v>
      </c>
      <c r="H15" s="83">
        <v>1038.72</v>
      </c>
      <c r="I15" s="83">
        <v>14402.7</v>
      </c>
      <c r="J15" s="83">
        <v>14353.41</v>
      </c>
      <c r="K15" s="83">
        <v>3224.6</v>
      </c>
      <c r="L15" s="83">
        <v>4846.93</v>
      </c>
      <c r="M15" s="83"/>
      <c r="N15" s="83"/>
    </row>
    <row r="16" spans="1:14" ht="18" customHeight="1">
      <c r="A16" s="131"/>
      <c r="B16" s="131"/>
      <c r="C16" s="71" t="s">
        <v>220</v>
      </c>
      <c r="D16" s="71"/>
      <c r="E16" s="83">
        <v>4097.7</v>
      </c>
      <c r="F16" s="83">
        <v>4124.74</v>
      </c>
      <c r="G16" s="83">
        <v>30004.1</v>
      </c>
      <c r="H16" s="83">
        <v>30239.759999999998</v>
      </c>
      <c r="I16" s="83">
        <v>397512.9</v>
      </c>
      <c r="J16" s="83">
        <v>392785.5</v>
      </c>
      <c r="K16" s="83">
        <v>34374.800000000003</v>
      </c>
      <c r="L16" s="83">
        <v>32339.91</v>
      </c>
      <c r="M16" s="83"/>
      <c r="N16" s="83"/>
    </row>
    <row r="17" spans="1:15" ht="18" customHeight="1">
      <c r="A17" s="131"/>
      <c r="B17" s="131"/>
      <c r="C17" s="71" t="s">
        <v>221</v>
      </c>
      <c r="D17" s="71"/>
      <c r="E17" s="83">
        <v>0</v>
      </c>
      <c r="F17" s="83">
        <v>0</v>
      </c>
      <c r="G17" s="83">
        <v>0</v>
      </c>
      <c r="H17" s="83">
        <v>0</v>
      </c>
      <c r="I17" s="83">
        <v>391.7</v>
      </c>
      <c r="J17" s="83">
        <v>339.77</v>
      </c>
      <c r="K17" s="83">
        <v>0</v>
      </c>
      <c r="L17" s="83">
        <v>0</v>
      </c>
      <c r="M17" s="83"/>
      <c r="N17" s="83"/>
    </row>
    <row r="18" spans="1:15" ht="18" customHeight="1">
      <c r="A18" s="131"/>
      <c r="B18" s="131"/>
      <c r="C18" s="71" t="s">
        <v>222</v>
      </c>
      <c r="D18" s="71"/>
      <c r="E18" s="83">
        <v>4266</v>
      </c>
      <c r="F18" s="83">
        <v>4227.13</v>
      </c>
      <c r="G18" s="83">
        <v>31078.9</v>
      </c>
      <c r="H18" s="83">
        <v>31278.49</v>
      </c>
      <c r="I18" s="83">
        <v>412307.4</v>
      </c>
      <c r="J18" s="83">
        <v>407478.7</v>
      </c>
      <c r="K18" s="83">
        <v>37599.4</v>
      </c>
      <c r="L18" s="83">
        <v>37186.839999999997</v>
      </c>
      <c r="M18" s="83"/>
      <c r="N18" s="83"/>
    </row>
    <row r="19" spans="1:15" ht="18" customHeight="1">
      <c r="A19" s="131"/>
      <c r="B19" s="131" t="s">
        <v>223</v>
      </c>
      <c r="C19" s="71" t="s">
        <v>224</v>
      </c>
      <c r="D19" s="71"/>
      <c r="E19" s="83">
        <v>127.1</v>
      </c>
      <c r="F19" s="83">
        <v>158.59</v>
      </c>
      <c r="G19" s="83">
        <v>877</v>
      </c>
      <c r="H19" s="83">
        <v>776.19</v>
      </c>
      <c r="I19" s="83">
        <v>31239.8</v>
      </c>
      <c r="J19" s="83">
        <v>34179.230000000003</v>
      </c>
      <c r="K19" s="83">
        <v>18026.7</v>
      </c>
      <c r="L19" s="83">
        <v>18228.759999999998</v>
      </c>
      <c r="M19" s="83"/>
      <c r="N19" s="83"/>
    </row>
    <row r="20" spans="1:15" ht="18" customHeight="1">
      <c r="A20" s="131"/>
      <c r="B20" s="131"/>
      <c r="C20" s="71" t="s">
        <v>225</v>
      </c>
      <c r="D20" s="71"/>
      <c r="E20" s="83">
        <v>169.3</v>
      </c>
      <c r="F20" s="83">
        <v>234.63</v>
      </c>
      <c r="G20" s="83">
        <v>24113.599999999999</v>
      </c>
      <c r="H20" s="83">
        <v>24503.24</v>
      </c>
      <c r="I20" s="83">
        <v>214053.2</v>
      </c>
      <c r="J20" s="83">
        <v>212372.83</v>
      </c>
      <c r="K20" s="83">
        <v>18986.599999999999</v>
      </c>
      <c r="L20" s="83">
        <v>17976.52</v>
      </c>
      <c r="M20" s="83"/>
      <c r="N20" s="83"/>
    </row>
    <row r="21" spans="1:15" s="61" customFormat="1" ht="18" customHeight="1">
      <c r="A21" s="131"/>
      <c r="B21" s="131"/>
      <c r="C21" s="106" t="s">
        <v>226</v>
      </c>
      <c r="D21" s="106"/>
      <c r="E21" s="107">
        <v>0</v>
      </c>
      <c r="F21" s="107">
        <v>0</v>
      </c>
      <c r="G21" s="107">
        <v>0</v>
      </c>
      <c r="H21" s="107">
        <v>0</v>
      </c>
      <c r="I21" s="107">
        <v>80252.7</v>
      </c>
      <c r="J21" s="107">
        <v>75362.559999999998</v>
      </c>
      <c r="K21" s="107">
        <v>0</v>
      </c>
      <c r="L21" s="107">
        <v>0</v>
      </c>
      <c r="M21" s="107"/>
      <c r="N21" s="107"/>
    </row>
    <row r="22" spans="1:15" ht="18" customHeight="1">
      <c r="A22" s="131"/>
      <c r="B22" s="131"/>
      <c r="C22" s="32" t="s">
        <v>227</v>
      </c>
      <c r="D22" s="32"/>
      <c r="E22" s="83">
        <v>296.5</v>
      </c>
      <c r="F22" s="83">
        <v>393.22</v>
      </c>
      <c r="G22" s="83">
        <v>24990.7</v>
      </c>
      <c r="H22" s="83">
        <v>25279.439999999999</v>
      </c>
      <c r="I22" s="83">
        <v>325545.8</v>
      </c>
      <c r="J22" s="83">
        <v>321914.63</v>
      </c>
      <c r="K22" s="83">
        <v>37013.300000000003</v>
      </c>
      <c r="L22" s="83">
        <v>36205.29</v>
      </c>
      <c r="M22" s="83"/>
      <c r="N22" s="83"/>
    </row>
    <row r="23" spans="1:15" ht="18" customHeight="1">
      <c r="A23" s="131"/>
      <c r="B23" s="131" t="s">
        <v>228</v>
      </c>
      <c r="C23" s="71" t="s">
        <v>229</v>
      </c>
      <c r="D23" s="71"/>
      <c r="E23" s="83">
        <v>1000</v>
      </c>
      <c r="F23" s="83">
        <v>1000</v>
      </c>
      <c r="G23" s="83">
        <v>5230</v>
      </c>
      <c r="H23" s="83">
        <v>5230</v>
      </c>
      <c r="I23" s="83">
        <v>86627.1</v>
      </c>
      <c r="J23" s="83">
        <v>85429.6</v>
      </c>
      <c r="K23" s="83">
        <v>10000</v>
      </c>
      <c r="L23" s="83">
        <v>10000</v>
      </c>
      <c r="M23" s="83"/>
      <c r="N23" s="83"/>
    </row>
    <row r="24" spans="1:15" ht="18" customHeight="1">
      <c r="A24" s="131"/>
      <c r="B24" s="131"/>
      <c r="C24" s="71" t="s">
        <v>230</v>
      </c>
      <c r="D24" s="71"/>
      <c r="E24" s="83">
        <v>2969.6</v>
      </c>
      <c r="F24" s="83">
        <v>2833.9</v>
      </c>
      <c r="G24" s="83">
        <v>858</v>
      </c>
      <c r="H24" s="83">
        <v>769.05</v>
      </c>
      <c r="I24" s="83">
        <v>134.4</v>
      </c>
      <c r="J24" s="83">
        <v>134.47</v>
      </c>
      <c r="K24" s="83">
        <v>-9413.9</v>
      </c>
      <c r="L24" s="83">
        <v>-9018.44</v>
      </c>
      <c r="M24" s="83"/>
      <c r="N24" s="83"/>
    </row>
    <row r="25" spans="1:15" ht="18" customHeight="1">
      <c r="A25" s="131"/>
      <c r="B25" s="131"/>
      <c r="C25" s="71" t="s">
        <v>231</v>
      </c>
      <c r="D25" s="71"/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/>
      <c r="N25" s="83"/>
    </row>
    <row r="26" spans="1:15" ht="18" customHeight="1">
      <c r="A26" s="131"/>
      <c r="B26" s="131"/>
      <c r="C26" s="71" t="s">
        <v>232</v>
      </c>
      <c r="D26" s="71"/>
      <c r="E26" s="83">
        <v>3969.6</v>
      </c>
      <c r="F26" s="83">
        <v>3833.9</v>
      </c>
      <c r="G26" s="83">
        <v>6088.1</v>
      </c>
      <c r="H26" s="83">
        <v>5999.05</v>
      </c>
      <c r="I26" s="83">
        <v>86761.5</v>
      </c>
      <c r="J26" s="83">
        <v>85564.07</v>
      </c>
      <c r="K26" s="83">
        <v>586</v>
      </c>
      <c r="L26" s="83">
        <v>981.55</v>
      </c>
      <c r="M26" s="83"/>
      <c r="N26" s="83"/>
    </row>
    <row r="27" spans="1:15" ht="18" customHeight="1">
      <c r="A27" s="131"/>
      <c r="B27" s="71" t="s">
        <v>233</v>
      </c>
      <c r="C27" s="71"/>
      <c r="D27" s="71"/>
      <c r="E27" s="83">
        <v>4266.2</v>
      </c>
      <c r="F27" s="83">
        <v>4227.13</v>
      </c>
      <c r="G27" s="83">
        <v>31078.9</v>
      </c>
      <c r="H27" s="83">
        <v>31278.49</v>
      </c>
      <c r="I27" s="83">
        <v>412307.4</v>
      </c>
      <c r="J27" s="83">
        <v>407478.7</v>
      </c>
      <c r="K27" s="83">
        <v>37599.4</v>
      </c>
      <c r="L27" s="83">
        <v>37186.839999999997</v>
      </c>
      <c r="M27" s="83"/>
      <c r="N27" s="83"/>
    </row>
    <row r="28" spans="1:15" ht="18" customHeight="1">
      <c r="A28" s="131" t="s">
        <v>234</v>
      </c>
      <c r="B28" s="131" t="s">
        <v>235</v>
      </c>
      <c r="C28" s="71" t="s">
        <v>236</v>
      </c>
      <c r="D28" s="108" t="s">
        <v>36</v>
      </c>
      <c r="E28" s="83">
        <v>472.5</v>
      </c>
      <c r="F28" s="83">
        <v>462.3</v>
      </c>
      <c r="G28" s="83">
        <v>2037.1</v>
      </c>
      <c r="H28" s="83">
        <v>2171.08</v>
      </c>
      <c r="I28" s="83">
        <v>11149.8</v>
      </c>
      <c r="J28" s="83">
        <v>13027.551158</v>
      </c>
      <c r="K28" s="83">
        <v>3750.4</v>
      </c>
      <c r="L28" s="83">
        <v>4851.71</v>
      </c>
      <c r="M28" s="83"/>
      <c r="N28" s="83"/>
    </row>
    <row r="29" spans="1:15" ht="18" customHeight="1">
      <c r="A29" s="131"/>
      <c r="B29" s="131"/>
      <c r="C29" s="71" t="s">
        <v>237</v>
      </c>
      <c r="D29" s="108" t="s">
        <v>37</v>
      </c>
      <c r="E29" s="83">
        <v>155.1</v>
      </c>
      <c r="F29" s="83">
        <v>163.89</v>
      </c>
      <c r="G29" s="83">
        <v>1483.8</v>
      </c>
      <c r="H29" s="83">
        <v>1443.5</v>
      </c>
      <c r="I29" s="83">
        <v>9922.2000000000007</v>
      </c>
      <c r="J29" s="83">
        <v>12036.888864</v>
      </c>
      <c r="K29" s="83">
        <v>4088.4</v>
      </c>
      <c r="L29" s="83">
        <v>4270.93</v>
      </c>
      <c r="M29" s="83"/>
      <c r="N29" s="83"/>
    </row>
    <row r="30" spans="1:15" ht="18" customHeight="1">
      <c r="A30" s="131"/>
      <c r="B30" s="131"/>
      <c r="C30" s="71" t="s">
        <v>238</v>
      </c>
      <c r="D30" s="108" t="s">
        <v>239</v>
      </c>
      <c r="E30" s="83">
        <v>61.3</v>
      </c>
      <c r="F30" s="83">
        <v>61.62</v>
      </c>
      <c r="G30" s="83">
        <v>107.6</v>
      </c>
      <c r="H30" s="83">
        <v>96.53</v>
      </c>
      <c r="I30" s="83">
        <v>359</v>
      </c>
      <c r="J30" s="83">
        <v>357.74013500000001</v>
      </c>
      <c r="K30" s="83">
        <v>0</v>
      </c>
      <c r="L30" s="83">
        <v>0</v>
      </c>
      <c r="M30" s="83"/>
      <c r="N30" s="83"/>
    </row>
    <row r="31" spans="1:15" ht="18" customHeight="1">
      <c r="A31" s="131"/>
      <c r="B31" s="131"/>
      <c r="C31" s="32" t="s">
        <v>240</v>
      </c>
      <c r="D31" s="108" t="s">
        <v>241</v>
      </c>
      <c r="E31" s="83">
        <f t="shared" ref="E31:N31" si="0">E28-E29-E30</f>
        <v>256.09999999999997</v>
      </c>
      <c r="F31" s="83">
        <f t="shared" si="0"/>
        <v>236.79000000000002</v>
      </c>
      <c r="G31" s="83">
        <f t="shared" si="0"/>
        <v>445.69999999999993</v>
      </c>
      <c r="H31" s="83">
        <f t="shared" si="0"/>
        <v>631.04999999999995</v>
      </c>
      <c r="I31" s="83">
        <f t="shared" si="0"/>
        <v>868.59999999999854</v>
      </c>
      <c r="J31" s="83">
        <f t="shared" si="0"/>
        <v>632.92215899999974</v>
      </c>
      <c r="K31" s="83">
        <f t="shared" si="0"/>
        <v>-338</v>
      </c>
      <c r="L31" s="83">
        <f t="shared" si="0"/>
        <v>580.77999999999975</v>
      </c>
      <c r="M31" s="83">
        <f t="shared" si="0"/>
        <v>0</v>
      </c>
      <c r="N31" s="83">
        <f t="shared" si="0"/>
        <v>0</v>
      </c>
      <c r="O31" s="7"/>
    </row>
    <row r="32" spans="1:15" ht="18" customHeight="1">
      <c r="A32" s="131"/>
      <c r="B32" s="131"/>
      <c r="C32" s="71" t="s">
        <v>242</v>
      </c>
      <c r="D32" s="108" t="s">
        <v>243</v>
      </c>
      <c r="E32" s="83">
        <v>1.2</v>
      </c>
      <c r="F32" s="83">
        <v>1.39</v>
      </c>
      <c r="G32" s="83">
        <v>15.3</v>
      </c>
      <c r="H32" s="83">
        <v>12.84</v>
      </c>
      <c r="I32" s="83">
        <v>295.60000000000002</v>
      </c>
      <c r="J32" s="83">
        <v>735.88850500000001</v>
      </c>
      <c r="K32" s="83">
        <v>7.8</v>
      </c>
      <c r="L32" s="83">
        <v>2.85</v>
      </c>
      <c r="M32" s="83"/>
      <c r="N32" s="83"/>
    </row>
    <row r="33" spans="1:14" ht="18" customHeight="1">
      <c r="A33" s="131"/>
      <c r="B33" s="131"/>
      <c r="C33" s="71" t="s">
        <v>244</v>
      </c>
      <c r="D33" s="108" t="s">
        <v>245</v>
      </c>
      <c r="E33" s="83">
        <v>2.6</v>
      </c>
      <c r="F33" s="83">
        <v>5.04</v>
      </c>
      <c r="G33" s="83">
        <v>330.3</v>
      </c>
      <c r="H33" s="83">
        <v>339.26</v>
      </c>
      <c r="I33" s="83">
        <v>1164.2</v>
      </c>
      <c r="J33" s="83">
        <v>1368.8106640000001</v>
      </c>
      <c r="K33" s="83">
        <v>143.80000000000001</v>
      </c>
      <c r="L33" s="83">
        <v>40.340000000000003</v>
      </c>
      <c r="M33" s="83"/>
      <c r="N33" s="83"/>
    </row>
    <row r="34" spans="1:14" ht="18" customHeight="1">
      <c r="A34" s="131"/>
      <c r="B34" s="131"/>
      <c r="C34" s="32" t="s">
        <v>246</v>
      </c>
      <c r="D34" s="108" t="s">
        <v>247</v>
      </c>
      <c r="E34" s="83">
        <f t="shared" ref="E34:N34" si="1">E31+E32-E33</f>
        <v>254.69999999999996</v>
      </c>
      <c r="F34" s="83">
        <f t="shared" si="1"/>
        <v>233.14000000000001</v>
      </c>
      <c r="G34" s="83">
        <f t="shared" si="1"/>
        <v>130.69999999999993</v>
      </c>
      <c r="H34" s="83">
        <f t="shared" si="1"/>
        <v>304.63</v>
      </c>
      <c r="I34" s="83">
        <f t="shared" si="1"/>
        <v>0</v>
      </c>
      <c r="J34" s="83">
        <f t="shared" si="1"/>
        <v>0</v>
      </c>
      <c r="K34" s="83">
        <f t="shared" si="1"/>
        <v>-474</v>
      </c>
      <c r="L34" s="83">
        <f t="shared" si="1"/>
        <v>543.28999999999974</v>
      </c>
      <c r="M34" s="83">
        <f t="shared" si="1"/>
        <v>0</v>
      </c>
      <c r="N34" s="83">
        <f t="shared" si="1"/>
        <v>0</v>
      </c>
    </row>
    <row r="35" spans="1:14" ht="18" customHeight="1">
      <c r="A35" s="131"/>
      <c r="B35" s="131" t="s">
        <v>248</v>
      </c>
      <c r="C35" s="71" t="s">
        <v>249</v>
      </c>
      <c r="D35" s="108" t="s">
        <v>250</v>
      </c>
      <c r="E35" s="83">
        <v>0</v>
      </c>
      <c r="F35" s="83">
        <v>1.49</v>
      </c>
      <c r="G35" s="83">
        <v>0</v>
      </c>
      <c r="H35" s="83">
        <v>0</v>
      </c>
      <c r="I35" s="83">
        <v>0</v>
      </c>
      <c r="J35" s="83">
        <v>0</v>
      </c>
      <c r="K35" s="83">
        <v>88.7</v>
      </c>
      <c r="L35" s="83">
        <v>38</v>
      </c>
      <c r="M35" s="83"/>
      <c r="N35" s="83"/>
    </row>
    <row r="36" spans="1:14" ht="18" customHeight="1">
      <c r="A36" s="131"/>
      <c r="B36" s="131"/>
      <c r="C36" s="71" t="s">
        <v>251</v>
      </c>
      <c r="D36" s="108" t="s">
        <v>252</v>
      </c>
      <c r="E36" s="83">
        <v>0</v>
      </c>
      <c r="F36" s="83">
        <v>1.49</v>
      </c>
      <c r="G36" s="83">
        <v>0.3</v>
      </c>
      <c r="H36" s="83">
        <v>3.05</v>
      </c>
      <c r="I36" s="83">
        <v>0</v>
      </c>
      <c r="J36" s="83">
        <v>0</v>
      </c>
      <c r="K36" s="83">
        <v>0</v>
      </c>
      <c r="L36" s="83">
        <v>0</v>
      </c>
      <c r="M36" s="83"/>
      <c r="N36" s="83"/>
    </row>
    <row r="37" spans="1:14" ht="18" customHeight="1">
      <c r="A37" s="131"/>
      <c r="B37" s="131"/>
      <c r="C37" s="71" t="s">
        <v>253</v>
      </c>
      <c r="D37" s="108" t="s">
        <v>254</v>
      </c>
      <c r="E37" s="83">
        <f t="shared" ref="E37:N37" si="2">E34+E35-E36</f>
        <v>254.69999999999996</v>
      </c>
      <c r="F37" s="83">
        <f t="shared" si="2"/>
        <v>233.14000000000001</v>
      </c>
      <c r="G37" s="83">
        <f t="shared" si="2"/>
        <v>130.39999999999992</v>
      </c>
      <c r="H37" s="83">
        <f t="shared" si="2"/>
        <v>301.58</v>
      </c>
      <c r="I37" s="83">
        <f t="shared" si="2"/>
        <v>0</v>
      </c>
      <c r="J37" s="83">
        <f t="shared" si="2"/>
        <v>0</v>
      </c>
      <c r="K37" s="83">
        <f t="shared" si="2"/>
        <v>-385.3</v>
      </c>
      <c r="L37" s="83">
        <f t="shared" si="2"/>
        <v>581.28999999999974</v>
      </c>
      <c r="M37" s="83">
        <f t="shared" si="2"/>
        <v>0</v>
      </c>
      <c r="N37" s="83">
        <f t="shared" si="2"/>
        <v>0</v>
      </c>
    </row>
    <row r="38" spans="1:14" ht="18" customHeight="1">
      <c r="A38" s="131"/>
      <c r="B38" s="131"/>
      <c r="C38" s="71" t="s">
        <v>255</v>
      </c>
      <c r="D38" s="108" t="s">
        <v>256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/>
      <c r="N38" s="83"/>
    </row>
    <row r="39" spans="1:14" ht="18" customHeight="1">
      <c r="A39" s="131"/>
      <c r="B39" s="131"/>
      <c r="C39" s="71" t="s">
        <v>257</v>
      </c>
      <c r="D39" s="108" t="s">
        <v>258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/>
      <c r="N39" s="83"/>
    </row>
    <row r="40" spans="1:14" ht="18" customHeight="1">
      <c r="A40" s="131"/>
      <c r="B40" s="131"/>
      <c r="C40" s="71" t="s">
        <v>259</v>
      </c>
      <c r="D40" s="108" t="s">
        <v>260</v>
      </c>
      <c r="E40" s="83">
        <v>78</v>
      </c>
      <c r="F40" s="83">
        <v>72</v>
      </c>
      <c r="G40" s="83">
        <v>41.2</v>
      </c>
      <c r="H40" s="83">
        <v>92.47</v>
      </c>
      <c r="I40" s="83">
        <v>0</v>
      </c>
      <c r="J40" s="83">
        <v>0</v>
      </c>
      <c r="K40" s="83">
        <v>10.1</v>
      </c>
      <c r="L40" s="83">
        <v>196</v>
      </c>
      <c r="M40" s="83"/>
      <c r="N40" s="83"/>
    </row>
    <row r="41" spans="1:14" ht="18" customHeight="1">
      <c r="A41" s="131"/>
      <c r="B41" s="131"/>
      <c r="C41" s="32" t="s">
        <v>261</v>
      </c>
      <c r="D41" s="108" t="s">
        <v>262</v>
      </c>
      <c r="E41" s="83">
        <f t="shared" ref="E41:N41" si="3">E34+E35-E36-E40</f>
        <v>176.69999999999996</v>
      </c>
      <c r="F41" s="83">
        <f t="shared" si="3"/>
        <v>161.14000000000001</v>
      </c>
      <c r="G41" s="83">
        <f t="shared" si="3"/>
        <v>89.199999999999918</v>
      </c>
      <c r="H41" s="83">
        <f t="shared" si="3"/>
        <v>209.10999999999999</v>
      </c>
      <c r="I41" s="83">
        <f t="shared" si="3"/>
        <v>0</v>
      </c>
      <c r="J41" s="83">
        <f t="shared" si="3"/>
        <v>0</v>
      </c>
      <c r="K41" s="83">
        <f t="shared" si="3"/>
        <v>-395.40000000000003</v>
      </c>
      <c r="L41" s="83">
        <f t="shared" si="3"/>
        <v>385.28999999999974</v>
      </c>
      <c r="M41" s="83">
        <f t="shared" si="3"/>
        <v>0</v>
      </c>
      <c r="N41" s="83">
        <f t="shared" si="3"/>
        <v>0</v>
      </c>
    </row>
    <row r="42" spans="1:14" ht="18" customHeight="1">
      <c r="A42" s="131"/>
      <c r="B42" s="131"/>
      <c r="C42" s="152" t="s">
        <v>263</v>
      </c>
      <c r="D42" s="152"/>
      <c r="E42" s="83">
        <f t="shared" ref="E42:N42" si="4">E37+E38-E39-E40</f>
        <v>176.69999999999996</v>
      </c>
      <c r="F42" s="83">
        <f t="shared" si="4"/>
        <v>161.14000000000001</v>
      </c>
      <c r="G42" s="83">
        <f t="shared" si="4"/>
        <v>89.199999999999918</v>
      </c>
      <c r="H42" s="83">
        <f t="shared" si="4"/>
        <v>209.10999999999999</v>
      </c>
      <c r="I42" s="83">
        <f t="shared" si="4"/>
        <v>0</v>
      </c>
      <c r="J42" s="83">
        <f t="shared" si="4"/>
        <v>0</v>
      </c>
      <c r="K42" s="83">
        <f t="shared" si="4"/>
        <v>-395.40000000000003</v>
      </c>
      <c r="L42" s="83">
        <f t="shared" si="4"/>
        <v>385.28999999999974</v>
      </c>
      <c r="M42" s="83">
        <f t="shared" si="4"/>
        <v>0</v>
      </c>
      <c r="N42" s="83">
        <f t="shared" si="4"/>
        <v>0</v>
      </c>
    </row>
    <row r="43" spans="1:14" ht="18" customHeight="1">
      <c r="A43" s="131"/>
      <c r="B43" s="131"/>
      <c r="C43" s="71" t="s">
        <v>264</v>
      </c>
      <c r="D43" s="108" t="s">
        <v>265</v>
      </c>
      <c r="E43" s="83">
        <v>79.900000000000006</v>
      </c>
      <c r="F43" s="83">
        <v>63.46</v>
      </c>
      <c r="G43" s="83">
        <v>39</v>
      </c>
      <c r="H43" s="83">
        <v>-170.04</v>
      </c>
      <c r="I43" s="83">
        <v>0</v>
      </c>
      <c r="J43" s="83">
        <v>0</v>
      </c>
      <c r="K43" s="83">
        <v>9809.2999999999993</v>
      </c>
      <c r="L43" s="83">
        <v>-9403.73</v>
      </c>
      <c r="M43" s="83"/>
      <c r="N43" s="83"/>
    </row>
    <row r="44" spans="1:14" ht="18" customHeight="1">
      <c r="A44" s="131"/>
      <c r="B44" s="131"/>
      <c r="C44" s="32" t="s">
        <v>266</v>
      </c>
      <c r="D44" s="82" t="s">
        <v>267</v>
      </c>
      <c r="E44" s="83">
        <f t="shared" ref="E44:N44" si="5">E41+E43</f>
        <v>256.59999999999997</v>
      </c>
      <c r="F44" s="83">
        <f t="shared" si="5"/>
        <v>224.60000000000002</v>
      </c>
      <c r="G44" s="83">
        <f t="shared" si="5"/>
        <v>128.19999999999993</v>
      </c>
      <c r="H44" s="83">
        <f t="shared" si="5"/>
        <v>39.069999999999993</v>
      </c>
      <c r="I44" s="83">
        <f t="shared" si="5"/>
        <v>0</v>
      </c>
      <c r="J44" s="83">
        <f t="shared" si="5"/>
        <v>0</v>
      </c>
      <c r="K44" s="83">
        <f t="shared" si="5"/>
        <v>9413.9</v>
      </c>
      <c r="L44" s="83">
        <f t="shared" si="5"/>
        <v>-9018.44</v>
      </c>
      <c r="M44" s="83">
        <f t="shared" si="5"/>
        <v>0</v>
      </c>
      <c r="N44" s="83">
        <f t="shared" si="5"/>
        <v>0</v>
      </c>
    </row>
    <row r="45" spans="1:14" ht="14.1" customHeight="1">
      <c r="A45" s="12" t="s">
        <v>268</v>
      </c>
    </row>
    <row r="46" spans="1:14" ht="14.1" customHeight="1">
      <c r="A46" s="12" t="s">
        <v>269</v>
      </c>
    </row>
    <row r="47" spans="1:14">
      <c r="A47" s="62"/>
    </row>
  </sheetData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1.普通会計予算（R3-4年度）</vt:lpstr>
      <vt:lpstr>2.公営企業会計予算（R3-4年度）</vt:lpstr>
      <vt:lpstr>3.(1)普通会計決算（R元-2年度）</vt:lpstr>
      <vt:lpstr>3.(2)財政指標等（H28‐R2年度）</vt:lpstr>
      <vt:lpstr>4.公営企業会計決算（R元-2年度）</vt:lpstr>
      <vt:lpstr>5.三セク決算（R元-2年度）</vt:lpstr>
      <vt:lpstr>'1.普通会計予算（R3-4年度）'!Print_Area</vt:lpstr>
      <vt:lpstr>'2.公営企業会計予算（R3-4年度）'!Print_Area</vt:lpstr>
      <vt:lpstr>'3.(1)普通会計決算（R元-2年度）'!Print_Area</vt:lpstr>
      <vt:lpstr>'3.(2)財政指標等（H28‐R2年度）'!Print_Area</vt:lpstr>
      <vt:lpstr>'4.公営企業会計決算（R元-2年度）'!Print_Area</vt:lpstr>
      <vt:lpstr>'5.三セク決算（R元-2年度）'!Print_Area</vt:lpstr>
      <vt:lpstr>'2.公営企業会計予算（R3-4年度）'!Print_Titles</vt:lpstr>
      <vt:lpstr>'4.公営企業会計決算（R元-2年度）'!Print_Titles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2022-08-29T07:32:47Z</cp:lastPrinted>
  <dcterms:created xsi:type="dcterms:W3CDTF">1999-07-06T05:17:05Z</dcterms:created>
  <dcterms:modified xsi:type="dcterms:W3CDTF">2022-09-20T11:31:33Z</dcterms:modified>
</cp:coreProperties>
</file>