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DA6E6F7C-A086-4E48-883C-90FEF7B1A55E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8" l="1"/>
  <c r="G34" i="8" s="1"/>
  <c r="F27" i="2" l="1"/>
  <c r="I44" i="2" l="1"/>
  <c r="I19" i="2"/>
  <c r="I9" i="2" l="1"/>
  <c r="F45" i="2"/>
  <c r="G44" i="2" s="1"/>
  <c r="F24" i="6"/>
  <c r="F22" i="6" s="1"/>
  <c r="E22" i="6"/>
  <c r="E19" i="6"/>
  <c r="E23" i="6" s="1"/>
  <c r="H45" i="5"/>
  <c r="F45" i="5"/>
  <c r="H27" i="5"/>
  <c r="F27" i="5"/>
  <c r="F44" i="4"/>
  <c r="F39" i="4"/>
  <c r="F45" i="4"/>
  <c r="G18" i="2"/>
  <c r="H27" i="2"/>
  <c r="H45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41" i="8"/>
  <c r="G44" i="8" s="1"/>
  <c r="F31" i="8"/>
  <c r="F34" i="8" s="1"/>
  <c r="E31" i="8"/>
  <c r="E34" i="8" s="1"/>
  <c r="O44" i="7"/>
  <c r="N44" i="7"/>
  <c r="M44" i="7"/>
  <c r="M45" i="7" s="1"/>
  <c r="L44" i="7"/>
  <c r="K44" i="7"/>
  <c r="J44" i="7"/>
  <c r="I44" i="7"/>
  <c r="H44" i="7"/>
  <c r="G44" i="7"/>
  <c r="F44" i="7"/>
  <c r="O39" i="7"/>
  <c r="O45" i="7" s="1"/>
  <c r="N39" i="7"/>
  <c r="M39" i="7"/>
  <c r="L39" i="7"/>
  <c r="K39" i="7"/>
  <c r="K45" i="7" s="1"/>
  <c r="J39" i="7"/>
  <c r="I39" i="7"/>
  <c r="H39" i="7"/>
  <c r="G39" i="7"/>
  <c r="G45" i="7" s="1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/>
  <c r="I24" i="7"/>
  <c r="I27" i="7" s="1"/>
  <c r="H24" i="7"/>
  <c r="H27" i="7" s="1"/>
  <c r="G24" i="7"/>
  <c r="G27" i="7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O45" i="4" s="1"/>
  <c r="N39" i="4"/>
  <c r="N45" i="4" s="1"/>
  <c r="N44" i="4"/>
  <c r="M39" i="4"/>
  <c r="M44" i="4"/>
  <c r="M45" i="4" s="1"/>
  <c r="L39" i="4"/>
  <c r="L44" i="4"/>
  <c r="L45" i="4"/>
  <c r="K39" i="4"/>
  <c r="K45" i="4" s="1"/>
  <c r="K44" i="4"/>
  <c r="J39" i="4"/>
  <c r="J44" i="4"/>
  <c r="I39" i="4"/>
  <c r="I44" i="4"/>
  <c r="I45" i="4" s="1"/>
  <c r="H39" i="4"/>
  <c r="H44" i="4"/>
  <c r="G39" i="4"/>
  <c r="G44" i="4"/>
  <c r="O24" i="4"/>
  <c r="O27" i="4"/>
  <c r="N24" i="4"/>
  <c r="N27" i="4"/>
  <c r="M24" i="4"/>
  <c r="M27" i="4" s="1"/>
  <c r="L24" i="4"/>
  <c r="L27" i="4" s="1"/>
  <c r="K24" i="4"/>
  <c r="K27" i="4" s="1"/>
  <c r="J24" i="4"/>
  <c r="J27" i="4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14" i="2"/>
  <c r="G16" i="2"/>
  <c r="G9" i="2"/>
  <c r="G31" i="5"/>
  <c r="G21" i="2"/>
  <c r="G28" i="5"/>
  <c r="G30" i="5"/>
  <c r="J41" i="8" l="1"/>
  <c r="J44" i="8" s="1"/>
  <c r="J37" i="8"/>
  <c r="J42" i="8" s="1"/>
  <c r="G42" i="5"/>
  <c r="G45" i="5"/>
  <c r="G41" i="5"/>
  <c r="I45" i="5"/>
  <c r="G35" i="5"/>
  <c r="G38" i="5"/>
  <c r="J45" i="4"/>
  <c r="G29" i="5"/>
  <c r="G36" i="5"/>
  <c r="G39" i="5"/>
  <c r="G40" i="5"/>
  <c r="G43" i="5"/>
  <c r="G34" i="5"/>
  <c r="G37" i="5"/>
  <c r="E21" i="6"/>
  <c r="J45" i="7"/>
  <c r="G32" i="5"/>
  <c r="G33" i="5"/>
  <c r="G24" i="6"/>
  <c r="H24" i="6" s="1"/>
  <c r="H45" i="4"/>
  <c r="G29" i="2"/>
  <c r="G45" i="2"/>
  <c r="G41" i="2"/>
  <c r="G28" i="2"/>
  <c r="G45" i="4"/>
  <c r="G27" i="2"/>
  <c r="G19" i="2"/>
  <c r="G37" i="8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<sst xmlns="http://schemas.openxmlformats.org/spreadsheetml/2006/main" count="434" uniqueCount="264">
  <si>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</si>
  <si>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</si>
  <si>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</si>
  <si>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</si>
  <si>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</si>
  <si>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</si>
  <si>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</si>
  <si>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</si>
  <si>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</si>
  <si>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</si>
  <si>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</si>
  <si>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</si>
  <si>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</si>
  <si>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</si>
  <si>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</si>
  <si>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</si>
  <si>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</si>
  <si>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</si>
  <si>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</si>
  <si>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</si>
  <si>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</si>
  <si>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</si>
  <si>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</si>
  <si>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</si>
  <si>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</si>
  <si>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</si>
  <si>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</si>
  <si>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</si>
  <si>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</si>
  <si>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</si>
  <si>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</si>
  <si>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</si>
  <si>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</si>
  <si>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</si>
  <si>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</si>
  <si>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</si>
  <si>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</si>
  <si>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</si>
  <si>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</si>
  <si>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</si>
  <si>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</si>
  <si>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</si>
  <si>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</si>
  <si>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</si>
  <si>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</si>
  <si>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</si>
  <si>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</si>
  <si>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</si>
  <si>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</si>
  <si>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</si>
  <si>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</si>
  <si>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</si>
  <si>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</si>
  <si>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</si>
  <si>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</si>
  <si>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</si>
  <si>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</si>
  <si>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</si>
  <si>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</si>
  <si>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</si>
  <si>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</si>
  <si>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</si>
  <si>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</si>
  <si>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</si>
  <si>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</si>
  <si>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</si>
  <si>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</si>
  <si>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</si>
  <si>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</si>
  <si>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</si>
  <si>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</si>
  <si>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</si>
  <si>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</si>
  <si>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</si>
  <si>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</si>
  <si>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</si>
  <si>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</si>
  <si>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</si>
  <si>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</si>
  <si>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</si>
  <si>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</si>
  <si>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</si>
  <si>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</si>
  <si>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</si>
  <si>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</si>
  <si>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</si>
  <si>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</si>
  <si>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</si>
  <si>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</si>
  <si>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</si>
  <si>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</si>
  <si>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</si>
  <si>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</si>
  <si>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</si>
  <si>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</si>
  <si>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</si>
  <si>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</si>
  <si>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</si>
  <si>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</si>
  <si>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</si>
  <si>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</si>
  <si>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</si>
  <si>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</si>
  <si>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</si>
  <si>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</si>
  <si>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</si>
  <si>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</si>
  <si>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</si>
  <si>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</si>
  <si>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</si>
  <si>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</si>
  <si>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</si>
  <si>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</si>
  <si>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</si>
  <si>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</si>
  <si>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</si>
  <si>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</si>
  <si>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</si>
  <si>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</si>
  <si>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</si>
  <si>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</si>
  <si>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</si>
  <si>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</si>
  <si>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</si>
  <si>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</si>
  <si>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</si>
  <si>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</si>
  <si>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</si>
  <si>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</si>
  <si>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</si>
  <si>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</si>
  <si>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</si>
  <si>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</si>
  <si>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</si>
  <si>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</si>
  <si>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</si>
  <si>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</si>
  <si>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</si>
  <si>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</si>
  <si>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</si>
  <si>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</si>
  <si>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</si>
  <si>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</si>
  <si>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</si>
  <si>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</si>
  <si>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</si>
  <si>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</si>
  <si>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</si>
  <si>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</si>
  <si>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</si>
  <si>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</si>
  <si>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</si>
  <si>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</si>
  <si>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</si>
  <si>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</si>
  <si>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</si>
  <si>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</si>
  <si>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</si>
  <si>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</si>
  <si>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</si>
  <si>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</si>
  <si>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</si>
  <si>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</si>
  <si>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</si>
  <si>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</si>
  <si>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</si>
  <si>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</si>
  <si>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</si>
  <si>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</si>
  <si>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</si>
  <si>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</si>
  <si>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</si>
  <si>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</si>
  <si>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</si>
  <si>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</si>
  <si>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</si>
  <si>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</si>
  <si>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</si>
  <si>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</si>
  <si>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</si>
  <si>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</si>
  <si>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</si>
  <si>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</si>
  <si>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</si>
  <si>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</si>
  <si>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</si>
  <si>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</si>
  <si>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</si>
  <si>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</si>
  <si>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</si>
  <si>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</si>
  <si>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</si>
  <si>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</si>
  <si>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</si>
  <si>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</si>
  <si>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</si>
  <si>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</si>
  <si>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</si>
  <si>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</si>
  <si>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</si>
  <si>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</si>
  <si>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</si>
  <si>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</si>
  <si>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</si>
  <si>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</si>
  <si>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</si>
  <si>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</si>
  <si>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</si>
  <si>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</si>
  <si>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</si>
  <si>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</si>
  <si>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</si>
  <si>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</si>
  <si>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</si>
  <si>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</si>
  <si>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</si>
  <si>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</si>
  <si>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</si>
  <si>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</si>
  <si>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</si>
  <si>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</si>
  <si>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</si>
  <si>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</si>
  <si>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</si>
  <si>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</si>
  <si>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</si>
  <si>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</si>
  <si>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</si>
  <si>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</si>
  <si>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</si>
  <si>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</si>
  <si>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</si>
  <si>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</si>
  <si>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</si>
  <si>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</si>
  <si>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</si>
  <si>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</si>
  <si>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</si>
  <si>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</si>
  <si>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</si>
  <si>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</si>
  <si>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</si>
  <si>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</si>
  <si>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</si>
  <si>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</si>
  <si>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</si>
  <si>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</si>
  <si>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</si>
  <si>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</si>
  <si>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</si>
  <si>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</si>
  <si>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鹿児島県</t>
    <rPh sb="0" eb="4">
      <t>カゴシマケン</t>
    </rPh>
    <phoneticPr fontId="9"/>
  </si>
  <si>
    <t>病院事業</t>
    <rPh sb="0" eb="2">
      <t>ビョウイン</t>
    </rPh>
    <rPh sb="2" eb="4">
      <t>ジギョウ</t>
    </rPh>
    <phoneticPr fontId="9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</si>
  <si>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</si>
  <si>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6"/>
  </si>
  <si>
    <t>宅地造成事業</t>
    <rPh sb="0" eb="2">
      <t>タクチ</t>
    </rPh>
    <rPh sb="2" eb="4">
      <t>ゾウセイ</t>
    </rPh>
    <rPh sb="4" eb="6">
      <t>ジギョウ</t>
    </rPh>
    <phoneticPr fontId="6"/>
  </si>
  <si>
    <t>鹿児島県</t>
    <rPh sb="0" eb="4">
      <t>カゴシマケン</t>
    </rPh>
    <phoneticPr fontId="16"/>
  </si>
  <si>
    <t>鹿児島県</t>
    <rPh sb="0" eb="4">
      <t>カゴシマケン</t>
    </rPh>
    <phoneticPr fontId="16"/>
  </si>
  <si>
    <t>病院事業</t>
    <rPh sb="0" eb="2">
      <t>ビョウイン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</si>
  <si>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5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</si>
  <si>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</si>
  <si>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</si>
  <si>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鹿児島県住宅供給公社</t>
    <rPh sb="0" eb="4">
      <t>カゴシマケン</t>
    </rPh>
    <rPh sb="4" eb="6">
      <t>ジュウタク</t>
    </rPh>
    <rPh sb="6" eb="8">
      <t>キョウキュウ</t>
    </rPh>
    <rPh sb="8" eb="10">
      <t>コウシャ</t>
    </rPh>
    <phoneticPr fontId="14"/>
  </si>
  <si>
    <t>鹿児島県道路公社</t>
    <rPh sb="0" eb="4">
      <t>カゴシマケン</t>
    </rPh>
    <rPh sb="4" eb="6">
      <t>ドウロ</t>
    </rPh>
    <rPh sb="6" eb="8">
      <t>コウシャ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</si>
</sst>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5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8" fontId="2" fillId="0" borderId="10" xfId="1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center" vertical="center"/>
    </xf>
    <xf numFmtId="177" fontId="2" fillId="0" borderId="9" xfId="1" applyNumberFormat="1" applyBorder="1" applyAlignment="1">
      <alignment vertical="center"/>
    </xf>
    <xf numFmtId="177" fontId="0" fillId="0" borderId="9" xfId="0" quotePrefix="1" applyNumberFormat="1" applyBorder="1" applyAlignment="1">
      <alignment horizontal="right" vertical="center"/>
    </xf>
    <xf numFmtId="177" fontId="2" fillId="0" borderId="9" xfId="1" quotePrefix="1" applyNumberFormat="1" applyFon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3" sqref="F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251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108" t="s">
        <v>87</v>
      </c>
      <c r="B9" s="108" t="s">
        <v>89</v>
      </c>
      <c r="C9" s="64" t="s">
        <v>3</v>
      </c>
      <c r="D9" s="56"/>
      <c r="E9" s="56"/>
      <c r="F9" s="57">
        <v>197049</v>
      </c>
      <c r="G9" s="58">
        <f>F9/$F$27*100</f>
        <v>23.511563142081915</v>
      </c>
      <c r="H9" s="57">
        <v>181324</v>
      </c>
      <c r="I9" s="58">
        <f>(F9/H9-1)*100</f>
        <v>8.6723213694822618</v>
      </c>
      <c r="K9" s="26"/>
    </row>
    <row r="10" spans="1:11" ht="18" customHeight="1">
      <c r="A10" s="108"/>
      <c r="B10" s="108"/>
      <c r="C10" s="66"/>
      <c r="D10" s="68" t="s">
        <v>22</v>
      </c>
      <c r="E10" s="56"/>
      <c r="F10" s="57">
        <v>49326</v>
      </c>
      <c r="G10" s="58">
        <f t="shared" ref="G10:G26" si="0">F10/$F$27*100</f>
        <v>5.88549733084833</v>
      </c>
      <c r="H10" s="57">
        <v>46255</v>
      </c>
      <c r="I10" s="58">
        <f t="shared" ref="I10:I27" si="1">(F10/H10-1)*100</f>
        <v>6.639282239757871</v>
      </c>
    </row>
    <row r="11" spans="1:11" ht="18" customHeight="1">
      <c r="A11" s="108"/>
      <c r="B11" s="108"/>
      <c r="C11" s="66"/>
      <c r="D11" s="66"/>
      <c r="E11" s="50" t="s">
        <v>23</v>
      </c>
      <c r="F11" s="57">
        <v>41944</v>
      </c>
      <c r="G11" s="58">
        <f t="shared" si="0"/>
        <v>5.0046892114726989</v>
      </c>
      <c r="H11" s="57">
        <v>39528</v>
      </c>
      <c r="I11" s="58">
        <f t="shared" si="1"/>
        <v>6.1121230520137626</v>
      </c>
    </row>
    <row r="12" spans="1:11" ht="18" customHeight="1">
      <c r="A12" s="108"/>
      <c r="B12" s="108"/>
      <c r="C12" s="66"/>
      <c r="D12" s="66"/>
      <c r="E12" s="50" t="s">
        <v>24</v>
      </c>
      <c r="F12" s="57">
        <v>1779</v>
      </c>
      <c r="G12" s="58">
        <f t="shared" si="0"/>
        <v>0.21226735903132588</v>
      </c>
      <c r="H12" s="57">
        <v>1038</v>
      </c>
      <c r="I12" s="58">
        <f t="shared" si="1"/>
        <v>71.387283236994222</v>
      </c>
    </row>
    <row r="13" spans="1:11" ht="18" customHeight="1">
      <c r="A13" s="108"/>
      <c r="B13" s="108"/>
      <c r="C13" s="66"/>
      <c r="D13" s="67"/>
      <c r="E13" s="50" t="s">
        <v>25</v>
      </c>
      <c r="F13" s="57">
        <v>178</v>
      </c>
      <c r="G13" s="58">
        <f t="shared" si="0"/>
        <v>2.1238667738940981E-2</v>
      </c>
      <c r="H13" s="57">
        <v>204</v>
      </c>
      <c r="I13" s="58">
        <f t="shared" si="1"/>
        <v>-12.745098039215685</v>
      </c>
    </row>
    <row r="14" spans="1:11" ht="18" customHeight="1">
      <c r="A14" s="108"/>
      <c r="B14" s="108"/>
      <c r="C14" s="66"/>
      <c r="D14" s="64" t="s">
        <v>26</v>
      </c>
      <c r="E14" s="56"/>
      <c r="F14" s="57">
        <v>35252</v>
      </c>
      <c r="G14" s="58">
        <f t="shared" si="0"/>
        <v>4.2062107591749855</v>
      </c>
      <c r="H14" s="57">
        <v>25267</v>
      </c>
      <c r="I14" s="58">
        <f t="shared" si="1"/>
        <v>39.517948312027549</v>
      </c>
    </row>
    <row r="15" spans="1:11" ht="18" customHeight="1">
      <c r="A15" s="108"/>
      <c r="B15" s="108"/>
      <c r="C15" s="66"/>
      <c r="D15" s="66"/>
      <c r="E15" s="50" t="s">
        <v>27</v>
      </c>
      <c r="F15" s="57">
        <v>1506</v>
      </c>
      <c r="G15" s="58">
        <f t="shared" si="0"/>
        <v>0.17969344727441075</v>
      </c>
      <c r="H15" s="57">
        <v>1105</v>
      </c>
      <c r="I15" s="58">
        <f t="shared" si="1"/>
        <v>36.289592760181002</v>
      </c>
    </row>
    <row r="16" spans="1:11" ht="18" customHeight="1">
      <c r="A16" s="108"/>
      <c r="B16" s="108"/>
      <c r="C16" s="66"/>
      <c r="D16" s="67"/>
      <c r="E16" s="50" t="s">
        <v>28</v>
      </c>
      <c r="F16" s="57">
        <v>33746</v>
      </c>
      <c r="G16" s="58">
        <f t="shared" si="0"/>
        <v>4.0265173119005748</v>
      </c>
      <c r="H16" s="57">
        <v>24162</v>
      </c>
      <c r="I16" s="58">
        <f t="shared" si="1"/>
        <v>39.665590596804904</v>
      </c>
      <c r="K16" s="27"/>
    </row>
    <row r="17" spans="1:26" ht="18" customHeight="1">
      <c r="A17" s="108"/>
      <c r="B17" s="108"/>
      <c r="C17" s="66"/>
      <c r="D17" s="109" t="s">
        <v>29</v>
      </c>
      <c r="E17" s="110"/>
      <c r="F17" s="57">
        <v>73938</v>
      </c>
      <c r="G17" s="58">
        <f t="shared" si="0"/>
        <v>8.822160760010215</v>
      </c>
      <c r="H17" s="57">
        <v>72096</v>
      </c>
      <c r="I17" s="58">
        <f t="shared" si="1"/>
        <v>2.5549267643142581</v>
      </c>
    </row>
    <row r="18" spans="1:26" ht="18" customHeight="1">
      <c r="A18" s="108"/>
      <c r="B18" s="108"/>
      <c r="C18" s="66"/>
      <c r="D18" s="109" t="s">
        <v>93</v>
      </c>
      <c r="E18" s="111"/>
      <c r="F18" s="57">
        <v>3552</v>
      </c>
      <c r="G18" s="58">
        <f t="shared" si="0"/>
        <v>0.423818807914148</v>
      </c>
      <c r="H18" s="57">
        <v>3636</v>
      </c>
      <c r="I18" s="58">
        <f t="shared" si="1"/>
        <v>-2.3102310231023049</v>
      </c>
    </row>
    <row r="19" spans="1:26" ht="18" customHeight="1">
      <c r="A19" s="108"/>
      <c r="B19" s="108"/>
      <c r="C19" s="65"/>
      <c r="D19" s="109" t="s">
        <v>94</v>
      </c>
      <c r="E19" s="111"/>
      <c r="F19" s="59">
        <v>0</v>
      </c>
      <c r="G19" s="96">
        <f>IFERROR(F19/$F$27*100,"－")</f>
        <v>0</v>
      </c>
      <c r="H19" s="57">
        <v>0</v>
      </c>
      <c r="I19" s="96" t="str">
        <f>IFERROR((F19/H19-1)*100,"－")</f>
        <v>－</v>
      </c>
      <c r="Z19" s="2" t="s">
        <v>95</v>
      </c>
    </row>
    <row r="20" spans="1:26" ht="18" customHeight="1">
      <c r="A20" s="108"/>
      <c r="B20" s="108"/>
      <c r="C20" s="56" t="s">
        <v>4</v>
      </c>
      <c r="D20" s="56"/>
      <c r="E20" s="56"/>
      <c r="F20" s="57">
        <v>31116</v>
      </c>
      <c r="G20" s="58">
        <f t="shared" si="0"/>
        <v>3.7127100301398173</v>
      </c>
      <c r="H20" s="57">
        <v>21623</v>
      </c>
      <c r="I20" s="58">
        <f t="shared" si="1"/>
        <v>43.902326226703046</v>
      </c>
    </row>
    <row r="21" spans="1:26" ht="18" customHeight="1">
      <c r="A21" s="108"/>
      <c r="B21" s="108"/>
      <c r="C21" s="56" t="s">
        <v>5</v>
      </c>
      <c r="D21" s="56"/>
      <c r="E21" s="56"/>
      <c r="F21" s="57">
        <v>274520</v>
      </c>
      <c r="G21" s="58">
        <f t="shared" si="0"/>
        <v>32.755275661202681</v>
      </c>
      <c r="H21" s="57">
        <v>277022</v>
      </c>
      <c r="I21" s="58">
        <f t="shared" si="1"/>
        <v>-0.90317736497462775</v>
      </c>
    </row>
    <row r="22" spans="1:26" ht="18" customHeight="1">
      <c r="A22" s="108"/>
      <c r="B22" s="108"/>
      <c r="C22" s="56" t="s">
        <v>30</v>
      </c>
      <c r="D22" s="56"/>
      <c r="E22" s="56"/>
      <c r="F22" s="57">
        <v>11703</v>
      </c>
      <c r="G22" s="58">
        <f t="shared" si="0"/>
        <v>1.3963827446563275</v>
      </c>
      <c r="H22" s="57">
        <v>11867</v>
      </c>
      <c r="I22" s="58">
        <f t="shared" si="1"/>
        <v>-1.3819836521446027</v>
      </c>
    </row>
    <row r="23" spans="1:26" ht="18" customHeight="1">
      <c r="A23" s="108"/>
      <c r="B23" s="108"/>
      <c r="C23" s="56" t="s">
        <v>6</v>
      </c>
      <c r="D23" s="56"/>
      <c r="E23" s="56"/>
      <c r="F23" s="57">
        <v>201419</v>
      </c>
      <c r="G23" s="58">
        <f t="shared" si="0"/>
        <v>24.032984366908725</v>
      </c>
      <c r="H23" s="57">
        <v>177805</v>
      </c>
      <c r="I23" s="58">
        <f t="shared" si="1"/>
        <v>13.280841371165032</v>
      </c>
    </row>
    <row r="24" spans="1:26" ht="18" customHeight="1">
      <c r="A24" s="108"/>
      <c r="B24" s="108"/>
      <c r="C24" s="56" t="s">
        <v>31</v>
      </c>
      <c r="D24" s="56"/>
      <c r="E24" s="56"/>
      <c r="F24" s="57">
        <v>2532</v>
      </c>
      <c r="G24" s="58">
        <f t="shared" si="0"/>
        <v>0.30211408266853118</v>
      </c>
      <c r="H24" s="57">
        <v>2528</v>
      </c>
      <c r="I24" s="58">
        <f t="shared" si="1"/>
        <v>0.15822784810126667</v>
      </c>
    </row>
    <row r="25" spans="1:26" ht="18" customHeight="1">
      <c r="A25" s="108"/>
      <c r="B25" s="108"/>
      <c r="C25" s="56" t="s">
        <v>7</v>
      </c>
      <c r="D25" s="56"/>
      <c r="E25" s="56"/>
      <c r="F25" s="57">
        <v>75526</v>
      </c>
      <c r="G25" s="58">
        <f t="shared" si="0"/>
        <v>9.0116383126475075</v>
      </c>
      <c r="H25" s="57">
        <v>105405</v>
      </c>
      <c r="I25" s="58">
        <f t="shared" si="1"/>
        <v>-28.346852616099806</v>
      </c>
    </row>
    <row r="26" spans="1:26" ht="18" customHeight="1">
      <c r="A26" s="108"/>
      <c r="B26" s="108"/>
      <c r="C26" s="56" t="s">
        <v>8</v>
      </c>
      <c r="D26" s="56"/>
      <c r="E26" s="56"/>
      <c r="F26" s="57">
        <v>44229</v>
      </c>
      <c r="G26" s="58">
        <f t="shared" si="0"/>
        <v>5.2773316596944975</v>
      </c>
      <c r="H26" s="57">
        <v>35798</v>
      </c>
      <c r="I26" s="58">
        <f t="shared" si="1"/>
        <v>23.551595061176613</v>
      </c>
    </row>
    <row r="27" spans="1:26" ht="18" customHeight="1">
      <c r="A27" s="108"/>
      <c r="B27" s="108"/>
      <c r="C27" s="56" t="s">
        <v>9</v>
      </c>
      <c r="D27" s="56"/>
      <c r="E27" s="56"/>
      <c r="F27" s="57">
        <f>SUM(F9,F20:F26)</f>
        <v>838094</v>
      </c>
      <c r="G27" s="58">
        <f>F27/$F$27*100</f>
        <v>100</v>
      </c>
      <c r="H27" s="57">
        <f>SUM(H9,H20:H26)</f>
        <v>813372</v>
      </c>
      <c r="I27" s="58">
        <f t="shared" si="1"/>
        <v>3.0394456656978708</v>
      </c>
    </row>
    <row r="28" spans="1:26" ht="18" customHeight="1">
      <c r="A28" s="108"/>
      <c r="B28" s="108" t="s">
        <v>88</v>
      </c>
      <c r="C28" s="64" t="s">
        <v>10</v>
      </c>
      <c r="D28" s="56"/>
      <c r="E28" s="56"/>
      <c r="F28" s="57">
        <v>374395</v>
      </c>
      <c r="G28" s="58">
        <f>F28/$F$45*100</f>
        <v>44.672196674835995</v>
      </c>
      <c r="H28" s="57">
        <v>377131</v>
      </c>
      <c r="I28" s="58">
        <f>(F28/H28-1)*100</f>
        <v>-0.72547735402287428</v>
      </c>
    </row>
    <row r="29" spans="1:26" ht="18" customHeight="1">
      <c r="A29" s="108"/>
      <c r="B29" s="108"/>
      <c r="C29" s="66"/>
      <c r="D29" s="56" t="s">
        <v>11</v>
      </c>
      <c r="E29" s="56"/>
      <c r="F29" s="57">
        <v>224299</v>
      </c>
      <c r="G29" s="58">
        <f t="shared" ref="G29:G43" si="2">F29/$F$45*100</f>
        <v>26.762988399869226</v>
      </c>
      <c r="H29" s="57">
        <v>226899</v>
      </c>
      <c r="I29" s="58">
        <f t="shared" ref="I29:I45" si="3">(F29/H29-1)*100</f>
        <v>-1.1458842921299839</v>
      </c>
    </row>
    <row r="30" spans="1:26" ht="18" customHeight="1">
      <c r="A30" s="108"/>
      <c r="B30" s="108"/>
      <c r="C30" s="66"/>
      <c r="D30" s="56" t="s">
        <v>32</v>
      </c>
      <c r="E30" s="56"/>
      <c r="F30" s="57">
        <v>28879</v>
      </c>
      <c r="G30" s="58">
        <f t="shared" si="2"/>
        <v>3.4457948631060478</v>
      </c>
      <c r="H30" s="57">
        <v>27907</v>
      </c>
      <c r="I30" s="58">
        <f t="shared" si="3"/>
        <v>3.482997097502416</v>
      </c>
    </row>
    <row r="31" spans="1:26" ht="18" customHeight="1">
      <c r="A31" s="108"/>
      <c r="B31" s="108"/>
      <c r="C31" s="65"/>
      <c r="D31" s="56" t="s">
        <v>12</v>
      </c>
      <c r="E31" s="56"/>
      <c r="F31" s="57">
        <v>121217</v>
      </c>
      <c r="G31" s="58">
        <f t="shared" si="2"/>
        <v>14.463413411860722</v>
      </c>
      <c r="H31" s="57">
        <v>122325</v>
      </c>
      <c r="I31" s="58">
        <f t="shared" si="3"/>
        <v>-0.90578377273655697</v>
      </c>
    </row>
    <row r="32" spans="1:26" ht="18" customHeight="1">
      <c r="A32" s="108"/>
      <c r="B32" s="108"/>
      <c r="C32" s="64" t="s">
        <v>13</v>
      </c>
      <c r="D32" s="56"/>
      <c r="E32" s="56"/>
      <c r="F32" s="57">
        <v>308773</v>
      </c>
      <c r="G32" s="58">
        <f t="shared" si="2"/>
        <v>36.842287380651811</v>
      </c>
      <c r="H32" s="57">
        <v>279196</v>
      </c>
      <c r="I32" s="58">
        <f t="shared" si="3"/>
        <v>10.593633146606685</v>
      </c>
    </row>
    <row r="33" spans="1:9" ht="18" customHeight="1">
      <c r="A33" s="108"/>
      <c r="B33" s="108"/>
      <c r="C33" s="66"/>
      <c r="D33" s="56" t="s">
        <v>14</v>
      </c>
      <c r="E33" s="56"/>
      <c r="F33" s="57">
        <v>43613</v>
      </c>
      <c r="G33" s="58">
        <f t="shared" si="2"/>
        <v>5.2038315511147921</v>
      </c>
      <c r="H33" s="57">
        <v>33771</v>
      </c>
      <c r="I33" s="58">
        <f t="shared" si="3"/>
        <v>29.143347842823729</v>
      </c>
    </row>
    <row r="34" spans="1:9" ht="18" customHeight="1">
      <c r="A34" s="108"/>
      <c r="B34" s="108"/>
      <c r="C34" s="66"/>
      <c r="D34" s="56" t="s">
        <v>33</v>
      </c>
      <c r="E34" s="56"/>
      <c r="F34" s="57">
        <v>4731</v>
      </c>
      <c r="G34" s="58">
        <f t="shared" si="2"/>
        <v>0.56449515209511114</v>
      </c>
      <c r="H34" s="57">
        <v>4585</v>
      </c>
      <c r="I34" s="58">
        <f t="shared" si="3"/>
        <v>3.1842966194111311</v>
      </c>
    </row>
    <row r="35" spans="1:9" ht="18" customHeight="1">
      <c r="A35" s="108"/>
      <c r="B35" s="108"/>
      <c r="C35" s="66"/>
      <c r="D35" s="56" t="s">
        <v>34</v>
      </c>
      <c r="E35" s="56"/>
      <c r="F35" s="57">
        <v>242061</v>
      </c>
      <c r="G35" s="58">
        <f t="shared" si="2"/>
        <v>28.882321076156138</v>
      </c>
      <c r="H35" s="57">
        <v>223329</v>
      </c>
      <c r="I35" s="58">
        <f t="shared" si="3"/>
        <v>8.3876254315382148</v>
      </c>
    </row>
    <row r="36" spans="1:9" ht="18" customHeight="1">
      <c r="A36" s="108"/>
      <c r="B36" s="108"/>
      <c r="C36" s="66"/>
      <c r="D36" s="56" t="s">
        <v>35</v>
      </c>
      <c r="E36" s="56"/>
      <c r="F36" s="57">
        <v>11732</v>
      </c>
      <c r="G36" s="58">
        <f t="shared" si="2"/>
        <v>1.3998429770407617</v>
      </c>
      <c r="H36" s="57">
        <v>11844</v>
      </c>
      <c r="I36" s="58">
        <f t="shared" si="3"/>
        <v>-0.94562647754137252</v>
      </c>
    </row>
    <row r="37" spans="1:9" ht="18" customHeight="1">
      <c r="A37" s="108"/>
      <c r="B37" s="108"/>
      <c r="C37" s="66"/>
      <c r="D37" s="56" t="s">
        <v>15</v>
      </c>
      <c r="E37" s="56"/>
      <c r="F37" s="57">
        <v>1919</v>
      </c>
      <c r="G37" s="58">
        <f t="shared" si="2"/>
        <v>0.22897192916307715</v>
      </c>
      <c r="H37" s="57">
        <v>2492</v>
      </c>
      <c r="I37" s="58">
        <f t="shared" si="3"/>
        <v>-22.993579454253609</v>
      </c>
    </row>
    <row r="38" spans="1:9" ht="18" customHeight="1">
      <c r="A38" s="108"/>
      <c r="B38" s="108"/>
      <c r="C38" s="65"/>
      <c r="D38" s="56" t="s">
        <v>36</v>
      </c>
      <c r="E38" s="56"/>
      <c r="F38" s="57">
        <v>4518</v>
      </c>
      <c r="G38" s="58">
        <f t="shared" si="2"/>
        <v>0.53908034182323228</v>
      </c>
      <c r="H38" s="57">
        <v>2975</v>
      </c>
      <c r="I38" s="58">
        <f t="shared" si="3"/>
        <v>51.865546218487403</v>
      </c>
    </row>
    <row r="39" spans="1:9" ht="18" customHeight="1">
      <c r="A39" s="108"/>
      <c r="B39" s="108"/>
      <c r="C39" s="64" t="s">
        <v>16</v>
      </c>
      <c r="D39" s="56"/>
      <c r="E39" s="56"/>
      <c r="F39" s="57">
        <v>154926</v>
      </c>
      <c r="G39" s="58">
        <f t="shared" si="2"/>
        <v>18.485515944512191</v>
      </c>
      <c r="H39" s="57">
        <v>157045</v>
      </c>
      <c r="I39" s="58">
        <f t="shared" si="3"/>
        <v>-1.3492947881180606</v>
      </c>
    </row>
    <row r="40" spans="1:9" ht="18" customHeight="1">
      <c r="A40" s="108"/>
      <c r="B40" s="108"/>
      <c r="C40" s="66"/>
      <c r="D40" s="64" t="s">
        <v>17</v>
      </c>
      <c r="E40" s="56"/>
      <c r="F40" s="57">
        <v>140752</v>
      </c>
      <c r="G40" s="58">
        <f t="shared" si="2"/>
        <v>16.794297537030452</v>
      </c>
      <c r="H40" s="57">
        <v>143276</v>
      </c>
      <c r="I40" s="58">
        <f t="shared" si="3"/>
        <v>-1.7616348865127418</v>
      </c>
    </row>
    <row r="41" spans="1:9" ht="18" customHeight="1">
      <c r="A41" s="108"/>
      <c r="B41" s="108"/>
      <c r="C41" s="66"/>
      <c r="D41" s="66"/>
      <c r="E41" s="60" t="s">
        <v>91</v>
      </c>
      <c r="F41" s="57">
        <v>105669</v>
      </c>
      <c r="G41" s="58">
        <f t="shared" si="2"/>
        <v>12.608251580371652</v>
      </c>
      <c r="H41" s="57">
        <v>104556</v>
      </c>
      <c r="I41" s="61">
        <f t="shared" si="3"/>
        <v>1.0645013198668618</v>
      </c>
    </row>
    <row r="42" spans="1:9" ht="18" customHeight="1">
      <c r="A42" s="108"/>
      <c r="B42" s="108"/>
      <c r="C42" s="66"/>
      <c r="D42" s="65"/>
      <c r="E42" s="50" t="s">
        <v>37</v>
      </c>
      <c r="F42" s="57">
        <v>35083</v>
      </c>
      <c r="G42" s="58">
        <f t="shared" si="2"/>
        <v>4.1860459566587993</v>
      </c>
      <c r="H42" s="57">
        <v>38721</v>
      </c>
      <c r="I42" s="61">
        <f t="shared" si="3"/>
        <v>-9.3954185067534386</v>
      </c>
    </row>
    <row r="43" spans="1:9" ht="18" customHeight="1">
      <c r="A43" s="108"/>
      <c r="B43" s="108"/>
      <c r="C43" s="66"/>
      <c r="D43" s="56" t="s">
        <v>38</v>
      </c>
      <c r="E43" s="56"/>
      <c r="F43" s="57">
        <v>14174</v>
      </c>
      <c r="G43" s="58">
        <f t="shared" si="2"/>
        <v>1.6912184074817382</v>
      </c>
      <c r="H43" s="57">
        <v>13769</v>
      </c>
      <c r="I43" s="61">
        <f t="shared" si="3"/>
        <v>2.9413900791633418</v>
      </c>
    </row>
    <row r="44" spans="1:9" ht="18" customHeight="1">
      <c r="A44" s="108"/>
      <c r="B44" s="108"/>
      <c r="C44" s="65"/>
      <c r="D44" s="56" t="s">
        <v>39</v>
      </c>
      <c r="E44" s="56"/>
      <c r="F44" s="57">
        <v>0</v>
      </c>
      <c r="G44" s="96">
        <f>IFERROR(F44/$F$45*100,"－")</f>
        <v>0</v>
      </c>
      <c r="H44" s="57">
        <v>0</v>
      </c>
      <c r="I44" s="96" t="str">
        <f>IFERROR((F44/H44-1)*100,"－")</f>
        <v>－</v>
      </c>
    </row>
    <row r="45" spans="1:9" ht="18" customHeight="1">
      <c r="A45" s="108"/>
      <c r="B45" s="108"/>
      <c r="C45" s="50" t="s">
        <v>18</v>
      </c>
      <c r="D45" s="50"/>
      <c r="E45" s="50"/>
      <c r="F45" s="57">
        <f>SUM(F28,F32,F39)</f>
        <v>838094</v>
      </c>
      <c r="G45" s="58">
        <f>F45/$F$45*100</f>
        <v>100</v>
      </c>
      <c r="H45" s="57">
        <f>SUM(H28,H32,H39)</f>
        <v>813372</v>
      </c>
      <c r="I45" s="58">
        <f t="shared" si="3"/>
        <v>3.0394456656978708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H29" sqref="H2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251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22" t="s">
        <v>48</v>
      </c>
      <c r="B6" s="123"/>
      <c r="C6" s="123"/>
      <c r="D6" s="123"/>
      <c r="E6" s="124"/>
      <c r="F6" s="114" t="s">
        <v>252</v>
      </c>
      <c r="G6" s="114"/>
      <c r="H6" s="114" t="s">
        <v>253</v>
      </c>
      <c r="I6" s="114"/>
      <c r="J6" s="115"/>
      <c r="K6" s="114"/>
      <c r="L6" s="114"/>
      <c r="M6" s="114"/>
      <c r="N6" s="114"/>
      <c r="O6" s="114"/>
    </row>
    <row r="7" spans="1:25" ht="15.95" customHeight="1">
      <c r="A7" s="123"/>
      <c r="B7" s="123"/>
      <c r="C7" s="123"/>
      <c r="D7" s="123"/>
      <c r="E7" s="124"/>
      <c r="F7" s="54" t="s">
        <v>234</v>
      </c>
      <c r="G7" s="69" t="s">
        <v>233</v>
      </c>
      <c r="H7" s="54" t="s">
        <v>234</v>
      </c>
      <c r="I7" s="69" t="s">
        <v>233</v>
      </c>
      <c r="J7" s="100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</row>
    <row r="8" spans="1:25" ht="15.95" customHeight="1">
      <c r="A8" s="120" t="s">
        <v>82</v>
      </c>
      <c r="B8" s="64" t="s">
        <v>49</v>
      </c>
      <c r="C8" s="56"/>
      <c r="D8" s="56"/>
      <c r="E8" s="97" t="s">
        <v>40</v>
      </c>
      <c r="F8" s="107">
        <v>19862</v>
      </c>
      <c r="G8" s="107">
        <v>19111</v>
      </c>
      <c r="H8" s="107">
        <v>411</v>
      </c>
      <c r="I8" s="107">
        <v>490</v>
      </c>
      <c r="J8" s="101"/>
      <c r="K8" s="57"/>
      <c r="L8" s="57"/>
      <c r="M8" s="57"/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20"/>
      <c r="B9" s="66"/>
      <c r="C9" s="56" t="s">
        <v>50</v>
      </c>
      <c r="D9" s="56"/>
      <c r="E9" s="97" t="s">
        <v>41</v>
      </c>
      <c r="F9" s="107">
        <v>19862</v>
      </c>
      <c r="G9" s="107">
        <v>19111</v>
      </c>
      <c r="H9" s="107">
        <v>411</v>
      </c>
      <c r="I9" s="107">
        <v>490</v>
      </c>
      <c r="J9" s="101"/>
      <c r="K9" s="57"/>
      <c r="L9" s="57"/>
      <c r="M9" s="57"/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20"/>
      <c r="B10" s="65"/>
      <c r="C10" s="56" t="s">
        <v>51</v>
      </c>
      <c r="D10" s="56"/>
      <c r="E10" s="97" t="s">
        <v>42</v>
      </c>
      <c r="F10" s="107">
        <v>0</v>
      </c>
      <c r="G10" s="107">
        <v>0</v>
      </c>
      <c r="H10" s="107"/>
      <c r="I10" s="107"/>
      <c r="J10" s="102"/>
      <c r="K10" s="71"/>
      <c r="L10" s="57"/>
      <c r="M10" s="57"/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20"/>
      <c r="B11" s="64" t="s">
        <v>52</v>
      </c>
      <c r="C11" s="56"/>
      <c r="D11" s="56"/>
      <c r="E11" s="97" t="s">
        <v>43</v>
      </c>
      <c r="F11" s="107">
        <v>20750</v>
      </c>
      <c r="G11" s="107">
        <v>20336</v>
      </c>
      <c r="H11" s="107">
        <v>403</v>
      </c>
      <c r="I11" s="107">
        <v>637</v>
      </c>
      <c r="J11" s="101"/>
      <c r="K11" s="57"/>
      <c r="L11" s="57"/>
      <c r="M11" s="57"/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20"/>
      <c r="B12" s="66"/>
      <c r="C12" s="56" t="s">
        <v>53</v>
      </c>
      <c r="D12" s="56"/>
      <c r="E12" s="97" t="s">
        <v>44</v>
      </c>
      <c r="F12" s="107">
        <v>20750</v>
      </c>
      <c r="G12" s="107">
        <v>20336</v>
      </c>
      <c r="H12" s="107">
        <v>403</v>
      </c>
      <c r="I12" s="107">
        <v>634</v>
      </c>
      <c r="J12" s="101"/>
      <c r="K12" s="57"/>
      <c r="L12" s="57"/>
      <c r="M12" s="57"/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20"/>
      <c r="B13" s="65"/>
      <c r="C13" s="56" t="s">
        <v>54</v>
      </c>
      <c r="D13" s="56"/>
      <c r="E13" s="97" t="s">
        <v>45</v>
      </c>
      <c r="F13" s="107">
        <v>0</v>
      </c>
      <c r="G13" s="107">
        <v>0</v>
      </c>
      <c r="H13" s="71"/>
      <c r="I13" s="71">
        <v>3</v>
      </c>
      <c r="J13" s="102"/>
      <c r="K13" s="71"/>
      <c r="L13" s="57"/>
      <c r="M13" s="57"/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20"/>
      <c r="B14" s="56" t="s">
        <v>55</v>
      </c>
      <c r="C14" s="56"/>
      <c r="D14" s="56"/>
      <c r="E14" s="97" t="s">
        <v>96</v>
      </c>
      <c r="F14" s="107">
        <f t="shared" ref="F14:O14" si="0">F9-F12</f>
        <v>-888</v>
      </c>
      <c r="G14" s="107">
        <f t="shared" si="0"/>
        <v>-1225</v>
      </c>
      <c r="H14" s="107">
        <f t="shared" si="0"/>
        <v>8</v>
      </c>
      <c r="I14" s="107">
        <f t="shared" si="0"/>
        <v>-144</v>
      </c>
      <c r="J14" s="101">
        <f t="shared" si="0"/>
        <v>0</v>
      </c>
      <c r="K14" s="57">
        <f t="shared" si="0"/>
        <v>0</v>
      </c>
      <c r="L14" s="57">
        <f t="shared" si="0"/>
        <v>0</v>
      </c>
      <c r="M14" s="57">
        <f t="shared" si="0"/>
        <v>0</v>
      </c>
      <c r="N14" s="57">
        <f t="shared" si="0"/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20"/>
      <c r="B15" s="56" t="s">
        <v>56</v>
      </c>
      <c r="C15" s="56"/>
      <c r="D15" s="56"/>
      <c r="E15" s="97" t="s">
        <v>97</v>
      </c>
      <c r="F15" s="107">
        <f t="shared" ref="F15:O15" si="1">F10-F13</f>
        <v>0</v>
      </c>
      <c r="G15" s="107">
        <f t="shared" si="1"/>
        <v>0</v>
      </c>
      <c r="H15" s="107">
        <f t="shared" si="1"/>
        <v>0</v>
      </c>
      <c r="I15" s="107">
        <f t="shared" si="1"/>
        <v>-3</v>
      </c>
      <c r="J15" s="101">
        <f t="shared" si="1"/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57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20"/>
      <c r="B16" s="56" t="s">
        <v>57</v>
      </c>
      <c r="C16" s="56"/>
      <c r="D16" s="56"/>
      <c r="E16" s="97" t="s">
        <v>98</v>
      </c>
      <c r="F16" s="107">
        <f t="shared" ref="F16:O16" si="2">F8-F11</f>
        <v>-888</v>
      </c>
      <c r="G16" s="107">
        <f t="shared" si="2"/>
        <v>-1225</v>
      </c>
      <c r="H16" s="107">
        <f t="shared" si="2"/>
        <v>8</v>
      </c>
      <c r="I16" s="107">
        <f t="shared" si="2"/>
        <v>-147</v>
      </c>
      <c r="J16" s="101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20"/>
      <c r="B17" s="56" t="s">
        <v>58</v>
      </c>
      <c r="C17" s="56"/>
      <c r="D17" s="56"/>
      <c r="E17" s="98"/>
      <c r="F17" s="107">
        <v>8434</v>
      </c>
      <c r="G17" s="107">
        <v>10322</v>
      </c>
      <c r="H17" s="71">
        <v>0</v>
      </c>
      <c r="I17" s="71">
        <v>75</v>
      </c>
      <c r="J17" s="101"/>
      <c r="K17" s="57"/>
      <c r="L17" s="57"/>
      <c r="M17" s="57"/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20"/>
      <c r="B18" s="56" t="s">
        <v>59</v>
      </c>
      <c r="C18" s="56"/>
      <c r="D18" s="56"/>
      <c r="E18" s="98"/>
      <c r="F18" s="72">
        <v>0</v>
      </c>
      <c r="G18" s="72">
        <v>0</v>
      </c>
      <c r="H18" s="72">
        <v>0</v>
      </c>
      <c r="I18" s="72">
        <v>0</v>
      </c>
      <c r="J18" s="103"/>
      <c r="K18" s="72"/>
      <c r="L18" s="72"/>
      <c r="M18" s="72"/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20" t="s">
        <v>83</v>
      </c>
      <c r="B19" s="64" t="s">
        <v>60</v>
      </c>
      <c r="C19" s="56"/>
      <c r="D19" s="56"/>
      <c r="E19" s="97"/>
      <c r="F19" s="107">
        <v>8031</v>
      </c>
      <c r="G19" s="107">
        <v>3932</v>
      </c>
      <c r="H19" s="107">
        <v>0</v>
      </c>
      <c r="I19" s="107">
        <v>0</v>
      </c>
      <c r="J19" s="101"/>
      <c r="K19" s="57"/>
      <c r="L19" s="57"/>
      <c r="M19" s="57"/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20"/>
      <c r="B20" s="65"/>
      <c r="C20" s="56" t="s">
        <v>61</v>
      </c>
      <c r="D20" s="56"/>
      <c r="E20" s="97"/>
      <c r="F20" s="107">
        <v>5262</v>
      </c>
      <c r="G20" s="107">
        <v>2698</v>
      </c>
      <c r="H20" s="107">
        <v>0</v>
      </c>
      <c r="I20" s="107">
        <v>0</v>
      </c>
      <c r="J20" s="101"/>
      <c r="K20" s="71"/>
      <c r="L20" s="57"/>
      <c r="M20" s="57"/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20"/>
      <c r="B21" s="56" t="s">
        <v>62</v>
      </c>
      <c r="C21" s="56"/>
      <c r="D21" s="56"/>
      <c r="E21" s="97" t="s">
        <v>99</v>
      </c>
      <c r="F21" s="107">
        <v>8031</v>
      </c>
      <c r="G21" s="107">
        <v>3932</v>
      </c>
      <c r="H21" s="107">
        <v>0</v>
      </c>
      <c r="I21" s="107">
        <v>0</v>
      </c>
      <c r="J21" s="101"/>
      <c r="K21" s="57"/>
      <c r="L21" s="57"/>
      <c r="M21" s="57"/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20"/>
      <c r="B22" s="64" t="s">
        <v>63</v>
      </c>
      <c r="C22" s="56"/>
      <c r="D22" s="56"/>
      <c r="E22" s="97" t="s">
        <v>100</v>
      </c>
      <c r="F22" s="107">
        <v>8598</v>
      </c>
      <c r="G22" s="107">
        <v>4435</v>
      </c>
      <c r="H22" s="107">
        <v>125</v>
      </c>
      <c r="I22" s="107">
        <v>99</v>
      </c>
      <c r="J22" s="101"/>
      <c r="K22" s="57"/>
      <c r="L22" s="57"/>
      <c r="M22" s="57"/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20"/>
      <c r="B23" s="65" t="s">
        <v>64</v>
      </c>
      <c r="C23" s="56" t="s">
        <v>65</v>
      </c>
      <c r="D23" s="56"/>
      <c r="E23" s="97"/>
      <c r="F23" s="107">
        <v>573</v>
      </c>
      <c r="G23" s="107">
        <v>521</v>
      </c>
      <c r="H23" s="107">
        <v>108</v>
      </c>
      <c r="I23" s="107">
        <v>81</v>
      </c>
      <c r="J23" s="101"/>
      <c r="K23" s="57"/>
      <c r="L23" s="57"/>
      <c r="M23" s="57"/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20"/>
      <c r="B24" s="56" t="s">
        <v>101</v>
      </c>
      <c r="C24" s="56"/>
      <c r="D24" s="56"/>
      <c r="E24" s="97" t="s">
        <v>102</v>
      </c>
      <c r="F24" s="107">
        <f t="shared" ref="F24:O24" si="3">F21-F22</f>
        <v>-567</v>
      </c>
      <c r="G24" s="107">
        <f t="shared" si="3"/>
        <v>-503</v>
      </c>
      <c r="H24" s="107">
        <f t="shared" si="3"/>
        <v>-125</v>
      </c>
      <c r="I24" s="107">
        <f t="shared" si="3"/>
        <v>-99</v>
      </c>
      <c r="J24" s="101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20"/>
      <c r="B25" s="64" t="s">
        <v>66</v>
      </c>
      <c r="C25" s="64"/>
      <c r="D25" s="64"/>
      <c r="E25" s="127" t="s">
        <v>103</v>
      </c>
      <c r="F25" s="112">
        <v>567</v>
      </c>
      <c r="G25" s="112">
        <v>503</v>
      </c>
      <c r="H25" s="112">
        <v>125</v>
      </c>
      <c r="I25" s="112">
        <v>99</v>
      </c>
      <c r="J25" s="118"/>
      <c r="K25" s="112"/>
      <c r="L25" s="112"/>
      <c r="M25" s="112"/>
      <c r="N25" s="112"/>
      <c r="O25" s="112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20"/>
      <c r="B26" s="85" t="s">
        <v>67</v>
      </c>
      <c r="C26" s="85"/>
      <c r="D26" s="85"/>
      <c r="E26" s="128"/>
      <c r="F26" s="113"/>
      <c r="G26" s="113"/>
      <c r="H26" s="113"/>
      <c r="I26" s="113"/>
      <c r="J26" s="119"/>
      <c r="K26" s="113"/>
      <c r="L26" s="113"/>
      <c r="M26" s="113"/>
      <c r="N26" s="113"/>
      <c r="O26" s="113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20"/>
      <c r="B27" s="56" t="s">
        <v>104</v>
      </c>
      <c r="C27" s="56"/>
      <c r="D27" s="56"/>
      <c r="E27" s="97" t="s">
        <v>105</v>
      </c>
      <c r="F27" s="107">
        <f>F24+F25</f>
        <v>0</v>
      </c>
      <c r="G27" s="107">
        <f t="shared" ref="G27:O27" si="4">G24+G25</f>
        <v>0</v>
      </c>
      <c r="H27" s="107">
        <f t="shared" si="4"/>
        <v>0</v>
      </c>
      <c r="I27" s="107">
        <f t="shared" si="4"/>
        <v>0</v>
      </c>
      <c r="J27" s="101">
        <f t="shared" si="4"/>
        <v>0</v>
      </c>
      <c r="K27" s="57">
        <f t="shared" si="4"/>
        <v>0</v>
      </c>
      <c r="L27" s="57">
        <f t="shared" si="4"/>
        <v>0</v>
      </c>
      <c r="M27" s="57">
        <f t="shared" si="4"/>
        <v>0</v>
      </c>
      <c r="N27" s="57">
        <f t="shared" si="4"/>
        <v>0</v>
      </c>
      <c r="O27" s="57">
        <f t="shared" si="4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25" t="s">
        <v>68</v>
      </c>
      <c r="B30" s="125"/>
      <c r="C30" s="125"/>
      <c r="D30" s="125"/>
      <c r="E30" s="126"/>
      <c r="F30" s="116" t="s">
        <v>254</v>
      </c>
      <c r="G30" s="116"/>
      <c r="H30" s="116" t="s">
        <v>255</v>
      </c>
      <c r="I30" s="116"/>
      <c r="J30" s="117"/>
      <c r="K30" s="116"/>
      <c r="L30" s="116"/>
      <c r="M30" s="116"/>
      <c r="N30" s="116"/>
      <c r="O30" s="116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25"/>
      <c r="B31" s="125"/>
      <c r="C31" s="125"/>
      <c r="D31" s="125"/>
      <c r="E31" s="126"/>
      <c r="F31" s="54" t="s">
        <v>234</v>
      </c>
      <c r="G31" s="69" t="s">
        <v>233</v>
      </c>
      <c r="H31" s="54" t="s">
        <v>234</v>
      </c>
      <c r="I31" s="69" t="s">
        <v>233</v>
      </c>
      <c r="J31" s="100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20" t="s">
        <v>84</v>
      </c>
      <c r="B32" s="64" t="s">
        <v>49</v>
      </c>
      <c r="C32" s="56"/>
      <c r="D32" s="56"/>
      <c r="E32" s="97" t="s">
        <v>40</v>
      </c>
      <c r="F32" s="107">
        <v>2075</v>
      </c>
      <c r="G32" s="107">
        <v>2093</v>
      </c>
      <c r="H32" s="107">
        <v>0.7</v>
      </c>
      <c r="I32" s="107">
        <v>1</v>
      </c>
      <c r="J32" s="101"/>
      <c r="K32" s="57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9"/>
      <c r="B33" s="66"/>
      <c r="C33" s="64" t="s">
        <v>69</v>
      </c>
      <c r="D33" s="56"/>
      <c r="E33" s="97"/>
      <c r="F33" s="107">
        <v>1855</v>
      </c>
      <c r="G33" s="107">
        <v>1872</v>
      </c>
      <c r="H33" s="107">
        <v>0</v>
      </c>
      <c r="I33" s="107">
        <v>0</v>
      </c>
      <c r="J33" s="101"/>
      <c r="K33" s="57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9"/>
      <c r="B34" s="66"/>
      <c r="C34" s="65"/>
      <c r="D34" s="56" t="s">
        <v>70</v>
      </c>
      <c r="E34" s="97"/>
      <c r="F34" s="107">
        <v>1855</v>
      </c>
      <c r="G34" s="107">
        <v>1872</v>
      </c>
      <c r="H34" s="107">
        <v>0</v>
      </c>
      <c r="I34" s="107">
        <v>0</v>
      </c>
      <c r="J34" s="101"/>
      <c r="K34" s="57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9"/>
      <c r="B35" s="65"/>
      <c r="C35" s="56" t="s">
        <v>71</v>
      </c>
      <c r="D35" s="56"/>
      <c r="E35" s="97"/>
      <c r="F35" s="107">
        <v>220</v>
      </c>
      <c r="G35" s="107">
        <v>221</v>
      </c>
      <c r="H35" s="107">
        <v>0.7</v>
      </c>
      <c r="I35" s="107">
        <v>1</v>
      </c>
      <c r="J35" s="103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9"/>
      <c r="B36" s="64" t="s">
        <v>52</v>
      </c>
      <c r="C36" s="56"/>
      <c r="D36" s="56"/>
      <c r="E36" s="97" t="s">
        <v>41</v>
      </c>
      <c r="F36" s="107">
        <v>938</v>
      </c>
      <c r="G36" s="107">
        <v>916</v>
      </c>
      <c r="H36" s="107">
        <v>0.7</v>
      </c>
      <c r="I36" s="107">
        <v>1</v>
      </c>
      <c r="J36" s="101"/>
      <c r="K36" s="57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9"/>
      <c r="B37" s="66"/>
      <c r="C37" s="56" t="s">
        <v>72</v>
      </c>
      <c r="D37" s="56"/>
      <c r="E37" s="97"/>
      <c r="F37" s="107">
        <v>810</v>
      </c>
      <c r="G37" s="107">
        <v>787</v>
      </c>
      <c r="H37" s="107">
        <v>0</v>
      </c>
      <c r="I37" s="107">
        <v>0</v>
      </c>
      <c r="J37" s="101"/>
      <c r="K37" s="57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9"/>
      <c r="B38" s="65"/>
      <c r="C38" s="56" t="s">
        <v>73</v>
      </c>
      <c r="D38" s="56"/>
      <c r="E38" s="97"/>
      <c r="F38" s="107">
        <v>128</v>
      </c>
      <c r="G38" s="107">
        <v>129</v>
      </c>
      <c r="H38" s="107">
        <v>0.7</v>
      </c>
      <c r="I38" s="107">
        <v>1</v>
      </c>
      <c r="J38" s="101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9"/>
      <c r="B39" s="50" t="s">
        <v>74</v>
      </c>
      <c r="C39" s="50"/>
      <c r="D39" s="50"/>
      <c r="E39" s="97" t="s">
        <v>107</v>
      </c>
      <c r="F39" s="107">
        <f>F32-F36</f>
        <v>1137</v>
      </c>
      <c r="G39" s="107">
        <f t="shared" ref="G39:O39" si="5">G32-G36</f>
        <v>1177</v>
      </c>
      <c r="H39" s="107">
        <f t="shared" si="5"/>
        <v>0</v>
      </c>
      <c r="I39" s="107">
        <f t="shared" si="5"/>
        <v>0</v>
      </c>
      <c r="J39" s="101">
        <f t="shared" si="5"/>
        <v>0</v>
      </c>
      <c r="K39" s="57">
        <f t="shared" si="5"/>
        <v>0</v>
      </c>
      <c r="L39" s="57">
        <f t="shared" si="5"/>
        <v>0</v>
      </c>
      <c r="M39" s="57">
        <f t="shared" si="5"/>
        <v>0</v>
      </c>
      <c r="N39" s="57">
        <f t="shared" si="5"/>
        <v>0</v>
      </c>
      <c r="O39" s="57">
        <f t="shared" si="5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20" t="s">
        <v>85</v>
      </c>
      <c r="B40" s="64" t="s">
        <v>75</v>
      </c>
      <c r="C40" s="56"/>
      <c r="D40" s="56"/>
      <c r="E40" s="97" t="s">
        <v>43</v>
      </c>
      <c r="F40" s="107">
        <v>4261</v>
      </c>
      <c r="G40" s="107">
        <v>4052</v>
      </c>
      <c r="H40" s="107">
        <v>296</v>
      </c>
      <c r="I40" s="107">
        <v>380</v>
      </c>
      <c r="J40" s="101"/>
      <c r="K40" s="57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21"/>
      <c r="B41" s="65"/>
      <c r="C41" s="56" t="s">
        <v>76</v>
      </c>
      <c r="D41" s="56"/>
      <c r="E41" s="97"/>
      <c r="F41" s="72">
        <v>3841</v>
      </c>
      <c r="G41" s="72">
        <v>3644</v>
      </c>
      <c r="H41" s="72">
        <v>296</v>
      </c>
      <c r="I41" s="72">
        <v>380</v>
      </c>
      <c r="J41" s="101"/>
      <c r="K41" s="57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21"/>
      <c r="B42" s="64" t="s">
        <v>63</v>
      </c>
      <c r="C42" s="56"/>
      <c r="D42" s="56"/>
      <c r="E42" s="97" t="s">
        <v>44</v>
      </c>
      <c r="F42" s="107">
        <v>5398</v>
      </c>
      <c r="G42" s="107">
        <v>5229</v>
      </c>
      <c r="H42" s="107">
        <v>296</v>
      </c>
      <c r="I42" s="107">
        <v>380</v>
      </c>
      <c r="J42" s="101"/>
      <c r="K42" s="57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21"/>
      <c r="B43" s="65"/>
      <c r="C43" s="56" t="s">
        <v>77</v>
      </c>
      <c r="D43" s="56"/>
      <c r="E43" s="97"/>
      <c r="F43" s="107">
        <v>3815</v>
      </c>
      <c r="G43" s="107">
        <v>3169</v>
      </c>
      <c r="H43" s="107">
        <v>0</v>
      </c>
      <c r="I43" s="107">
        <v>0</v>
      </c>
      <c r="J43" s="103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21"/>
      <c r="B44" s="56" t="s">
        <v>74</v>
      </c>
      <c r="C44" s="56"/>
      <c r="D44" s="56"/>
      <c r="E44" s="97" t="s">
        <v>108</v>
      </c>
      <c r="F44" s="72">
        <f>F40-F42</f>
        <v>-1137</v>
      </c>
      <c r="G44" s="72">
        <f t="shared" ref="G44:O44" si="6">G40-G42</f>
        <v>-1177</v>
      </c>
      <c r="H44" s="72">
        <f t="shared" si="6"/>
        <v>0</v>
      </c>
      <c r="I44" s="72">
        <f t="shared" si="6"/>
        <v>0</v>
      </c>
      <c r="J44" s="103">
        <f t="shared" si="6"/>
        <v>0</v>
      </c>
      <c r="K44" s="72">
        <f t="shared" si="6"/>
        <v>0</v>
      </c>
      <c r="L44" s="72">
        <f t="shared" si="6"/>
        <v>0</v>
      </c>
      <c r="M44" s="72">
        <f t="shared" si="6"/>
        <v>0</v>
      </c>
      <c r="N44" s="72">
        <f t="shared" si="6"/>
        <v>0</v>
      </c>
      <c r="O44" s="72">
        <f t="shared" si="6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20" t="s">
        <v>86</v>
      </c>
      <c r="B45" s="50" t="s">
        <v>78</v>
      </c>
      <c r="C45" s="50"/>
      <c r="D45" s="50"/>
      <c r="E45" s="97" t="s">
        <v>109</v>
      </c>
      <c r="F45" s="107">
        <f>F39+F44</f>
        <v>0</v>
      </c>
      <c r="G45" s="107">
        <f t="shared" ref="G45:O45" si="7">G39+G44</f>
        <v>0</v>
      </c>
      <c r="H45" s="107">
        <f t="shared" si="7"/>
        <v>0</v>
      </c>
      <c r="I45" s="107">
        <f t="shared" si="7"/>
        <v>0</v>
      </c>
      <c r="J45" s="101">
        <f t="shared" si="7"/>
        <v>0</v>
      </c>
      <c r="K45" s="57">
        <f t="shared" si="7"/>
        <v>0</v>
      </c>
      <c r="L45" s="57">
        <f t="shared" si="7"/>
        <v>0</v>
      </c>
      <c r="M45" s="57">
        <f t="shared" si="7"/>
        <v>0</v>
      </c>
      <c r="N45" s="57">
        <f t="shared" si="7"/>
        <v>0</v>
      </c>
      <c r="O45" s="57">
        <f t="shared" si="7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21"/>
      <c r="B46" s="56" t="s">
        <v>79</v>
      </c>
      <c r="C46" s="56"/>
      <c r="D46" s="56"/>
      <c r="E46" s="105"/>
      <c r="F46" s="72">
        <v>0</v>
      </c>
      <c r="G46" s="72">
        <v>0</v>
      </c>
      <c r="H46" s="72">
        <v>0</v>
      </c>
      <c r="I46" s="72">
        <v>0</v>
      </c>
      <c r="J46" s="103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21"/>
      <c r="B47" s="56" t="s">
        <v>80</v>
      </c>
      <c r="C47" s="56"/>
      <c r="D47" s="56"/>
      <c r="E47" s="105"/>
      <c r="F47" s="107">
        <v>0</v>
      </c>
      <c r="G47" s="107">
        <v>0</v>
      </c>
      <c r="H47" s="107">
        <v>0</v>
      </c>
      <c r="I47" s="107">
        <v>0</v>
      </c>
      <c r="J47" s="101"/>
      <c r="K47" s="57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21"/>
      <c r="B48" s="56" t="s">
        <v>81</v>
      </c>
      <c r="C48" s="56"/>
      <c r="D48" s="56"/>
      <c r="E48" s="105"/>
      <c r="F48" s="107">
        <v>0</v>
      </c>
      <c r="G48" s="107">
        <v>0</v>
      </c>
      <c r="H48" s="107">
        <v>0</v>
      </c>
      <c r="I48" s="107">
        <v>0</v>
      </c>
      <c r="J48" s="101"/>
      <c r="K48" s="57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33" activePane="bottomRight" state="frozen"/>
      <selection activeCell="L8" sqref="L8"/>
      <selection pane="topRight" activeCell="L8" sqref="L8"/>
      <selection pane="bottomLeft" activeCell="L8" sqref="L8"/>
      <selection pane="bottomRight" activeCell="G45" sqref="G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256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108" t="s">
        <v>87</v>
      </c>
      <c r="B9" s="108" t="s">
        <v>89</v>
      </c>
      <c r="C9" s="64" t="s">
        <v>3</v>
      </c>
      <c r="D9" s="56"/>
      <c r="E9" s="56"/>
      <c r="F9" s="57">
        <v>185972</v>
      </c>
      <c r="G9" s="58">
        <f>F9/$F$27*100</f>
        <v>20.507719672400505</v>
      </c>
      <c r="H9" s="57">
        <v>177801</v>
      </c>
      <c r="I9" s="58">
        <f t="shared" ref="I9:I45" si="0">(F9/H9-1)*100</f>
        <v>4.5955872014218135</v>
      </c>
    </row>
    <row r="10" spans="1:9" ht="18" customHeight="1">
      <c r="A10" s="108"/>
      <c r="B10" s="108"/>
      <c r="C10" s="66"/>
      <c r="D10" s="64" t="s">
        <v>22</v>
      </c>
      <c r="E10" s="56"/>
      <c r="F10" s="57">
        <v>49219</v>
      </c>
      <c r="G10" s="58">
        <f t="shared" ref="G10:G27" si="1">F10/$F$27*100</f>
        <v>5.427534545823459</v>
      </c>
      <c r="H10" s="57">
        <v>49798</v>
      </c>
      <c r="I10" s="58">
        <f t="shared" si="0"/>
        <v>-1.1626972970802063</v>
      </c>
    </row>
    <row r="11" spans="1:9" ht="18" customHeight="1">
      <c r="A11" s="108"/>
      <c r="B11" s="108"/>
      <c r="C11" s="66"/>
      <c r="D11" s="66"/>
      <c r="E11" s="50" t="s">
        <v>23</v>
      </c>
      <c r="F11" s="57">
        <v>42317</v>
      </c>
      <c r="G11" s="58">
        <f t="shared" si="1"/>
        <v>4.6664292118005513</v>
      </c>
      <c r="H11" s="57">
        <v>42005</v>
      </c>
      <c r="I11" s="58">
        <f t="shared" si="0"/>
        <v>0.74276871800975641</v>
      </c>
    </row>
    <row r="12" spans="1:9" ht="18" customHeight="1">
      <c r="A12" s="108"/>
      <c r="B12" s="108"/>
      <c r="C12" s="66"/>
      <c r="D12" s="66"/>
      <c r="E12" s="50" t="s">
        <v>24</v>
      </c>
      <c r="F12" s="57">
        <v>2134</v>
      </c>
      <c r="G12" s="58">
        <f t="shared" si="1"/>
        <v>0.23532291840117153</v>
      </c>
      <c r="H12" s="57">
        <v>3301</v>
      </c>
      <c r="I12" s="58">
        <f t="shared" si="0"/>
        <v>-35.35292335655862</v>
      </c>
    </row>
    <row r="13" spans="1:9" ht="18" customHeight="1">
      <c r="A13" s="108"/>
      <c r="B13" s="108"/>
      <c r="C13" s="66"/>
      <c r="D13" s="65"/>
      <c r="E13" s="50" t="s">
        <v>25</v>
      </c>
      <c r="F13" s="57">
        <v>221</v>
      </c>
      <c r="G13" s="58">
        <f t="shared" si="1"/>
        <v>2.4370367838171935E-2</v>
      </c>
      <c r="H13" s="57">
        <v>195</v>
      </c>
      <c r="I13" s="58">
        <f t="shared" si="0"/>
        <v>13.33333333333333</v>
      </c>
    </row>
    <row r="14" spans="1:9" ht="18" customHeight="1">
      <c r="A14" s="108"/>
      <c r="B14" s="108"/>
      <c r="C14" s="66"/>
      <c r="D14" s="64" t="s">
        <v>26</v>
      </c>
      <c r="E14" s="56"/>
      <c r="F14" s="57">
        <v>28051</v>
      </c>
      <c r="G14" s="58">
        <f t="shared" si="1"/>
        <v>3.093272344925615</v>
      </c>
      <c r="H14" s="57">
        <v>29067</v>
      </c>
      <c r="I14" s="58">
        <f t="shared" si="0"/>
        <v>-3.4953727594867035</v>
      </c>
    </row>
    <row r="15" spans="1:9" ht="18" customHeight="1">
      <c r="A15" s="108"/>
      <c r="B15" s="108"/>
      <c r="C15" s="66"/>
      <c r="D15" s="66"/>
      <c r="E15" s="50" t="s">
        <v>27</v>
      </c>
      <c r="F15" s="57">
        <v>1387</v>
      </c>
      <c r="G15" s="58">
        <f t="shared" si="1"/>
        <v>0.15294886964499763</v>
      </c>
      <c r="H15" s="57">
        <v>1351</v>
      </c>
      <c r="I15" s="58">
        <f t="shared" si="0"/>
        <v>2.6646928201332409</v>
      </c>
    </row>
    <row r="16" spans="1:9" ht="18" customHeight="1">
      <c r="A16" s="108"/>
      <c r="B16" s="108"/>
      <c r="C16" s="66"/>
      <c r="D16" s="65"/>
      <c r="E16" s="50" t="s">
        <v>28</v>
      </c>
      <c r="F16" s="57">
        <v>26664</v>
      </c>
      <c r="G16" s="58">
        <f t="shared" si="1"/>
        <v>2.9403234752806173</v>
      </c>
      <c r="H16" s="57">
        <v>27716</v>
      </c>
      <c r="I16" s="58">
        <f t="shared" si="0"/>
        <v>-3.7956415067109228</v>
      </c>
    </row>
    <row r="17" spans="1:9" ht="18" customHeight="1">
      <c r="A17" s="108"/>
      <c r="B17" s="108"/>
      <c r="C17" s="66"/>
      <c r="D17" s="109" t="s">
        <v>29</v>
      </c>
      <c r="E17" s="110"/>
      <c r="F17" s="57">
        <v>69866</v>
      </c>
      <c r="G17" s="58">
        <f t="shared" si="1"/>
        <v>7.7043444315914948</v>
      </c>
      <c r="H17" s="57">
        <v>59408</v>
      </c>
      <c r="I17" s="58">
        <f t="shared" si="0"/>
        <v>17.603689738755723</v>
      </c>
    </row>
    <row r="18" spans="1:9" ht="18" customHeight="1">
      <c r="A18" s="108"/>
      <c r="B18" s="108"/>
      <c r="C18" s="66"/>
      <c r="D18" s="109" t="s">
        <v>93</v>
      </c>
      <c r="E18" s="111"/>
      <c r="F18" s="57">
        <v>617</v>
      </c>
      <c r="G18" s="58">
        <f t="shared" si="1"/>
        <v>6.8038538263131595E-2</v>
      </c>
      <c r="H18" s="57">
        <v>3709</v>
      </c>
      <c r="I18" s="58">
        <f t="shared" si="0"/>
        <v>-83.364788352655708</v>
      </c>
    </row>
    <row r="19" spans="1:9" ht="18" customHeight="1">
      <c r="A19" s="108"/>
      <c r="B19" s="108"/>
      <c r="C19" s="65"/>
      <c r="D19" s="109" t="s">
        <v>94</v>
      </c>
      <c r="E19" s="111"/>
      <c r="F19" s="57">
        <v>0</v>
      </c>
      <c r="G19" s="58">
        <v>0</v>
      </c>
      <c r="H19" s="57">
        <v>0</v>
      </c>
      <c r="I19" s="58">
        <v>0</v>
      </c>
    </row>
    <row r="20" spans="1:9" ht="18" customHeight="1">
      <c r="A20" s="108"/>
      <c r="B20" s="108"/>
      <c r="C20" s="56" t="s">
        <v>4</v>
      </c>
      <c r="D20" s="56"/>
      <c r="E20" s="56"/>
      <c r="F20" s="57">
        <v>26880</v>
      </c>
      <c r="G20" s="58">
        <f t="shared" si="1"/>
        <v>2.9641424773305958</v>
      </c>
      <c r="H20" s="57">
        <v>29125</v>
      </c>
      <c r="I20" s="58">
        <f t="shared" si="0"/>
        <v>-7.7081545064377703</v>
      </c>
    </row>
    <row r="21" spans="1:9" ht="18" customHeight="1">
      <c r="A21" s="108"/>
      <c r="B21" s="108"/>
      <c r="C21" s="56" t="s">
        <v>5</v>
      </c>
      <c r="D21" s="56"/>
      <c r="E21" s="56"/>
      <c r="F21" s="57">
        <v>279643</v>
      </c>
      <c r="G21" s="58">
        <f t="shared" si="1"/>
        <v>30.83711662158332</v>
      </c>
      <c r="H21" s="57">
        <v>272546</v>
      </c>
      <c r="I21" s="58">
        <f t="shared" si="0"/>
        <v>2.6039641014727888</v>
      </c>
    </row>
    <row r="22" spans="1:9" ht="18" customHeight="1">
      <c r="A22" s="108"/>
      <c r="B22" s="108"/>
      <c r="C22" s="56" t="s">
        <v>30</v>
      </c>
      <c r="D22" s="56"/>
      <c r="E22" s="56"/>
      <c r="F22" s="57">
        <v>11633</v>
      </c>
      <c r="G22" s="58">
        <f t="shared" si="1"/>
        <v>1.2828076428120097</v>
      </c>
      <c r="H22" s="57">
        <v>12052</v>
      </c>
      <c r="I22" s="58">
        <f t="shared" si="0"/>
        <v>-3.4766013939595108</v>
      </c>
    </row>
    <row r="23" spans="1:9" ht="18" customHeight="1">
      <c r="A23" s="108"/>
      <c r="B23" s="108"/>
      <c r="C23" s="56" t="s">
        <v>6</v>
      </c>
      <c r="D23" s="56"/>
      <c r="E23" s="56"/>
      <c r="F23" s="57">
        <v>219969</v>
      </c>
      <c r="G23" s="58">
        <f t="shared" si="1"/>
        <v>24.256676212646347</v>
      </c>
      <c r="H23" s="57">
        <v>139235</v>
      </c>
      <c r="I23" s="58">
        <f t="shared" si="0"/>
        <v>57.983983912091077</v>
      </c>
    </row>
    <row r="24" spans="1:9" ht="18" customHeight="1">
      <c r="A24" s="108"/>
      <c r="B24" s="108"/>
      <c r="C24" s="56" t="s">
        <v>31</v>
      </c>
      <c r="D24" s="56"/>
      <c r="E24" s="56"/>
      <c r="F24" s="57">
        <v>2872</v>
      </c>
      <c r="G24" s="58">
        <f t="shared" si="1"/>
        <v>0.3167045087385964</v>
      </c>
      <c r="H24" s="57">
        <v>4887</v>
      </c>
      <c r="I24" s="58">
        <f t="shared" si="0"/>
        <v>-41.231839574381013</v>
      </c>
    </row>
    <row r="25" spans="1:9" ht="18" customHeight="1">
      <c r="A25" s="108"/>
      <c r="B25" s="108"/>
      <c r="C25" s="56" t="s">
        <v>7</v>
      </c>
      <c r="D25" s="56"/>
      <c r="E25" s="56"/>
      <c r="F25" s="57">
        <v>118011</v>
      </c>
      <c r="G25" s="58">
        <f t="shared" si="1"/>
        <v>13.013445606110896</v>
      </c>
      <c r="H25" s="57">
        <v>103028</v>
      </c>
      <c r="I25" s="58">
        <f t="shared" si="0"/>
        <v>14.542648600380481</v>
      </c>
    </row>
    <row r="26" spans="1:9" ht="18" customHeight="1">
      <c r="A26" s="108"/>
      <c r="B26" s="108"/>
      <c r="C26" s="56" t="s">
        <v>8</v>
      </c>
      <c r="D26" s="56"/>
      <c r="E26" s="56"/>
      <c r="F26" s="57">
        <v>61859</v>
      </c>
      <c r="G26" s="58">
        <f t="shared" si="1"/>
        <v>6.8213872583777269</v>
      </c>
      <c r="H26" s="57">
        <v>63605</v>
      </c>
      <c r="I26" s="58">
        <f t="shared" si="0"/>
        <v>-2.7450672116971941</v>
      </c>
    </row>
    <row r="27" spans="1:9" ht="18" customHeight="1">
      <c r="A27" s="108"/>
      <c r="B27" s="108"/>
      <c r="C27" s="56" t="s">
        <v>9</v>
      </c>
      <c r="D27" s="56"/>
      <c r="E27" s="56"/>
      <c r="F27" s="57">
        <f>SUM(F9,F20:F26)</f>
        <v>906839</v>
      </c>
      <c r="G27" s="58">
        <f t="shared" si="1"/>
        <v>100</v>
      </c>
      <c r="H27" s="57">
        <f>SUM(H9,H20:H26)</f>
        <v>802279</v>
      </c>
      <c r="I27" s="58">
        <f t="shared" si="0"/>
        <v>13.032872604168876</v>
      </c>
    </row>
    <row r="28" spans="1:9" ht="18" customHeight="1">
      <c r="A28" s="108"/>
      <c r="B28" s="108" t="s">
        <v>88</v>
      </c>
      <c r="C28" s="64" t="s">
        <v>10</v>
      </c>
      <c r="D28" s="56"/>
      <c r="E28" s="56"/>
      <c r="F28" s="57">
        <v>371514</v>
      </c>
      <c r="G28" s="58">
        <f t="shared" ref="G28:G45" si="2">F28/$F$45*100</f>
        <v>43.522889951570164</v>
      </c>
      <c r="H28" s="57">
        <v>375633</v>
      </c>
      <c r="I28" s="58">
        <f t="shared" si="0"/>
        <v>-1.0965490252453858</v>
      </c>
    </row>
    <row r="29" spans="1:9" ht="18" customHeight="1">
      <c r="A29" s="108"/>
      <c r="B29" s="108"/>
      <c r="C29" s="66"/>
      <c r="D29" s="56" t="s">
        <v>11</v>
      </c>
      <c r="E29" s="56"/>
      <c r="F29" s="57">
        <v>222261</v>
      </c>
      <c r="G29" s="58">
        <f t="shared" si="2"/>
        <v>26.037891017635772</v>
      </c>
      <c r="H29" s="57">
        <v>223136</v>
      </c>
      <c r="I29" s="58">
        <f t="shared" si="0"/>
        <v>-0.39213753047468991</v>
      </c>
    </row>
    <row r="30" spans="1:9" ht="18" customHeight="1">
      <c r="A30" s="108"/>
      <c r="B30" s="108"/>
      <c r="C30" s="66"/>
      <c r="D30" s="56" t="s">
        <v>32</v>
      </c>
      <c r="E30" s="56"/>
      <c r="F30" s="57">
        <v>27043</v>
      </c>
      <c r="G30" s="58">
        <f t="shared" si="2"/>
        <v>3.1680892589789669</v>
      </c>
      <c r="H30" s="57">
        <v>26957</v>
      </c>
      <c r="I30" s="58">
        <f t="shared" si="0"/>
        <v>0.31902659791520627</v>
      </c>
    </row>
    <row r="31" spans="1:9" ht="18" customHeight="1">
      <c r="A31" s="108"/>
      <c r="B31" s="108"/>
      <c r="C31" s="65"/>
      <c r="D31" s="56" t="s">
        <v>12</v>
      </c>
      <c r="E31" s="56"/>
      <c r="F31" s="57">
        <v>122210</v>
      </c>
      <c r="G31" s="58">
        <f t="shared" si="2"/>
        <v>14.316909674955426</v>
      </c>
      <c r="H31" s="57">
        <v>125540</v>
      </c>
      <c r="I31" s="58">
        <f t="shared" si="0"/>
        <v>-2.6525410227815849</v>
      </c>
    </row>
    <row r="32" spans="1:9" ht="18" customHeight="1">
      <c r="A32" s="108"/>
      <c r="B32" s="108"/>
      <c r="C32" s="64" t="s">
        <v>13</v>
      </c>
      <c r="D32" s="56"/>
      <c r="E32" s="56"/>
      <c r="F32" s="57">
        <v>302813</v>
      </c>
      <c r="G32" s="58">
        <f t="shared" si="2"/>
        <v>35.474563205975592</v>
      </c>
      <c r="H32" s="57">
        <v>232764</v>
      </c>
      <c r="I32" s="58">
        <f t="shared" si="0"/>
        <v>30.0944304102009</v>
      </c>
    </row>
    <row r="33" spans="1:9" ht="18" customHeight="1">
      <c r="A33" s="108"/>
      <c r="B33" s="108"/>
      <c r="C33" s="66"/>
      <c r="D33" s="56" t="s">
        <v>14</v>
      </c>
      <c r="E33" s="56"/>
      <c r="F33" s="57">
        <v>28521</v>
      </c>
      <c r="G33" s="58">
        <f t="shared" si="2"/>
        <v>3.3412370578463602</v>
      </c>
      <c r="H33" s="57">
        <v>24746</v>
      </c>
      <c r="I33" s="58">
        <f t="shared" si="0"/>
        <v>15.254990705568572</v>
      </c>
    </row>
    <row r="34" spans="1:9" ht="18" customHeight="1">
      <c r="A34" s="108"/>
      <c r="B34" s="108"/>
      <c r="C34" s="66"/>
      <c r="D34" s="56" t="s">
        <v>33</v>
      </c>
      <c r="E34" s="56"/>
      <c r="F34" s="57">
        <v>4629</v>
      </c>
      <c r="G34" s="58">
        <f t="shared" si="2"/>
        <v>0.54228765964625369</v>
      </c>
      <c r="H34" s="57">
        <v>4528</v>
      </c>
      <c r="I34" s="58">
        <f t="shared" si="0"/>
        <v>2.2305653710247286</v>
      </c>
    </row>
    <row r="35" spans="1:9" ht="18" customHeight="1">
      <c r="A35" s="108"/>
      <c r="B35" s="108"/>
      <c r="C35" s="66"/>
      <c r="D35" s="56" t="s">
        <v>34</v>
      </c>
      <c r="E35" s="56"/>
      <c r="F35" s="57">
        <v>242009</v>
      </c>
      <c r="G35" s="58">
        <f t="shared" si="2"/>
        <v>28.351370538632576</v>
      </c>
      <c r="H35" s="57">
        <v>179702</v>
      </c>
      <c r="I35" s="58">
        <f t="shared" si="0"/>
        <v>34.672402087901077</v>
      </c>
    </row>
    <row r="36" spans="1:9" ht="18" customHeight="1">
      <c r="A36" s="108"/>
      <c r="B36" s="108"/>
      <c r="C36" s="66"/>
      <c r="D36" s="56" t="s">
        <v>35</v>
      </c>
      <c r="E36" s="56"/>
      <c r="F36" s="57">
        <v>11600</v>
      </c>
      <c r="G36" s="58">
        <f t="shared" si="2"/>
        <v>1.358940775955183</v>
      </c>
      <c r="H36" s="57">
        <v>12643</v>
      </c>
      <c r="I36" s="58">
        <f t="shared" si="0"/>
        <v>-8.2496242980305325</v>
      </c>
    </row>
    <row r="37" spans="1:9" ht="18" customHeight="1">
      <c r="A37" s="108"/>
      <c r="B37" s="108"/>
      <c r="C37" s="66"/>
      <c r="D37" s="56" t="s">
        <v>15</v>
      </c>
      <c r="E37" s="56"/>
      <c r="F37" s="57">
        <v>13628</v>
      </c>
      <c r="G37" s="58">
        <f t="shared" si="2"/>
        <v>1.5965211116135545</v>
      </c>
      <c r="H37" s="57">
        <v>8148</v>
      </c>
      <c r="I37" s="58">
        <f t="shared" si="0"/>
        <v>67.255768286696124</v>
      </c>
    </row>
    <row r="38" spans="1:9" ht="18" customHeight="1">
      <c r="A38" s="108"/>
      <c r="B38" s="108"/>
      <c r="C38" s="65"/>
      <c r="D38" s="56" t="s">
        <v>36</v>
      </c>
      <c r="E38" s="56"/>
      <c r="F38" s="57">
        <v>2425</v>
      </c>
      <c r="G38" s="58">
        <f t="shared" si="2"/>
        <v>0.2840889122147689</v>
      </c>
      <c r="H38" s="57">
        <v>2997</v>
      </c>
      <c r="I38" s="58">
        <f t="shared" si="0"/>
        <v>-19.085752419085754</v>
      </c>
    </row>
    <row r="39" spans="1:9" ht="18" customHeight="1">
      <c r="A39" s="108"/>
      <c r="B39" s="108"/>
      <c r="C39" s="64" t="s">
        <v>16</v>
      </c>
      <c r="D39" s="56"/>
      <c r="E39" s="56"/>
      <c r="F39" s="57">
        <v>179279</v>
      </c>
      <c r="G39" s="58">
        <f t="shared" si="2"/>
        <v>21.002546842454247</v>
      </c>
      <c r="H39" s="57">
        <v>161309</v>
      </c>
      <c r="I39" s="58">
        <f t="shared" si="0"/>
        <v>11.140109975264867</v>
      </c>
    </row>
    <row r="40" spans="1:9" ht="18" customHeight="1">
      <c r="A40" s="108"/>
      <c r="B40" s="108"/>
      <c r="C40" s="66"/>
      <c r="D40" s="64" t="s">
        <v>17</v>
      </c>
      <c r="E40" s="56"/>
      <c r="F40" s="57">
        <v>165986</v>
      </c>
      <c r="G40" s="58">
        <f t="shared" si="2"/>
        <v>19.445271003249744</v>
      </c>
      <c r="H40" s="57">
        <v>153331</v>
      </c>
      <c r="I40" s="58">
        <f t="shared" si="0"/>
        <v>8.2533864645766286</v>
      </c>
    </row>
    <row r="41" spans="1:9" ht="18" customHeight="1">
      <c r="A41" s="108"/>
      <c r="B41" s="108"/>
      <c r="C41" s="66"/>
      <c r="D41" s="66"/>
      <c r="E41" s="60" t="s">
        <v>91</v>
      </c>
      <c r="F41" s="57">
        <v>128420</v>
      </c>
      <c r="G41" s="58">
        <f t="shared" si="2"/>
        <v>15.044411590359019</v>
      </c>
      <c r="H41" s="57">
        <v>112878</v>
      </c>
      <c r="I41" s="61">
        <f t="shared" si="0"/>
        <v>13.768847782561711</v>
      </c>
    </row>
    <row r="42" spans="1:9" ht="18" customHeight="1">
      <c r="A42" s="108"/>
      <c r="B42" s="108"/>
      <c r="C42" s="66"/>
      <c r="D42" s="65"/>
      <c r="E42" s="50" t="s">
        <v>37</v>
      </c>
      <c r="F42" s="57">
        <v>37566</v>
      </c>
      <c r="G42" s="58">
        <f t="shared" si="2"/>
        <v>4.4008594128907248</v>
      </c>
      <c r="H42" s="57">
        <v>40453</v>
      </c>
      <c r="I42" s="61">
        <f t="shared" si="0"/>
        <v>-7.136677131485925</v>
      </c>
    </row>
    <row r="43" spans="1:9" ht="18" customHeight="1">
      <c r="A43" s="108"/>
      <c r="B43" s="108"/>
      <c r="C43" s="66"/>
      <c r="D43" s="56" t="s">
        <v>38</v>
      </c>
      <c r="E43" s="56"/>
      <c r="F43" s="57">
        <v>13293</v>
      </c>
      <c r="G43" s="58">
        <f t="shared" si="2"/>
        <v>1.5572758392045041</v>
      </c>
      <c r="H43" s="57">
        <v>7978</v>
      </c>
      <c r="I43" s="61">
        <f t="shared" si="0"/>
        <v>66.62070694409627</v>
      </c>
    </row>
    <row r="44" spans="1:9" ht="18" customHeight="1">
      <c r="A44" s="108"/>
      <c r="B44" s="108"/>
      <c r="C44" s="65"/>
      <c r="D44" s="56" t="s">
        <v>39</v>
      </c>
      <c r="E44" s="56"/>
      <c r="F44" s="57">
        <v>0</v>
      </c>
      <c r="G44" s="58">
        <v>0</v>
      </c>
      <c r="H44" s="57">
        <v>0</v>
      </c>
      <c r="I44" s="58">
        <v>0</v>
      </c>
    </row>
    <row r="45" spans="1:9" ht="18" customHeight="1">
      <c r="A45" s="108"/>
      <c r="B45" s="108"/>
      <c r="C45" s="50" t="s">
        <v>18</v>
      </c>
      <c r="D45" s="50"/>
      <c r="E45" s="50"/>
      <c r="F45" s="57">
        <f>SUM(F28,F32,F39)</f>
        <v>853606</v>
      </c>
      <c r="G45" s="58">
        <f t="shared" si="2"/>
        <v>100</v>
      </c>
      <c r="H45" s="57">
        <f>SUM(H28,H32,H39)</f>
        <v>769706</v>
      </c>
      <c r="I45" s="58">
        <f t="shared" si="0"/>
        <v>10.900265815779008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22" activePane="bottomRight" state="frozen"/>
      <selection activeCell="L8" sqref="L8"/>
      <selection pane="topRight" activeCell="L8" sqref="L8"/>
      <selection pane="bottomLeft" activeCell="L8" sqref="L8"/>
      <selection pane="bottomRight" activeCell="C2" sqref="C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257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30" t="s">
        <v>115</v>
      </c>
      <c r="B7" s="64" t="s">
        <v>116</v>
      </c>
      <c r="C7" s="56"/>
      <c r="D7" s="70" t="s">
        <v>117</v>
      </c>
      <c r="E7" s="75">
        <v>789071</v>
      </c>
      <c r="F7" s="38">
        <v>805010</v>
      </c>
      <c r="G7" s="38">
        <v>782108</v>
      </c>
      <c r="H7" s="38">
        <v>802279</v>
      </c>
      <c r="I7" s="38">
        <v>906839</v>
      </c>
    </row>
    <row r="8" spans="1:9" ht="27" customHeight="1">
      <c r="A8" s="108"/>
      <c r="B8" s="85"/>
      <c r="C8" s="56" t="s">
        <v>118</v>
      </c>
      <c r="D8" s="70" t="s">
        <v>41</v>
      </c>
      <c r="E8" s="76">
        <v>475813</v>
      </c>
      <c r="F8" s="76">
        <v>478049</v>
      </c>
      <c r="G8" s="76">
        <v>480376</v>
      </c>
      <c r="H8" s="76">
        <v>481601</v>
      </c>
      <c r="I8" s="77">
        <v>487545</v>
      </c>
    </row>
    <row r="9" spans="1:9" ht="27" customHeight="1">
      <c r="A9" s="108"/>
      <c r="B9" s="56" t="s">
        <v>119</v>
      </c>
      <c r="C9" s="56"/>
      <c r="D9" s="70"/>
      <c r="E9" s="76">
        <v>762376</v>
      </c>
      <c r="F9" s="76">
        <v>786055</v>
      </c>
      <c r="G9" s="76">
        <v>759063</v>
      </c>
      <c r="H9" s="76">
        <v>769706</v>
      </c>
      <c r="I9" s="78">
        <v>853606</v>
      </c>
    </row>
    <row r="10" spans="1:9" ht="27" customHeight="1">
      <c r="A10" s="108"/>
      <c r="B10" s="56" t="s">
        <v>120</v>
      </c>
      <c r="C10" s="56"/>
      <c r="D10" s="70"/>
      <c r="E10" s="76">
        <v>26694</v>
      </c>
      <c r="F10" s="76">
        <v>18955</v>
      </c>
      <c r="G10" s="76">
        <v>23045</v>
      </c>
      <c r="H10" s="76">
        <v>32573</v>
      </c>
      <c r="I10" s="78">
        <v>53233</v>
      </c>
    </row>
    <row r="11" spans="1:9" ht="27" customHeight="1">
      <c r="A11" s="108"/>
      <c r="B11" s="56" t="s">
        <v>121</v>
      </c>
      <c r="C11" s="56"/>
      <c r="D11" s="70"/>
      <c r="E11" s="76">
        <v>21352</v>
      </c>
      <c r="F11" s="76">
        <v>15485</v>
      </c>
      <c r="G11" s="76">
        <v>18355</v>
      </c>
      <c r="H11" s="76">
        <v>25924</v>
      </c>
      <c r="I11" s="78">
        <v>34363</v>
      </c>
    </row>
    <row r="12" spans="1:9" ht="27" customHeight="1">
      <c r="A12" s="108"/>
      <c r="B12" s="56" t="s">
        <v>122</v>
      </c>
      <c r="C12" s="56"/>
      <c r="D12" s="70"/>
      <c r="E12" s="76">
        <v>5343</v>
      </c>
      <c r="F12" s="76">
        <v>3470</v>
      </c>
      <c r="G12" s="76">
        <v>4690</v>
      </c>
      <c r="H12" s="76">
        <v>6650</v>
      </c>
      <c r="I12" s="78">
        <v>18870</v>
      </c>
    </row>
    <row r="13" spans="1:9" ht="27" customHeight="1">
      <c r="A13" s="108"/>
      <c r="B13" s="56" t="s">
        <v>123</v>
      </c>
      <c r="C13" s="56"/>
      <c r="D13" s="70"/>
      <c r="E13" s="76">
        <v>748</v>
      </c>
      <c r="F13" s="76">
        <v>-1873</v>
      </c>
      <c r="G13" s="76">
        <v>1220</v>
      </c>
      <c r="H13" s="76">
        <v>1959</v>
      </c>
      <c r="I13" s="78">
        <v>12220</v>
      </c>
    </row>
    <row r="14" spans="1:9" ht="27" customHeight="1">
      <c r="A14" s="108"/>
      <c r="B14" s="56" t="s">
        <v>124</v>
      </c>
      <c r="C14" s="56"/>
      <c r="D14" s="70"/>
      <c r="E14" s="76">
        <v>0</v>
      </c>
      <c r="F14" s="76">
        <v>0</v>
      </c>
      <c r="G14" s="76">
        <v>0</v>
      </c>
      <c r="H14" s="76">
        <v>0</v>
      </c>
      <c r="I14" s="78">
        <v>0</v>
      </c>
    </row>
    <row r="15" spans="1:9" ht="27" customHeight="1">
      <c r="A15" s="108"/>
      <c r="B15" s="56" t="s">
        <v>125</v>
      </c>
      <c r="C15" s="56"/>
      <c r="D15" s="70"/>
      <c r="E15" s="76">
        <v>764</v>
      </c>
      <c r="F15" s="76">
        <v>-1861</v>
      </c>
      <c r="G15" s="76">
        <v>1223</v>
      </c>
      <c r="H15" s="76">
        <v>1958</v>
      </c>
      <c r="I15" s="78">
        <v>12170</v>
      </c>
    </row>
    <row r="16" spans="1:9" ht="27" customHeight="1">
      <c r="A16" s="108"/>
      <c r="B16" s="56" t="s">
        <v>126</v>
      </c>
      <c r="C16" s="56"/>
      <c r="D16" s="70" t="s">
        <v>42</v>
      </c>
      <c r="E16" s="76">
        <v>75833</v>
      </c>
      <c r="F16" s="76">
        <v>79928</v>
      </c>
      <c r="G16" s="76">
        <v>72660</v>
      </c>
      <c r="H16" s="76">
        <v>63451</v>
      </c>
      <c r="I16" s="78">
        <v>69890</v>
      </c>
    </row>
    <row r="17" spans="1:9" ht="27" customHeight="1">
      <c r="A17" s="108"/>
      <c r="B17" s="56" t="s">
        <v>127</v>
      </c>
      <c r="C17" s="56"/>
      <c r="D17" s="70" t="s">
        <v>43</v>
      </c>
      <c r="E17" s="76">
        <v>59750</v>
      </c>
      <c r="F17" s="76">
        <v>53223</v>
      </c>
      <c r="G17" s="76">
        <v>38760</v>
      </c>
      <c r="H17" s="76">
        <v>39425</v>
      </c>
      <c r="I17" s="78">
        <v>37581</v>
      </c>
    </row>
    <row r="18" spans="1:9" ht="27" customHeight="1">
      <c r="A18" s="108"/>
      <c r="B18" s="56" t="s">
        <v>128</v>
      </c>
      <c r="C18" s="56"/>
      <c r="D18" s="70" t="s">
        <v>44</v>
      </c>
      <c r="E18" s="76">
        <v>1636543</v>
      </c>
      <c r="F18" s="76">
        <v>1622294</v>
      </c>
      <c r="G18" s="76">
        <v>1603161</v>
      </c>
      <c r="H18" s="76">
        <v>1591727</v>
      </c>
      <c r="I18" s="78">
        <v>1596663</v>
      </c>
    </row>
    <row r="19" spans="1:9" ht="27" customHeight="1">
      <c r="A19" s="108"/>
      <c r="B19" s="56" t="s">
        <v>129</v>
      </c>
      <c r="C19" s="56"/>
      <c r="D19" s="70" t="s">
        <v>130</v>
      </c>
      <c r="E19" s="76">
        <f>E17+E18-E16</f>
        <v>1620460</v>
      </c>
      <c r="F19" s="76">
        <f>F17+F18-F16</f>
        <v>1595589</v>
      </c>
      <c r="G19" s="76">
        <f>G17+G18-G16</f>
        <v>1569261</v>
      </c>
      <c r="H19" s="76">
        <f>H17+H18-H16</f>
        <v>1567701</v>
      </c>
      <c r="I19" s="76">
        <f>I17+I18-I16</f>
        <v>1564354</v>
      </c>
    </row>
    <row r="20" spans="1:9" ht="27" customHeight="1">
      <c r="A20" s="108"/>
      <c r="B20" s="56" t="s">
        <v>131</v>
      </c>
      <c r="C20" s="56"/>
      <c r="D20" s="70" t="s">
        <v>132</v>
      </c>
      <c r="E20" s="79">
        <f>E18/E8</f>
        <v>3.4394667653048572</v>
      </c>
      <c r="F20" s="79">
        <f>F18/F8</f>
        <v>3.3935726254003251</v>
      </c>
      <c r="G20" s="79">
        <f>G18/G8</f>
        <v>3.3373045281196396</v>
      </c>
      <c r="H20" s="79">
        <f>H18/H8</f>
        <v>3.3050741173710185</v>
      </c>
      <c r="I20" s="79">
        <f>I18/I8</f>
        <v>3.2749038550287666</v>
      </c>
    </row>
    <row r="21" spans="1:9" ht="27" customHeight="1">
      <c r="A21" s="108"/>
      <c r="B21" s="56" t="s">
        <v>133</v>
      </c>
      <c r="C21" s="56"/>
      <c r="D21" s="70" t="s">
        <v>134</v>
      </c>
      <c r="E21" s="79">
        <f>E19/E8</f>
        <v>3.4056656711775424</v>
      </c>
      <c r="F21" s="79">
        <f>F19/F8</f>
        <v>3.3377101510514611</v>
      </c>
      <c r="G21" s="79">
        <f>G19/G8</f>
        <v>3.2667348077339415</v>
      </c>
      <c r="H21" s="79">
        <f>H19/H8</f>
        <v>3.2551863472044285</v>
      </c>
      <c r="I21" s="79">
        <f>I19/I8</f>
        <v>3.2086351003497113</v>
      </c>
    </row>
    <row r="22" spans="1:9" ht="27" customHeight="1">
      <c r="A22" s="108"/>
      <c r="B22" s="56" t="s">
        <v>135</v>
      </c>
      <c r="C22" s="56"/>
      <c r="D22" s="70" t="s">
        <v>136</v>
      </c>
      <c r="E22" s="76">
        <f>E18/E24*1000000</f>
        <v>992941.29210636963</v>
      </c>
      <c r="F22" s="76">
        <f>F18/F24*1000000</f>
        <v>984295.98277369479</v>
      </c>
      <c r="G22" s="76">
        <f>G18/G24*1000000</f>
        <v>972687.3994722655</v>
      </c>
      <c r="H22" s="76">
        <f>H18/H24*1000000</f>
        <v>965750.03776900168</v>
      </c>
      <c r="I22" s="76">
        <f>I18/I24*1000000</f>
        <v>1005293.2272882962</v>
      </c>
    </row>
    <row r="23" spans="1:9" ht="27" customHeight="1">
      <c r="A23" s="108"/>
      <c r="B23" s="56" t="s">
        <v>137</v>
      </c>
      <c r="C23" s="56"/>
      <c r="D23" s="70" t="s">
        <v>138</v>
      </c>
      <c r="E23" s="76">
        <f>E19/E24*1000000</f>
        <v>983183.23820803221</v>
      </c>
      <c r="F23" s="76">
        <f>F19/F24*1000000</f>
        <v>968093.23270498251</v>
      </c>
      <c r="G23" s="76">
        <f>G19/G24*1000000</f>
        <v>952119.22020511143</v>
      </c>
      <c r="H23" s="76">
        <f>H19/H24*1000000</f>
        <v>951172.71992025129</v>
      </c>
      <c r="I23" s="76">
        <f>I19/I24*1000000</f>
        <v>984950.78878971655</v>
      </c>
    </row>
    <row r="24" spans="1:9" ht="27" customHeight="1">
      <c r="A24" s="108"/>
      <c r="B24" s="80" t="s">
        <v>139</v>
      </c>
      <c r="C24" s="81"/>
      <c r="D24" s="70" t="s">
        <v>140</v>
      </c>
      <c r="E24" s="76">
        <v>1648177</v>
      </c>
      <c r="F24" s="76">
        <f>E24</f>
        <v>1648177</v>
      </c>
      <c r="G24" s="76">
        <f>F24</f>
        <v>1648177</v>
      </c>
      <c r="H24" s="78">
        <f>G24</f>
        <v>1648177</v>
      </c>
      <c r="I24" s="77">
        <v>1588256</v>
      </c>
    </row>
    <row r="25" spans="1:9" ht="27" customHeight="1">
      <c r="A25" s="108"/>
      <c r="B25" s="50" t="s">
        <v>141</v>
      </c>
      <c r="C25" s="50"/>
      <c r="D25" s="50"/>
      <c r="E25" s="76">
        <v>476564</v>
      </c>
      <c r="F25" s="76">
        <v>475495</v>
      </c>
      <c r="G25" s="76">
        <v>475587</v>
      </c>
      <c r="H25" s="76">
        <v>475775</v>
      </c>
      <c r="I25" s="57">
        <v>481691</v>
      </c>
    </row>
    <row r="26" spans="1:9" ht="27" customHeight="1">
      <c r="A26" s="108"/>
      <c r="B26" s="50" t="s">
        <v>142</v>
      </c>
      <c r="C26" s="50"/>
      <c r="D26" s="50"/>
      <c r="E26" s="82">
        <v>0.33300000000000002</v>
      </c>
      <c r="F26" s="82">
        <v>0.34300000000000003</v>
      </c>
      <c r="G26" s="82">
        <v>0.34699999999999998</v>
      </c>
      <c r="H26" s="82">
        <v>0.35148000000000001</v>
      </c>
      <c r="I26" s="83">
        <v>0.35338000000000003</v>
      </c>
    </row>
    <row r="27" spans="1:9" ht="27" customHeight="1">
      <c r="A27" s="108"/>
      <c r="B27" s="50" t="s">
        <v>143</v>
      </c>
      <c r="C27" s="50"/>
      <c r="D27" s="50"/>
      <c r="E27" s="61">
        <v>1.1000000000000001</v>
      </c>
      <c r="F27" s="61">
        <v>0.7</v>
      </c>
      <c r="G27" s="61">
        <v>1</v>
      </c>
      <c r="H27" s="61">
        <v>1.4</v>
      </c>
      <c r="I27" s="58">
        <v>3.9</v>
      </c>
    </row>
    <row r="28" spans="1:9" ht="27" customHeight="1">
      <c r="A28" s="108"/>
      <c r="B28" s="50" t="s">
        <v>144</v>
      </c>
      <c r="C28" s="50"/>
      <c r="D28" s="50"/>
      <c r="E28" s="61">
        <v>97</v>
      </c>
      <c r="F28" s="61">
        <v>97.6</v>
      </c>
      <c r="G28" s="61">
        <v>98.2</v>
      </c>
      <c r="H28" s="61">
        <v>97.9</v>
      </c>
      <c r="I28" s="58">
        <v>97.6</v>
      </c>
    </row>
    <row r="29" spans="1:9" ht="27" customHeight="1">
      <c r="A29" s="108"/>
      <c r="B29" s="50" t="s">
        <v>145</v>
      </c>
      <c r="C29" s="50"/>
      <c r="D29" s="50"/>
      <c r="E29" s="61">
        <v>31.3</v>
      </c>
      <c r="F29" s="61">
        <v>31.5</v>
      </c>
      <c r="G29" s="61">
        <v>32</v>
      </c>
      <c r="H29" s="61">
        <v>31.9</v>
      </c>
      <c r="I29" s="58">
        <v>28.8</v>
      </c>
    </row>
    <row r="30" spans="1:9" ht="27" customHeight="1">
      <c r="A30" s="108"/>
      <c r="B30" s="130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61">
        <v>0</v>
      </c>
      <c r="I30" s="58">
        <v>0</v>
      </c>
    </row>
    <row r="31" spans="1:9" ht="27" customHeight="1">
      <c r="A31" s="108"/>
      <c r="B31" s="108"/>
      <c r="C31" s="50" t="s">
        <v>148</v>
      </c>
      <c r="D31" s="50"/>
      <c r="E31" s="61">
        <v>0</v>
      </c>
      <c r="F31" s="61">
        <v>0</v>
      </c>
      <c r="G31" s="61">
        <v>0</v>
      </c>
      <c r="H31" s="61">
        <v>0</v>
      </c>
      <c r="I31" s="58">
        <v>0</v>
      </c>
    </row>
    <row r="32" spans="1:9" ht="27" customHeight="1">
      <c r="A32" s="108"/>
      <c r="B32" s="108"/>
      <c r="C32" s="50" t="s">
        <v>149</v>
      </c>
      <c r="D32" s="50"/>
      <c r="E32" s="61">
        <v>13.8</v>
      </c>
      <c r="F32" s="61">
        <v>12.8</v>
      </c>
      <c r="G32" s="61">
        <v>12.2</v>
      </c>
      <c r="H32" s="61">
        <v>11.7</v>
      </c>
      <c r="I32" s="58">
        <v>11.5</v>
      </c>
    </row>
    <row r="33" spans="1:9" ht="27" customHeight="1">
      <c r="A33" s="108"/>
      <c r="B33" s="108"/>
      <c r="C33" s="50" t="s">
        <v>150</v>
      </c>
      <c r="D33" s="50"/>
      <c r="E33" s="61">
        <v>220.5</v>
      </c>
      <c r="F33" s="61">
        <v>219.9</v>
      </c>
      <c r="G33" s="61">
        <v>216.8</v>
      </c>
      <c r="H33" s="61">
        <v>217.7</v>
      </c>
      <c r="I33" s="84">
        <v>212.1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20" activePane="bottomRight" state="frozen"/>
      <selection activeCell="L8" sqref="L8"/>
      <selection pane="topRight" activeCell="L8" sqref="L8"/>
      <selection pane="bottomLeft" activeCell="L8" sqref="L8"/>
      <selection pane="bottomRight" activeCell="F30" sqref="F30:I4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257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22" t="s">
        <v>48</v>
      </c>
      <c r="B6" s="123"/>
      <c r="C6" s="123"/>
      <c r="D6" s="123"/>
      <c r="E6" s="124"/>
      <c r="F6" s="114" t="s">
        <v>258</v>
      </c>
      <c r="G6" s="114"/>
      <c r="H6" s="114" t="s">
        <v>259</v>
      </c>
      <c r="I6" s="114"/>
      <c r="J6" s="115"/>
      <c r="K6" s="114"/>
      <c r="L6" s="114"/>
      <c r="M6" s="114"/>
      <c r="N6" s="114"/>
      <c r="O6" s="114"/>
    </row>
    <row r="7" spans="1:25" ht="15.95" customHeight="1">
      <c r="A7" s="123"/>
      <c r="B7" s="123"/>
      <c r="C7" s="123"/>
      <c r="D7" s="123"/>
      <c r="E7" s="124"/>
      <c r="F7" s="86" t="s">
        <v>237</v>
      </c>
      <c r="G7" s="86" t="s">
        <v>248</v>
      </c>
      <c r="H7" s="86" t="s">
        <v>237</v>
      </c>
      <c r="I7" s="87" t="s">
        <v>246</v>
      </c>
      <c r="J7" s="106" t="s">
        <v>237</v>
      </c>
      <c r="K7" s="87" t="s">
        <v>246</v>
      </c>
      <c r="L7" s="86" t="s">
        <v>237</v>
      </c>
      <c r="M7" s="87" t="s">
        <v>246</v>
      </c>
      <c r="N7" s="86" t="s">
        <v>237</v>
      </c>
      <c r="O7" s="87" t="s">
        <v>246</v>
      </c>
    </row>
    <row r="8" spans="1:25" ht="15.95" customHeight="1">
      <c r="A8" s="120" t="s">
        <v>82</v>
      </c>
      <c r="B8" s="64" t="s">
        <v>49</v>
      </c>
      <c r="C8" s="56"/>
      <c r="D8" s="56"/>
      <c r="E8" s="99" t="s">
        <v>40</v>
      </c>
      <c r="F8" s="107">
        <v>20023</v>
      </c>
      <c r="G8" s="107">
        <v>19672</v>
      </c>
      <c r="H8" s="107">
        <v>1020</v>
      </c>
      <c r="I8" s="107">
        <v>1151</v>
      </c>
      <c r="J8" s="104"/>
      <c r="K8" s="57"/>
      <c r="L8" s="57"/>
      <c r="M8" s="57"/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20"/>
      <c r="B9" s="66"/>
      <c r="C9" s="56" t="s">
        <v>50</v>
      </c>
      <c r="D9" s="56"/>
      <c r="E9" s="99" t="s">
        <v>41</v>
      </c>
      <c r="F9" s="107">
        <v>19654</v>
      </c>
      <c r="G9" s="107">
        <v>19672</v>
      </c>
      <c r="H9" s="107">
        <v>385</v>
      </c>
      <c r="I9" s="107">
        <v>348</v>
      </c>
      <c r="J9" s="104"/>
      <c r="K9" s="57"/>
      <c r="L9" s="57"/>
      <c r="M9" s="57"/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20"/>
      <c r="B10" s="65"/>
      <c r="C10" s="56" t="s">
        <v>51</v>
      </c>
      <c r="D10" s="56"/>
      <c r="E10" s="99" t="s">
        <v>42</v>
      </c>
      <c r="F10" s="107">
        <v>369</v>
      </c>
      <c r="G10" s="107">
        <v>0</v>
      </c>
      <c r="H10" s="107">
        <v>635</v>
      </c>
      <c r="I10" s="107">
        <v>803</v>
      </c>
      <c r="J10" s="102"/>
      <c r="K10" s="71"/>
      <c r="L10" s="57"/>
      <c r="M10" s="57"/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20"/>
      <c r="B11" s="64" t="s">
        <v>52</v>
      </c>
      <c r="C11" s="56"/>
      <c r="D11" s="56"/>
      <c r="E11" s="99" t="s">
        <v>43</v>
      </c>
      <c r="F11" s="107">
        <v>19473</v>
      </c>
      <c r="G11" s="107">
        <v>19317</v>
      </c>
      <c r="H11" s="107">
        <v>448</v>
      </c>
      <c r="I11" s="107">
        <v>1197</v>
      </c>
      <c r="J11" s="104"/>
      <c r="K11" s="57"/>
      <c r="L11" s="57"/>
      <c r="M11" s="57"/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20"/>
      <c r="B12" s="66"/>
      <c r="C12" s="56" t="s">
        <v>53</v>
      </c>
      <c r="D12" s="56"/>
      <c r="E12" s="99" t="s">
        <v>44</v>
      </c>
      <c r="F12" s="107">
        <v>19094</v>
      </c>
      <c r="G12" s="107">
        <v>19317</v>
      </c>
      <c r="H12" s="107">
        <v>448</v>
      </c>
      <c r="I12" s="107">
        <v>530</v>
      </c>
      <c r="J12" s="104"/>
      <c r="K12" s="57"/>
      <c r="L12" s="57"/>
      <c r="M12" s="57"/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20"/>
      <c r="B13" s="65"/>
      <c r="C13" s="56" t="s">
        <v>54</v>
      </c>
      <c r="D13" s="56"/>
      <c r="E13" s="99" t="s">
        <v>45</v>
      </c>
      <c r="F13" s="107">
        <v>379</v>
      </c>
      <c r="G13" s="107">
        <v>0</v>
      </c>
      <c r="H13" s="71">
        <v>0</v>
      </c>
      <c r="I13" s="71">
        <v>666</v>
      </c>
      <c r="J13" s="102"/>
      <c r="K13" s="71"/>
      <c r="L13" s="57"/>
      <c r="M13" s="57"/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20"/>
      <c r="B14" s="56" t="s">
        <v>55</v>
      </c>
      <c r="C14" s="56"/>
      <c r="D14" s="56"/>
      <c r="E14" s="99" t="s">
        <v>152</v>
      </c>
      <c r="F14" s="107">
        <f t="shared" ref="F14:O15" si="0">F9-F12</f>
        <v>560</v>
      </c>
      <c r="G14" s="107">
        <f t="shared" si="0"/>
        <v>355</v>
      </c>
      <c r="H14" s="107">
        <f t="shared" si="0"/>
        <v>-63</v>
      </c>
      <c r="I14" s="107">
        <f t="shared" si="0"/>
        <v>-182</v>
      </c>
      <c r="J14" s="104">
        <f t="shared" si="0"/>
        <v>0</v>
      </c>
      <c r="K14" s="57">
        <f t="shared" si="0"/>
        <v>0</v>
      </c>
      <c r="L14" s="57">
        <f t="shared" si="0"/>
        <v>0</v>
      </c>
      <c r="M14" s="57">
        <f t="shared" si="0"/>
        <v>0</v>
      </c>
      <c r="N14" s="57">
        <f t="shared" si="0"/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20"/>
      <c r="B15" s="56" t="s">
        <v>56</v>
      </c>
      <c r="C15" s="56"/>
      <c r="D15" s="56"/>
      <c r="E15" s="99" t="s">
        <v>153</v>
      </c>
      <c r="F15" s="107">
        <f t="shared" si="0"/>
        <v>-10</v>
      </c>
      <c r="G15" s="107">
        <f t="shared" si="0"/>
        <v>0</v>
      </c>
      <c r="H15" s="107">
        <f t="shared" si="0"/>
        <v>635</v>
      </c>
      <c r="I15" s="107">
        <f t="shared" si="0"/>
        <v>137</v>
      </c>
      <c r="J15" s="104">
        <f t="shared" si="0"/>
        <v>0</v>
      </c>
      <c r="K15" s="57">
        <f t="shared" si="0"/>
        <v>0</v>
      </c>
      <c r="L15" s="57">
        <f t="shared" si="0"/>
        <v>0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20"/>
      <c r="B16" s="56" t="s">
        <v>57</v>
      </c>
      <c r="C16" s="56"/>
      <c r="D16" s="56"/>
      <c r="E16" s="99" t="s">
        <v>154</v>
      </c>
      <c r="F16" s="107">
        <f t="shared" ref="F16:O16" si="1">F8-F11</f>
        <v>550</v>
      </c>
      <c r="G16" s="107">
        <f t="shared" si="1"/>
        <v>355</v>
      </c>
      <c r="H16" s="107">
        <f t="shared" si="1"/>
        <v>572</v>
      </c>
      <c r="I16" s="107">
        <f t="shared" si="1"/>
        <v>-46</v>
      </c>
      <c r="J16" s="104">
        <f t="shared" si="1"/>
        <v>0</v>
      </c>
      <c r="K16" s="57">
        <f t="shared" si="1"/>
        <v>0</v>
      </c>
      <c r="L16" s="57">
        <f t="shared" si="1"/>
        <v>0</v>
      </c>
      <c r="M16" s="57">
        <f t="shared" si="1"/>
        <v>0</v>
      </c>
      <c r="N16" s="57">
        <f t="shared" si="1"/>
        <v>0</v>
      </c>
      <c r="O16" s="57">
        <f t="shared" si="1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20"/>
      <c r="B17" s="56" t="s">
        <v>58</v>
      </c>
      <c r="C17" s="56"/>
      <c r="D17" s="56"/>
      <c r="E17" s="98"/>
      <c r="F17" s="71">
        <v>7067</v>
      </c>
      <c r="G17" s="71">
        <v>7478</v>
      </c>
      <c r="H17" s="71">
        <v>0</v>
      </c>
      <c r="I17" s="71">
        <v>464</v>
      </c>
      <c r="J17" s="104"/>
      <c r="K17" s="57"/>
      <c r="L17" s="57"/>
      <c r="M17" s="57"/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20"/>
      <c r="B18" s="56" t="s">
        <v>59</v>
      </c>
      <c r="C18" s="56"/>
      <c r="D18" s="56"/>
      <c r="E18" s="98"/>
      <c r="F18" s="72">
        <v>0</v>
      </c>
      <c r="G18" s="72">
        <v>0</v>
      </c>
      <c r="H18" s="72">
        <v>0</v>
      </c>
      <c r="I18" s="72">
        <v>0</v>
      </c>
      <c r="J18" s="103"/>
      <c r="K18" s="72"/>
      <c r="L18" s="72"/>
      <c r="M18" s="72"/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20" t="s">
        <v>83</v>
      </c>
      <c r="B19" s="64" t="s">
        <v>60</v>
      </c>
      <c r="C19" s="56"/>
      <c r="D19" s="56"/>
      <c r="E19" s="99"/>
      <c r="F19" s="107">
        <v>1712</v>
      </c>
      <c r="G19" s="107">
        <v>900</v>
      </c>
      <c r="H19" s="107">
        <v>269</v>
      </c>
      <c r="I19" s="107">
        <v>154</v>
      </c>
      <c r="J19" s="104"/>
      <c r="K19" s="57"/>
      <c r="L19" s="57"/>
      <c r="M19" s="57"/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20"/>
      <c r="B20" s="65"/>
      <c r="C20" s="56" t="s">
        <v>61</v>
      </c>
      <c r="D20" s="56"/>
      <c r="E20" s="99"/>
      <c r="F20" s="107">
        <v>485</v>
      </c>
      <c r="G20" s="107">
        <v>240</v>
      </c>
      <c r="H20" s="107">
        <v>47</v>
      </c>
      <c r="I20" s="107">
        <v>100</v>
      </c>
      <c r="J20" s="104"/>
      <c r="K20" s="71"/>
      <c r="L20" s="57"/>
      <c r="M20" s="57"/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20"/>
      <c r="B21" s="85" t="s">
        <v>62</v>
      </c>
      <c r="C21" s="56"/>
      <c r="D21" s="56"/>
      <c r="E21" s="99" t="s">
        <v>155</v>
      </c>
      <c r="F21" s="107">
        <v>1712</v>
      </c>
      <c r="G21" s="107">
        <v>900</v>
      </c>
      <c r="H21" s="107">
        <v>269</v>
      </c>
      <c r="I21" s="107">
        <v>154</v>
      </c>
      <c r="J21" s="104"/>
      <c r="K21" s="57"/>
      <c r="L21" s="57"/>
      <c r="M21" s="57"/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20"/>
      <c r="B22" s="64" t="s">
        <v>63</v>
      </c>
      <c r="C22" s="56"/>
      <c r="D22" s="56"/>
      <c r="E22" s="99" t="s">
        <v>156</v>
      </c>
      <c r="F22" s="107">
        <v>2241</v>
      </c>
      <c r="G22" s="107">
        <v>1320</v>
      </c>
      <c r="H22" s="107">
        <v>143</v>
      </c>
      <c r="I22" s="107">
        <v>161</v>
      </c>
      <c r="J22" s="104"/>
      <c r="K22" s="57"/>
      <c r="L22" s="57"/>
      <c r="M22" s="57"/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20"/>
      <c r="B23" s="65" t="s">
        <v>64</v>
      </c>
      <c r="C23" s="56" t="s">
        <v>65</v>
      </c>
      <c r="D23" s="56"/>
      <c r="E23" s="99"/>
      <c r="F23" s="107">
        <v>677</v>
      </c>
      <c r="G23" s="107">
        <v>724</v>
      </c>
      <c r="H23" s="107">
        <v>72</v>
      </c>
      <c r="I23" s="107">
        <v>60</v>
      </c>
      <c r="J23" s="104"/>
      <c r="K23" s="57"/>
      <c r="L23" s="57"/>
      <c r="M23" s="57"/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20"/>
      <c r="B24" s="56" t="s">
        <v>157</v>
      </c>
      <c r="C24" s="56"/>
      <c r="D24" s="56"/>
      <c r="E24" s="99" t="s">
        <v>158</v>
      </c>
      <c r="F24" s="107">
        <f t="shared" ref="F24:O24" si="2">F21-F22</f>
        <v>-529</v>
      </c>
      <c r="G24" s="107">
        <f t="shared" si="2"/>
        <v>-420</v>
      </c>
      <c r="H24" s="107">
        <f t="shared" si="2"/>
        <v>126</v>
      </c>
      <c r="I24" s="107">
        <f t="shared" si="2"/>
        <v>-7</v>
      </c>
      <c r="J24" s="104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7">
        <f t="shared" si="2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20"/>
      <c r="B25" s="64" t="s">
        <v>66</v>
      </c>
      <c r="C25" s="64"/>
      <c r="D25" s="64"/>
      <c r="E25" s="127" t="s">
        <v>159</v>
      </c>
      <c r="F25" s="112">
        <v>529</v>
      </c>
      <c r="G25" s="112">
        <v>420</v>
      </c>
      <c r="H25" s="112">
        <v>0</v>
      </c>
      <c r="I25" s="112">
        <v>7</v>
      </c>
      <c r="J25" s="118"/>
      <c r="K25" s="112"/>
      <c r="L25" s="112"/>
      <c r="M25" s="112"/>
      <c r="N25" s="112"/>
      <c r="O25" s="112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20"/>
      <c r="B26" s="85" t="s">
        <v>67</v>
      </c>
      <c r="C26" s="85"/>
      <c r="D26" s="85"/>
      <c r="E26" s="128"/>
      <c r="F26" s="113"/>
      <c r="G26" s="113"/>
      <c r="H26" s="113"/>
      <c r="I26" s="113"/>
      <c r="J26" s="119"/>
      <c r="K26" s="113"/>
      <c r="L26" s="113"/>
      <c r="M26" s="113"/>
      <c r="N26" s="113"/>
      <c r="O26" s="113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20"/>
      <c r="B27" s="56" t="s">
        <v>160</v>
      </c>
      <c r="C27" s="56"/>
      <c r="D27" s="56"/>
      <c r="E27" s="99" t="s">
        <v>161</v>
      </c>
      <c r="F27" s="107">
        <f t="shared" ref="F27:O27" si="3">F24+F25</f>
        <v>0</v>
      </c>
      <c r="G27" s="107">
        <f t="shared" si="3"/>
        <v>0</v>
      </c>
      <c r="H27" s="107">
        <f t="shared" si="3"/>
        <v>126</v>
      </c>
      <c r="I27" s="107">
        <f t="shared" si="3"/>
        <v>0</v>
      </c>
      <c r="J27" s="104">
        <f t="shared" si="3"/>
        <v>0</v>
      </c>
      <c r="K27" s="57">
        <f t="shared" si="3"/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25" t="s">
        <v>68</v>
      </c>
      <c r="B30" s="125"/>
      <c r="C30" s="125"/>
      <c r="D30" s="125"/>
      <c r="E30" s="126"/>
      <c r="F30" s="116" t="s">
        <v>260</v>
      </c>
      <c r="G30" s="116"/>
      <c r="H30" s="116" t="s">
        <v>261</v>
      </c>
      <c r="I30" s="116"/>
      <c r="J30" s="117"/>
      <c r="K30" s="116"/>
      <c r="L30" s="116"/>
      <c r="M30" s="116"/>
      <c r="N30" s="116"/>
      <c r="O30" s="116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25"/>
      <c r="B31" s="125"/>
      <c r="C31" s="125"/>
      <c r="D31" s="125"/>
      <c r="E31" s="126"/>
      <c r="F31" s="86" t="s">
        <v>237</v>
      </c>
      <c r="G31" s="87" t="s">
        <v>246</v>
      </c>
      <c r="H31" s="86" t="s">
        <v>237</v>
      </c>
      <c r="I31" s="87" t="s">
        <v>246</v>
      </c>
      <c r="J31" s="106" t="s">
        <v>237</v>
      </c>
      <c r="K31" s="87" t="s">
        <v>246</v>
      </c>
      <c r="L31" s="86" t="s">
        <v>237</v>
      </c>
      <c r="M31" s="87" t="s">
        <v>246</v>
      </c>
      <c r="N31" s="86" t="s">
        <v>237</v>
      </c>
      <c r="O31" s="87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20" t="s">
        <v>84</v>
      </c>
      <c r="B32" s="64" t="s">
        <v>49</v>
      </c>
      <c r="C32" s="56"/>
      <c r="D32" s="56"/>
      <c r="E32" s="99" t="s">
        <v>40</v>
      </c>
      <c r="F32" s="107">
        <v>2246</v>
      </c>
      <c r="G32" s="107">
        <v>2410</v>
      </c>
      <c r="H32" s="107">
        <v>12</v>
      </c>
      <c r="I32" s="107">
        <v>116</v>
      </c>
      <c r="J32" s="104"/>
      <c r="K32" s="57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9"/>
      <c r="B33" s="66"/>
      <c r="C33" s="64" t="s">
        <v>69</v>
      </c>
      <c r="D33" s="56"/>
      <c r="E33" s="99"/>
      <c r="F33" s="107">
        <v>2007</v>
      </c>
      <c r="G33" s="107">
        <v>2112</v>
      </c>
      <c r="H33" s="107">
        <v>11</v>
      </c>
      <c r="I33" s="107">
        <v>114</v>
      </c>
      <c r="J33" s="104"/>
      <c r="K33" s="57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9"/>
      <c r="B34" s="66"/>
      <c r="C34" s="65"/>
      <c r="D34" s="56" t="s">
        <v>70</v>
      </c>
      <c r="E34" s="99"/>
      <c r="F34" s="107">
        <v>2007</v>
      </c>
      <c r="G34" s="107">
        <v>2112</v>
      </c>
      <c r="H34" s="107">
        <v>11</v>
      </c>
      <c r="I34" s="107">
        <v>114</v>
      </c>
      <c r="J34" s="104"/>
      <c r="K34" s="57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9"/>
      <c r="B35" s="65"/>
      <c r="C35" s="85" t="s">
        <v>71</v>
      </c>
      <c r="D35" s="56"/>
      <c r="E35" s="99"/>
      <c r="F35" s="107">
        <v>239</v>
      </c>
      <c r="G35" s="107">
        <v>298</v>
      </c>
      <c r="H35" s="107">
        <v>0.5</v>
      </c>
      <c r="I35" s="107">
        <v>2</v>
      </c>
      <c r="J35" s="103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9"/>
      <c r="B36" s="64" t="s">
        <v>52</v>
      </c>
      <c r="C36" s="56"/>
      <c r="D36" s="56"/>
      <c r="E36" s="99" t="s">
        <v>41</v>
      </c>
      <c r="F36" s="107">
        <v>858</v>
      </c>
      <c r="G36" s="107">
        <v>832</v>
      </c>
      <c r="H36" s="107">
        <v>3</v>
      </c>
      <c r="I36" s="107">
        <v>2</v>
      </c>
      <c r="J36" s="104"/>
      <c r="K36" s="57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9"/>
      <c r="B37" s="66"/>
      <c r="C37" s="56" t="s">
        <v>72</v>
      </c>
      <c r="D37" s="56"/>
      <c r="E37" s="99"/>
      <c r="F37" s="107">
        <v>759</v>
      </c>
      <c r="G37" s="107">
        <v>710</v>
      </c>
      <c r="H37" s="107">
        <v>2</v>
      </c>
      <c r="I37" s="107">
        <v>0</v>
      </c>
      <c r="J37" s="104"/>
      <c r="K37" s="57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9"/>
      <c r="B38" s="65"/>
      <c r="C38" s="56" t="s">
        <v>73</v>
      </c>
      <c r="D38" s="56"/>
      <c r="E38" s="99"/>
      <c r="F38" s="107">
        <v>99</v>
      </c>
      <c r="G38" s="107">
        <v>122</v>
      </c>
      <c r="H38" s="107">
        <v>0.5</v>
      </c>
      <c r="I38" s="107">
        <v>2</v>
      </c>
      <c r="J38" s="104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9"/>
      <c r="B39" s="50" t="s">
        <v>74</v>
      </c>
      <c r="C39" s="50"/>
      <c r="D39" s="50"/>
      <c r="E39" s="99" t="s">
        <v>163</v>
      </c>
      <c r="F39" s="107">
        <f t="shared" ref="F39:O39" si="4">F32-F36</f>
        <v>1388</v>
      </c>
      <c r="G39" s="107">
        <f t="shared" si="4"/>
        <v>1578</v>
      </c>
      <c r="H39" s="107">
        <f t="shared" si="4"/>
        <v>9</v>
      </c>
      <c r="I39" s="107">
        <f t="shared" si="4"/>
        <v>114</v>
      </c>
      <c r="J39" s="104">
        <f t="shared" si="4"/>
        <v>0</v>
      </c>
      <c r="K39" s="57">
        <f t="shared" si="4"/>
        <v>0</v>
      </c>
      <c r="L39" s="57">
        <f t="shared" si="4"/>
        <v>0</v>
      </c>
      <c r="M39" s="57">
        <f t="shared" si="4"/>
        <v>0</v>
      </c>
      <c r="N39" s="57">
        <f t="shared" si="4"/>
        <v>0</v>
      </c>
      <c r="O39" s="57">
        <f t="shared" si="4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20" t="s">
        <v>85</v>
      </c>
      <c r="B40" s="64" t="s">
        <v>75</v>
      </c>
      <c r="C40" s="56"/>
      <c r="D40" s="56"/>
      <c r="E40" s="99" t="s">
        <v>43</v>
      </c>
      <c r="F40" s="107">
        <v>1616</v>
      </c>
      <c r="G40" s="107">
        <v>2956</v>
      </c>
      <c r="H40" s="107">
        <v>195</v>
      </c>
      <c r="I40" s="107">
        <v>33</v>
      </c>
      <c r="J40" s="104"/>
      <c r="K40" s="57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21"/>
      <c r="B41" s="65"/>
      <c r="C41" s="56" t="s">
        <v>76</v>
      </c>
      <c r="D41" s="56"/>
      <c r="E41" s="99"/>
      <c r="F41" s="72">
        <v>1474</v>
      </c>
      <c r="G41" s="72">
        <v>2558</v>
      </c>
      <c r="H41" s="72">
        <v>195</v>
      </c>
      <c r="I41" s="72">
        <v>33</v>
      </c>
      <c r="J41" s="104"/>
      <c r="K41" s="57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21"/>
      <c r="B42" s="64" t="s">
        <v>63</v>
      </c>
      <c r="C42" s="56"/>
      <c r="D42" s="56"/>
      <c r="E42" s="99" t="s">
        <v>44</v>
      </c>
      <c r="F42" s="107">
        <v>3116</v>
      </c>
      <c r="G42" s="107">
        <v>4437</v>
      </c>
      <c r="H42" s="107">
        <v>206</v>
      </c>
      <c r="I42" s="107">
        <v>147</v>
      </c>
      <c r="J42" s="104"/>
      <c r="K42" s="57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21"/>
      <c r="B43" s="65"/>
      <c r="C43" s="56" t="s">
        <v>77</v>
      </c>
      <c r="D43" s="56"/>
      <c r="E43" s="99"/>
      <c r="F43" s="107">
        <v>2522</v>
      </c>
      <c r="G43" s="107">
        <v>3302</v>
      </c>
      <c r="H43" s="107">
        <v>206</v>
      </c>
      <c r="I43" s="107">
        <v>114</v>
      </c>
      <c r="J43" s="103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21"/>
      <c r="B44" s="56" t="s">
        <v>74</v>
      </c>
      <c r="C44" s="56"/>
      <c r="D44" s="56"/>
      <c r="E44" s="99" t="s">
        <v>164</v>
      </c>
      <c r="F44" s="72">
        <f t="shared" ref="F44:O44" si="5">F40-F42</f>
        <v>-1500</v>
      </c>
      <c r="G44" s="72">
        <f t="shared" si="5"/>
        <v>-1481</v>
      </c>
      <c r="H44" s="72">
        <f t="shared" si="5"/>
        <v>-11</v>
      </c>
      <c r="I44" s="72">
        <f t="shared" si="5"/>
        <v>-114</v>
      </c>
      <c r="J44" s="103">
        <f t="shared" si="5"/>
        <v>0</v>
      </c>
      <c r="K44" s="72">
        <f t="shared" si="5"/>
        <v>0</v>
      </c>
      <c r="L44" s="72">
        <f t="shared" si="5"/>
        <v>0</v>
      </c>
      <c r="M44" s="72">
        <f t="shared" si="5"/>
        <v>0</v>
      </c>
      <c r="N44" s="72">
        <f t="shared" si="5"/>
        <v>0</v>
      </c>
      <c r="O44" s="72">
        <f t="shared" si="5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20" t="s">
        <v>86</v>
      </c>
      <c r="B45" s="50" t="s">
        <v>78</v>
      </c>
      <c r="C45" s="50"/>
      <c r="D45" s="50"/>
      <c r="E45" s="99" t="s">
        <v>165</v>
      </c>
      <c r="F45" s="107">
        <f t="shared" ref="F45:O45" si="6">F39+F44</f>
        <v>-112</v>
      </c>
      <c r="G45" s="107">
        <f t="shared" si="6"/>
        <v>97</v>
      </c>
      <c r="H45" s="107">
        <f t="shared" si="6"/>
        <v>-2</v>
      </c>
      <c r="I45" s="107">
        <f t="shared" si="6"/>
        <v>0</v>
      </c>
      <c r="J45" s="104">
        <f t="shared" si="6"/>
        <v>0</v>
      </c>
      <c r="K45" s="57">
        <f t="shared" si="6"/>
        <v>0</v>
      </c>
      <c r="L45" s="57">
        <f t="shared" si="6"/>
        <v>0</v>
      </c>
      <c r="M45" s="57">
        <f t="shared" si="6"/>
        <v>0</v>
      </c>
      <c r="N45" s="57">
        <f t="shared" si="6"/>
        <v>0</v>
      </c>
      <c r="O45" s="57">
        <f t="shared" si="6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21"/>
      <c r="B46" s="56" t="s">
        <v>79</v>
      </c>
      <c r="C46" s="56"/>
      <c r="D46" s="56"/>
      <c r="E46" s="105"/>
      <c r="F46" s="72">
        <v>0</v>
      </c>
      <c r="G46" s="72">
        <v>0</v>
      </c>
      <c r="H46" s="72">
        <v>0</v>
      </c>
      <c r="I46" s="72">
        <v>0</v>
      </c>
      <c r="J46" s="103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21"/>
      <c r="B47" s="56" t="s">
        <v>80</v>
      </c>
      <c r="C47" s="56"/>
      <c r="D47" s="56"/>
      <c r="E47" s="105"/>
      <c r="F47" s="107">
        <v>243</v>
      </c>
      <c r="G47" s="107">
        <v>415</v>
      </c>
      <c r="H47" s="107">
        <v>0</v>
      </c>
      <c r="I47" s="107">
        <v>0</v>
      </c>
      <c r="J47" s="104"/>
      <c r="K47" s="57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21"/>
      <c r="B48" s="56" t="s">
        <v>81</v>
      </c>
      <c r="C48" s="56"/>
      <c r="D48" s="56"/>
      <c r="E48" s="105"/>
      <c r="F48" s="107">
        <v>214</v>
      </c>
      <c r="G48" s="107">
        <v>357</v>
      </c>
      <c r="H48" s="107">
        <v>0</v>
      </c>
      <c r="I48" s="107">
        <v>0</v>
      </c>
      <c r="J48" s="104"/>
      <c r="K48" s="57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>
      <selection activeCell="G41" sqref="G41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257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4"/>
      <c r="E6" s="132" t="s">
        <v>262</v>
      </c>
      <c r="F6" s="132"/>
      <c r="G6" s="132" t="s">
        <v>263</v>
      </c>
      <c r="H6" s="132"/>
      <c r="I6" s="133"/>
      <c r="J6" s="134"/>
      <c r="K6" s="132"/>
      <c r="L6" s="132"/>
      <c r="M6" s="132"/>
      <c r="N6" s="132"/>
    </row>
    <row r="7" spans="1:14" ht="15" customHeight="1">
      <c r="A7" s="19"/>
      <c r="B7" s="20"/>
      <c r="C7" s="20"/>
      <c r="D7" s="63"/>
      <c r="E7" s="38" t="s">
        <v>237</v>
      </c>
      <c r="F7" s="95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108" t="s">
        <v>169</v>
      </c>
      <c r="B8" s="88" t="s">
        <v>170</v>
      </c>
      <c r="C8" s="89"/>
      <c r="D8" s="89"/>
      <c r="E8" s="90">
        <v>1</v>
      </c>
      <c r="F8" s="90">
        <v>1</v>
      </c>
      <c r="G8" s="90">
        <v>1</v>
      </c>
      <c r="H8" s="90">
        <v>1</v>
      </c>
      <c r="I8" s="90"/>
      <c r="J8" s="90"/>
      <c r="K8" s="90"/>
      <c r="L8" s="90"/>
      <c r="M8" s="90"/>
      <c r="N8" s="90"/>
    </row>
    <row r="9" spans="1:14" ht="18" customHeight="1">
      <c r="A9" s="108"/>
      <c r="B9" s="108" t="s">
        <v>171</v>
      </c>
      <c r="C9" s="56" t="s">
        <v>172</v>
      </c>
      <c r="D9" s="56"/>
      <c r="E9" s="90">
        <v>21</v>
      </c>
      <c r="F9" s="90">
        <v>21</v>
      </c>
      <c r="G9" s="90">
        <v>6908</v>
      </c>
      <c r="H9" s="90">
        <v>6908</v>
      </c>
      <c r="I9" s="90"/>
      <c r="J9" s="90"/>
      <c r="K9" s="90"/>
      <c r="L9" s="90"/>
      <c r="M9" s="90"/>
      <c r="N9" s="90"/>
    </row>
    <row r="10" spans="1:14" ht="18" customHeight="1">
      <c r="A10" s="108"/>
      <c r="B10" s="108"/>
      <c r="C10" s="56" t="s">
        <v>173</v>
      </c>
      <c r="D10" s="56"/>
      <c r="E10" s="90">
        <v>21</v>
      </c>
      <c r="F10" s="90">
        <v>21</v>
      </c>
      <c r="G10" s="90">
        <v>6908</v>
      </c>
      <c r="H10" s="90">
        <v>6908</v>
      </c>
      <c r="I10" s="90"/>
      <c r="J10" s="90"/>
      <c r="K10" s="90"/>
      <c r="L10" s="90"/>
      <c r="M10" s="90"/>
      <c r="N10" s="90"/>
    </row>
    <row r="11" spans="1:14" ht="18" customHeight="1">
      <c r="A11" s="108"/>
      <c r="B11" s="108"/>
      <c r="C11" s="56" t="s">
        <v>174</v>
      </c>
      <c r="D11" s="56"/>
      <c r="E11" s="90">
        <v>0</v>
      </c>
      <c r="F11" s="90">
        <v>0</v>
      </c>
      <c r="G11" s="90">
        <v>0</v>
      </c>
      <c r="H11" s="90">
        <v>0</v>
      </c>
      <c r="I11" s="90"/>
      <c r="J11" s="90"/>
      <c r="K11" s="90"/>
      <c r="L11" s="90"/>
      <c r="M11" s="90"/>
      <c r="N11" s="90"/>
    </row>
    <row r="12" spans="1:14" ht="18" customHeight="1">
      <c r="A12" s="108"/>
      <c r="B12" s="108"/>
      <c r="C12" s="56" t="s">
        <v>175</v>
      </c>
      <c r="D12" s="56"/>
      <c r="E12" s="90">
        <v>0</v>
      </c>
      <c r="F12" s="90">
        <v>0</v>
      </c>
      <c r="G12" s="90">
        <v>0</v>
      </c>
      <c r="H12" s="90">
        <v>0</v>
      </c>
      <c r="I12" s="90"/>
      <c r="J12" s="90"/>
      <c r="K12" s="90"/>
      <c r="L12" s="90"/>
      <c r="M12" s="90"/>
      <c r="N12" s="90"/>
    </row>
    <row r="13" spans="1:14" ht="18" customHeight="1">
      <c r="A13" s="108"/>
      <c r="B13" s="108"/>
      <c r="C13" s="56" t="s">
        <v>176</v>
      </c>
      <c r="D13" s="56"/>
      <c r="E13" s="90">
        <v>0</v>
      </c>
      <c r="F13" s="90">
        <v>0</v>
      </c>
      <c r="G13" s="90">
        <v>0</v>
      </c>
      <c r="H13" s="90">
        <v>0</v>
      </c>
      <c r="I13" s="90"/>
      <c r="J13" s="90"/>
      <c r="K13" s="90"/>
      <c r="L13" s="90"/>
      <c r="M13" s="90"/>
      <c r="N13" s="90"/>
    </row>
    <row r="14" spans="1:14" ht="18" customHeight="1">
      <c r="A14" s="108"/>
      <c r="B14" s="108"/>
      <c r="C14" s="56" t="s">
        <v>177</v>
      </c>
      <c r="D14" s="56"/>
      <c r="E14" s="90">
        <v>0</v>
      </c>
      <c r="F14" s="90">
        <v>0</v>
      </c>
      <c r="G14" s="90">
        <v>0</v>
      </c>
      <c r="H14" s="90">
        <v>0</v>
      </c>
      <c r="I14" s="90"/>
      <c r="J14" s="90"/>
      <c r="K14" s="90"/>
      <c r="L14" s="90"/>
      <c r="M14" s="90"/>
      <c r="N14" s="90"/>
    </row>
    <row r="15" spans="1:14" ht="18" customHeight="1">
      <c r="A15" s="130" t="s">
        <v>178</v>
      </c>
      <c r="B15" s="108" t="s">
        <v>179</v>
      </c>
      <c r="C15" s="56" t="s">
        <v>180</v>
      </c>
      <c r="D15" s="56"/>
      <c r="E15" s="57">
        <v>3448</v>
      </c>
      <c r="F15" s="57">
        <v>3504</v>
      </c>
      <c r="G15" s="57">
        <v>10254</v>
      </c>
      <c r="H15" s="57">
        <v>10493</v>
      </c>
      <c r="I15" s="57"/>
      <c r="J15" s="57"/>
      <c r="K15" s="57"/>
      <c r="L15" s="57"/>
      <c r="M15" s="57"/>
      <c r="N15" s="57"/>
    </row>
    <row r="16" spans="1:14" ht="18" customHeight="1">
      <c r="A16" s="108"/>
      <c r="B16" s="108"/>
      <c r="C16" s="56" t="s">
        <v>181</v>
      </c>
      <c r="D16" s="56"/>
      <c r="E16" s="57">
        <v>5980</v>
      </c>
      <c r="F16" s="57">
        <v>6125</v>
      </c>
      <c r="G16" s="57">
        <v>34435</v>
      </c>
      <c r="H16" s="57">
        <v>33235</v>
      </c>
      <c r="I16" s="57"/>
      <c r="J16" s="57"/>
      <c r="K16" s="57"/>
      <c r="L16" s="57"/>
      <c r="M16" s="57"/>
      <c r="N16" s="57"/>
    </row>
    <row r="17" spans="1:15" ht="18" customHeight="1">
      <c r="A17" s="108"/>
      <c r="B17" s="108"/>
      <c r="C17" s="56" t="s">
        <v>182</v>
      </c>
      <c r="D17" s="56"/>
      <c r="E17" s="57">
        <v>0</v>
      </c>
      <c r="F17" s="57">
        <v>0</v>
      </c>
      <c r="G17" s="57">
        <v>0</v>
      </c>
      <c r="H17" s="57">
        <v>0</v>
      </c>
      <c r="I17" s="57"/>
      <c r="J17" s="57"/>
      <c r="K17" s="57"/>
      <c r="L17" s="57"/>
      <c r="M17" s="57"/>
      <c r="N17" s="57"/>
    </row>
    <row r="18" spans="1:15" ht="18" customHeight="1">
      <c r="A18" s="108"/>
      <c r="B18" s="108"/>
      <c r="C18" s="56" t="s">
        <v>183</v>
      </c>
      <c r="D18" s="56"/>
      <c r="E18" s="57">
        <v>9428</v>
      </c>
      <c r="F18" s="57">
        <v>9629</v>
      </c>
      <c r="G18" s="57">
        <v>44689</v>
      </c>
      <c r="H18" s="57">
        <v>43728</v>
      </c>
      <c r="I18" s="57"/>
      <c r="J18" s="57"/>
      <c r="K18" s="57"/>
      <c r="L18" s="57"/>
      <c r="M18" s="57"/>
      <c r="N18" s="57"/>
    </row>
    <row r="19" spans="1:15" ht="18" customHeight="1">
      <c r="A19" s="108"/>
      <c r="B19" s="108" t="s">
        <v>184</v>
      </c>
      <c r="C19" s="56" t="s">
        <v>185</v>
      </c>
      <c r="D19" s="56"/>
      <c r="E19" s="57">
        <v>221</v>
      </c>
      <c r="F19" s="57">
        <v>244</v>
      </c>
      <c r="G19" s="57">
        <v>578</v>
      </c>
      <c r="H19" s="57">
        <v>697</v>
      </c>
      <c r="I19" s="57"/>
      <c r="J19" s="57"/>
      <c r="K19" s="57"/>
      <c r="L19" s="57"/>
      <c r="M19" s="57"/>
      <c r="N19" s="57"/>
    </row>
    <row r="20" spans="1:15" ht="18" customHeight="1">
      <c r="A20" s="108"/>
      <c r="B20" s="108"/>
      <c r="C20" s="56" t="s">
        <v>186</v>
      </c>
      <c r="D20" s="56"/>
      <c r="E20" s="57">
        <v>11972</v>
      </c>
      <c r="F20" s="57">
        <v>12142</v>
      </c>
      <c r="G20" s="57">
        <v>2754</v>
      </c>
      <c r="H20" s="57">
        <v>2946</v>
      </c>
      <c r="I20" s="57"/>
      <c r="J20" s="57"/>
      <c r="K20" s="57"/>
      <c r="L20" s="57"/>
      <c r="M20" s="57"/>
      <c r="N20" s="57"/>
    </row>
    <row r="21" spans="1:15" s="48" customFormat="1" ht="18" customHeight="1">
      <c r="A21" s="108"/>
      <c r="B21" s="108"/>
      <c r="C21" s="91" t="s">
        <v>187</v>
      </c>
      <c r="D21" s="91"/>
      <c r="E21" s="92">
        <v>0</v>
      </c>
      <c r="F21" s="92">
        <v>0</v>
      </c>
      <c r="G21" s="92">
        <v>34450</v>
      </c>
      <c r="H21" s="92">
        <v>33178</v>
      </c>
      <c r="I21" s="92"/>
      <c r="J21" s="92"/>
      <c r="K21" s="92"/>
      <c r="L21" s="92"/>
      <c r="M21" s="92"/>
      <c r="N21" s="92"/>
    </row>
    <row r="22" spans="1:15" ht="18" customHeight="1">
      <c r="A22" s="108"/>
      <c r="B22" s="108"/>
      <c r="C22" s="50" t="s">
        <v>188</v>
      </c>
      <c r="D22" s="50"/>
      <c r="E22" s="57">
        <v>12193</v>
      </c>
      <c r="F22" s="57">
        <v>12386</v>
      </c>
      <c r="G22" s="57">
        <v>37782</v>
      </c>
      <c r="H22" s="57">
        <v>36821</v>
      </c>
      <c r="I22" s="57"/>
      <c r="J22" s="57"/>
      <c r="K22" s="57"/>
      <c r="L22" s="57"/>
      <c r="M22" s="57"/>
      <c r="N22" s="57"/>
    </row>
    <row r="23" spans="1:15" ht="18" customHeight="1">
      <c r="A23" s="108"/>
      <c r="B23" s="108" t="s">
        <v>189</v>
      </c>
      <c r="C23" s="56" t="s">
        <v>190</v>
      </c>
      <c r="D23" s="56"/>
      <c r="E23" s="57">
        <v>21</v>
      </c>
      <c r="F23" s="57">
        <v>21</v>
      </c>
      <c r="G23" s="57">
        <v>6908</v>
      </c>
      <c r="H23" s="57">
        <v>6908</v>
      </c>
      <c r="I23" s="57"/>
      <c r="J23" s="57"/>
      <c r="K23" s="57"/>
      <c r="L23" s="57"/>
      <c r="M23" s="57"/>
      <c r="N23" s="57"/>
    </row>
    <row r="24" spans="1:15" ht="18" customHeight="1">
      <c r="A24" s="108"/>
      <c r="B24" s="108"/>
      <c r="C24" s="56" t="s">
        <v>191</v>
      </c>
      <c r="D24" s="56"/>
      <c r="E24" s="57">
        <v>-2785</v>
      </c>
      <c r="F24" s="57">
        <v>-2778</v>
      </c>
      <c r="G24" s="57">
        <v>0</v>
      </c>
      <c r="H24" s="57">
        <v>0</v>
      </c>
      <c r="I24" s="57"/>
      <c r="J24" s="57"/>
      <c r="K24" s="57"/>
      <c r="L24" s="57"/>
      <c r="M24" s="57"/>
      <c r="N24" s="57"/>
    </row>
    <row r="25" spans="1:15" ht="18" customHeight="1">
      <c r="A25" s="108"/>
      <c r="B25" s="108"/>
      <c r="C25" s="56" t="s">
        <v>192</v>
      </c>
      <c r="D25" s="56"/>
      <c r="E25" s="57">
        <v>0</v>
      </c>
      <c r="F25" s="57">
        <v>0</v>
      </c>
      <c r="G25" s="57">
        <v>0</v>
      </c>
      <c r="H25" s="57">
        <v>0</v>
      </c>
      <c r="I25" s="57"/>
      <c r="J25" s="57"/>
      <c r="K25" s="57"/>
      <c r="L25" s="57"/>
      <c r="M25" s="57"/>
      <c r="N25" s="57"/>
    </row>
    <row r="26" spans="1:15" ht="18" customHeight="1">
      <c r="A26" s="108"/>
      <c r="B26" s="108"/>
      <c r="C26" s="56" t="s">
        <v>193</v>
      </c>
      <c r="D26" s="56"/>
      <c r="E26" s="57">
        <v>-2765</v>
      </c>
      <c r="F26" s="57">
        <v>-2757</v>
      </c>
      <c r="G26" s="57">
        <v>6908</v>
      </c>
      <c r="H26" s="57">
        <v>6908</v>
      </c>
      <c r="I26" s="57"/>
      <c r="J26" s="57"/>
      <c r="K26" s="57"/>
      <c r="L26" s="57"/>
      <c r="M26" s="57"/>
      <c r="N26" s="57"/>
    </row>
    <row r="27" spans="1:15" ht="18" customHeight="1">
      <c r="A27" s="108"/>
      <c r="B27" s="56" t="s">
        <v>194</v>
      </c>
      <c r="C27" s="56"/>
      <c r="D27" s="56"/>
      <c r="E27" s="57">
        <v>9428</v>
      </c>
      <c r="F27" s="57">
        <v>9629</v>
      </c>
      <c r="G27" s="57">
        <v>44689</v>
      </c>
      <c r="H27" s="57">
        <v>43728</v>
      </c>
      <c r="I27" s="57"/>
      <c r="J27" s="57"/>
      <c r="K27" s="57"/>
      <c r="L27" s="57"/>
      <c r="M27" s="57"/>
      <c r="N27" s="57"/>
    </row>
    <row r="28" spans="1:15" ht="18" customHeight="1">
      <c r="A28" s="108" t="s">
        <v>195</v>
      </c>
      <c r="B28" s="108" t="s">
        <v>196</v>
      </c>
      <c r="C28" s="56" t="s">
        <v>197</v>
      </c>
      <c r="D28" s="93" t="s">
        <v>40</v>
      </c>
      <c r="E28" s="57">
        <v>693</v>
      </c>
      <c r="F28" s="57">
        <v>732</v>
      </c>
      <c r="G28" s="57">
        <v>2448</v>
      </c>
      <c r="H28" s="57">
        <v>2774</v>
      </c>
      <c r="I28" s="57"/>
      <c r="J28" s="57"/>
      <c r="K28" s="57"/>
      <c r="L28" s="57"/>
      <c r="M28" s="57"/>
      <c r="N28" s="57"/>
    </row>
    <row r="29" spans="1:15" ht="18" customHeight="1">
      <c r="A29" s="108"/>
      <c r="B29" s="108"/>
      <c r="C29" s="56" t="s">
        <v>198</v>
      </c>
      <c r="D29" s="93" t="s">
        <v>41</v>
      </c>
      <c r="E29" s="57">
        <v>603</v>
      </c>
      <c r="F29" s="57">
        <v>615</v>
      </c>
      <c r="G29" s="57">
        <v>1229</v>
      </c>
      <c r="H29" s="57">
        <v>971</v>
      </c>
      <c r="I29" s="57"/>
      <c r="J29" s="57"/>
      <c r="K29" s="57"/>
      <c r="L29" s="57"/>
      <c r="M29" s="57"/>
      <c r="N29" s="57"/>
    </row>
    <row r="30" spans="1:15" ht="18" customHeight="1">
      <c r="A30" s="108"/>
      <c r="B30" s="108"/>
      <c r="C30" s="56" t="s">
        <v>199</v>
      </c>
      <c r="D30" s="93" t="s">
        <v>200</v>
      </c>
      <c r="E30" s="57">
        <v>56</v>
      </c>
      <c r="F30" s="57">
        <v>61</v>
      </c>
      <c r="G30" s="57">
        <v>159</v>
      </c>
      <c r="H30" s="57">
        <v>151</v>
      </c>
      <c r="I30" s="57"/>
      <c r="J30" s="57"/>
      <c r="K30" s="57"/>
      <c r="L30" s="57"/>
      <c r="M30" s="57"/>
      <c r="N30" s="57"/>
    </row>
    <row r="31" spans="1:15" ht="18" customHeight="1">
      <c r="A31" s="108"/>
      <c r="B31" s="108"/>
      <c r="C31" s="50" t="s">
        <v>201</v>
      </c>
      <c r="D31" s="93" t="s">
        <v>202</v>
      </c>
      <c r="E31" s="57">
        <f t="shared" ref="E31:N31" si="0">E28-E29-E30</f>
        <v>34</v>
      </c>
      <c r="F31" s="57">
        <f t="shared" si="0"/>
        <v>56</v>
      </c>
      <c r="G31" s="57">
        <f>G28-G29-G30</f>
        <v>1060</v>
      </c>
      <c r="H31" s="57">
        <f t="shared" si="0"/>
        <v>1652</v>
      </c>
      <c r="I31" s="57">
        <f t="shared" si="0"/>
        <v>0</v>
      </c>
      <c r="J31" s="57">
        <f t="shared" si="0"/>
        <v>0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57">
        <f t="shared" si="0"/>
        <v>0</v>
      </c>
      <c r="O31" s="7"/>
    </row>
    <row r="32" spans="1:15" ht="18" customHeight="1">
      <c r="A32" s="108"/>
      <c r="B32" s="108"/>
      <c r="C32" s="56" t="s">
        <v>203</v>
      </c>
      <c r="D32" s="93" t="s">
        <v>204</v>
      </c>
      <c r="E32" s="57">
        <v>8</v>
      </c>
      <c r="F32" s="57">
        <v>7</v>
      </c>
      <c r="G32" s="57">
        <v>5</v>
      </c>
      <c r="H32" s="57">
        <v>55</v>
      </c>
      <c r="I32" s="57"/>
      <c r="J32" s="57"/>
      <c r="K32" s="57"/>
      <c r="L32" s="57"/>
      <c r="M32" s="57"/>
      <c r="N32" s="57"/>
    </row>
    <row r="33" spans="1:14" ht="18" customHeight="1">
      <c r="A33" s="108"/>
      <c r="B33" s="108"/>
      <c r="C33" s="56" t="s">
        <v>205</v>
      </c>
      <c r="D33" s="93" t="s">
        <v>206</v>
      </c>
      <c r="E33" s="57">
        <v>50</v>
      </c>
      <c r="F33" s="57">
        <v>47</v>
      </c>
      <c r="G33" s="57">
        <v>16</v>
      </c>
      <c r="H33" s="57">
        <v>11</v>
      </c>
      <c r="I33" s="57"/>
      <c r="J33" s="57"/>
      <c r="K33" s="57"/>
      <c r="L33" s="57"/>
      <c r="M33" s="57"/>
      <c r="N33" s="57"/>
    </row>
    <row r="34" spans="1:14" ht="18" customHeight="1">
      <c r="A34" s="108"/>
      <c r="B34" s="108"/>
      <c r="C34" s="50" t="s">
        <v>207</v>
      </c>
      <c r="D34" s="93" t="s">
        <v>208</v>
      </c>
      <c r="E34" s="57">
        <f t="shared" ref="E34:N34" si="1">E31+E32-E33</f>
        <v>-8</v>
      </c>
      <c r="F34" s="57">
        <f t="shared" si="1"/>
        <v>16</v>
      </c>
      <c r="G34" s="57">
        <f>G31+G32-G33</f>
        <v>1049</v>
      </c>
      <c r="H34" s="57">
        <f t="shared" si="1"/>
        <v>1696</v>
      </c>
      <c r="I34" s="57">
        <f t="shared" si="1"/>
        <v>0</v>
      </c>
      <c r="J34" s="57">
        <f t="shared" si="1"/>
        <v>0</v>
      </c>
      <c r="K34" s="57">
        <f t="shared" si="1"/>
        <v>0</v>
      </c>
      <c r="L34" s="57">
        <f t="shared" si="1"/>
        <v>0</v>
      </c>
      <c r="M34" s="57">
        <f t="shared" si="1"/>
        <v>0</v>
      </c>
      <c r="N34" s="57">
        <f t="shared" si="1"/>
        <v>0</v>
      </c>
    </row>
    <row r="35" spans="1:14" ht="18" customHeight="1">
      <c r="A35" s="108"/>
      <c r="B35" s="108" t="s">
        <v>209</v>
      </c>
      <c r="C35" s="56" t="s">
        <v>210</v>
      </c>
      <c r="D35" s="93" t="s">
        <v>211</v>
      </c>
      <c r="E35" s="57">
        <v>0</v>
      </c>
      <c r="F35" s="57">
        <v>36</v>
      </c>
      <c r="G35" s="57">
        <v>0</v>
      </c>
      <c r="H35" s="57">
        <v>0</v>
      </c>
      <c r="I35" s="57"/>
      <c r="J35" s="57"/>
      <c r="K35" s="57"/>
      <c r="L35" s="57"/>
      <c r="M35" s="57"/>
      <c r="N35" s="57"/>
    </row>
    <row r="36" spans="1:14" ht="18" customHeight="1">
      <c r="A36" s="108"/>
      <c r="B36" s="108"/>
      <c r="C36" s="56" t="s">
        <v>212</v>
      </c>
      <c r="D36" s="93" t="s">
        <v>213</v>
      </c>
      <c r="E36" s="57">
        <v>0</v>
      </c>
      <c r="F36" s="57">
        <v>0</v>
      </c>
      <c r="G36" s="57">
        <v>0</v>
      </c>
      <c r="H36" s="57">
        <v>0</v>
      </c>
      <c r="I36" s="57"/>
      <c r="J36" s="57"/>
      <c r="K36" s="57"/>
      <c r="L36" s="57"/>
      <c r="M36" s="57"/>
      <c r="N36" s="57"/>
    </row>
    <row r="37" spans="1:14" ht="18" customHeight="1">
      <c r="A37" s="108"/>
      <c r="B37" s="108"/>
      <c r="C37" s="56" t="s">
        <v>214</v>
      </c>
      <c r="D37" s="93" t="s">
        <v>215</v>
      </c>
      <c r="E37" s="57">
        <f t="shared" ref="E37:N37" si="2">E34+E35-E36</f>
        <v>-8</v>
      </c>
      <c r="F37" s="57">
        <f t="shared" si="2"/>
        <v>52</v>
      </c>
      <c r="G37" s="57">
        <f t="shared" si="2"/>
        <v>1049</v>
      </c>
      <c r="H37" s="57">
        <f t="shared" si="2"/>
        <v>1696</v>
      </c>
      <c r="I37" s="57">
        <f t="shared" si="2"/>
        <v>0</v>
      </c>
      <c r="J37" s="57">
        <f t="shared" si="2"/>
        <v>0</v>
      </c>
      <c r="K37" s="57">
        <f t="shared" si="2"/>
        <v>0</v>
      </c>
      <c r="L37" s="57">
        <f t="shared" si="2"/>
        <v>0</v>
      </c>
      <c r="M37" s="57">
        <f t="shared" si="2"/>
        <v>0</v>
      </c>
      <c r="N37" s="57">
        <f t="shared" si="2"/>
        <v>0</v>
      </c>
    </row>
    <row r="38" spans="1:14" ht="18" customHeight="1">
      <c r="A38" s="108"/>
      <c r="B38" s="108"/>
      <c r="C38" s="56" t="s">
        <v>216</v>
      </c>
      <c r="D38" s="93" t="s">
        <v>217</v>
      </c>
      <c r="E38" s="57">
        <v>0</v>
      </c>
      <c r="F38" s="57">
        <v>0</v>
      </c>
      <c r="G38" s="57">
        <v>0</v>
      </c>
      <c r="H38" s="57">
        <v>0</v>
      </c>
      <c r="I38" s="57"/>
      <c r="J38" s="57"/>
      <c r="K38" s="57"/>
      <c r="L38" s="57"/>
      <c r="M38" s="57"/>
      <c r="N38" s="57"/>
    </row>
    <row r="39" spans="1:14" ht="18" customHeight="1">
      <c r="A39" s="108"/>
      <c r="B39" s="108"/>
      <c r="C39" s="56" t="s">
        <v>218</v>
      </c>
      <c r="D39" s="93" t="s">
        <v>219</v>
      </c>
      <c r="E39" s="57">
        <v>0</v>
      </c>
      <c r="F39" s="57">
        <v>0</v>
      </c>
      <c r="G39" s="57">
        <v>1049</v>
      </c>
      <c r="H39" s="57">
        <v>1696</v>
      </c>
      <c r="I39" s="57"/>
      <c r="J39" s="57"/>
      <c r="K39" s="57"/>
      <c r="L39" s="57"/>
      <c r="M39" s="57"/>
      <c r="N39" s="57"/>
    </row>
    <row r="40" spans="1:14" ht="18" customHeight="1">
      <c r="A40" s="108"/>
      <c r="B40" s="108"/>
      <c r="C40" s="56" t="s">
        <v>220</v>
      </c>
      <c r="D40" s="93" t="s">
        <v>221</v>
      </c>
      <c r="E40" s="57">
        <v>0</v>
      </c>
      <c r="F40" s="57">
        <v>0</v>
      </c>
      <c r="G40" s="57">
        <v>0</v>
      </c>
      <c r="H40" s="57">
        <v>0</v>
      </c>
      <c r="I40" s="57"/>
      <c r="J40" s="57"/>
      <c r="K40" s="57"/>
      <c r="L40" s="57"/>
      <c r="M40" s="57"/>
      <c r="N40" s="57"/>
    </row>
    <row r="41" spans="1:14" ht="18" customHeight="1">
      <c r="A41" s="108"/>
      <c r="B41" s="108"/>
      <c r="C41" s="50" t="s">
        <v>222</v>
      </c>
      <c r="D41" s="93" t="s">
        <v>223</v>
      </c>
      <c r="E41" s="57">
        <f t="shared" ref="E41:N41" si="3">E34+E35-E36-E40</f>
        <v>-8</v>
      </c>
      <c r="F41" s="57">
        <f t="shared" si="3"/>
        <v>52</v>
      </c>
      <c r="G41" s="57">
        <f t="shared" si="3"/>
        <v>1049</v>
      </c>
      <c r="H41" s="57">
        <f t="shared" si="3"/>
        <v>1696</v>
      </c>
      <c r="I41" s="57">
        <f t="shared" si="3"/>
        <v>0</v>
      </c>
      <c r="J41" s="57">
        <f t="shared" si="3"/>
        <v>0</v>
      </c>
      <c r="K41" s="57">
        <f t="shared" si="3"/>
        <v>0</v>
      </c>
      <c r="L41" s="57">
        <f t="shared" si="3"/>
        <v>0</v>
      </c>
      <c r="M41" s="57">
        <f t="shared" si="3"/>
        <v>0</v>
      </c>
      <c r="N41" s="57">
        <f t="shared" si="3"/>
        <v>0</v>
      </c>
    </row>
    <row r="42" spans="1:14" ht="18" customHeight="1">
      <c r="A42" s="108"/>
      <c r="B42" s="108"/>
      <c r="C42" s="131" t="s">
        <v>224</v>
      </c>
      <c r="D42" s="131"/>
      <c r="E42" s="57">
        <f t="shared" ref="E42:N42" si="4">E37+E38-E39-E40</f>
        <v>-8</v>
      </c>
      <c r="F42" s="57">
        <f t="shared" si="4"/>
        <v>52</v>
      </c>
      <c r="G42" s="57">
        <v>0</v>
      </c>
      <c r="H42" s="57">
        <f t="shared" si="4"/>
        <v>0</v>
      </c>
      <c r="I42" s="57">
        <f t="shared" si="4"/>
        <v>0</v>
      </c>
      <c r="J42" s="57">
        <f t="shared" si="4"/>
        <v>0</v>
      </c>
      <c r="K42" s="57">
        <f t="shared" si="4"/>
        <v>0</v>
      </c>
      <c r="L42" s="57">
        <f t="shared" si="4"/>
        <v>0</v>
      </c>
      <c r="M42" s="57">
        <f t="shared" si="4"/>
        <v>0</v>
      </c>
      <c r="N42" s="57">
        <f t="shared" si="4"/>
        <v>0</v>
      </c>
    </row>
    <row r="43" spans="1:14" ht="18" customHeight="1">
      <c r="A43" s="108"/>
      <c r="B43" s="108"/>
      <c r="C43" s="56" t="s">
        <v>225</v>
      </c>
      <c r="D43" s="93" t="s">
        <v>226</v>
      </c>
      <c r="E43" s="57">
        <v>0</v>
      </c>
      <c r="F43" s="57">
        <v>0</v>
      </c>
      <c r="G43" s="57">
        <v>0</v>
      </c>
      <c r="H43" s="57">
        <v>0</v>
      </c>
      <c r="I43" s="57"/>
      <c r="J43" s="57"/>
      <c r="K43" s="57"/>
      <c r="L43" s="57"/>
      <c r="M43" s="57"/>
      <c r="N43" s="57"/>
    </row>
    <row r="44" spans="1:14" ht="18" customHeight="1">
      <c r="A44" s="108"/>
      <c r="B44" s="108"/>
      <c r="C44" s="50" t="s">
        <v>227</v>
      </c>
      <c r="D44" s="70" t="s">
        <v>228</v>
      </c>
      <c r="E44" s="57">
        <f t="shared" ref="E44:N44" si="5">E41+E43</f>
        <v>-8</v>
      </c>
      <c r="F44" s="57">
        <f t="shared" si="5"/>
        <v>52</v>
      </c>
      <c r="G44" s="57">
        <f t="shared" si="5"/>
        <v>1049</v>
      </c>
      <c r="H44" s="57">
        <f t="shared" si="5"/>
        <v>1696</v>
      </c>
      <c r="I44" s="57">
        <f t="shared" si="5"/>
        <v>0</v>
      </c>
      <c r="J44" s="57">
        <f t="shared" si="5"/>
        <v>0</v>
      </c>
      <c r="K44" s="57">
        <f t="shared" si="5"/>
        <v>0</v>
      </c>
      <c r="L44" s="57">
        <f t="shared" si="5"/>
        <v>0</v>
      </c>
      <c r="M44" s="57">
        <f t="shared" si="5"/>
        <v>0</v>
      </c>
      <c r="N44" s="57">
        <f t="shared" si="5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2022-08-24T08:36:54Z</cp:lastPrinted>
  <dcterms:created xsi:type="dcterms:W3CDTF">1999-07-06T05:17:05Z</dcterms:created>
  <dcterms:modified xsi:type="dcterms:W3CDTF">2022-09-20T09:28:50Z</dcterms:modified>
</cp:coreProperties>
</file>