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01862EE7-457C-4640-AA49-1D255278BF92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8" l="1"/>
  <c r="M34" i="8"/>
  <c r="M41" i="8" s="1"/>
  <c r="M44" i="8" s="1"/>
  <c r="G34" i="8"/>
  <c r="G37" i="8" s="1"/>
  <c r="G42" i="8" s="1"/>
  <c r="G44" i="8" s="1"/>
  <c r="N31" i="8"/>
  <c r="N34" i="8" s="1"/>
  <c r="M31" i="8"/>
  <c r="I31" i="8"/>
  <c r="I34" i="8" s="1"/>
  <c r="G31" i="8"/>
  <c r="E31" i="8"/>
  <c r="E34" i="8" s="1"/>
  <c r="K29" i="8"/>
  <c r="K31" i="8" s="1"/>
  <c r="K34" i="8" s="1"/>
  <c r="K24" i="8"/>
  <c r="O44" i="7"/>
  <c r="N44" i="7"/>
  <c r="M44" i="7"/>
  <c r="L44" i="7"/>
  <c r="K44" i="7"/>
  <c r="I44" i="7"/>
  <c r="G44" i="7"/>
  <c r="F44" i="7"/>
  <c r="O39" i="7"/>
  <c r="O45" i="7" s="1"/>
  <c r="N39" i="7"/>
  <c r="N45" i="7" s="1"/>
  <c r="M39" i="7"/>
  <c r="M45" i="7" s="1"/>
  <c r="L39" i="7"/>
  <c r="L45" i="7" s="1"/>
  <c r="K39" i="7"/>
  <c r="K45" i="7" s="1"/>
  <c r="I39" i="7"/>
  <c r="I45" i="7" s="1"/>
  <c r="G39" i="7"/>
  <c r="G45" i="7" s="1"/>
  <c r="F39" i="7"/>
  <c r="F45" i="7" s="1"/>
  <c r="O27" i="7"/>
  <c r="L27" i="7"/>
  <c r="I27" i="7"/>
  <c r="G27" i="7"/>
  <c r="O24" i="7"/>
  <c r="N24" i="7"/>
  <c r="N27" i="7" s="1"/>
  <c r="M24" i="7"/>
  <c r="M27" i="7" s="1"/>
  <c r="L24" i="7"/>
  <c r="K24" i="7"/>
  <c r="K27" i="7" s="1"/>
  <c r="J24" i="7"/>
  <c r="J27" i="7" s="1"/>
  <c r="I24" i="7"/>
  <c r="H24" i="7"/>
  <c r="H27" i="7" s="1"/>
  <c r="G24" i="7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G24" i="6"/>
  <c r="H24" i="6" s="1"/>
  <c r="F24" i="6"/>
  <c r="I22" i="6"/>
  <c r="F22" i="6"/>
  <c r="E22" i="6"/>
  <c r="E21" i="6"/>
  <c r="I20" i="6"/>
  <c r="H20" i="6"/>
  <c r="G20" i="6"/>
  <c r="F20" i="6"/>
  <c r="E20" i="6"/>
  <c r="I19" i="6"/>
  <c r="I21" i="6" s="1"/>
  <c r="H19" i="6"/>
  <c r="H21" i="6" s="1"/>
  <c r="G19" i="6"/>
  <c r="G23" i="6" s="1"/>
  <c r="F19" i="6"/>
  <c r="F23" i="6" s="1"/>
  <c r="E19" i="6"/>
  <c r="E23" i="6" s="1"/>
  <c r="I43" i="5"/>
  <c r="I42" i="5"/>
  <c r="I41" i="5"/>
  <c r="I40" i="5"/>
  <c r="H39" i="5"/>
  <c r="I39" i="5" s="1"/>
  <c r="I38" i="5"/>
  <c r="I37" i="5"/>
  <c r="I36" i="5"/>
  <c r="I35" i="5"/>
  <c r="I34" i="5"/>
  <c r="I33" i="5"/>
  <c r="H32" i="5"/>
  <c r="F32" i="5"/>
  <c r="I32" i="5" s="1"/>
  <c r="I31" i="5"/>
  <c r="I30" i="5"/>
  <c r="I29" i="5"/>
  <c r="H28" i="5"/>
  <c r="H45" i="5" s="1"/>
  <c r="F28" i="5"/>
  <c r="F45" i="5" s="1"/>
  <c r="H27" i="5"/>
  <c r="F27" i="5"/>
  <c r="G25" i="5" s="1"/>
  <c r="I26" i="5"/>
  <c r="G26" i="5"/>
  <c r="I25" i="5"/>
  <c r="I24" i="5"/>
  <c r="G24" i="5"/>
  <c r="I23" i="5"/>
  <c r="G23" i="5"/>
  <c r="I22" i="5"/>
  <c r="G22" i="5"/>
  <c r="I21" i="5"/>
  <c r="I20" i="5"/>
  <c r="G20" i="5"/>
  <c r="G19" i="5"/>
  <c r="I18" i="5"/>
  <c r="G18" i="5"/>
  <c r="I17" i="5"/>
  <c r="I16" i="5"/>
  <c r="G16" i="5"/>
  <c r="I15" i="5"/>
  <c r="G15" i="5"/>
  <c r="I14" i="5"/>
  <c r="G14" i="5"/>
  <c r="I13" i="5"/>
  <c r="I12" i="5"/>
  <c r="G12" i="5"/>
  <c r="I11" i="5"/>
  <c r="G11" i="5"/>
  <c r="I10" i="5"/>
  <c r="G10" i="5"/>
  <c r="I9" i="5"/>
  <c r="O44" i="4"/>
  <c r="N44" i="4"/>
  <c r="M44" i="4"/>
  <c r="L44" i="4"/>
  <c r="K44" i="4"/>
  <c r="J44" i="4"/>
  <c r="I44" i="4"/>
  <c r="G44" i="4"/>
  <c r="O39" i="4"/>
  <c r="O45" i="4" s="1"/>
  <c r="N39" i="4"/>
  <c r="N45" i="4" s="1"/>
  <c r="M39" i="4"/>
  <c r="M45" i="4" s="1"/>
  <c r="L39" i="4"/>
  <c r="L45" i="4" s="1"/>
  <c r="K39" i="4"/>
  <c r="K45" i="4" s="1"/>
  <c r="J39" i="4"/>
  <c r="J45" i="4" s="1"/>
  <c r="I39" i="4"/>
  <c r="I45" i="4" s="1"/>
  <c r="G39" i="4"/>
  <c r="G45" i="4" s="1"/>
  <c r="N27" i="4"/>
  <c r="M27" i="4"/>
  <c r="J27" i="4"/>
  <c r="F27" i="4"/>
  <c r="O24" i="4"/>
  <c r="O27" i="4" s="1"/>
  <c r="N24" i="4"/>
  <c r="M24" i="4"/>
  <c r="L24" i="4"/>
  <c r="L27" i="4" s="1"/>
  <c r="K24" i="4"/>
  <c r="K27" i="4" s="1"/>
  <c r="J24" i="4"/>
  <c r="I24" i="4"/>
  <c r="I27" i="4" s="1"/>
  <c r="H24" i="4"/>
  <c r="H27" i="4" s="1"/>
  <c r="G24" i="4"/>
  <c r="G27" i="4" s="1"/>
  <c r="F24" i="4"/>
  <c r="O16" i="4"/>
  <c r="N16" i="4"/>
  <c r="M16" i="4"/>
  <c r="L16" i="4"/>
  <c r="K16" i="4"/>
  <c r="J16" i="4"/>
  <c r="I16" i="4"/>
  <c r="H16" i="4"/>
  <c r="G16" i="4"/>
  <c r="F16" i="4"/>
  <c r="O15" i="4"/>
  <c r="N15" i="4"/>
  <c r="M15" i="4"/>
  <c r="L15" i="4"/>
  <c r="K15" i="4"/>
  <c r="J15" i="4"/>
  <c r="I15" i="4"/>
  <c r="H15" i="4"/>
  <c r="G15" i="4"/>
  <c r="F15" i="4"/>
  <c r="O14" i="4"/>
  <c r="N14" i="4"/>
  <c r="M14" i="4"/>
  <c r="L14" i="4"/>
  <c r="K14" i="4"/>
  <c r="J14" i="4"/>
  <c r="I14" i="4"/>
  <c r="H14" i="4"/>
  <c r="G14" i="4"/>
  <c r="F14" i="4"/>
  <c r="H45" i="2"/>
  <c r="F45" i="2"/>
  <c r="G44" i="2" s="1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F28" i="2"/>
  <c r="G28" i="2" s="1"/>
  <c r="I27" i="2"/>
  <c r="H27" i="2"/>
  <c r="G27" i="2"/>
  <c r="F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H22" i="6" l="1"/>
  <c r="H23" i="6"/>
  <c r="I37" i="8"/>
  <c r="I41" i="8"/>
  <c r="I44" i="8" s="1"/>
  <c r="E37" i="8"/>
  <c r="E41" i="8"/>
  <c r="E44" i="8" s="1"/>
  <c r="N37" i="8"/>
  <c r="N41" i="8"/>
  <c r="N44" i="8" s="1"/>
  <c r="G42" i="5"/>
  <c r="G28" i="5"/>
  <c r="G45" i="5"/>
  <c r="G38" i="5"/>
  <c r="G34" i="5"/>
  <c r="G31" i="5"/>
  <c r="G41" i="5"/>
  <c r="I45" i="5"/>
  <c r="G37" i="5"/>
  <c r="G33" i="5"/>
  <c r="G30" i="5"/>
  <c r="G35" i="5"/>
  <c r="G44" i="5"/>
  <c r="G40" i="5"/>
  <c r="G39" i="5"/>
  <c r="G36" i="5"/>
  <c r="G29" i="5"/>
  <c r="G43" i="5"/>
  <c r="K41" i="8"/>
  <c r="K44" i="8" s="1"/>
  <c r="K37" i="8"/>
  <c r="G45" i="2"/>
  <c r="I28" i="5"/>
  <c r="G32" i="5"/>
  <c r="I23" i="6"/>
  <c r="M37" i="8"/>
  <c r="G30" i="2"/>
  <c r="G34" i="2"/>
  <c r="G38" i="2"/>
  <c r="G42" i="2"/>
  <c r="G22" i="6"/>
  <c r="G41" i="2"/>
  <c r="I45" i="2"/>
  <c r="G27" i="5"/>
  <c r="G37" i="2"/>
  <c r="G31" i="2"/>
  <c r="G43" i="2"/>
  <c r="F21" i="6"/>
  <c r="G33" i="2"/>
  <c r="G39" i="2"/>
  <c r="I27" i="5"/>
  <c r="G21" i="6"/>
  <c r="G29" i="2"/>
  <c r="G35" i="2"/>
  <c r="G32" i="2"/>
  <c r="G36" i="2"/>
  <c r="G40" i="2"/>
  <c r="G9" i="5"/>
  <c r="G13" i="5"/>
  <c r="G17" i="5"/>
  <c r="G21" i="5"/>
</calcChain>
</file>

<file path=xl/sharedStrings.xml><?xml version="1.0" encoding="utf-8"?>
<sst xmlns="http://schemas.openxmlformats.org/spreadsheetml/2006/main" count="451" uniqueCount="243">
  <si>
    <t>不良債務</t>
  </si>
  <si>
    <t>(f/b)</t>
  </si>
  <si>
    <t>うち物件費</t>
  </si>
  <si>
    <t>その他</t>
    <rPh sb="2" eb="3">
      <t>タ</t>
    </rPh>
    <phoneticPr fontId="3"/>
  </si>
  <si>
    <t>団体名</t>
  </si>
  <si>
    <t>（単位：百万円、％）</t>
  </si>
  <si>
    <t>地方譲与税</t>
  </si>
  <si>
    <t>うち都道府県民税</t>
  </si>
  <si>
    <t>構成比</t>
  </si>
  <si>
    <t>令和元年度</t>
    <rPh sb="0" eb="2">
      <t>レイワ</t>
    </rPh>
    <rPh sb="3" eb="5">
      <t>ネンド</t>
    </rPh>
    <phoneticPr fontId="14"/>
  </si>
  <si>
    <t>　　法人分</t>
  </si>
  <si>
    <r>
      <rPr>
        <sz val="11"/>
        <rFont val="游ゴシック"/>
        <family val="3"/>
        <charset val="128"/>
      </rPr>
      <t>29</t>
    </r>
    <r>
      <rPr>
        <sz val="11"/>
        <rFont val="明朝"/>
      </rPr>
      <t>年度</t>
    </r>
    <rPh sb="2" eb="4">
      <t>ネンド</t>
    </rPh>
    <phoneticPr fontId="14"/>
  </si>
  <si>
    <t>国庫支出金</t>
  </si>
  <si>
    <t>地方交付税</t>
  </si>
  <si>
    <t>対前年度
伸び率</t>
  </si>
  <si>
    <t>　　公債費</t>
  </si>
  <si>
    <t>地方税</t>
  </si>
  <si>
    <t>収支差引</t>
  </si>
  <si>
    <t>その他の収入</t>
  </si>
  <si>
    <t>地方債</t>
  </si>
  <si>
    <t>資本的収入（純計） 　</t>
  </si>
  <si>
    <t>港湾整備事業</t>
  </si>
  <si>
    <t>法適用企業</t>
  </si>
  <si>
    <t>歳　入　合　計</t>
  </si>
  <si>
    <t>うち所得割</t>
  </si>
  <si>
    <t>義務的経費</t>
  </si>
  <si>
    <t>うち人件費</t>
  </si>
  <si>
    <t>その他の経費</t>
  </si>
  <si>
    <t>累積欠損金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</si>
  <si>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</si>
  <si>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</si>
  <si>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</si>
  <si>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</si>
  <si>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</si>
  <si>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(e)</t>
  </si>
  <si>
    <t>(j=g+h-i)</t>
  </si>
  <si>
    <t>うち地方消費税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</si>
  <si>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3"/>
  </si>
  <si>
    <t>（注２）構成比は表内計数により計算している。</t>
  </si>
  <si>
    <t>　　繰出金</t>
  </si>
  <si>
    <t>一人あたり後年度財政負担</t>
  </si>
  <si>
    <t>　　法人税割</t>
  </si>
  <si>
    <t xml:space="preserve">    特別損失</t>
  </si>
  <si>
    <t>　　利子割</t>
  </si>
  <si>
    <t>うち事業税</t>
  </si>
  <si>
    <t>債務負担行為（翌年度以降支出予定額）</t>
  </si>
  <si>
    <t>うち個人分</t>
  </si>
  <si>
    <t>使用料・手数料</t>
  </si>
  <si>
    <t>財産収入</t>
  </si>
  <si>
    <t>　　扶助費</t>
  </si>
  <si>
    <t>決算額</t>
  </si>
  <si>
    <t>　　維持補修費</t>
  </si>
  <si>
    <t>５.第三セクター(公社・株式会社形態の三セク)の状況</t>
  </si>
  <si>
    <t>後年度財政負担の一般財源総額比</t>
  </si>
  <si>
    <t>　　投資・出資・貸付金</t>
  </si>
  <si>
    <t>　　補助費等</t>
  </si>
  <si>
    <t>固定負債</t>
  </si>
  <si>
    <t>うち経常費用</t>
  </si>
  <si>
    <t>　　単独事業</t>
  </si>
  <si>
    <t>資本的収入</t>
  </si>
  <si>
    <t>資本</t>
    <rPh sb="0" eb="2">
      <t>シホン</t>
    </rPh>
    <phoneticPr fontId="3"/>
  </si>
  <si>
    <t>　　失業対策事業費</t>
  </si>
  <si>
    <t>うち災害復旧事業費</t>
  </si>
  <si>
    <t>(a)</t>
  </si>
  <si>
    <t>　　　　　　（単位：百万円）</t>
  </si>
  <si>
    <t>うち料金収入</t>
  </si>
  <si>
    <t>(b)</t>
  </si>
  <si>
    <t>(c)</t>
  </si>
  <si>
    <t>流域下水道事業</t>
  </si>
  <si>
    <t>(d)</t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</si>
  <si>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3"/>
  </si>
  <si>
    <t>2.公営企業会計の状況</t>
  </si>
  <si>
    <t>(f)</t>
  </si>
  <si>
    <t>総収益</t>
  </si>
  <si>
    <t>うち経常収益</t>
  </si>
  <si>
    <t xml:space="preserve">純損益   </t>
  </si>
  <si>
    <t xml:space="preserve">    特別利益</t>
  </si>
  <si>
    <t>総費用</t>
  </si>
  <si>
    <t xml:space="preserve">経常損益 </t>
  </si>
  <si>
    <t xml:space="preserve">特別損益 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</si>
  <si>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</si>
  <si>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うち企業債</t>
  </si>
  <si>
    <t>資本的支出</t>
  </si>
  <si>
    <t>　</t>
  </si>
  <si>
    <t>営業外収益</t>
  </si>
  <si>
    <t>うち企業債償還金</t>
  </si>
  <si>
    <t>資本的収入が資本的支出に</t>
  </si>
  <si>
    <t xml:space="preserve">不足する額の補てん財源　 </t>
  </si>
  <si>
    <t>法非適用企業</t>
  </si>
  <si>
    <t>(g、人)</t>
    <rPh sb="3" eb="4">
      <t>ニン</t>
    </rPh>
    <phoneticPr fontId="14"/>
  </si>
  <si>
    <t>うち営業収益</t>
  </si>
  <si>
    <t>うち営業外収益</t>
  </si>
  <si>
    <t>うち営業費用</t>
  </si>
  <si>
    <t>(e/b)</t>
  </si>
  <si>
    <t>　　営業外費用</t>
  </si>
  <si>
    <t>電気事業</t>
  </si>
  <si>
    <t>資本的収入　</t>
  </si>
  <si>
    <t>損益計算書</t>
    <rPh sb="0" eb="2">
      <t>ソンエキ</t>
    </rPh>
    <rPh sb="2" eb="5">
      <t>ケイサンショ</t>
    </rPh>
    <phoneticPr fontId="14"/>
  </si>
  <si>
    <t>うち地方債</t>
  </si>
  <si>
    <t>うち地方債償還金</t>
  </si>
  <si>
    <t>収支再差引</t>
  </si>
  <si>
    <t>積立金</t>
  </si>
  <si>
    <t>形式収支</t>
  </si>
  <si>
    <t>(a-d)</t>
  </si>
  <si>
    <t>実質収支</t>
  </si>
  <si>
    <t>損益収支</t>
    <rPh sb="0" eb="2">
      <t>ソンエキ</t>
    </rPh>
    <rPh sb="2" eb="4">
      <t>シュウシ</t>
    </rPh>
    <phoneticPr fontId="3"/>
  </si>
  <si>
    <t>資本収支</t>
    <rPh sb="0" eb="2">
      <t>シホン</t>
    </rPh>
    <rPh sb="2" eb="4">
      <t>シュウシ</t>
    </rPh>
    <phoneticPr fontId="3"/>
  </si>
  <si>
    <t>1.普通会計の状況</t>
    <rPh sb="2" eb="4">
      <t>フツウ</t>
    </rPh>
    <rPh sb="4" eb="6">
      <t>カイケイ</t>
    </rPh>
    <phoneticPr fontId="3"/>
  </si>
  <si>
    <t>収益的収支</t>
    <rPh sb="0" eb="3">
      <t>シュウエキテキ</t>
    </rPh>
    <rPh sb="3" eb="5">
      <t>シュウシ</t>
    </rPh>
    <phoneticPr fontId="3"/>
  </si>
  <si>
    <t>資本的収支</t>
    <rPh sb="0" eb="2">
      <t>シホン</t>
    </rPh>
    <rPh sb="2" eb="3">
      <t>テキ</t>
    </rPh>
    <rPh sb="3" eb="5">
      <t>シュウシ</t>
    </rPh>
    <phoneticPr fontId="3"/>
  </si>
  <si>
    <t>歳　　　出</t>
    <rPh sb="0" eb="1">
      <t>トシ</t>
    </rPh>
    <rPh sb="4" eb="5">
      <t>デ</t>
    </rPh>
    <phoneticPr fontId="3"/>
  </si>
  <si>
    <t>歳　　　入</t>
    <rPh sb="0" eb="1">
      <t>トシ</t>
    </rPh>
    <rPh sb="4" eb="5">
      <t>イ</t>
    </rPh>
    <phoneticPr fontId="3"/>
  </si>
  <si>
    <t>予算額</t>
    <rPh sb="0" eb="2">
      <t>ヨサン</t>
    </rPh>
    <rPh sb="2" eb="3">
      <t>ガク</t>
    </rPh>
    <phoneticPr fontId="3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</si>
  <si>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3"/>
  </si>
  <si>
    <t>うち不動産取得税</t>
  </si>
  <si>
    <t>病院事業</t>
  </si>
  <si>
    <t>うち固定資産税</t>
  </si>
  <si>
    <t xml:space="preserve"> </t>
  </si>
  <si>
    <t>(b-e)</t>
  </si>
  <si>
    <t>(c-f)</t>
  </si>
  <si>
    <t>(g)</t>
  </si>
  <si>
    <t>(h)</t>
  </si>
  <si>
    <t>差引不足額 (▲)</t>
  </si>
  <si>
    <t>(i=g-h)</t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</si>
  <si>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</si>
  <si>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(j)</t>
  </si>
  <si>
    <t>補てん財源不足額(▲)</t>
  </si>
  <si>
    <t xml:space="preserve">歳入総額    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</si>
  <si>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3"/>
  </si>
  <si>
    <t>(i+j)</t>
  </si>
  <si>
    <t>予算額</t>
  </si>
  <si>
    <t>(c=a-b)</t>
  </si>
  <si>
    <t>(f=d-e)</t>
  </si>
  <si>
    <t>(g=c+f)</t>
  </si>
  <si>
    <t xml:space="preserve">  高知県住宅供給公社</t>
  </si>
  <si>
    <t>（注）原則として表示単位未満を四捨五入して端数調整していないため、合計等と一致しない場合がある。</t>
  </si>
  <si>
    <t>３.普通会計の状況</t>
  </si>
  <si>
    <t>（2）最近の普通会計決算及び財政指標等の状況</t>
  </si>
  <si>
    <t>(単位:百万円、％)</t>
  </si>
  <si>
    <t>区分</t>
  </si>
  <si>
    <t>うち一般財源総額</t>
  </si>
  <si>
    <t>繰延資産</t>
  </si>
  <si>
    <t>歳出総額</t>
  </si>
  <si>
    <t>歳入歳出差引</t>
  </si>
  <si>
    <t>剰余金</t>
  </si>
  <si>
    <t>翌年度への繰越財源</t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</si>
  <si>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</si>
  <si>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</si>
  <si>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</si>
  <si>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r>
      <rPr>
        <sz val="11"/>
        <rFont val="游ゴシック"/>
        <family val="3"/>
        <charset val="128"/>
      </rPr>
      <t>30</t>
    </r>
    <r>
      <rPr>
        <sz val="11"/>
        <rFont val="明朝"/>
      </rPr>
      <t>年度</t>
    </r>
    <rPh sb="2" eb="4">
      <t>ネンド</t>
    </rPh>
    <phoneticPr fontId="14"/>
  </si>
  <si>
    <t>積立金現在高</t>
  </si>
  <si>
    <t>地方債現在高</t>
  </si>
  <si>
    <t>後年度財政負担</t>
  </si>
  <si>
    <t>高知空港ビル株式会社</t>
  </si>
  <si>
    <t>(f=d+e-c)</t>
  </si>
  <si>
    <t>地方債現在高の一般財源総額比</t>
  </si>
  <si>
    <t>一人あたり地方債現在高</t>
  </si>
  <si>
    <t>(e/g、円)</t>
    <rPh sb="5" eb="6">
      <t>エン</t>
    </rPh>
    <phoneticPr fontId="14"/>
  </si>
  <si>
    <t>(f/g、円)</t>
    <rPh sb="5" eb="6">
      <t>エン</t>
    </rPh>
    <phoneticPr fontId="14"/>
  </si>
  <si>
    <t>人口　（注 1）</t>
    <rPh sb="4" eb="5">
      <t>チュウ</t>
    </rPh>
    <phoneticPr fontId="3"/>
  </si>
  <si>
    <t>流動資産</t>
  </si>
  <si>
    <t xml:space="preserve">標準財政規模  </t>
  </si>
  <si>
    <t>財政力指数</t>
  </si>
  <si>
    <t>民間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</si>
  <si>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</si>
  <si>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</si>
  <si>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</si>
  <si>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3"/>
  </si>
  <si>
    <t>実質赤字比率</t>
    <rPh sb="0" eb="2">
      <t>ジッシツ</t>
    </rPh>
    <rPh sb="2" eb="4">
      <t>アカジ</t>
    </rPh>
    <rPh sb="4" eb="6">
      <t>ヒリツ</t>
    </rPh>
    <phoneticPr fontId="14"/>
  </si>
  <si>
    <t>出資団体数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</si>
  <si>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</si>
  <si>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</si>
  <si>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</si>
  <si>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</si>
  <si>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</si>
  <si>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出資金額</t>
    <rPh sb="0" eb="2">
      <t>シュッシ</t>
    </rPh>
    <rPh sb="2" eb="4">
      <t>キンガク</t>
    </rPh>
    <phoneticPr fontId="3"/>
  </si>
  <si>
    <t>営業外費用</t>
  </si>
  <si>
    <t>総額</t>
  </si>
  <si>
    <t>(d=a-b-c)</t>
  </si>
  <si>
    <t>当該団体</t>
  </si>
  <si>
    <t>その他団体</t>
  </si>
  <si>
    <t>国</t>
  </si>
  <si>
    <t>その他</t>
  </si>
  <si>
    <t>貸借対照表</t>
  </si>
  <si>
    <t>令和元年度</t>
    <rPh sb="2" eb="5">
      <t>ガンネンド</t>
    </rPh>
    <phoneticPr fontId="14"/>
  </si>
  <si>
    <t>資産</t>
    <rPh sb="0" eb="2">
      <t>シサン</t>
    </rPh>
    <phoneticPr fontId="3"/>
  </si>
  <si>
    <t>固定資産</t>
  </si>
  <si>
    <t>資産合計</t>
  </si>
  <si>
    <t>負債</t>
    <rPh sb="0" eb="2">
      <t>フサイ</t>
    </rPh>
    <phoneticPr fontId="3"/>
  </si>
  <si>
    <t>流動負債</t>
  </si>
  <si>
    <t>特別法上の引当金等</t>
  </si>
  <si>
    <t>営業費用</t>
  </si>
  <si>
    <t>負債合計</t>
  </si>
  <si>
    <t>資本金</t>
  </si>
  <si>
    <t>法定準備金</t>
  </si>
  <si>
    <t>資本合計</t>
  </si>
  <si>
    <t>負債・資本合計</t>
  </si>
  <si>
    <t>事業・経常損益</t>
    <rPh sb="0" eb="2">
      <t>ジギョウ</t>
    </rPh>
    <rPh sb="3" eb="5">
      <t>ケイジョウ</t>
    </rPh>
    <rPh sb="5" eb="7">
      <t>ソンエキ</t>
    </rPh>
    <phoneticPr fontId="3"/>
  </si>
  <si>
    <t>営業収益</t>
  </si>
  <si>
    <t>一般管理費</t>
    <rPh sb="0" eb="2">
      <t>イッパン</t>
    </rPh>
    <rPh sb="2" eb="5">
      <t>カンリヒ</t>
    </rPh>
    <phoneticPr fontId="14"/>
  </si>
  <si>
    <t xml:space="preserve">営業利益          </t>
  </si>
  <si>
    <t xml:space="preserve">経常利益      </t>
  </si>
  <si>
    <t>(g=d+e-f)</t>
  </si>
  <si>
    <t>特別損失</t>
    <rPh sb="0" eb="2">
      <t>トクベツ</t>
    </rPh>
    <rPh sb="2" eb="4">
      <t>ソンシツ</t>
    </rPh>
    <phoneticPr fontId="3"/>
  </si>
  <si>
    <t>特別利益</t>
  </si>
  <si>
    <t>特別損失</t>
  </si>
  <si>
    <t>(i)</t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</si>
  <si>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</si>
  <si>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(k)</t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</si>
  <si>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</si>
  <si>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</si>
  <si>
    <t>法人税等</t>
  </si>
  <si>
    <t>(m)</t>
  </si>
  <si>
    <t xml:space="preserve">当期利益  </t>
  </si>
  <si>
    <t>(ｎ=g+h-i-m)</t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</si>
  <si>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</si>
  <si>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</si>
  <si>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</si>
  <si>
    <t xml:space="preserve">当期未処分利益    </t>
  </si>
  <si>
    <t>(p=n+o)</t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</si>
  <si>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</si>
  <si>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</si>
  <si>
    <t>令和４年度</t>
    <rPh sb="0" eb="2">
      <t>レイワ</t>
    </rPh>
    <rPh sb="3" eb="5">
      <t>ネンド</t>
    </rPh>
    <phoneticPr fontId="14"/>
  </si>
  <si>
    <t>令和３年度</t>
    <rPh sb="0" eb="2">
      <t>レイワ</t>
    </rPh>
    <rPh sb="3" eb="5">
      <t>ネンド</t>
    </rPh>
    <phoneticPr fontId="14"/>
  </si>
  <si>
    <t>令和４年度</t>
    <rPh sb="0" eb="1">
      <t>レイ</t>
    </rPh>
    <rPh sb="1" eb="2">
      <t>ワ</t>
    </rPh>
    <phoneticPr fontId="14"/>
  </si>
  <si>
    <r>
      <t>(令和</t>
    </r>
    <r>
      <rPr>
        <sz val="11"/>
        <rFont val="Meiryo UI"/>
        <family val="3"/>
        <charset val="128"/>
      </rPr>
      <t>4</t>
    </r>
    <r>
      <rPr>
        <sz val="11"/>
        <rFont val="明朝"/>
      </rPr>
      <t>年度予算ﾍﾞｰｽ）</t>
    </r>
    <rPh sb="6" eb="8">
      <t>ヨサン</t>
    </rPh>
    <phoneticPr fontId="14"/>
  </si>
  <si>
    <t>（1）令和２年度普通会計決算の状況</t>
  </si>
  <si>
    <t>令和２年度</t>
    <rPh sb="0" eb="2">
      <t>レイワ</t>
    </rPh>
    <rPh sb="3" eb="5">
      <t>ネンド</t>
    </rPh>
    <phoneticPr fontId="14"/>
  </si>
  <si>
    <t xml:space="preserve">     高知県土地開発公社</t>
  </si>
  <si>
    <t>（注1）平成28年度～令和元年度は平成27年度国勢調査、令和2年度は令和2年度国勢調査を基に計上している。</t>
  </si>
  <si>
    <r>
      <t>2</t>
    </r>
    <r>
      <rPr>
        <sz val="11"/>
        <rFont val="游ゴシック"/>
        <family val="3"/>
        <charset val="128"/>
      </rPr>
      <t>8</t>
    </r>
    <r>
      <rPr>
        <sz val="11"/>
        <rFont val="明朝"/>
      </rPr>
      <t>年度</t>
    </r>
    <rPh sb="2" eb="4">
      <t>ネンド</t>
    </rPh>
    <phoneticPr fontId="14"/>
  </si>
  <si>
    <t>元年度</t>
    <rPh sb="0" eb="1">
      <t>ガン</t>
    </rPh>
    <rPh sb="1" eb="3">
      <t>ネンド</t>
    </rPh>
    <phoneticPr fontId="14"/>
  </si>
  <si>
    <t>２年度</t>
    <rPh sb="1" eb="3">
      <t>ネンド</t>
    </rPh>
    <phoneticPr fontId="14"/>
  </si>
  <si>
    <t>(令和２年度決算ﾍﾞｰｽ）</t>
  </si>
  <si>
    <t>令和元年度</t>
    <rPh sb="0" eb="2">
      <t>レイワ</t>
    </rPh>
    <rPh sb="2" eb="5">
      <t>ガンネンド</t>
    </rPh>
    <phoneticPr fontId="14"/>
  </si>
  <si>
    <t>(令和２年度決算額）</t>
  </si>
  <si>
    <t>高知県</t>
    <rPh sb="0" eb="3">
      <t>コウチケン</t>
    </rPh>
    <phoneticPr fontId="14"/>
  </si>
  <si>
    <t>宅地造成（その他）</t>
  </si>
  <si>
    <t>とさでん交通株式会社</t>
  </si>
  <si>
    <t>工業用水道事業</t>
  </si>
  <si>
    <t>－</t>
  </si>
  <si>
    <t>宅地造成（臨海土地造成事業）</t>
  </si>
  <si>
    <t>高知県</t>
    <rPh sb="0" eb="3">
      <t>コウチケン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</si>
</sst>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.0;&quot;▲ &quot;#,##0.0"/>
    <numFmt numFmtId="177" formatCode="#,##0;&quot;△ &quot;#,##0"/>
    <numFmt numFmtId="178" formatCode="#,##0;[Red]&quot;△&quot;#,##0"/>
    <numFmt numFmtId="179" formatCode="_ * #,##0.000_ ;_ * &quot;▲ &quot;#,##0.000_ ;_ * &quot;－&quot;_ ;_ @_ "/>
    <numFmt numFmtId="180" formatCode="_ * #,##0.00_ ;_ * &quot;▲ &quot;#,##0.00_ ;_ * &quot;－&quot;_ ;_ @_ "/>
    <numFmt numFmtId="181" formatCode="_ * #,##0.0_ ;_ * &quot;▲ &quot;#,##0.0_ ;_ * &quot;－&quot;_ ;_ @_ "/>
    <numFmt numFmtId="182" formatCode="_ * #,##0_ ;_ * &quot;▲ &quot;#,##0_ ;_ * &quot;－&quot;_ ;_ @_ "/>
  </numFmts>
  <fonts count="19">
    <font>
      <sz val="11"/>
      <name val="明朝"/>
    </font>
    <font>
      <sz val="11"/>
      <name val="ＭＳ Ｐゴシック"/>
      <family val="3"/>
      <charset val="128"/>
    </font>
    <font>
      <sz val="11"/>
      <name val="明朝"/>
    </font>
    <font>
      <sz val="6"/>
      <name val="ＭＳ Ｐ明朝"/>
      <family val="1"/>
      <charset val="128"/>
    </font>
    <font>
      <b/>
      <sz val="12"/>
      <name val="明朝"/>
    </font>
    <font>
      <b/>
      <sz val="12"/>
      <name val="ｺﾞｼｯｸ"/>
      <family val="3"/>
      <charset val="128"/>
    </font>
    <font>
      <sz val="11"/>
      <name val="ＭＳ ゴシック"/>
      <family val="3"/>
      <charset val="128"/>
    </font>
    <font>
      <sz val="10"/>
      <name val="明朝"/>
    </font>
    <font>
      <sz val="9"/>
      <name val="明朝"/>
    </font>
    <font>
      <u/>
      <sz val="11"/>
      <name val="明朝"/>
    </font>
    <font>
      <b/>
      <sz val="12"/>
      <name val="ＭＳ ゴシック"/>
      <family val="3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b/>
      <sz val="11"/>
      <name val="明朝"/>
    </font>
    <font>
      <sz val="6"/>
      <name val="明朝"/>
    </font>
    <font>
      <sz val="8"/>
      <name val="明朝"/>
    </font>
    <font>
      <sz val="11"/>
      <name val="ＭＳ Ｐ明朝"/>
      <family val="1"/>
      <charset val="128"/>
    </font>
    <font>
      <sz val="11"/>
      <name val="游ゴシック"/>
      <family val="3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116">
    <xf numFmtId="0" fontId="0" fillId="0" borderId="0" xfId="0"/>
    <xf numFmtId="41" fontId="0" fillId="0" borderId="0" xfId="0" applyNumberFormat="1" applyAlignment="1">
      <alignment vertical="center"/>
    </xf>
    <xf numFmtId="41" fontId="4" fillId="0" borderId="1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41" fontId="4" fillId="0" borderId="2" xfId="0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41" fontId="0" fillId="0" borderId="3" xfId="0" applyNumberFormat="1" applyBorder="1" applyAlignment="1">
      <alignment horizontal="centerContinuous" vertical="center"/>
    </xf>
    <xf numFmtId="41" fontId="7" fillId="0" borderId="0" xfId="0" applyNumberFormat="1" applyFont="1" applyAlignment="1">
      <alignment vertical="center"/>
    </xf>
    <xf numFmtId="41" fontId="7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left"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4" fillId="0" borderId="1" xfId="0" applyNumberFormat="1" applyFont="1" applyBorder="1" applyAlignment="1">
      <alignment horizontal="distributed" vertical="center" justifyLastLine="1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41" fontId="8" fillId="0" borderId="4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0" fontId="0" fillId="0" borderId="4" xfId="0" applyNumberFormat="1" applyBorder="1" applyAlignment="1">
      <alignment horizontal="centerContinuous" vertical="center"/>
    </xf>
    <xf numFmtId="0" fontId="0" fillId="0" borderId="4" xfId="0" applyNumberFormat="1" applyBorder="1" applyAlignment="1">
      <alignment horizontal="center" vertical="center"/>
    </xf>
    <xf numFmtId="182" fontId="0" fillId="0" borderId="4" xfId="3" applyNumberFormat="1" applyFont="1" applyBorder="1" applyAlignment="1">
      <alignment vertical="center"/>
    </xf>
    <xf numFmtId="181" fontId="0" fillId="0" borderId="4" xfId="3" applyNumberFormat="1" applyFont="1" applyBorder="1" applyAlignment="1">
      <alignment vertical="center"/>
    </xf>
    <xf numFmtId="41" fontId="0" fillId="0" borderId="0" xfId="0" quotePrefix="1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0" fontId="0" fillId="0" borderId="4" xfId="0" applyNumberFormat="1" applyFont="1" applyBorder="1" applyAlignment="1">
      <alignment horizontal="centerContinuous" vertical="center" wrapText="1"/>
    </xf>
    <xf numFmtId="41" fontId="0" fillId="0" borderId="0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41" fontId="1" fillId="0" borderId="0" xfId="0" applyNumberFormat="1" applyFont="1" applyAlignment="1">
      <alignment vertical="center"/>
    </xf>
    <xf numFmtId="0" fontId="4" fillId="0" borderId="1" xfId="0" applyNumberFormat="1" applyFont="1" applyBorder="1" applyAlignment="1">
      <alignment vertical="center"/>
    </xf>
    <xf numFmtId="41" fontId="10" fillId="0" borderId="0" xfId="0" applyNumberFormat="1" applyFont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0" fontId="4" fillId="0" borderId="1" xfId="0" applyNumberFormat="1" applyFont="1" applyBorder="1" applyAlignment="1">
      <alignment horizontal="distributed" vertical="center"/>
    </xf>
    <xf numFmtId="41" fontId="0" fillId="0" borderId="8" xfId="0" applyNumberFormat="1" applyBorder="1" applyAlignment="1">
      <alignment horizontal="left" vertical="center"/>
    </xf>
    <xf numFmtId="0" fontId="13" fillId="0" borderId="1" xfId="0" applyNumberFormat="1" applyFont="1" applyBorder="1" applyAlignment="1">
      <alignment horizontal="distributed" vertical="center" justifyLastLine="1"/>
    </xf>
    <xf numFmtId="41" fontId="13" fillId="0" borderId="0" xfId="0" applyNumberFormat="1" applyFont="1" applyBorder="1" applyAlignment="1">
      <alignment horizontal="distributed" vertical="center"/>
    </xf>
    <xf numFmtId="41" fontId="0" fillId="0" borderId="4" xfId="0" applyNumberFormat="1" applyBorder="1" applyAlignment="1">
      <alignment horizontal="right" vertical="center"/>
    </xf>
    <xf numFmtId="182" fontId="0" fillId="0" borderId="4" xfId="3" quotePrefix="1" applyNumberFormat="1" applyFont="1" applyBorder="1" applyAlignment="1">
      <alignment horizontal="right" vertical="center"/>
    </xf>
    <xf numFmtId="177" fontId="0" fillId="0" borderId="0" xfId="0" applyNumberFormat="1" applyAlignment="1">
      <alignment vertical="center"/>
    </xf>
    <xf numFmtId="182" fontId="0" fillId="0" borderId="4" xfId="3" applyNumberFormat="1" applyFont="1" applyBorder="1" applyAlignment="1">
      <alignment horizontal="right" vertical="center"/>
    </xf>
    <xf numFmtId="182" fontId="0" fillId="0" borderId="13" xfId="3" applyNumberFormat="1" applyFont="1" applyBorder="1" applyAlignment="1">
      <alignment vertical="center"/>
    </xf>
    <xf numFmtId="182" fontId="0" fillId="0" borderId="14" xfId="3" applyNumberFormat="1" applyFont="1" applyBorder="1" applyAlignment="1">
      <alignment vertical="center"/>
    </xf>
    <xf numFmtId="182" fontId="0" fillId="0" borderId="3" xfId="3" applyNumberFormat="1" applyFont="1" applyBorder="1" applyAlignment="1">
      <alignment vertical="center"/>
    </xf>
    <xf numFmtId="182" fontId="0" fillId="0" borderId="15" xfId="3" applyNumberFormat="1" applyFont="1" applyBorder="1" applyAlignment="1">
      <alignment vertical="center"/>
    </xf>
    <xf numFmtId="182" fontId="0" fillId="0" borderId="16" xfId="3" applyNumberFormat="1" applyFont="1" applyBorder="1" applyAlignment="1">
      <alignment vertical="center"/>
    </xf>
    <xf numFmtId="182" fontId="0" fillId="0" borderId="17" xfId="3" applyNumberFormat="1" applyFont="1" applyBorder="1" applyAlignment="1">
      <alignment vertical="center"/>
    </xf>
    <xf numFmtId="177" fontId="0" fillId="0" borderId="0" xfId="0" quotePrefix="1" applyNumberFormat="1" applyAlignment="1">
      <alignment horizontal="right" vertical="center"/>
    </xf>
    <xf numFmtId="41" fontId="0" fillId="0" borderId="0" xfId="0" quotePrefix="1" applyNumberFormat="1" applyAlignment="1">
      <alignment horizontal="right" vertical="center"/>
    </xf>
    <xf numFmtId="177" fontId="0" fillId="0" borderId="0" xfId="0" applyNumberForma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82" fontId="0" fillId="0" borderId="0" xfId="3" applyNumberFormat="1" applyFont="1" applyBorder="1" applyAlignment="1">
      <alignment vertical="center"/>
    </xf>
    <xf numFmtId="182" fontId="0" fillId="0" borderId="0" xfId="3" quotePrefix="1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horizontal="center" vertical="center" wrapText="1"/>
    </xf>
    <xf numFmtId="41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Continuous" vertical="center"/>
    </xf>
    <xf numFmtId="41" fontId="6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0" xfId="0" applyNumberFormat="1" applyFont="1" applyAlignment="1">
      <alignment horizontal="left"/>
    </xf>
    <xf numFmtId="0" fontId="8" fillId="0" borderId="4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distributed" vertical="center"/>
    </xf>
    <xf numFmtId="41" fontId="0" fillId="0" borderId="4" xfId="0" applyNumberFormat="1" applyBorder="1" applyAlignment="1">
      <alignment horizontal="center" vertical="center"/>
    </xf>
    <xf numFmtId="41" fontId="0" fillId="0" borderId="4" xfId="0" applyNumberFormat="1" applyFont="1" applyBorder="1" applyAlignment="1">
      <alignment horizontal="right" vertical="center" shrinkToFit="1"/>
    </xf>
    <xf numFmtId="180" fontId="0" fillId="0" borderId="4" xfId="0" applyNumberFormat="1" applyBorder="1" applyAlignment="1">
      <alignment vertical="center"/>
    </xf>
    <xf numFmtId="179" fontId="0" fillId="0" borderId="4" xfId="0" applyNumberFormat="1" applyBorder="1" applyAlignment="1">
      <alignment vertical="center"/>
    </xf>
    <xf numFmtId="181" fontId="0" fillId="0" borderId="0" xfId="0" applyNumberFormat="1" applyBorder="1" applyAlignment="1">
      <alignment vertical="center"/>
    </xf>
    <xf numFmtId="182" fontId="0" fillId="0" borderId="18" xfId="3" applyNumberFormat="1" applyFont="1" applyBorder="1" applyAlignment="1">
      <alignment vertical="center"/>
    </xf>
    <xf numFmtId="182" fontId="0" fillId="0" borderId="19" xfId="3" applyNumberFormat="1" applyFont="1" applyBorder="1" applyAlignment="1">
      <alignment horizontal="right" vertical="center"/>
    </xf>
    <xf numFmtId="182" fontId="0" fillId="0" borderId="19" xfId="3" applyNumberFormat="1" applyFont="1" applyBorder="1" applyAlignment="1">
      <alignment vertical="center"/>
    </xf>
    <xf numFmtId="182" fontId="0" fillId="0" borderId="20" xfId="3" applyNumberFormat="1" applyFont="1" applyBorder="1" applyAlignment="1">
      <alignment vertical="center"/>
    </xf>
    <xf numFmtId="182" fontId="0" fillId="0" borderId="20" xfId="3" quotePrefix="1" applyNumberFormat="1" applyFont="1" applyBorder="1" applyAlignment="1">
      <alignment horizontal="right" vertical="center"/>
    </xf>
    <xf numFmtId="182" fontId="0" fillId="0" borderId="3" xfId="3" quotePrefix="1" applyNumberFormat="1" applyFont="1" applyBorder="1" applyAlignment="1">
      <alignment horizontal="right" vertical="center"/>
    </xf>
    <xf numFmtId="182" fontId="0" fillId="0" borderId="11" xfId="3" applyNumberFormat="1" applyFont="1" applyBorder="1" applyAlignment="1">
      <alignment vertical="center"/>
    </xf>
    <xf numFmtId="41" fontId="6" fillId="0" borderId="1" xfId="0" applyNumberFormat="1" applyFont="1" applyBorder="1" applyAlignment="1">
      <alignment horizontal="left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4" fillId="0" borderId="1" xfId="0" applyNumberFormat="1" applyFont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41" fontId="0" fillId="0" borderId="9" xfId="0" applyNumberFormat="1" applyBorder="1" applyAlignment="1">
      <alignment horizontal="centerContinuous" vertical="center"/>
    </xf>
    <xf numFmtId="41" fontId="0" fillId="0" borderId="4" xfId="0" quotePrefix="1" applyNumberFormat="1" applyBorder="1" applyAlignment="1">
      <alignment horizontal="right" vertical="center"/>
    </xf>
    <xf numFmtId="182" fontId="0" fillId="0" borderId="4" xfId="3" applyNumberFormat="1" applyFont="1" applyBorder="1" applyAlignment="1">
      <alignment horizontal="center" vertical="center"/>
    </xf>
    <xf numFmtId="41" fontId="16" fillId="0" borderId="11" xfId="0" applyNumberFormat="1" applyFont="1" applyBorder="1" applyAlignment="1">
      <alignment horizontal="centerContinuous" vertical="center"/>
    </xf>
    <xf numFmtId="41" fontId="0" fillId="0" borderId="23" xfId="0" applyNumberFormat="1" applyBorder="1" applyAlignment="1">
      <alignment horizontal="centerContinuous" vertical="center"/>
    </xf>
    <xf numFmtId="41" fontId="0" fillId="0" borderId="13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11" fillId="0" borderId="4" xfId="2" applyNumberFormat="1" applyFont="1" applyBorder="1" applyAlignment="1">
      <alignment horizontal="distributed" vertical="center" justifyLastLine="1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82" fontId="0" fillId="0" borderId="4" xfId="3" applyNumberFormat="1" applyFont="1" applyBorder="1" applyAlignment="1">
      <alignment vertical="center"/>
    </xf>
    <xf numFmtId="178" fontId="12" fillId="0" borderId="4" xfId="3" applyNumberFormat="1" applyFont="1" applyBorder="1" applyAlignment="1">
      <alignment vertical="center" textRotation="255"/>
    </xf>
    <xf numFmtId="0" fontId="1" fillId="0" borderId="4" xfId="1" applyFont="1" applyBorder="1" applyAlignment="1">
      <alignment vertical="center"/>
    </xf>
    <xf numFmtId="0" fontId="1" fillId="0" borderId="4" xfId="1" applyFont="1" applyBorder="1" applyAlignment="1">
      <alignment vertical="center" textRotation="255"/>
    </xf>
    <xf numFmtId="177" fontId="0" fillId="0" borderId="21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15" fillId="0" borderId="4" xfId="0" applyNumberFormat="1" applyFont="1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_Ｈ１０決算ベース" xfId="2" xr:uid="{00000000-0005-0000-0000-000002000000}"/>
    <cellStyle name="標準_地方債公営企業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>
        <a:xfrm flipH="1">
          <a:off x="4476750" y="1032573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ShapeType="1"/>
        </xdr:cNvSpPr>
      </xdr:nvSpPr>
      <xdr:spPr>
        <a:xfrm flipH="1">
          <a:off x="4476750" y="1032573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SheetLayoutView="100" workbookViewId="0">
      <pane xSplit="5" ySplit="8" topLeftCell="F9" activePane="bottomRight" state="frozen"/>
      <selection pane="topRight"/>
      <selection pane="bottomLeft"/>
      <selection pane="bottomRight" activeCell="F5" sqref="F5"/>
    </sheetView>
  </sheetViews>
  <sheetFormatPr defaultRowHeight="14.2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1" width="9" style="1" customWidth="1"/>
    <col min="12" max="12" width="9.875" style="1" customWidth="1"/>
    <col min="13" max="13" width="9" style="1" customWidth="1"/>
    <col min="14" max="16384" width="9" style="1"/>
  </cols>
  <sheetData>
    <row r="1" spans="1:11" ht="33.950000000000003" customHeight="1">
      <c r="A1" s="2" t="s">
        <v>4</v>
      </c>
      <c r="B1" s="2"/>
      <c r="C1" s="2"/>
      <c r="D1" s="2"/>
      <c r="E1" s="19" t="s">
        <v>242</v>
      </c>
      <c r="F1" s="24"/>
    </row>
    <row r="3" spans="1:11">
      <c r="A3" s="3" t="s">
        <v>107</v>
      </c>
    </row>
    <row r="5" spans="1:11">
      <c r="A5" s="4" t="s">
        <v>70</v>
      </c>
      <c r="B5" s="4"/>
      <c r="C5" s="4"/>
      <c r="D5" s="4"/>
      <c r="E5" s="4"/>
    </row>
    <row r="6" spans="1:11" ht="15.75">
      <c r="A6" s="6"/>
      <c r="H6" s="29"/>
      <c r="I6" s="30" t="s">
        <v>5</v>
      </c>
    </row>
    <row r="7" spans="1:11" ht="27" customHeight="1">
      <c r="A7" s="5"/>
      <c r="B7" s="10"/>
      <c r="C7" s="10"/>
      <c r="D7" s="10"/>
      <c r="E7" s="20"/>
      <c r="F7" s="25" t="s">
        <v>222</v>
      </c>
      <c r="G7" s="25"/>
      <c r="H7" s="25" t="s">
        <v>223</v>
      </c>
      <c r="I7" s="31" t="s">
        <v>14</v>
      </c>
    </row>
    <row r="8" spans="1:11" ht="17.100000000000001" customHeight="1">
      <c r="A8" s="7"/>
      <c r="B8" s="11"/>
      <c r="C8" s="11"/>
      <c r="D8" s="11"/>
      <c r="E8" s="21"/>
      <c r="F8" s="26" t="s">
        <v>112</v>
      </c>
      <c r="G8" s="26" t="s">
        <v>8</v>
      </c>
      <c r="H8" s="26" t="s">
        <v>130</v>
      </c>
      <c r="I8" s="22"/>
    </row>
    <row r="9" spans="1:11" ht="18" customHeight="1">
      <c r="A9" s="94" t="s">
        <v>37</v>
      </c>
      <c r="B9" s="94" t="s">
        <v>111</v>
      </c>
      <c r="C9" s="12" t="s">
        <v>16</v>
      </c>
      <c r="D9" s="15"/>
      <c r="E9" s="15"/>
      <c r="F9" s="27">
        <v>89371</v>
      </c>
      <c r="G9" s="28">
        <f t="shared" ref="G9:G27" si="0">F9/$F$27*100</f>
        <v>19.409659330301491</v>
      </c>
      <c r="H9" s="27">
        <v>80933</v>
      </c>
      <c r="I9" s="28">
        <f t="shared" ref="I9:I45" si="1">(F9/H9-1)*100</f>
        <v>10.425907849702831</v>
      </c>
      <c r="K9" s="33"/>
    </row>
    <row r="10" spans="1:11" ht="18" customHeight="1">
      <c r="A10" s="94"/>
      <c r="B10" s="94"/>
      <c r="C10" s="13"/>
      <c r="D10" s="17" t="s">
        <v>7</v>
      </c>
      <c r="E10" s="15"/>
      <c r="F10" s="27">
        <v>24406</v>
      </c>
      <c r="G10" s="28">
        <f t="shared" si="0"/>
        <v>5.3005129808924387</v>
      </c>
      <c r="H10" s="27">
        <v>22100</v>
      </c>
      <c r="I10" s="28">
        <f t="shared" si="1"/>
        <v>10.434389140271483</v>
      </c>
    </row>
    <row r="11" spans="1:11" ht="18" customHeight="1">
      <c r="A11" s="94"/>
      <c r="B11" s="94"/>
      <c r="C11" s="13"/>
      <c r="D11" s="13"/>
      <c r="E11" s="16" t="s">
        <v>24</v>
      </c>
      <c r="F11" s="27">
        <v>20585</v>
      </c>
      <c r="G11" s="28">
        <f t="shared" si="0"/>
        <v>4.4706653983311835</v>
      </c>
      <c r="H11" s="27">
        <v>19646</v>
      </c>
      <c r="I11" s="28">
        <f t="shared" si="1"/>
        <v>4.779598900539539</v>
      </c>
    </row>
    <row r="12" spans="1:11" ht="18" customHeight="1">
      <c r="A12" s="94"/>
      <c r="B12" s="94"/>
      <c r="C12" s="13"/>
      <c r="D12" s="13"/>
      <c r="E12" s="16" t="s">
        <v>41</v>
      </c>
      <c r="F12" s="27">
        <v>1696</v>
      </c>
      <c r="G12" s="28">
        <f t="shared" si="0"/>
        <v>0.3683385239528631</v>
      </c>
      <c r="H12" s="27">
        <v>1151</v>
      </c>
      <c r="I12" s="28">
        <f t="shared" si="1"/>
        <v>47.350130321459602</v>
      </c>
    </row>
    <row r="13" spans="1:11" ht="18" customHeight="1">
      <c r="A13" s="94"/>
      <c r="B13" s="94"/>
      <c r="C13" s="13"/>
      <c r="D13" s="18"/>
      <c r="E13" s="16" t="s">
        <v>43</v>
      </c>
      <c r="F13" s="27">
        <v>273</v>
      </c>
      <c r="G13" s="28">
        <f t="shared" si="0"/>
        <v>5.9290340235337045E-2</v>
      </c>
      <c r="H13" s="27">
        <v>266</v>
      </c>
      <c r="I13" s="28">
        <f t="shared" si="1"/>
        <v>2.6315789473684292</v>
      </c>
    </row>
    <row r="14" spans="1:11" ht="18" customHeight="1">
      <c r="A14" s="94"/>
      <c r="B14" s="94"/>
      <c r="C14" s="13"/>
      <c r="D14" s="12" t="s">
        <v>44</v>
      </c>
      <c r="E14" s="15"/>
      <c r="F14" s="27">
        <v>16312</v>
      </c>
      <c r="G14" s="28">
        <f t="shared" si="0"/>
        <v>3.5426521242447535</v>
      </c>
      <c r="H14" s="27">
        <v>11541</v>
      </c>
      <c r="I14" s="28">
        <f t="shared" si="1"/>
        <v>41.339571960835286</v>
      </c>
    </row>
    <row r="15" spans="1:11" ht="18" customHeight="1">
      <c r="A15" s="94"/>
      <c r="B15" s="94"/>
      <c r="C15" s="13"/>
      <c r="D15" s="13"/>
      <c r="E15" s="16" t="s">
        <v>46</v>
      </c>
      <c r="F15" s="27">
        <v>896</v>
      </c>
      <c r="G15" s="28">
        <f t="shared" si="0"/>
        <v>0.19459393718264467</v>
      </c>
      <c r="H15" s="27">
        <v>687</v>
      </c>
      <c r="I15" s="28">
        <f t="shared" si="1"/>
        <v>30.422125181950509</v>
      </c>
    </row>
    <row r="16" spans="1:11" ht="18" customHeight="1">
      <c r="A16" s="94"/>
      <c r="B16" s="94"/>
      <c r="C16" s="13"/>
      <c r="D16" s="18"/>
      <c r="E16" s="16" t="s">
        <v>10</v>
      </c>
      <c r="F16" s="27">
        <v>15416</v>
      </c>
      <c r="G16" s="28">
        <f t="shared" si="0"/>
        <v>3.3480581870621093</v>
      </c>
      <c r="H16" s="27">
        <v>10854</v>
      </c>
      <c r="I16" s="28">
        <f t="shared" si="1"/>
        <v>42.030587801732075</v>
      </c>
      <c r="K16" s="34"/>
    </row>
    <row r="17" spans="1:26" ht="18" customHeight="1">
      <c r="A17" s="94"/>
      <c r="B17" s="94"/>
      <c r="C17" s="13"/>
      <c r="D17" s="91" t="s">
        <v>36</v>
      </c>
      <c r="E17" s="92"/>
      <c r="F17" s="27">
        <v>33780</v>
      </c>
      <c r="G17" s="28">
        <f t="shared" si="0"/>
        <v>7.3363651763724738</v>
      </c>
      <c r="H17" s="27">
        <v>32452</v>
      </c>
      <c r="I17" s="28">
        <f t="shared" si="1"/>
        <v>4.092197707383205</v>
      </c>
    </row>
    <row r="18" spans="1:26" ht="18" customHeight="1">
      <c r="A18" s="94"/>
      <c r="B18" s="94"/>
      <c r="C18" s="13"/>
      <c r="D18" s="91" t="s">
        <v>114</v>
      </c>
      <c r="E18" s="93"/>
      <c r="F18" s="27">
        <v>1177</v>
      </c>
      <c r="G18" s="28">
        <f t="shared" si="0"/>
        <v>0.25562172328568389</v>
      </c>
      <c r="H18" s="27">
        <v>1144</v>
      </c>
      <c r="I18" s="28">
        <f t="shared" si="1"/>
        <v>2.8846153846153744</v>
      </c>
    </row>
    <row r="19" spans="1:26" ht="18" customHeight="1">
      <c r="A19" s="94"/>
      <c r="B19" s="94"/>
      <c r="C19" s="14"/>
      <c r="D19" s="91" t="s">
        <v>116</v>
      </c>
      <c r="E19" s="93"/>
      <c r="F19" s="27">
        <v>0</v>
      </c>
      <c r="G19" s="28">
        <f t="shared" si="0"/>
        <v>0</v>
      </c>
      <c r="H19" s="27">
        <v>0</v>
      </c>
      <c r="I19" s="28">
        <v>0</v>
      </c>
      <c r="Z19" s="1" t="s">
        <v>117</v>
      </c>
    </row>
    <row r="20" spans="1:26" ht="18" customHeight="1">
      <c r="A20" s="94"/>
      <c r="B20" s="94"/>
      <c r="C20" s="15" t="s">
        <v>6</v>
      </c>
      <c r="D20" s="15"/>
      <c r="E20" s="15"/>
      <c r="F20" s="27">
        <v>14352</v>
      </c>
      <c r="G20" s="28">
        <f t="shared" si="0"/>
        <v>3.1169778866577187</v>
      </c>
      <c r="H20" s="27">
        <v>10249</v>
      </c>
      <c r="I20" s="28">
        <f t="shared" si="1"/>
        <v>40.033173968192017</v>
      </c>
    </row>
    <row r="21" spans="1:26" ht="18" customHeight="1">
      <c r="A21" s="94"/>
      <c r="B21" s="94"/>
      <c r="C21" s="15" t="s">
        <v>13</v>
      </c>
      <c r="D21" s="15"/>
      <c r="E21" s="15"/>
      <c r="F21" s="27">
        <v>176289</v>
      </c>
      <c r="G21" s="28">
        <f t="shared" si="0"/>
        <v>38.286574321418797</v>
      </c>
      <c r="H21" s="27">
        <v>179629</v>
      </c>
      <c r="I21" s="28">
        <f t="shared" si="1"/>
        <v>-1.85938796074131</v>
      </c>
    </row>
    <row r="22" spans="1:26" ht="18" customHeight="1">
      <c r="A22" s="94"/>
      <c r="B22" s="94"/>
      <c r="C22" s="15" t="s">
        <v>47</v>
      </c>
      <c r="D22" s="15"/>
      <c r="E22" s="15"/>
      <c r="F22" s="27">
        <v>5033</v>
      </c>
      <c r="G22" s="28">
        <f t="shared" si="0"/>
        <v>1.0930706315181367</v>
      </c>
      <c r="H22" s="27">
        <v>5202</v>
      </c>
      <c r="I22" s="28">
        <f t="shared" si="1"/>
        <v>-3.2487504805843948</v>
      </c>
    </row>
    <row r="23" spans="1:26" ht="18" customHeight="1">
      <c r="A23" s="94"/>
      <c r="B23" s="94"/>
      <c r="C23" s="15" t="s">
        <v>12</v>
      </c>
      <c r="D23" s="15"/>
      <c r="E23" s="15"/>
      <c r="F23" s="27">
        <v>89661</v>
      </c>
      <c r="G23" s="28">
        <f t="shared" si="0"/>
        <v>19.472641743005696</v>
      </c>
      <c r="H23" s="27">
        <v>75238</v>
      </c>
      <c r="I23" s="28">
        <f t="shared" si="1"/>
        <v>19.16983439219544</v>
      </c>
    </row>
    <row r="24" spans="1:26" ht="18" customHeight="1">
      <c r="A24" s="94"/>
      <c r="B24" s="94"/>
      <c r="C24" s="15" t="s">
        <v>48</v>
      </c>
      <c r="D24" s="15"/>
      <c r="E24" s="15"/>
      <c r="F24" s="27">
        <v>1011</v>
      </c>
      <c r="G24" s="28">
        <f t="shared" si="0"/>
        <v>0.21956972153086354</v>
      </c>
      <c r="H24" s="27">
        <v>1068</v>
      </c>
      <c r="I24" s="28">
        <f t="shared" si="1"/>
        <v>-5.3370786516853901</v>
      </c>
    </row>
    <row r="25" spans="1:26" ht="18" customHeight="1">
      <c r="A25" s="94"/>
      <c r="B25" s="94"/>
      <c r="C25" s="15" t="s">
        <v>19</v>
      </c>
      <c r="D25" s="15"/>
      <c r="E25" s="15"/>
      <c r="F25" s="27">
        <v>54322</v>
      </c>
      <c r="G25" s="28">
        <f t="shared" si="0"/>
        <v>11.797691803164758</v>
      </c>
      <c r="H25" s="27">
        <v>66085</v>
      </c>
      <c r="I25" s="28">
        <f t="shared" si="1"/>
        <v>-17.79980328364984</v>
      </c>
    </row>
    <row r="26" spans="1:26" ht="18" customHeight="1">
      <c r="A26" s="94"/>
      <c r="B26" s="94"/>
      <c r="C26" s="15" t="s">
        <v>18</v>
      </c>
      <c r="D26" s="15"/>
      <c r="E26" s="15"/>
      <c r="F26" s="27">
        <v>30407</v>
      </c>
      <c r="G26" s="28">
        <f t="shared" si="0"/>
        <v>6.6038145624025404</v>
      </c>
      <c r="H26" s="27">
        <v>25126</v>
      </c>
      <c r="I26" s="28">
        <f t="shared" si="1"/>
        <v>21.018068932579801</v>
      </c>
    </row>
    <row r="27" spans="1:26" ht="18" customHeight="1">
      <c r="A27" s="94"/>
      <c r="B27" s="94"/>
      <c r="C27" s="15" t="s">
        <v>23</v>
      </c>
      <c r="D27" s="15"/>
      <c r="E27" s="15"/>
      <c r="F27" s="27">
        <f>SUM(F9,F20:F26)</f>
        <v>460446</v>
      </c>
      <c r="G27" s="28">
        <f t="shared" si="0"/>
        <v>100</v>
      </c>
      <c r="H27" s="27">
        <f>SUM(H9,H20:H26)</f>
        <v>443530</v>
      </c>
      <c r="I27" s="28">
        <f t="shared" si="1"/>
        <v>3.8139471963565041</v>
      </c>
    </row>
    <row r="28" spans="1:26" ht="18" customHeight="1">
      <c r="A28" s="94"/>
      <c r="B28" s="94" t="s">
        <v>110</v>
      </c>
      <c r="C28" s="12" t="s">
        <v>25</v>
      </c>
      <c r="D28" s="15"/>
      <c r="E28" s="15"/>
      <c r="F28" s="27">
        <f>SUM(F29:F31)</f>
        <v>194953</v>
      </c>
      <c r="G28" s="28">
        <f t="shared" ref="G28:G45" si="2">F28/$F$45*100</f>
        <v>42.340035530767992</v>
      </c>
      <c r="H28" s="27">
        <v>197710</v>
      </c>
      <c r="I28" s="28">
        <f t="shared" si="1"/>
        <v>-1.3944666430630748</v>
      </c>
    </row>
    <row r="29" spans="1:26" ht="18" customHeight="1">
      <c r="A29" s="94"/>
      <c r="B29" s="94"/>
      <c r="C29" s="13"/>
      <c r="D29" s="15" t="s">
        <v>26</v>
      </c>
      <c r="E29" s="15"/>
      <c r="F29" s="27">
        <v>112537</v>
      </c>
      <c r="G29" s="28">
        <f t="shared" si="2"/>
        <v>24.440868201700091</v>
      </c>
      <c r="H29" s="27">
        <v>115672</v>
      </c>
      <c r="I29" s="28">
        <f t="shared" si="1"/>
        <v>-2.7102496714848878</v>
      </c>
    </row>
    <row r="30" spans="1:26" ht="18" customHeight="1">
      <c r="A30" s="94"/>
      <c r="B30" s="94"/>
      <c r="C30" s="13"/>
      <c r="D30" s="15" t="s">
        <v>49</v>
      </c>
      <c r="E30" s="15"/>
      <c r="F30" s="27">
        <v>12976</v>
      </c>
      <c r="G30" s="28">
        <f t="shared" si="2"/>
        <v>2.818137197412943</v>
      </c>
      <c r="H30" s="27">
        <v>12946</v>
      </c>
      <c r="I30" s="28">
        <f t="shared" si="1"/>
        <v>0.23173180905298185</v>
      </c>
    </row>
    <row r="31" spans="1:26" ht="18" customHeight="1">
      <c r="A31" s="94"/>
      <c r="B31" s="94"/>
      <c r="C31" s="14"/>
      <c r="D31" s="15" t="s">
        <v>15</v>
      </c>
      <c r="E31" s="15"/>
      <c r="F31" s="27">
        <v>69440</v>
      </c>
      <c r="G31" s="28">
        <f t="shared" si="2"/>
        <v>15.081030131654959</v>
      </c>
      <c r="H31" s="27">
        <v>69092</v>
      </c>
      <c r="I31" s="28">
        <f t="shared" si="1"/>
        <v>0.50367625774330183</v>
      </c>
    </row>
    <row r="32" spans="1:26" ht="18" customHeight="1">
      <c r="A32" s="94"/>
      <c r="B32" s="94"/>
      <c r="C32" s="12" t="s">
        <v>27</v>
      </c>
      <c r="D32" s="15"/>
      <c r="E32" s="15"/>
      <c r="F32" s="27">
        <v>171538</v>
      </c>
      <c r="G32" s="28">
        <f t="shared" si="2"/>
        <v>37.254748656737164</v>
      </c>
      <c r="H32" s="27">
        <v>154785</v>
      </c>
      <c r="I32" s="28">
        <f t="shared" si="1"/>
        <v>10.82340020027781</v>
      </c>
    </row>
    <row r="33" spans="1:9" ht="18" customHeight="1">
      <c r="A33" s="94"/>
      <c r="B33" s="94"/>
      <c r="C33" s="13"/>
      <c r="D33" s="15" t="s">
        <v>2</v>
      </c>
      <c r="E33" s="15"/>
      <c r="F33" s="27">
        <v>31452</v>
      </c>
      <c r="G33" s="28">
        <f t="shared" si="2"/>
        <v>6.8307684288711386</v>
      </c>
      <c r="H33" s="27">
        <v>25359</v>
      </c>
      <c r="I33" s="28">
        <f t="shared" si="1"/>
        <v>24.026972672423994</v>
      </c>
    </row>
    <row r="34" spans="1:9" ht="18" customHeight="1">
      <c r="A34" s="94"/>
      <c r="B34" s="94"/>
      <c r="C34" s="13"/>
      <c r="D34" s="15" t="s">
        <v>51</v>
      </c>
      <c r="E34" s="15"/>
      <c r="F34" s="27">
        <v>6575</v>
      </c>
      <c r="G34" s="28">
        <f t="shared" si="2"/>
        <v>1.4279633225177328</v>
      </c>
      <c r="H34" s="27">
        <v>6525</v>
      </c>
      <c r="I34" s="28">
        <f t="shared" si="1"/>
        <v>0.76628352490422103</v>
      </c>
    </row>
    <row r="35" spans="1:9" ht="18" customHeight="1">
      <c r="A35" s="94"/>
      <c r="B35" s="94"/>
      <c r="C35" s="13"/>
      <c r="D35" s="15" t="s">
        <v>55</v>
      </c>
      <c r="E35" s="15"/>
      <c r="F35" s="27">
        <v>123005</v>
      </c>
      <c r="G35" s="28">
        <f t="shared" si="2"/>
        <v>26.7143161195884</v>
      </c>
      <c r="H35" s="27">
        <v>111658</v>
      </c>
      <c r="I35" s="28">
        <f t="shared" si="1"/>
        <v>10.162281251679239</v>
      </c>
    </row>
    <row r="36" spans="1:9" ht="18" customHeight="1">
      <c r="A36" s="94"/>
      <c r="B36" s="94"/>
      <c r="C36" s="13"/>
      <c r="D36" s="15" t="s">
        <v>39</v>
      </c>
      <c r="E36" s="15"/>
      <c r="F36" s="27">
        <v>4975</v>
      </c>
      <c r="G36" s="28">
        <f t="shared" si="2"/>
        <v>1.080474148977296</v>
      </c>
      <c r="H36" s="27">
        <v>5104</v>
      </c>
      <c r="I36" s="28">
        <f t="shared" si="1"/>
        <v>-2.5274294670846409</v>
      </c>
    </row>
    <row r="37" spans="1:9" ht="18" customHeight="1">
      <c r="A37" s="94"/>
      <c r="B37" s="94"/>
      <c r="C37" s="13"/>
      <c r="D37" s="15" t="s">
        <v>29</v>
      </c>
      <c r="E37" s="15"/>
      <c r="F37" s="27">
        <v>2289</v>
      </c>
      <c r="G37" s="28">
        <f t="shared" si="2"/>
        <v>0.49712669889628752</v>
      </c>
      <c r="H37" s="27">
        <v>3185</v>
      </c>
      <c r="I37" s="28">
        <f t="shared" si="1"/>
        <v>-28.131868131868131</v>
      </c>
    </row>
    <row r="38" spans="1:9" ht="18" customHeight="1">
      <c r="A38" s="94"/>
      <c r="B38" s="94"/>
      <c r="C38" s="14"/>
      <c r="D38" s="15" t="s">
        <v>54</v>
      </c>
      <c r="E38" s="15"/>
      <c r="F38" s="27">
        <v>2302</v>
      </c>
      <c r="G38" s="28">
        <f t="shared" si="2"/>
        <v>0.49995004843130353</v>
      </c>
      <c r="H38" s="27">
        <v>2314</v>
      </c>
      <c r="I38" s="28">
        <f t="shared" si="1"/>
        <v>-0.51858254105444646</v>
      </c>
    </row>
    <row r="39" spans="1:9" ht="18" customHeight="1">
      <c r="A39" s="94"/>
      <c r="B39" s="94"/>
      <c r="C39" s="12" t="s">
        <v>30</v>
      </c>
      <c r="D39" s="15"/>
      <c r="E39" s="15"/>
      <c r="F39" s="27">
        <v>93955</v>
      </c>
      <c r="G39" s="28">
        <f t="shared" si="2"/>
        <v>20.405215812494841</v>
      </c>
      <c r="H39" s="27">
        <v>91035</v>
      </c>
      <c r="I39" s="28">
        <f t="shared" si="1"/>
        <v>3.2075575328170514</v>
      </c>
    </row>
    <row r="40" spans="1:9" ht="18" customHeight="1">
      <c r="A40" s="94"/>
      <c r="B40" s="94"/>
      <c r="C40" s="13"/>
      <c r="D40" s="12" t="s">
        <v>31</v>
      </c>
      <c r="E40" s="15"/>
      <c r="F40" s="27">
        <v>87639</v>
      </c>
      <c r="G40" s="28">
        <f t="shared" si="2"/>
        <v>19.033502299943965</v>
      </c>
      <c r="H40" s="27">
        <v>84373</v>
      </c>
      <c r="I40" s="28">
        <f t="shared" si="1"/>
        <v>3.8709065696372003</v>
      </c>
    </row>
    <row r="41" spans="1:9" ht="18" customHeight="1">
      <c r="A41" s="94"/>
      <c r="B41" s="94"/>
      <c r="C41" s="13"/>
      <c r="D41" s="13"/>
      <c r="E41" s="23" t="s">
        <v>113</v>
      </c>
      <c r="F41" s="27">
        <v>57981</v>
      </c>
      <c r="G41" s="28">
        <f t="shared" si="2"/>
        <v>12.592356106905045</v>
      </c>
      <c r="H41" s="27">
        <v>76077</v>
      </c>
      <c r="I41" s="28">
        <f t="shared" si="1"/>
        <v>-23.786426909578452</v>
      </c>
    </row>
    <row r="42" spans="1:9" ht="18" customHeight="1">
      <c r="A42" s="94"/>
      <c r="B42" s="94"/>
      <c r="C42" s="13"/>
      <c r="D42" s="14"/>
      <c r="E42" s="16" t="s">
        <v>58</v>
      </c>
      <c r="F42" s="27">
        <v>29658</v>
      </c>
      <c r="G42" s="28">
        <f t="shared" si="2"/>
        <v>6.4411461930389224</v>
      </c>
      <c r="H42" s="27">
        <v>8296</v>
      </c>
      <c r="I42" s="28">
        <f t="shared" si="1"/>
        <v>257.49758919961425</v>
      </c>
    </row>
    <row r="43" spans="1:9" ht="18" customHeight="1">
      <c r="A43" s="94"/>
      <c r="B43" s="94"/>
      <c r="C43" s="13"/>
      <c r="D43" s="15" t="s">
        <v>62</v>
      </c>
      <c r="E43" s="15"/>
      <c r="F43" s="27">
        <v>6316</v>
      </c>
      <c r="G43" s="28">
        <f t="shared" si="2"/>
        <v>1.3717135125508746</v>
      </c>
      <c r="H43" s="27">
        <v>6662</v>
      </c>
      <c r="I43" s="28">
        <f t="shared" si="1"/>
        <v>-5.1936355448814142</v>
      </c>
    </row>
    <row r="44" spans="1:9" ht="18" customHeight="1">
      <c r="A44" s="94"/>
      <c r="B44" s="94"/>
      <c r="C44" s="14"/>
      <c r="D44" s="15" t="s">
        <v>61</v>
      </c>
      <c r="E44" s="15"/>
      <c r="F44" s="27">
        <v>0</v>
      </c>
      <c r="G44" s="28">
        <f t="shared" si="2"/>
        <v>0</v>
      </c>
      <c r="H44" s="27">
        <v>0</v>
      </c>
      <c r="I44" s="28">
        <v>0</v>
      </c>
    </row>
    <row r="45" spans="1:9" ht="18" customHeight="1">
      <c r="A45" s="94"/>
      <c r="B45" s="94"/>
      <c r="C45" s="16" t="s">
        <v>32</v>
      </c>
      <c r="D45" s="16"/>
      <c r="E45" s="16"/>
      <c r="F45" s="27">
        <f>SUM(F28,F32,F39)</f>
        <v>460446</v>
      </c>
      <c r="G45" s="28">
        <f t="shared" si="2"/>
        <v>100</v>
      </c>
      <c r="H45" s="27">
        <f>SUM(H28,H32,H39)</f>
        <v>443530</v>
      </c>
      <c r="I45" s="28">
        <f t="shared" si="1"/>
        <v>3.8139471963565041</v>
      </c>
    </row>
    <row r="46" spans="1:9">
      <c r="A46" s="8" t="s">
        <v>33</v>
      </c>
    </row>
    <row r="47" spans="1:9">
      <c r="A47" s="9" t="s">
        <v>38</v>
      </c>
    </row>
    <row r="48" spans="1:9">
      <c r="A48" s="9"/>
    </row>
    <row r="57" spans="9:9">
      <c r="I57" s="32"/>
    </row>
    <row r="58" spans="9:9">
      <c r="I58" s="32"/>
    </row>
  </sheetData>
  <mergeCells count="6">
    <mergeCell ref="D17:E17"/>
    <mergeCell ref="D18:E18"/>
    <mergeCell ref="D19:E19"/>
    <mergeCell ref="A9:A45"/>
    <mergeCell ref="B9:B27"/>
    <mergeCell ref="B28:B45"/>
  </mergeCells>
  <phoneticPr fontId="3"/>
  <printOptions horizontalCentered="1" verticalCentered="1"/>
  <pageMargins left="0" right="0" top="0.2" bottom="0.19685039370078741" header="0.2" footer="0.31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SheetLayoutView="94" workbookViewId="0">
      <pane xSplit="5" ySplit="7" topLeftCell="F26" activePane="bottomRight" state="frozen"/>
      <selection pane="topRight"/>
      <selection pane="bottomLeft"/>
      <selection pane="bottomRight" activeCell="D1" sqref="D1"/>
    </sheetView>
  </sheetViews>
  <sheetFormatPr defaultRowHeight="14.2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26" width="9" style="1" customWidth="1"/>
    <col min="27" max="16384" width="9" style="1"/>
  </cols>
  <sheetData>
    <row r="1" spans="1:25" ht="33.950000000000003" customHeight="1">
      <c r="A1" s="35" t="s">
        <v>4</v>
      </c>
      <c r="B1" s="38"/>
      <c r="C1" s="38"/>
      <c r="D1" s="40" t="s">
        <v>242</v>
      </c>
      <c r="E1" s="41"/>
      <c r="F1" s="41"/>
      <c r="G1" s="41"/>
    </row>
    <row r="2" spans="1:25" ht="15" customHeight="1"/>
    <row r="3" spans="1:25" ht="15" customHeight="1">
      <c r="A3" s="36" t="s">
        <v>71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7" t="s">
        <v>225</v>
      </c>
      <c r="B5" s="37"/>
      <c r="C5" s="37"/>
      <c r="D5" s="37"/>
      <c r="K5" s="53"/>
      <c r="O5" s="53" t="s">
        <v>64</v>
      </c>
    </row>
    <row r="6" spans="1:25" ht="15.95" customHeight="1">
      <c r="A6" s="101" t="s">
        <v>22</v>
      </c>
      <c r="B6" s="101"/>
      <c r="C6" s="101"/>
      <c r="D6" s="101"/>
      <c r="E6" s="101"/>
      <c r="F6" s="95" t="s">
        <v>239</v>
      </c>
      <c r="G6" s="96"/>
      <c r="H6" s="95" t="s">
        <v>95</v>
      </c>
      <c r="I6" s="96"/>
      <c r="J6" s="95" t="s">
        <v>115</v>
      </c>
      <c r="K6" s="96"/>
      <c r="L6" s="95" t="s">
        <v>68</v>
      </c>
      <c r="M6" s="96"/>
      <c r="N6" s="97"/>
      <c r="O6" s="97"/>
    </row>
    <row r="7" spans="1:25" ht="15.95" customHeight="1">
      <c r="A7" s="101"/>
      <c r="B7" s="101"/>
      <c r="C7" s="101"/>
      <c r="D7" s="101"/>
      <c r="E7" s="101"/>
      <c r="F7" s="26" t="s">
        <v>224</v>
      </c>
      <c r="G7" s="26" t="s">
        <v>223</v>
      </c>
      <c r="H7" s="26" t="s">
        <v>224</v>
      </c>
      <c r="I7" s="26" t="s">
        <v>223</v>
      </c>
      <c r="J7" s="26" t="s">
        <v>224</v>
      </c>
      <c r="K7" s="26" t="s">
        <v>223</v>
      </c>
      <c r="L7" s="26" t="s">
        <v>224</v>
      </c>
      <c r="M7" s="26" t="s">
        <v>223</v>
      </c>
      <c r="N7" s="26" t="s">
        <v>224</v>
      </c>
      <c r="O7" s="26" t="s">
        <v>223</v>
      </c>
    </row>
    <row r="8" spans="1:25" ht="15.95" customHeight="1">
      <c r="A8" s="105" t="s">
        <v>105</v>
      </c>
      <c r="B8" s="12" t="s">
        <v>73</v>
      </c>
      <c r="C8" s="15"/>
      <c r="D8" s="15"/>
      <c r="E8" s="42" t="s">
        <v>63</v>
      </c>
      <c r="F8" s="27">
        <v>310</v>
      </c>
      <c r="G8" s="27">
        <v>316</v>
      </c>
      <c r="H8" s="27">
        <v>1746</v>
      </c>
      <c r="I8" s="27">
        <v>1754</v>
      </c>
      <c r="J8" s="27">
        <v>15057</v>
      </c>
      <c r="K8" s="27">
        <v>14556</v>
      </c>
      <c r="L8" s="27">
        <v>1491</v>
      </c>
      <c r="M8" s="27">
        <v>1424</v>
      </c>
      <c r="N8" s="27"/>
      <c r="O8" s="27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ht="15.95" customHeight="1">
      <c r="A9" s="105"/>
      <c r="B9" s="13"/>
      <c r="C9" s="15" t="s">
        <v>74</v>
      </c>
      <c r="D9" s="15"/>
      <c r="E9" s="42" t="s">
        <v>66</v>
      </c>
      <c r="F9" s="27">
        <v>309</v>
      </c>
      <c r="G9" s="27">
        <v>315</v>
      </c>
      <c r="H9" s="27">
        <v>1745</v>
      </c>
      <c r="I9" s="27">
        <v>1752</v>
      </c>
      <c r="J9" s="27">
        <v>15057</v>
      </c>
      <c r="K9" s="27">
        <v>14556</v>
      </c>
      <c r="L9" s="27">
        <v>1491</v>
      </c>
      <c r="M9" s="27">
        <v>1424</v>
      </c>
      <c r="N9" s="27"/>
      <c r="O9" s="27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 ht="15.95" customHeight="1">
      <c r="A10" s="105"/>
      <c r="B10" s="14"/>
      <c r="C10" s="15" t="s">
        <v>76</v>
      </c>
      <c r="D10" s="15"/>
      <c r="E10" s="42" t="s">
        <v>67</v>
      </c>
      <c r="F10" s="27">
        <v>1</v>
      </c>
      <c r="G10" s="27">
        <v>1</v>
      </c>
      <c r="H10" s="27">
        <v>1</v>
      </c>
      <c r="I10" s="27">
        <v>2</v>
      </c>
      <c r="J10" s="43">
        <v>3.0000000000000001E-3</v>
      </c>
      <c r="K10" s="43">
        <v>3.0000000000000001E-3</v>
      </c>
      <c r="L10" s="27">
        <v>0</v>
      </c>
      <c r="M10" s="27">
        <v>0</v>
      </c>
      <c r="N10" s="27"/>
      <c r="O10" s="27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5" ht="15.95" customHeight="1">
      <c r="A11" s="105"/>
      <c r="B11" s="12" t="s">
        <v>77</v>
      </c>
      <c r="C11" s="15"/>
      <c r="D11" s="15"/>
      <c r="E11" s="42" t="s">
        <v>69</v>
      </c>
      <c r="F11" s="27">
        <v>284</v>
      </c>
      <c r="G11" s="27">
        <v>291</v>
      </c>
      <c r="H11" s="27">
        <v>1545</v>
      </c>
      <c r="I11" s="27">
        <v>1339</v>
      </c>
      <c r="J11" s="27">
        <v>15543</v>
      </c>
      <c r="K11" s="27">
        <v>15006</v>
      </c>
      <c r="L11" s="27">
        <v>1491</v>
      </c>
      <c r="M11" s="27">
        <v>1423</v>
      </c>
      <c r="N11" s="27"/>
      <c r="O11" s="27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5.95" customHeight="1">
      <c r="A12" s="105"/>
      <c r="B12" s="13"/>
      <c r="C12" s="15" t="s">
        <v>57</v>
      </c>
      <c r="D12" s="15"/>
      <c r="E12" s="42" t="s">
        <v>34</v>
      </c>
      <c r="F12" s="27">
        <v>282</v>
      </c>
      <c r="G12" s="27">
        <v>289</v>
      </c>
      <c r="H12" s="27">
        <v>1544</v>
      </c>
      <c r="I12" s="27">
        <v>1338</v>
      </c>
      <c r="J12" s="27">
        <v>15461</v>
      </c>
      <c r="K12" s="27">
        <v>14910</v>
      </c>
      <c r="L12" s="27">
        <v>1490</v>
      </c>
      <c r="M12" s="27">
        <v>1422</v>
      </c>
      <c r="N12" s="27"/>
      <c r="O12" s="27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spans="1:25" ht="15.95" customHeight="1">
      <c r="A13" s="105"/>
      <c r="B13" s="14"/>
      <c r="C13" s="15" t="s">
        <v>42</v>
      </c>
      <c r="D13" s="15"/>
      <c r="E13" s="42" t="s">
        <v>72</v>
      </c>
      <c r="F13" s="27">
        <v>2</v>
      </c>
      <c r="G13" s="27">
        <v>2</v>
      </c>
      <c r="H13" s="43">
        <v>1</v>
      </c>
      <c r="I13" s="43">
        <v>1</v>
      </c>
      <c r="J13" s="43">
        <v>82</v>
      </c>
      <c r="K13" s="43">
        <v>96</v>
      </c>
      <c r="L13" s="27">
        <v>1</v>
      </c>
      <c r="M13" s="27">
        <v>1</v>
      </c>
      <c r="N13" s="27"/>
      <c r="O13" s="27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25" ht="15.95" customHeight="1">
      <c r="A14" s="105"/>
      <c r="B14" s="15" t="s">
        <v>78</v>
      </c>
      <c r="C14" s="15"/>
      <c r="D14" s="15"/>
      <c r="E14" s="42" t="s">
        <v>118</v>
      </c>
      <c r="F14" s="27">
        <f t="shared" ref="F14:O15" si="0">F9-F12</f>
        <v>27</v>
      </c>
      <c r="G14" s="27">
        <f t="shared" si="0"/>
        <v>26</v>
      </c>
      <c r="H14" s="27">
        <f t="shared" si="0"/>
        <v>201</v>
      </c>
      <c r="I14" s="27">
        <f t="shared" si="0"/>
        <v>414</v>
      </c>
      <c r="J14" s="27">
        <f t="shared" si="0"/>
        <v>-404</v>
      </c>
      <c r="K14" s="27">
        <f t="shared" si="0"/>
        <v>-354</v>
      </c>
      <c r="L14" s="27">
        <f t="shared" si="0"/>
        <v>1</v>
      </c>
      <c r="M14" s="27">
        <f t="shared" si="0"/>
        <v>2</v>
      </c>
      <c r="N14" s="27">
        <f t="shared" si="0"/>
        <v>0</v>
      </c>
      <c r="O14" s="27">
        <f t="shared" si="0"/>
        <v>0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1:25" ht="15.95" customHeight="1">
      <c r="A15" s="105"/>
      <c r="B15" s="15" t="s">
        <v>79</v>
      </c>
      <c r="C15" s="15"/>
      <c r="D15" s="15"/>
      <c r="E15" s="42" t="s">
        <v>119</v>
      </c>
      <c r="F15" s="27">
        <f t="shared" si="0"/>
        <v>-1</v>
      </c>
      <c r="G15" s="27">
        <f t="shared" si="0"/>
        <v>-1</v>
      </c>
      <c r="H15" s="27">
        <f t="shared" si="0"/>
        <v>0</v>
      </c>
      <c r="I15" s="27">
        <f t="shared" si="0"/>
        <v>1</v>
      </c>
      <c r="J15" s="27">
        <f t="shared" si="0"/>
        <v>-81.997</v>
      </c>
      <c r="K15" s="27">
        <f t="shared" si="0"/>
        <v>-95.997</v>
      </c>
      <c r="L15" s="27">
        <f t="shared" si="0"/>
        <v>-1</v>
      </c>
      <c r="M15" s="27">
        <f t="shared" si="0"/>
        <v>-1</v>
      </c>
      <c r="N15" s="27">
        <f t="shared" si="0"/>
        <v>0</v>
      </c>
      <c r="O15" s="27">
        <f t="shared" si="0"/>
        <v>0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spans="1:25" ht="15.95" customHeight="1">
      <c r="A16" s="105"/>
      <c r="B16" s="15" t="s">
        <v>75</v>
      </c>
      <c r="C16" s="15"/>
      <c r="D16" s="15"/>
      <c r="E16" s="42" t="s">
        <v>103</v>
      </c>
      <c r="F16" s="27">
        <f t="shared" ref="F16:O16" si="1">F8-F11</f>
        <v>26</v>
      </c>
      <c r="G16" s="27">
        <f t="shared" si="1"/>
        <v>25</v>
      </c>
      <c r="H16" s="27">
        <f t="shared" si="1"/>
        <v>201</v>
      </c>
      <c r="I16" s="27">
        <f t="shared" si="1"/>
        <v>415</v>
      </c>
      <c r="J16" s="27">
        <f t="shared" si="1"/>
        <v>-486</v>
      </c>
      <c r="K16" s="27">
        <f t="shared" si="1"/>
        <v>-450</v>
      </c>
      <c r="L16" s="27">
        <f t="shared" si="1"/>
        <v>0</v>
      </c>
      <c r="M16" s="27">
        <f t="shared" si="1"/>
        <v>1</v>
      </c>
      <c r="N16" s="27">
        <f t="shared" si="1"/>
        <v>0</v>
      </c>
      <c r="O16" s="27">
        <f t="shared" si="1"/>
        <v>0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spans="1:25" ht="15.95" customHeight="1">
      <c r="A17" s="105"/>
      <c r="B17" s="15" t="s">
        <v>28</v>
      </c>
      <c r="C17" s="15"/>
      <c r="D17" s="15"/>
      <c r="E17" s="26"/>
      <c r="F17" s="27">
        <v>0</v>
      </c>
      <c r="G17" s="27">
        <v>0</v>
      </c>
      <c r="H17" s="43">
        <v>0</v>
      </c>
      <c r="I17" s="43">
        <v>0</v>
      </c>
      <c r="J17" s="27">
        <v>14790</v>
      </c>
      <c r="K17" s="27">
        <v>14304</v>
      </c>
      <c r="L17" s="27">
        <v>0</v>
      </c>
      <c r="M17" s="45" t="s">
        <v>240</v>
      </c>
      <c r="N17" s="43"/>
      <c r="O17" s="43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:25" ht="15.95" customHeight="1">
      <c r="A18" s="105"/>
      <c r="B18" s="15" t="s">
        <v>0</v>
      </c>
      <c r="C18" s="15"/>
      <c r="D18" s="15"/>
      <c r="E18" s="26"/>
      <c r="F18" s="43">
        <v>0</v>
      </c>
      <c r="G18" s="43">
        <v>0</v>
      </c>
      <c r="H18" s="43">
        <v>0</v>
      </c>
      <c r="I18" s="43">
        <v>0</v>
      </c>
      <c r="J18" s="43"/>
      <c r="K18" s="43"/>
      <c r="L18" s="43">
        <v>0</v>
      </c>
      <c r="M18" s="43" t="s">
        <v>240</v>
      </c>
      <c r="N18" s="43"/>
      <c r="O18" s="43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:25" ht="15.95" customHeight="1">
      <c r="A19" s="105" t="s">
        <v>106</v>
      </c>
      <c r="B19" s="12" t="s">
        <v>59</v>
      </c>
      <c r="C19" s="15"/>
      <c r="D19" s="15"/>
      <c r="E19" s="42"/>
      <c r="F19" s="27">
        <v>0</v>
      </c>
      <c r="G19" s="27">
        <v>0</v>
      </c>
      <c r="H19" s="27">
        <v>7</v>
      </c>
      <c r="I19" s="27">
        <v>7</v>
      </c>
      <c r="J19" s="27">
        <v>2892</v>
      </c>
      <c r="K19" s="27">
        <v>1701</v>
      </c>
      <c r="L19" s="27">
        <v>661</v>
      </c>
      <c r="M19" s="27">
        <v>484</v>
      </c>
      <c r="N19" s="27"/>
      <c r="O19" s="27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spans="1:25" ht="15.95" customHeight="1">
      <c r="A20" s="105"/>
      <c r="B20" s="14"/>
      <c r="C20" s="15" t="s">
        <v>81</v>
      </c>
      <c r="D20" s="15"/>
      <c r="E20" s="42"/>
      <c r="F20" s="27">
        <v>0</v>
      </c>
      <c r="G20" s="27">
        <v>0</v>
      </c>
      <c r="H20" s="27">
        <v>0</v>
      </c>
      <c r="I20" s="27">
        <v>0</v>
      </c>
      <c r="J20" s="27">
        <v>1597</v>
      </c>
      <c r="K20" s="27">
        <v>494</v>
      </c>
      <c r="L20" s="27">
        <v>147</v>
      </c>
      <c r="M20" s="27">
        <v>134</v>
      </c>
      <c r="N20" s="27"/>
      <c r="O20" s="27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ht="15.95" customHeight="1">
      <c r="A21" s="105"/>
      <c r="B21" s="15" t="s">
        <v>20</v>
      </c>
      <c r="C21" s="15"/>
      <c r="D21" s="15"/>
      <c r="E21" s="42" t="s">
        <v>120</v>
      </c>
      <c r="F21" s="27">
        <v>0</v>
      </c>
      <c r="G21" s="27">
        <v>0</v>
      </c>
      <c r="H21" s="27">
        <v>7</v>
      </c>
      <c r="I21" s="27">
        <v>7</v>
      </c>
      <c r="J21" s="27">
        <v>2892</v>
      </c>
      <c r="K21" s="27">
        <v>1701</v>
      </c>
      <c r="L21" s="27">
        <v>661</v>
      </c>
      <c r="M21" s="27">
        <v>484</v>
      </c>
      <c r="N21" s="27"/>
      <c r="O21" s="27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ht="15.95" customHeight="1">
      <c r="A22" s="105"/>
      <c r="B22" s="12" t="s">
        <v>82</v>
      </c>
      <c r="C22" s="15"/>
      <c r="D22" s="15"/>
      <c r="E22" s="42" t="s">
        <v>121</v>
      </c>
      <c r="F22" s="27">
        <v>96</v>
      </c>
      <c r="G22" s="27">
        <v>114</v>
      </c>
      <c r="H22" s="27">
        <v>227</v>
      </c>
      <c r="I22" s="27">
        <v>176</v>
      </c>
      <c r="J22" s="27">
        <v>3116</v>
      </c>
      <c r="K22" s="27">
        <v>1883</v>
      </c>
      <c r="L22" s="27">
        <v>662</v>
      </c>
      <c r="M22" s="27">
        <v>485</v>
      </c>
      <c r="N22" s="27"/>
      <c r="O22" s="27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:25" ht="15.95" customHeight="1">
      <c r="A23" s="105"/>
      <c r="B23" s="14" t="s">
        <v>83</v>
      </c>
      <c r="C23" s="15" t="s">
        <v>85</v>
      </c>
      <c r="D23" s="15"/>
      <c r="E23" s="42"/>
      <c r="F23" s="27">
        <v>21</v>
      </c>
      <c r="G23" s="27">
        <v>21</v>
      </c>
      <c r="H23" s="27">
        <v>33</v>
      </c>
      <c r="I23" s="27">
        <v>33</v>
      </c>
      <c r="J23" s="27">
        <v>1496</v>
      </c>
      <c r="K23" s="27">
        <v>1372</v>
      </c>
      <c r="L23" s="27">
        <v>209</v>
      </c>
      <c r="M23" s="27">
        <v>207</v>
      </c>
      <c r="N23" s="27"/>
      <c r="O23" s="27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:25" ht="15.95" customHeight="1">
      <c r="A24" s="105"/>
      <c r="B24" s="15" t="s">
        <v>122</v>
      </c>
      <c r="C24" s="15"/>
      <c r="D24" s="15"/>
      <c r="E24" s="42" t="s">
        <v>123</v>
      </c>
      <c r="F24" s="27">
        <f t="shared" ref="F24:O24" si="2">F21-F22</f>
        <v>-96</v>
      </c>
      <c r="G24" s="27">
        <f t="shared" si="2"/>
        <v>-114</v>
      </c>
      <c r="H24" s="27">
        <f t="shared" si="2"/>
        <v>-220</v>
      </c>
      <c r="I24" s="27">
        <f t="shared" si="2"/>
        <v>-169</v>
      </c>
      <c r="J24" s="27">
        <f t="shared" si="2"/>
        <v>-224</v>
      </c>
      <c r="K24" s="27">
        <f t="shared" si="2"/>
        <v>-182</v>
      </c>
      <c r="L24" s="27">
        <f t="shared" si="2"/>
        <v>-1</v>
      </c>
      <c r="M24" s="27">
        <f t="shared" si="2"/>
        <v>-1</v>
      </c>
      <c r="N24" s="27">
        <f t="shared" si="2"/>
        <v>0</v>
      </c>
      <c r="O24" s="27">
        <f t="shared" si="2"/>
        <v>0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 ht="15.95" customHeight="1">
      <c r="A25" s="105"/>
      <c r="B25" s="12" t="s">
        <v>86</v>
      </c>
      <c r="C25" s="12"/>
      <c r="D25" s="12"/>
      <c r="E25" s="102" t="s">
        <v>125</v>
      </c>
      <c r="F25" s="104">
        <v>96</v>
      </c>
      <c r="G25" s="46">
        <v>114</v>
      </c>
      <c r="H25" s="104">
        <v>220</v>
      </c>
      <c r="I25" s="50">
        <v>169</v>
      </c>
      <c r="J25" s="104">
        <v>224</v>
      </c>
      <c r="K25" s="50">
        <v>182</v>
      </c>
      <c r="L25" s="104">
        <v>1</v>
      </c>
      <c r="M25" s="50">
        <v>1</v>
      </c>
      <c r="N25" s="104"/>
      <c r="O25" s="10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:25" ht="15.95" customHeight="1">
      <c r="A26" s="105"/>
      <c r="B26" s="39" t="s">
        <v>87</v>
      </c>
      <c r="C26" s="39"/>
      <c r="D26" s="39"/>
      <c r="E26" s="103"/>
      <c r="F26" s="104"/>
      <c r="G26" s="47"/>
      <c r="H26" s="104"/>
      <c r="I26" s="51"/>
      <c r="J26" s="104"/>
      <c r="K26" s="51"/>
      <c r="L26" s="104"/>
      <c r="M26" s="51"/>
      <c r="N26" s="104"/>
      <c r="O26" s="10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25" ht="15.95" customHeight="1">
      <c r="A27" s="105"/>
      <c r="B27" s="15" t="s">
        <v>126</v>
      </c>
      <c r="C27" s="15"/>
      <c r="D27" s="15"/>
      <c r="E27" s="42" t="s">
        <v>129</v>
      </c>
      <c r="F27" s="27">
        <f t="shared" ref="F27:O27" si="3">F24+F25</f>
        <v>0</v>
      </c>
      <c r="G27" s="48">
        <f t="shared" si="3"/>
        <v>0</v>
      </c>
      <c r="H27" s="27">
        <f t="shared" si="3"/>
        <v>0</v>
      </c>
      <c r="I27" s="48">
        <f t="shared" si="3"/>
        <v>0</v>
      </c>
      <c r="J27" s="27">
        <f t="shared" si="3"/>
        <v>0</v>
      </c>
      <c r="K27" s="48">
        <f t="shared" si="3"/>
        <v>0</v>
      </c>
      <c r="L27" s="27">
        <f t="shared" si="3"/>
        <v>0</v>
      </c>
      <c r="M27" s="48">
        <f t="shared" si="3"/>
        <v>0</v>
      </c>
      <c r="N27" s="27">
        <f t="shared" si="3"/>
        <v>0</v>
      </c>
      <c r="O27" s="27">
        <f t="shared" si="3"/>
        <v>0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 ht="15.95" customHeight="1">
      <c r="F28" s="44"/>
      <c r="G28" s="44"/>
      <c r="H28" s="44"/>
      <c r="I28" s="44"/>
      <c r="J28" s="44"/>
      <c r="K28" s="44"/>
      <c r="L28" s="5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25" ht="15.95" customHeight="1">
      <c r="A29" s="37"/>
      <c r="F29" s="44"/>
      <c r="G29" s="44"/>
      <c r="H29" s="44"/>
      <c r="I29" s="44"/>
      <c r="J29" s="52"/>
      <c r="K29" s="52"/>
      <c r="L29" s="54"/>
      <c r="M29" s="44"/>
      <c r="N29" s="44"/>
      <c r="O29" s="52" t="s">
        <v>64</v>
      </c>
      <c r="P29" s="44"/>
      <c r="Q29" s="44"/>
      <c r="R29" s="44"/>
      <c r="S29" s="44"/>
      <c r="T29" s="44"/>
      <c r="U29" s="44"/>
      <c r="V29" s="44"/>
      <c r="W29" s="44"/>
      <c r="X29" s="44"/>
      <c r="Y29" s="52"/>
    </row>
    <row r="30" spans="1:25" ht="15.95" customHeight="1">
      <c r="A30" s="101" t="s">
        <v>88</v>
      </c>
      <c r="B30" s="101"/>
      <c r="C30" s="101"/>
      <c r="D30" s="101"/>
      <c r="E30" s="101"/>
      <c r="F30" s="98" t="s">
        <v>21</v>
      </c>
      <c r="G30" s="99"/>
      <c r="H30" s="98" t="s">
        <v>241</v>
      </c>
      <c r="I30" s="99"/>
      <c r="J30" s="98" t="s">
        <v>237</v>
      </c>
      <c r="K30" s="99"/>
      <c r="L30" s="100"/>
      <c r="M30" s="100"/>
      <c r="N30" s="100"/>
      <c r="O30" s="100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25" ht="15.95" customHeight="1">
      <c r="A31" s="101"/>
      <c r="B31" s="101"/>
      <c r="C31" s="101"/>
      <c r="D31" s="101"/>
      <c r="E31" s="101"/>
      <c r="F31" s="26" t="s">
        <v>224</v>
      </c>
      <c r="G31" s="26" t="s">
        <v>223</v>
      </c>
      <c r="H31" s="26" t="s">
        <v>224</v>
      </c>
      <c r="I31" s="26" t="s">
        <v>223</v>
      </c>
      <c r="J31" s="26" t="s">
        <v>224</v>
      </c>
      <c r="K31" s="26" t="s">
        <v>223</v>
      </c>
      <c r="L31" s="26" t="s">
        <v>224</v>
      </c>
      <c r="M31" s="26" t="s">
        <v>223</v>
      </c>
      <c r="N31" s="26" t="s">
        <v>224</v>
      </c>
      <c r="O31" s="26" t="s">
        <v>223</v>
      </c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1:25" ht="15.95" customHeight="1">
      <c r="A32" s="105" t="s">
        <v>108</v>
      </c>
      <c r="B32" s="12" t="s">
        <v>73</v>
      </c>
      <c r="C32" s="15"/>
      <c r="D32" s="15"/>
      <c r="E32" s="42" t="s">
        <v>63</v>
      </c>
      <c r="F32" s="27">
        <v>276</v>
      </c>
      <c r="G32" s="27">
        <v>280</v>
      </c>
      <c r="H32" s="45">
        <v>3</v>
      </c>
      <c r="I32" s="27">
        <v>1</v>
      </c>
      <c r="J32" s="27">
        <v>1476</v>
      </c>
      <c r="K32" s="27">
        <v>283</v>
      </c>
      <c r="L32" s="27"/>
      <c r="M32" s="27"/>
      <c r="N32" s="27"/>
      <c r="O32" s="27"/>
      <c r="P32" s="56"/>
      <c r="Q32" s="56"/>
      <c r="R32" s="56"/>
      <c r="S32" s="56"/>
      <c r="T32" s="57"/>
      <c r="U32" s="57"/>
      <c r="V32" s="56"/>
      <c r="W32" s="56"/>
      <c r="X32" s="57"/>
      <c r="Y32" s="57"/>
    </row>
    <row r="33" spans="1:25" ht="15.95" customHeight="1">
      <c r="A33" s="107"/>
      <c r="B33" s="13"/>
      <c r="C33" s="12" t="s">
        <v>90</v>
      </c>
      <c r="D33" s="15"/>
      <c r="E33" s="42"/>
      <c r="F33" s="27">
        <v>260</v>
      </c>
      <c r="G33" s="27">
        <v>275</v>
      </c>
      <c r="H33" s="45">
        <v>3</v>
      </c>
      <c r="I33" s="27">
        <v>1</v>
      </c>
      <c r="J33" s="27">
        <v>1476</v>
      </c>
      <c r="K33" s="27">
        <v>283</v>
      </c>
      <c r="L33" s="27"/>
      <c r="M33" s="27"/>
      <c r="N33" s="27"/>
      <c r="O33" s="27"/>
      <c r="P33" s="56"/>
      <c r="Q33" s="56"/>
      <c r="R33" s="56"/>
      <c r="S33" s="56"/>
      <c r="T33" s="57"/>
      <c r="U33" s="57"/>
      <c r="V33" s="56"/>
      <c r="W33" s="56"/>
      <c r="X33" s="57"/>
      <c r="Y33" s="57"/>
    </row>
    <row r="34" spans="1:25" ht="15.95" customHeight="1">
      <c r="A34" s="107"/>
      <c r="B34" s="13"/>
      <c r="C34" s="14"/>
      <c r="D34" s="15" t="s">
        <v>65</v>
      </c>
      <c r="E34" s="42"/>
      <c r="F34" s="27">
        <v>260</v>
      </c>
      <c r="G34" s="27">
        <v>275</v>
      </c>
      <c r="H34" s="45">
        <v>3</v>
      </c>
      <c r="I34" s="27">
        <v>1</v>
      </c>
      <c r="J34" s="27">
        <v>1333</v>
      </c>
      <c r="K34" s="27">
        <v>186</v>
      </c>
      <c r="L34" s="27"/>
      <c r="M34" s="27"/>
      <c r="N34" s="27"/>
      <c r="O34" s="27"/>
      <c r="P34" s="56"/>
      <c r="Q34" s="56"/>
      <c r="R34" s="56"/>
      <c r="S34" s="56"/>
      <c r="T34" s="57"/>
      <c r="U34" s="57"/>
      <c r="V34" s="56"/>
      <c r="W34" s="56"/>
      <c r="X34" s="57"/>
      <c r="Y34" s="57"/>
    </row>
    <row r="35" spans="1:25" ht="15.95" customHeight="1">
      <c r="A35" s="107"/>
      <c r="B35" s="14"/>
      <c r="C35" s="15" t="s">
        <v>91</v>
      </c>
      <c r="D35" s="15"/>
      <c r="E35" s="42"/>
      <c r="F35" s="27">
        <v>16</v>
      </c>
      <c r="G35" s="27">
        <v>5</v>
      </c>
      <c r="H35" s="45" t="s">
        <v>240</v>
      </c>
      <c r="I35" s="27">
        <v>0</v>
      </c>
      <c r="J35" s="43">
        <v>0</v>
      </c>
      <c r="K35" s="43">
        <v>0</v>
      </c>
      <c r="L35" s="27"/>
      <c r="M35" s="27"/>
      <c r="N35" s="27"/>
      <c r="O35" s="27"/>
      <c r="P35" s="56"/>
      <c r="Q35" s="56"/>
      <c r="R35" s="56"/>
      <c r="S35" s="56"/>
      <c r="T35" s="57"/>
      <c r="U35" s="57"/>
      <c r="V35" s="56"/>
      <c r="W35" s="56"/>
      <c r="X35" s="57"/>
      <c r="Y35" s="57"/>
    </row>
    <row r="36" spans="1:25" ht="15.95" customHeight="1">
      <c r="A36" s="107"/>
      <c r="B36" s="12" t="s">
        <v>77</v>
      </c>
      <c r="C36" s="15"/>
      <c r="D36" s="15"/>
      <c r="E36" s="42" t="s">
        <v>66</v>
      </c>
      <c r="F36" s="27">
        <v>148</v>
      </c>
      <c r="G36" s="27">
        <v>134</v>
      </c>
      <c r="H36" s="45">
        <v>1</v>
      </c>
      <c r="I36" s="27">
        <v>2</v>
      </c>
      <c r="J36" s="27">
        <v>6</v>
      </c>
      <c r="K36" s="27">
        <v>0</v>
      </c>
      <c r="L36" s="27"/>
      <c r="M36" s="27"/>
      <c r="N36" s="27"/>
      <c r="O36" s="27"/>
      <c r="P36" s="56"/>
      <c r="Q36" s="56"/>
      <c r="R36" s="56"/>
      <c r="S36" s="56"/>
      <c r="T36" s="56"/>
      <c r="U36" s="56"/>
      <c r="V36" s="56"/>
      <c r="W36" s="56"/>
      <c r="X36" s="57"/>
      <c r="Y36" s="57"/>
    </row>
    <row r="37" spans="1:25" ht="15.95" customHeight="1">
      <c r="A37" s="107"/>
      <c r="B37" s="13"/>
      <c r="C37" s="15" t="s">
        <v>92</v>
      </c>
      <c r="D37" s="15"/>
      <c r="E37" s="42"/>
      <c r="F37" s="27">
        <v>128</v>
      </c>
      <c r="G37" s="27">
        <v>123</v>
      </c>
      <c r="H37" s="45" t="s">
        <v>240</v>
      </c>
      <c r="I37" s="27">
        <v>0</v>
      </c>
      <c r="J37" s="27">
        <v>0</v>
      </c>
      <c r="K37" s="27">
        <v>0</v>
      </c>
      <c r="L37" s="27"/>
      <c r="M37" s="27"/>
      <c r="N37" s="27"/>
      <c r="O37" s="27"/>
      <c r="P37" s="56"/>
      <c r="Q37" s="56"/>
      <c r="R37" s="56"/>
      <c r="S37" s="56"/>
      <c r="T37" s="56"/>
      <c r="U37" s="56"/>
      <c r="V37" s="56"/>
      <c r="W37" s="56"/>
      <c r="X37" s="57"/>
      <c r="Y37" s="57"/>
    </row>
    <row r="38" spans="1:25" ht="15.95" customHeight="1">
      <c r="A38" s="107"/>
      <c r="B38" s="14"/>
      <c r="C38" s="15" t="s">
        <v>94</v>
      </c>
      <c r="D38" s="15"/>
      <c r="E38" s="42"/>
      <c r="F38" s="27">
        <v>20</v>
      </c>
      <c r="G38" s="27">
        <v>11</v>
      </c>
      <c r="H38" s="45">
        <v>1</v>
      </c>
      <c r="I38" s="27">
        <v>2</v>
      </c>
      <c r="J38" s="27">
        <v>6</v>
      </c>
      <c r="K38" s="27"/>
      <c r="L38" s="27"/>
      <c r="M38" s="27"/>
      <c r="N38" s="27"/>
      <c r="O38" s="27"/>
      <c r="P38" s="56"/>
      <c r="Q38" s="56"/>
      <c r="R38" s="57"/>
      <c r="S38" s="57"/>
      <c r="T38" s="56"/>
      <c r="U38" s="56"/>
      <c r="V38" s="56"/>
      <c r="W38" s="56"/>
      <c r="X38" s="57"/>
      <c r="Y38" s="57"/>
    </row>
    <row r="39" spans="1:25" ht="15.95" customHeight="1">
      <c r="A39" s="107"/>
      <c r="B39" s="16" t="s">
        <v>17</v>
      </c>
      <c r="C39" s="16"/>
      <c r="D39" s="16"/>
      <c r="E39" s="42" t="s">
        <v>131</v>
      </c>
      <c r="F39" s="27"/>
      <c r="G39" s="27">
        <f>G32-G36</f>
        <v>146</v>
      </c>
      <c r="H39" s="45">
        <v>2</v>
      </c>
      <c r="I39" s="27">
        <f t="shared" ref="I39:O39" si="4">I32-I36</f>
        <v>-1</v>
      </c>
      <c r="J39" s="27">
        <f t="shared" si="4"/>
        <v>1470</v>
      </c>
      <c r="K39" s="27">
        <f t="shared" si="4"/>
        <v>283</v>
      </c>
      <c r="L39" s="27">
        <f t="shared" si="4"/>
        <v>0</v>
      </c>
      <c r="M39" s="27">
        <f t="shared" si="4"/>
        <v>0</v>
      </c>
      <c r="N39" s="27">
        <f t="shared" si="4"/>
        <v>0</v>
      </c>
      <c r="O39" s="27">
        <f t="shared" si="4"/>
        <v>0</v>
      </c>
      <c r="P39" s="56"/>
      <c r="Q39" s="56"/>
      <c r="R39" s="56"/>
      <c r="S39" s="56"/>
      <c r="T39" s="56"/>
      <c r="U39" s="56"/>
      <c r="V39" s="56"/>
      <c r="W39" s="56"/>
      <c r="X39" s="57"/>
      <c r="Y39" s="57"/>
    </row>
    <row r="40" spans="1:25" ht="15.95" customHeight="1">
      <c r="A40" s="105" t="s">
        <v>109</v>
      </c>
      <c r="B40" s="12" t="s">
        <v>96</v>
      </c>
      <c r="C40" s="15"/>
      <c r="D40" s="15"/>
      <c r="E40" s="42" t="s">
        <v>69</v>
      </c>
      <c r="F40" s="27">
        <v>160</v>
      </c>
      <c r="G40" s="27">
        <v>187</v>
      </c>
      <c r="H40" s="45"/>
      <c r="I40" s="27">
        <v>1</v>
      </c>
      <c r="J40" s="27">
        <v>926</v>
      </c>
      <c r="K40" s="27">
        <v>1515</v>
      </c>
      <c r="L40" s="27"/>
      <c r="M40" s="27"/>
      <c r="N40" s="27"/>
      <c r="O40" s="27"/>
      <c r="P40" s="56"/>
      <c r="Q40" s="56"/>
      <c r="R40" s="56"/>
      <c r="S40" s="56"/>
      <c r="T40" s="57"/>
      <c r="U40" s="57"/>
      <c r="V40" s="57"/>
      <c r="W40" s="57"/>
      <c r="X40" s="56"/>
      <c r="Y40" s="56"/>
    </row>
    <row r="41" spans="1:25" ht="15.95" customHeight="1">
      <c r="A41" s="106"/>
      <c r="B41" s="14"/>
      <c r="C41" s="15" t="s">
        <v>98</v>
      </c>
      <c r="D41" s="15"/>
      <c r="E41" s="42"/>
      <c r="F41" s="43" t="s">
        <v>240</v>
      </c>
      <c r="G41" s="43">
        <v>0</v>
      </c>
      <c r="H41" s="43" t="s">
        <v>240</v>
      </c>
      <c r="I41" s="43">
        <v>1</v>
      </c>
      <c r="J41" s="27">
        <v>231</v>
      </c>
      <c r="K41" s="27">
        <v>170</v>
      </c>
      <c r="L41" s="27"/>
      <c r="M41" s="27"/>
      <c r="N41" s="27"/>
      <c r="O41" s="27"/>
      <c r="P41" s="57"/>
      <c r="Q41" s="57"/>
      <c r="R41" s="57"/>
      <c r="S41" s="57"/>
      <c r="T41" s="57"/>
      <c r="U41" s="57"/>
      <c r="V41" s="57"/>
      <c r="W41" s="57"/>
      <c r="X41" s="56"/>
      <c r="Y41" s="56"/>
    </row>
    <row r="42" spans="1:25" ht="15.95" customHeight="1">
      <c r="A42" s="106"/>
      <c r="B42" s="12" t="s">
        <v>82</v>
      </c>
      <c r="C42" s="15"/>
      <c r="D42" s="15"/>
      <c r="E42" s="42" t="s">
        <v>34</v>
      </c>
      <c r="F42" s="27">
        <v>288</v>
      </c>
      <c r="G42" s="27">
        <v>333</v>
      </c>
      <c r="H42" s="45">
        <v>3</v>
      </c>
      <c r="I42" s="27">
        <v>0</v>
      </c>
      <c r="J42" s="27">
        <v>2396</v>
      </c>
      <c r="K42" s="27">
        <v>1798</v>
      </c>
      <c r="L42" s="27"/>
      <c r="M42" s="27"/>
      <c r="N42" s="27"/>
      <c r="O42" s="27"/>
      <c r="P42" s="56"/>
      <c r="Q42" s="56"/>
      <c r="R42" s="56"/>
      <c r="S42" s="56"/>
      <c r="T42" s="57"/>
      <c r="U42" s="57"/>
      <c r="V42" s="56"/>
      <c r="W42" s="56"/>
      <c r="X42" s="56"/>
      <c r="Y42" s="56"/>
    </row>
    <row r="43" spans="1:25" ht="15.95" customHeight="1">
      <c r="A43" s="106"/>
      <c r="B43" s="14"/>
      <c r="C43" s="15" t="s">
        <v>99</v>
      </c>
      <c r="D43" s="15"/>
      <c r="E43" s="42"/>
      <c r="F43" s="27">
        <v>288</v>
      </c>
      <c r="G43" s="27">
        <v>333</v>
      </c>
      <c r="H43" s="45">
        <v>3</v>
      </c>
      <c r="I43" s="27">
        <v>0</v>
      </c>
      <c r="J43" s="43">
        <v>1332</v>
      </c>
      <c r="K43" s="43">
        <v>140</v>
      </c>
      <c r="L43" s="27"/>
      <c r="M43" s="27"/>
      <c r="N43" s="27"/>
      <c r="O43" s="27"/>
      <c r="P43" s="56"/>
      <c r="Q43" s="56"/>
      <c r="R43" s="57"/>
      <c r="S43" s="56"/>
      <c r="T43" s="57"/>
      <c r="U43" s="57"/>
      <c r="V43" s="56"/>
      <c r="W43" s="56"/>
      <c r="X43" s="57"/>
      <c r="Y43" s="57"/>
    </row>
    <row r="44" spans="1:25" ht="15.95" customHeight="1">
      <c r="A44" s="106"/>
      <c r="B44" s="15" t="s">
        <v>17</v>
      </c>
      <c r="C44" s="15"/>
      <c r="D44" s="15"/>
      <c r="E44" s="42" t="s">
        <v>132</v>
      </c>
      <c r="F44" s="43"/>
      <c r="G44" s="43">
        <f>G40-G42</f>
        <v>-146</v>
      </c>
      <c r="H44" s="43">
        <v>-3</v>
      </c>
      <c r="I44" s="43">
        <f t="shared" ref="I44:O44" si="5">I40-I42</f>
        <v>1</v>
      </c>
      <c r="J44" s="43">
        <f t="shared" si="5"/>
        <v>-1470</v>
      </c>
      <c r="K44" s="43">
        <f t="shared" si="5"/>
        <v>-283</v>
      </c>
      <c r="L44" s="43">
        <f t="shared" si="5"/>
        <v>0</v>
      </c>
      <c r="M44" s="43">
        <f t="shared" si="5"/>
        <v>0</v>
      </c>
      <c r="N44" s="43">
        <f t="shared" si="5"/>
        <v>0</v>
      </c>
      <c r="O44" s="43">
        <f t="shared" si="5"/>
        <v>0</v>
      </c>
      <c r="P44" s="57"/>
      <c r="Q44" s="57"/>
      <c r="R44" s="56"/>
      <c r="S44" s="56"/>
      <c r="T44" s="57"/>
      <c r="U44" s="57"/>
      <c r="V44" s="56"/>
      <c r="W44" s="56"/>
      <c r="X44" s="56"/>
      <c r="Y44" s="56"/>
    </row>
    <row r="45" spans="1:25" ht="15.95" customHeight="1">
      <c r="A45" s="105" t="s">
        <v>3</v>
      </c>
      <c r="B45" s="16" t="s">
        <v>100</v>
      </c>
      <c r="C45" s="16"/>
      <c r="D45" s="16"/>
      <c r="E45" s="42" t="s">
        <v>133</v>
      </c>
      <c r="F45" s="45" t="s">
        <v>240</v>
      </c>
      <c r="G45" s="27">
        <f>G39+G44</f>
        <v>0</v>
      </c>
      <c r="H45" s="45">
        <v>-1</v>
      </c>
      <c r="I45" s="27">
        <f t="shared" ref="I45:O45" si="6">I39+I44</f>
        <v>0</v>
      </c>
      <c r="J45" s="27">
        <f t="shared" si="6"/>
        <v>0</v>
      </c>
      <c r="K45" s="27">
        <f t="shared" si="6"/>
        <v>0</v>
      </c>
      <c r="L45" s="27">
        <f t="shared" si="6"/>
        <v>0</v>
      </c>
      <c r="M45" s="27">
        <f t="shared" si="6"/>
        <v>0</v>
      </c>
      <c r="N45" s="27">
        <f t="shared" si="6"/>
        <v>0</v>
      </c>
      <c r="O45" s="27">
        <f t="shared" si="6"/>
        <v>0</v>
      </c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:25" ht="15.95" customHeight="1">
      <c r="A46" s="106"/>
      <c r="B46" s="15" t="s">
        <v>101</v>
      </c>
      <c r="C46" s="15"/>
      <c r="D46" s="15"/>
      <c r="E46" s="15"/>
      <c r="F46" s="43"/>
      <c r="G46" s="43"/>
      <c r="H46" s="43"/>
      <c r="I46" s="43"/>
      <c r="J46" s="43"/>
      <c r="K46" s="43"/>
      <c r="L46" s="27"/>
      <c r="M46" s="27"/>
      <c r="N46" s="43"/>
      <c r="O46" s="43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5" ht="15.95" customHeight="1">
      <c r="A47" s="106"/>
      <c r="B47" s="15" t="s">
        <v>102</v>
      </c>
      <c r="C47" s="15"/>
      <c r="D47" s="15"/>
      <c r="E47" s="15"/>
      <c r="F47" s="27"/>
      <c r="G47" s="27"/>
      <c r="H47" s="45"/>
      <c r="I47" s="27"/>
      <c r="J47" s="27"/>
      <c r="K47" s="27"/>
      <c r="L47" s="27"/>
      <c r="M47" s="27"/>
      <c r="N47" s="27"/>
      <c r="O47" s="27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:25" ht="15.95" customHeight="1">
      <c r="A48" s="106"/>
      <c r="B48" s="15" t="s">
        <v>104</v>
      </c>
      <c r="C48" s="15"/>
      <c r="D48" s="15"/>
      <c r="E48" s="15"/>
      <c r="F48" s="27"/>
      <c r="G48" s="49"/>
      <c r="H48" s="45"/>
      <c r="I48" s="49"/>
      <c r="J48" s="27"/>
      <c r="K48" s="49"/>
      <c r="L48" s="27"/>
      <c r="M48" s="27"/>
      <c r="N48" s="27"/>
      <c r="O48" s="27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:16" ht="15.95" customHeight="1">
      <c r="A49" s="1" t="s">
        <v>135</v>
      </c>
      <c r="O49" s="32"/>
      <c r="P49" s="32"/>
    </row>
    <row r="50" spans="1:16" ht="15.95" customHeight="1">
      <c r="O50" s="32"/>
      <c r="P50" s="32"/>
    </row>
  </sheetData>
  <mergeCells count="24">
    <mergeCell ref="A45:A48"/>
    <mergeCell ref="A8:A18"/>
    <mergeCell ref="A19:A27"/>
    <mergeCell ref="A32:A39"/>
    <mergeCell ref="L25:L26"/>
    <mergeCell ref="N25:N26"/>
    <mergeCell ref="O25:O26"/>
    <mergeCell ref="A30:E31"/>
    <mergeCell ref="A40:A44"/>
    <mergeCell ref="A6:E7"/>
    <mergeCell ref="E25:E26"/>
    <mergeCell ref="F25:F26"/>
    <mergeCell ref="H25:H26"/>
    <mergeCell ref="J25:J2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6:O6"/>
  </mergeCells>
  <phoneticPr fontId="3"/>
  <printOptions horizontalCentered="1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SheetLayoutView="100" workbookViewId="0">
      <pane xSplit="5" ySplit="8" topLeftCell="F9" activePane="bottomRight" state="frozen"/>
      <selection pane="topRight"/>
      <selection pane="bottomLeft"/>
      <selection pane="bottomRight" activeCell="I46" sqref="I46"/>
    </sheetView>
  </sheetViews>
  <sheetFormatPr defaultRowHeight="14.2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1" width="9" style="1" customWidth="1"/>
    <col min="12" max="12" width="9.875" style="1" customWidth="1"/>
    <col min="13" max="13" width="9" style="1" customWidth="1"/>
    <col min="14" max="16384" width="9" style="1"/>
  </cols>
  <sheetData>
    <row r="1" spans="1:9" ht="33.950000000000003" customHeight="1">
      <c r="A1" s="2" t="s">
        <v>4</v>
      </c>
      <c r="B1" s="2"/>
      <c r="C1" s="2"/>
      <c r="D1" s="2"/>
      <c r="E1" s="40" t="s">
        <v>242</v>
      </c>
      <c r="F1" s="24"/>
    </row>
    <row r="3" spans="1:9">
      <c r="A3" s="3" t="s">
        <v>136</v>
      </c>
    </row>
    <row r="5" spans="1:9">
      <c r="A5" s="4" t="s">
        <v>226</v>
      </c>
      <c r="B5" s="4"/>
      <c r="C5" s="4"/>
      <c r="D5" s="4"/>
      <c r="E5" s="4"/>
    </row>
    <row r="6" spans="1:9" ht="15.75">
      <c r="A6" s="6"/>
      <c r="H6" s="29"/>
      <c r="I6" s="30" t="s">
        <v>5</v>
      </c>
    </row>
    <row r="7" spans="1:9" ht="27" customHeight="1">
      <c r="A7" s="5"/>
      <c r="B7" s="10"/>
      <c r="C7" s="10"/>
      <c r="D7" s="10"/>
      <c r="E7" s="20"/>
      <c r="F7" s="25" t="s">
        <v>227</v>
      </c>
      <c r="G7" s="25"/>
      <c r="H7" s="25" t="s">
        <v>184</v>
      </c>
      <c r="I7" s="58" t="s">
        <v>14</v>
      </c>
    </row>
    <row r="8" spans="1:9" ht="17.100000000000001" customHeight="1">
      <c r="A8" s="7"/>
      <c r="B8" s="11"/>
      <c r="C8" s="11"/>
      <c r="D8" s="11"/>
      <c r="E8" s="21"/>
      <c r="F8" s="26" t="s">
        <v>50</v>
      </c>
      <c r="G8" s="26" t="s">
        <v>8</v>
      </c>
      <c r="H8" s="26" t="s">
        <v>50</v>
      </c>
      <c r="I8" s="22"/>
    </row>
    <row r="9" spans="1:9" ht="18" customHeight="1">
      <c r="A9" s="94" t="s">
        <v>37</v>
      </c>
      <c r="B9" s="94" t="s">
        <v>111</v>
      </c>
      <c r="C9" s="12" t="s">
        <v>16</v>
      </c>
      <c r="D9" s="15"/>
      <c r="E9" s="15"/>
      <c r="F9" s="27">
        <v>82496</v>
      </c>
      <c r="G9" s="28">
        <f t="shared" ref="G9:G27" si="0">F9/$F$27*100</f>
        <v>16.249734082367496</v>
      </c>
      <c r="H9" s="27">
        <v>79528</v>
      </c>
      <c r="I9" s="28">
        <f t="shared" ref="I9:I45" si="1">(F9/H9-1)*100</f>
        <v>3.7320189115783053</v>
      </c>
    </row>
    <row r="10" spans="1:9" ht="18" customHeight="1">
      <c r="A10" s="94"/>
      <c r="B10" s="94"/>
      <c r="C10" s="13"/>
      <c r="D10" s="12" t="s">
        <v>7</v>
      </c>
      <c r="E10" s="15"/>
      <c r="F10" s="27">
        <v>23548</v>
      </c>
      <c r="G10" s="28">
        <f t="shared" si="0"/>
        <v>4.6383914149969669</v>
      </c>
      <c r="H10" s="27">
        <v>23733</v>
      </c>
      <c r="I10" s="28">
        <f t="shared" si="1"/>
        <v>-0.77950533013103618</v>
      </c>
    </row>
    <row r="11" spans="1:9" ht="18" customHeight="1">
      <c r="A11" s="94"/>
      <c r="B11" s="94"/>
      <c r="C11" s="13"/>
      <c r="D11" s="13"/>
      <c r="E11" s="16" t="s">
        <v>24</v>
      </c>
      <c r="F11" s="27">
        <v>19825</v>
      </c>
      <c r="G11" s="28">
        <f t="shared" si="0"/>
        <v>3.905049677353273</v>
      </c>
      <c r="H11" s="27">
        <v>19696</v>
      </c>
      <c r="I11" s="28">
        <f t="shared" si="1"/>
        <v>0.65495532087733732</v>
      </c>
    </row>
    <row r="12" spans="1:9" ht="18" customHeight="1">
      <c r="A12" s="94"/>
      <c r="B12" s="94"/>
      <c r="C12" s="13"/>
      <c r="D12" s="13"/>
      <c r="E12" s="16" t="s">
        <v>41</v>
      </c>
      <c r="F12" s="27">
        <v>919</v>
      </c>
      <c r="G12" s="28">
        <f t="shared" si="0"/>
        <v>0.18102096612800289</v>
      </c>
      <c r="H12" s="27">
        <v>1514</v>
      </c>
      <c r="I12" s="28">
        <f t="shared" si="1"/>
        <v>-39.299867899603704</v>
      </c>
    </row>
    <row r="13" spans="1:9" ht="18" customHeight="1">
      <c r="A13" s="94"/>
      <c r="B13" s="94"/>
      <c r="C13" s="13"/>
      <c r="D13" s="14"/>
      <c r="E13" s="16" t="s">
        <v>43</v>
      </c>
      <c r="F13" s="27">
        <v>286</v>
      </c>
      <c r="G13" s="28">
        <f t="shared" si="0"/>
        <v>5.6335142886407868E-2</v>
      </c>
      <c r="H13" s="27">
        <v>228</v>
      </c>
      <c r="I13" s="28">
        <f t="shared" si="1"/>
        <v>25.438596491228061</v>
      </c>
    </row>
    <row r="14" spans="1:9" ht="18" customHeight="1">
      <c r="A14" s="94"/>
      <c r="B14" s="94"/>
      <c r="C14" s="13"/>
      <c r="D14" s="12" t="s">
        <v>44</v>
      </c>
      <c r="E14" s="15"/>
      <c r="F14" s="27">
        <v>12534</v>
      </c>
      <c r="G14" s="28">
        <f t="shared" si="0"/>
        <v>2.4688974857980286</v>
      </c>
      <c r="H14" s="27">
        <v>13671</v>
      </c>
      <c r="I14" s="28">
        <f t="shared" si="1"/>
        <v>-8.3168751371516354</v>
      </c>
    </row>
    <row r="15" spans="1:9" ht="18" customHeight="1">
      <c r="A15" s="94"/>
      <c r="B15" s="94"/>
      <c r="C15" s="13"/>
      <c r="D15" s="13"/>
      <c r="E15" s="16" t="s">
        <v>46</v>
      </c>
      <c r="F15" s="27">
        <v>833</v>
      </c>
      <c r="G15" s="28">
        <f t="shared" si="0"/>
        <v>0.16408102805726485</v>
      </c>
      <c r="H15" s="27">
        <v>835</v>
      </c>
      <c r="I15" s="28">
        <f t="shared" si="1"/>
        <v>-0.23952095808382756</v>
      </c>
    </row>
    <row r="16" spans="1:9" ht="18" customHeight="1">
      <c r="A16" s="94"/>
      <c r="B16" s="94"/>
      <c r="C16" s="13"/>
      <c r="D16" s="14"/>
      <c r="E16" s="16" t="s">
        <v>10</v>
      </c>
      <c r="F16" s="27">
        <v>11701</v>
      </c>
      <c r="G16" s="28">
        <f t="shared" si="0"/>
        <v>2.3048164577407637</v>
      </c>
      <c r="H16" s="27">
        <v>12836</v>
      </c>
      <c r="I16" s="28">
        <f t="shared" si="1"/>
        <v>-8.8423184792770328</v>
      </c>
    </row>
    <row r="17" spans="1:9" ht="18" customHeight="1">
      <c r="A17" s="94"/>
      <c r="B17" s="94"/>
      <c r="C17" s="13"/>
      <c r="D17" s="91" t="s">
        <v>36</v>
      </c>
      <c r="E17" s="92"/>
      <c r="F17" s="27">
        <v>31669</v>
      </c>
      <c r="G17" s="28">
        <f t="shared" si="0"/>
        <v>6.23803370653724</v>
      </c>
      <c r="H17" s="27">
        <v>26773</v>
      </c>
      <c r="I17" s="28">
        <f t="shared" si="1"/>
        <v>18.287080267433598</v>
      </c>
    </row>
    <row r="18" spans="1:9" ht="18" customHeight="1">
      <c r="A18" s="94"/>
      <c r="B18" s="94"/>
      <c r="C18" s="13"/>
      <c r="D18" s="91" t="s">
        <v>114</v>
      </c>
      <c r="E18" s="93"/>
      <c r="F18" s="27">
        <v>1126</v>
      </c>
      <c r="G18" s="28">
        <f t="shared" si="0"/>
        <v>0.22179500311222117</v>
      </c>
      <c r="H18" s="27">
        <v>1164</v>
      </c>
      <c r="I18" s="28">
        <f t="shared" si="1"/>
        <v>-3.2646048109965631</v>
      </c>
    </row>
    <row r="19" spans="1:9" ht="18" customHeight="1">
      <c r="A19" s="94"/>
      <c r="B19" s="94"/>
      <c r="C19" s="14"/>
      <c r="D19" s="91" t="s">
        <v>116</v>
      </c>
      <c r="E19" s="93"/>
      <c r="F19" s="27">
        <v>0</v>
      </c>
      <c r="G19" s="28">
        <f t="shared" si="0"/>
        <v>0</v>
      </c>
      <c r="H19" s="27">
        <v>0</v>
      </c>
      <c r="I19" s="28">
        <v>0</v>
      </c>
    </row>
    <row r="20" spans="1:9" ht="18" customHeight="1">
      <c r="A20" s="94"/>
      <c r="B20" s="94"/>
      <c r="C20" s="15" t="s">
        <v>6</v>
      </c>
      <c r="D20" s="15"/>
      <c r="E20" s="15"/>
      <c r="F20" s="27">
        <v>12615</v>
      </c>
      <c r="G20" s="28">
        <f t="shared" si="0"/>
        <v>2.4848525437483748</v>
      </c>
      <c r="H20" s="27">
        <v>13442</v>
      </c>
      <c r="I20" s="28">
        <f t="shared" si="1"/>
        <v>-6.1523582800178556</v>
      </c>
    </row>
    <row r="21" spans="1:9" ht="18" customHeight="1">
      <c r="A21" s="94"/>
      <c r="B21" s="94"/>
      <c r="C21" s="15" t="s">
        <v>13</v>
      </c>
      <c r="D21" s="15"/>
      <c r="E21" s="15"/>
      <c r="F21" s="27">
        <v>176809</v>
      </c>
      <c r="G21" s="28">
        <f t="shared" si="0"/>
        <v>34.827133841268839</v>
      </c>
      <c r="H21" s="27">
        <v>172630</v>
      </c>
      <c r="I21" s="28">
        <f t="shared" si="1"/>
        <v>2.4207843364421056</v>
      </c>
    </row>
    <row r="22" spans="1:9" ht="18" customHeight="1">
      <c r="A22" s="94"/>
      <c r="B22" s="94"/>
      <c r="C22" s="15" t="s">
        <v>47</v>
      </c>
      <c r="D22" s="15"/>
      <c r="E22" s="15"/>
      <c r="F22" s="27">
        <v>5193</v>
      </c>
      <c r="G22" s="28">
        <f t="shared" si="0"/>
        <v>1.0228964930388673</v>
      </c>
      <c r="H22" s="27">
        <v>5319</v>
      </c>
      <c r="I22" s="28">
        <f t="shared" si="1"/>
        <v>-2.3688663282571909</v>
      </c>
    </row>
    <row r="23" spans="1:9" ht="18" customHeight="1">
      <c r="A23" s="94"/>
      <c r="B23" s="94"/>
      <c r="C23" s="15" t="s">
        <v>12</v>
      </c>
      <c r="D23" s="15"/>
      <c r="E23" s="15"/>
      <c r="F23" s="27">
        <v>129281</v>
      </c>
      <c r="G23" s="28">
        <f t="shared" si="0"/>
        <v>25.465257368873061</v>
      </c>
      <c r="H23" s="27">
        <v>77006</v>
      </c>
      <c r="I23" s="28">
        <f t="shared" si="1"/>
        <v>67.884320702282935</v>
      </c>
    </row>
    <row r="24" spans="1:9" ht="18" customHeight="1">
      <c r="A24" s="94"/>
      <c r="B24" s="94"/>
      <c r="C24" s="15" t="s">
        <v>48</v>
      </c>
      <c r="D24" s="15"/>
      <c r="E24" s="15"/>
      <c r="F24" s="27">
        <v>967</v>
      </c>
      <c r="G24" s="28">
        <f t="shared" si="0"/>
        <v>0.19047581528376364</v>
      </c>
      <c r="H24" s="27">
        <v>1229</v>
      </c>
      <c r="I24" s="28">
        <f t="shared" si="1"/>
        <v>-21.318144833197717</v>
      </c>
    </row>
    <row r="25" spans="1:9" ht="18" customHeight="1">
      <c r="A25" s="94"/>
      <c r="B25" s="94"/>
      <c r="C25" s="15" t="s">
        <v>19</v>
      </c>
      <c r="D25" s="15"/>
      <c r="E25" s="15"/>
      <c r="F25" s="27">
        <v>76097</v>
      </c>
      <c r="G25" s="28">
        <f t="shared" si="0"/>
        <v>14.989284504290138</v>
      </c>
      <c r="H25" s="27">
        <v>77407</v>
      </c>
      <c r="I25" s="28">
        <f t="shared" si="1"/>
        <v>-1.6923534047308397</v>
      </c>
    </row>
    <row r="26" spans="1:9" ht="18" customHeight="1">
      <c r="A26" s="94"/>
      <c r="B26" s="94"/>
      <c r="C26" s="15" t="s">
        <v>18</v>
      </c>
      <c r="D26" s="15"/>
      <c r="E26" s="15"/>
      <c r="F26" s="27">
        <v>24218</v>
      </c>
      <c r="G26" s="28">
        <f t="shared" si="0"/>
        <v>4.7703653511294606</v>
      </c>
      <c r="H26" s="27">
        <v>30734</v>
      </c>
      <c r="I26" s="28">
        <f t="shared" si="1"/>
        <v>-21.201275460402158</v>
      </c>
    </row>
    <row r="27" spans="1:9" ht="18" customHeight="1">
      <c r="A27" s="94"/>
      <c r="B27" s="94"/>
      <c r="C27" s="15" t="s">
        <v>23</v>
      </c>
      <c r="D27" s="15"/>
      <c r="E27" s="15"/>
      <c r="F27" s="27">
        <f>SUM(F9,F20:F26)</f>
        <v>507676</v>
      </c>
      <c r="G27" s="28">
        <f t="shared" si="0"/>
        <v>100</v>
      </c>
      <c r="H27" s="27">
        <f>SUM(H9,H20:H26)</f>
        <v>457295</v>
      </c>
      <c r="I27" s="28">
        <f t="shared" si="1"/>
        <v>11.017177095747833</v>
      </c>
    </row>
    <row r="28" spans="1:9" ht="18" customHeight="1">
      <c r="A28" s="94"/>
      <c r="B28" s="94" t="s">
        <v>110</v>
      </c>
      <c r="C28" s="12" t="s">
        <v>25</v>
      </c>
      <c r="D28" s="15"/>
      <c r="E28" s="15"/>
      <c r="F28" s="27">
        <f>SUM(F29:F31)</f>
        <v>193819</v>
      </c>
      <c r="G28" s="28">
        <f t="shared" ref="G28:G45" si="2">F28/$F$45*100</f>
        <v>39.36770052606991</v>
      </c>
      <c r="H28" s="27">
        <f>SUM(H29:H31)</f>
        <v>195589</v>
      </c>
      <c r="I28" s="28">
        <f t="shared" si="1"/>
        <v>-0.9049588678299858</v>
      </c>
    </row>
    <row r="29" spans="1:9" ht="18" customHeight="1">
      <c r="A29" s="94"/>
      <c r="B29" s="94"/>
      <c r="C29" s="13"/>
      <c r="D29" s="15" t="s">
        <v>26</v>
      </c>
      <c r="E29" s="15"/>
      <c r="F29" s="27">
        <v>112962</v>
      </c>
      <c r="G29" s="28">
        <f t="shared" si="2"/>
        <v>22.94436658338919</v>
      </c>
      <c r="H29" s="27">
        <v>113560</v>
      </c>
      <c r="I29" s="28">
        <f t="shared" si="1"/>
        <v>-0.52659387108137112</v>
      </c>
    </row>
    <row r="30" spans="1:9" ht="18" customHeight="1">
      <c r="A30" s="94"/>
      <c r="B30" s="94"/>
      <c r="C30" s="13"/>
      <c r="D30" s="15" t="s">
        <v>49</v>
      </c>
      <c r="E30" s="15"/>
      <c r="F30" s="27">
        <v>13091</v>
      </c>
      <c r="G30" s="28">
        <f t="shared" si="2"/>
        <v>2.6589888895659413</v>
      </c>
      <c r="H30" s="27">
        <v>13411</v>
      </c>
      <c r="I30" s="28">
        <f t="shared" si="1"/>
        <v>-2.3861009618969531</v>
      </c>
    </row>
    <row r="31" spans="1:9" ht="18" customHeight="1">
      <c r="A31" s="94"/>
      <c r="B31" s="94"/>
      <c r="C31" s="14"/>
      <c r="D31" s="15" t="s">
        <v>15</v>
      </c>
      <c r="E31" s="15"/>
      <c r="F31" s="27">
        <v>67766</v>
      </c>
      <c r="G31" s="28">
        <f t="shared" si="2"/>
        <v>13.764345053114782</v>
      </c>
      <c r="H31" s="27">
        <v>68618</v>
      </c>
      <c r="I31" s="28">
        <f t="shared" si="1"/>
        <v>-1.2416567081523833</v>
      </c>
    </row>
    <row r="32" spans="1:9" ht="18" customHeight="1">
      <c r="A32" s="94"/>
      <c r="B32" s="94"/>
      <c r="C32" s="12" t="s">
        <v>27</v>
      </c>
      <c r="D32" s="15"/>
      <c r="E32" s="15"/>
      <c r="F32" s="27">
        <f>SUM(F33:F38)</f>
        <v>175927</v>
      </c>
      <c r="G32" s="28">
        <f t="shared" si="2"/>
        <v>35.733552698393353</v>
      </c>
      <c r="H32" s="27">
        <f>SUM(H33:H38)</f>
        <v>133015</v>
      </c>
      <c r="I32" s="28">
        <f t="shared" si="1"/>
        <v>32.261023192872983</v>
      </c>
    </row>
    <row r="33" spans="1:9" ht="18" customHeight="1">
      <c r="A33" s="94"/>
      <c r="B33" s="94"/>
      <c r="C33" s="13"/>
      <c r="D33" s="15" t="s">
        <v>2</v>
      </c>
      <c r="E33" s="15"/>
      <c r="F33" s="27">
        <v>22634</v>
      </c>
      <c r="G33" s="28">
        <f t="shared" si="2"/>
        <v>4.5973229338045618</v>
      </c>
      <c r="H33" s="27">
        <v>21720</v>
      </c>
      <c r="I33" s="28">
        <f t="shared" si="1"/>
        <v>4.2081031307550587</v>
      </c>
    </row>
    <row r="34" spans="1:9" ht="18" customHeight="1">
      <c r="A34" s="94"/>
      <c r="B34" s="94"/>
      <c r="C34" s="13"/>
      <c r="D34" s="15" t="s">
        <v>51</v>
      </c>
      <c r="E34" s="15"/>
      <c r="F34" s="27">
        <v>6336</v>
      </c>
      <c r="G34" s="28">
        <f t="shared" si="2"/>
        <v>1.2869416854548779</v>
      </c>
      <c r="H34" s="27">
        <v>5910</v>
      </c>
      <c r="I34" s="28">
        <f t="shared" si="1"/>
        <v>7.2081218274111736</v>
      </c>
    </row>
    <row r="35" spans="1:9" ht="18" customHeight="1">
      <c r="A35" s="94"/>
      <c r="B35" s="94"/>
      <c r="C35" s="13"/>
      <c r="D35" s="15" t="s">
        <v>55</v>
      </c>
      <c r="E35" s="15"/>
      <c r="F35" s="27">
        <v>130350</v>
      </c>
      <c r="G35" s="28">
        <f t="shared" si="2"/>
        <v>26.476144049722748</v>
      </c>
      <c r="H35" s="27">
        <v>94270</v>
      </c>
      <c r="I35" s="28">
        <f t="shared" si="1"/>
        <v>38.273045507584591</v>
      </c>
    </row>
    <row r="36" spans="1:9" ht="18" customHeight="1">
      <c r="A36" s="94"/>
      <c r="B36" s="94"/>
      <c r="C36" s="13"/>
      <c r="D36" s="15" t="s">
        <v>39</v>
      </c>
      <c r="E36" s="15"/>
      <c r="F36" s="27">
        <v>4961</v>
      </c>
      <c r="G36" s="28">
        <f t="shared" si="2"/>
        <v>1.0076574655210935</v>
      </c>
      <c r="H36" s="27">
        <v>5421</v>
      </c>
      <c r="I36" s="28">
        <f t="shared" si="1"/>
        <v>-8.4855192768861887</v>
      </c>
    </row>
    <row r="37" spans="1:9" ht="18" customHeight="1">
      <c r="A37" s="94"/>
      <c r="B37" s="94"/>
      <c r="C37" s="13"/>
      <c r="D37" s="15" t="s">
        <v>29</v>
      </c>
      <c r="E37" s="15"/>
      <c r="F37" s="27">
        <v>9783</v>
      </c>
      <c r="G37" s="28">
        <f t="shared" si="2"/>
        <v>1.9870818353543356</v>
      </c>
      <c r="H37" s="27">
        <v>3488</v>
      </c>
      <c r="I37" s="28">
        <f t="shared" si="1"/>
        <v>180.47591743119264</v>
      </c>
    </row>
    <row r="38" spans="1:9" ht="18" customHeight="1">
      <c r="A38" s="94"/>
      <c r="B38" s="94"/>
      <c r="C38" s="14"/>
      <c r="D38" s="15" t="s">
        <v>54</v>
      </c>
      <c r="E38" s="15"/>
      <c r="F38" s="27">
        <v>1863</v>
      </c>
      <c r="G38" s="28">
        <f t="shared" si="2"/>
        <v>0.37840472853573826</v>
      </c>
      <c r="H38" s="27">
        <v>2206</v>
      </c>
      <c r="I38" s="28">
        <f t="shared" si="1"/>
        <v>-15.548504079782411</v>
      </c>
    </row>
    <row r="39" spans="1:9" ht="18" customHeight="1">
      <c r="A39" s="94"/>
      <c r="B39" s="94"/>
      <c r="C39" s="12" t="s">
        <v>30</v>
      </c>
      <c r="D39" s="15"/>
      <c r="E39" s="15"/>
      <c r="F39" s="27">
        <v>122584</v>
      </c>
      <c r="G39" s="28">
        <f t="shared" si="2"/>
        <v>24.898746775536733</v>
      </c>
      <c r="H39" s="27">
        <f>H40+H43</f>
        <v>120747</v>
      </c>
      <c r="I39" s="28">
        <f t="shared" si="1"/>
        <v>1.5213628495946097</v>
      </c>
    </row>
    <row r="40" spans="1:9" ht="18" customHeight="1">
      <c r="A40" s="94"/>
      <c r="B40" s="94"/>
      <c r="C40" s="13"/>
      <c r="D40" s="12" t="s">
        <v>31</v>
      </c>
      <c r="E40" s="15"/>
      <c r="F40" s="27">
        <v>110490</v>
      </c>
      <c r="G40" s="28">
        <f t="shared" si="2"/>
        <v>22.442264334897324</v>
      </c>
      <c r="H40" s="27">
        <v>105788</v>
      </c>
      <c r="I40" s="28">
        <f t="shared" si="1"/>
        <v>4.4447385336711109</v>
      </c>
    </row>
    <row r="41" spans="1:9" ht="18" customHeight="1">
      <c r="A41" s="94"/>
      <c r="B41" s="94"/>
      <c r="C41" s="13"/>
      <c r="D41" s="13"/>
      <c r="E41" s="23" t="s">
        <v>113</v>
      </c>
      <c r="F41" s="27">
        <v>73193</v>
      </c>
      <c r="G41" s="28">
        <f t="shared" si="2"/>
        <v>14.866654479718889</v>
      </c>
      <c r="H41" s="27">
        <v>65775</v>
      </c>
      <c r="I41" s="28">
        <f t="shared" si="1"/>
        <v>11.277841125047505</v>
      </c>
    </row>
    <row r="42" spans="1:9" ht="18" customHeight="1">
      <c r="A42" s="94"/>
      <c r="B42" s="94"/>
      <c r="C42" s="13"/>
      <c r="D42" s="14"/>
      <c r="E42" s="16" t="s">
        <v>58</v>
      </c>
      <c r="F42" s="27">
        <v>25284</v>
      </c>
      <c r="G42" s="28">
        <f t="shared" si="2"/>
        <v>5.1355797940405825</v>
      </c>
      <c r="H42" s="27">
        <v>29255</v>
      </c>
      <c r="I42" s="28">
        <f t="shared" si="1"/>
        <v>-13.573748077251757</v>
      </c>
    </row>
    <row r="43" spans="1:9" ht="18" customHeight="1">
      <c r="A43" s="94"/>
      <c r="B43" s="94"/>
      <c r="C43" s="13"/>
      <c r="D43" s="15" t="s">
        <v>62</v>
      </c>
      <c r="E43" s="15"/>
      <c r="F43" s="27">
        <v>12094</v>
      </c>
      <c r="G43" s="28">
        <f t="shared" si="2"/>
        <v>2.4564824406394083</v>
      </c>
      <c r="H43" s="27">
        <v>14959</v>
      </c>
      <c r="I43" s="28">
        <f t="shared" si="1"/>
        <v>-19.15234975599973</v>
      </c>
    </row>
    <row r="44" spans="1:9" ht="18" customHeight="1">
      <c r="A44" s="94"/>
      <c r="B44" s="94"/>
      <c r="C44" s="14"/>
      <c r="D44" s="15" t="s">
        <v>61</v>
      </c>
      <c r="E44" s="15"/>
      <c r="F44" s="27">
        <v>0</v>
      </c>
      <c r="G44" s="28">
        <f t="shared" si="2"/>
        <v>0</v>
      </c>
      <c r="H44" s="27"/>
      <c r="I44" s="28">
        <v>0</v>
      </c>
    </row>
    <row r="45" spans="1:9" ht="18" customHeight="1">
      <c r="A45" s="94"/>
      <c r="B45" s="94"/>
      <c r="C45" s="16" t="s">
        <v>32</v>
      </c>
      <c r="D45" s="16"/>
      <c r="E45" s="16"/>
      <c r="F45" s="27">
        <f>SUM(F28,F32,F39)</f>
        <v>492330</v>
      </c>
      <c r="G45" s="28">
        <f t="shared" si="2"/>
        <v>100</v>
      </c>
      <c r="H45" s="27">
        <f>SUM(H28,H32,H39)</f>
        <v>449351</v>
      </c>
      <c r="I45" s="28">
        <f t="shared" si="1"/>
        <v>9.5646832876749031</v>
      </c>
    </row>
    <row r="46" spans="1:9">
      <c r="A46" s="8" t="s">
        <v>33</v>
      </c>
    </row>
    <row r="47" spans="1:9">
      <c r="A47" s="9" t="s">
        <v>38</v>
      </c>
    </row>
    <row r="57" spans="9:9">
      <c r="I57" s="32"/>
    </row>
    <row r="58" spans="9:9">
      <c r="I58" s="32"/>
    </row>
  </sheetData>
  <mergeCells count="6">
    <mergeCell ref="D17:E17"/>
    <mergeCell ref="D18:E18"/>
    <mergeCell ref="D19:E19"/>
    <mergeCell ref="A9:A45"/>
    <mergeCell ref="B9:B27"/>
    <mergeCell ref="B28:B45"/>
  </mergeCells>
  <phoneticPr fontId="14"/>
  <printOptions horizontalCentered="1" verticalCentered="1"/>
  <pageMargins left="0" right="0" top="0.19685039370078741" bottom="0.19685039370078741" header="0.19685039370078741" footer="0.31496062992125984"/>
  <pageSetup paperSize="9" orientation="portrait" horizontalDpi="6553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SheetLayoutView="85" workbookViewId="0">
      <pane xSplit="4" ySplit="6" topLeftCell="E7" activePane="bottomRight" state="frozen"/>
      <selection pane="topRight"/>
      <selection pane="bottomLeft"/>
      <selection pane="bottomRight" activeCell="E27" sqref="E27"/>
    </sheetView>
  </sheetViews>
  <sheetFormatPr defaultRowHeight="14.2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0" width="9" style="1" customWidth="1"/>
    <col min="11" max="16384" width="9" style="1"/>
  </cols>
  <sheetData>
    <row r="1" spans="1:9" ht="33.950000000000003" customHeight="1">
      <c r="A1" s="60" t="s">
        <v>4</v>
      </c>
      <c r="B1" s="60"/>
      <c r="C1" s="19" t="s">
        <v>236</v>
      </c>
      <c r="D1" s="65"/>
      <c r="E1" s="65"/>
    </row>
    <row r="4" spans="1:9">
      <c r="A4" s="61" t="s">
        <v>137</v>
      </c>
    </row>
    <row r="5" spans="1:9">
      <c r="I5" s="30" t="s">
        <v>138</v>
      </c>
    </row>
    <row r="6" spans="1:9" s="59" customFormat="1" ht="29.25" customHeight="1">
      <c r="A6" s="62" t="s">
        <v>139</v>
      </c>
      <c r="B6" s="25"/>
      <c r="C6" s="25"/>
      <c r="D6" s="25"/>
      <c r="E6" s="66" t="s">
        <v>230</v>
      </c>
      <c r="F6" s="66" t="s">
        <v>11</v>
      </c>
      <c r="G6" s="66" t="s">
        <v>149</v>
      </c>
      <c r="H6" s="66" t="s">
        <v>231</v>
      </c>
      <c r="I6" s="66" t="s">
        <v>232</v>
      </c>
    </row>
    <row r="7" spans="1:9" ht="27" customHeight="1">
      <c r="A7" s="94" t="s">
        <v>128</v>
      </c>
      <c r="B7" s="12" t="s">
        <v>127</v>
      </c>
      <c r="C7" s="15"/>
      <c r="D7" s="42" t="s">
        <v>63</v>
      </c>
      <c r="E7" s="67">
        <v>453350</v>
      </c>
      <c r="F7" s="66">
        <v>472385</v>
      </c>
      <c r="G7" s="66">
        <v>445335</v>
      </c>
      <c r="H7" s="66">
        <v>457295</v>
      </c>
      <c r="I7" s="66">
        <v>507676</v>
      </c>
    </row>
    <row r="8" spans="1:9" ht="27" customHeight="1">
      <c r="A8" s="94"/>
      <c r="B8" s="39"/>
      <c r="C8" s="15" t="s">
        <v>140</v>
      </c>
      <c r="D8" s="42" t="s">
        <v>66</v>
      </c>
      <c r="E8" s="27">
        <v>250741</v>
      </c>
      <c r="F8" s="27">
        <v>248192</v>
      </c>
      <c r="G8" s="27">
        <v>249813</v>
      </c>
      <c r="H8" s="27">
        <v>250552</v>
      </c>
      <c r="I8" s="45">
        <v>235494</v>
      </c>
    </row>
    <row r="9" spans="1:9" ht="27" customHeight="1">
      <c r="A9" s="94"/>
      <c r="B9" s="15" t="s">
        <v>142</v>
      </c>
      <c r="C9" s="15"/>
      <c r="D9" s="42"/>
      <c r="E9" s="27">
        <v>441132</v>
      </c>
      <c r="F9" s="27">
        <v>460710</v>
      </c>
      <c r="G9" s="27">
        <v>435224</v>
      </c>
      <c r="H9" s="27">
        <v>449351</v>
      </c>
      <c r="I9" s="45">
        <v>492330</v>
      </c>
    </row>
    <row r="10" spans="1:9" ht="27" customHeight="1">
      <c r="A10" s="94"/>
      <c r="B10" s="15" t="s">
        <v>143</v>
      </c>
      <c r="C10" s="15"/>
      <c r="D10" s="42"/>
      <c r="E10" s="27">
        <v>12217</v>
      </c>
      <c r="F10" s="27">
        <v>11675</v>
      </c>
      <c r="G10" s="27">
        <v>10111</v>
      </c>
      <c r="H10" s="27">
        <v>7944</v>
      </c>
      <c r="I10" s="45">
        <v>15346</v>
      </c>
    </row>
    <row r="11" spans="1:9" ht="27" customHeight="1">
      <c r="A11" s="94"/>
      <c r="B11" s="15" t="s">
        <v>145</v>
      </c>
      <c r="C11" s="15"/>
      <c r="D11" s="42"/>
      <c r="E11" s="27">
        <v>11227</v>
      </c>
      <c r="F11" s="27">
        <v>9659</v>
      </c>
      <c r="G11" s="27">
        <v>8809</v>
      </c>
      <c r="H11" s="27">
        <v>6825</v>
      </c>
      <c r="I11" s="45">
        <v>10139</v>
      </c>
    </row>
    <row r="12" spans="1:9" ht="27" customHeight="1">
      <c r="A12" s="94"/>
      <c r="B12" s="15" t="s">
        <v>104</v>
      </c>
      <c r="C12" s="15"/>
      <c r="D12" s="42"/>
      <c r="E12" s="27">
        <v>990</v>
      </c>
      <c r="F12" s="27">
        <v>2016</v>
      </c>
      <c r="G12" s="27">
        <v>1302</v>
      </c>
      <c r="H12" s="27">
        <v>1119</v>
      </c>
      <c r="I12" s="45">
        <v>5207</v>
      </c>
    </row>
    <row r="13" spans="1:9" ht="27" customHeight="1">
      <c r="A13" s="94"/>
      <c r="B13" s="15" t="s">
        <v>146</v>
      </c>
      <c r="C13" s="15"/>
      <c r="D13" s="42"/>
      <c r="E13" s="27">
        <v>-1644</v>
      </c>
      <c r="F13" s="27">
        <v>1026</v>
      </c>
      <c r="G13" s="27">
        <v>-714</v>
      </c>
      <c r="H13" s="27">
        <v>-182</v>
      </c>
      <c r="I13" s="45">
        <v>4088</v>
      </c>
    </row>
    <row r="14" spans="1:9" ht="27" customHeight="1">
      <c r="A14" s="94"/>
      <c r="B14" s="15" t="s">
        <v>147</v>
      </c>
      <c r="C14" s="15"/>
      <c r="D14" s="42"/>
      <c r="E14" s="27">
        <v>0</v>
      </c>
      <c r="F14" s="27">
        <v>0</v>
      </c>
      <c r="G14" s="27">
        <v>0</v>
      </c>
      <c r="H14" s="27">
        <v>0</v>
      </c>
      <c r="I14" s="45">
        <v>0</v>
      </c>
    </row>
    <row r="15" spans="1:9" ht="27" customHeight="1">
      <c r="A15" s="94"/>
      <c r="B15" s="15" t="s">
        <v>148</v>
      </c>
      <c r="C15" s="15"/>
      <c r="D15" s="42"/>
      <c r="E15" s="27">
        <v>-3673</v>
      </c>
      <c r="F15" s="27">
        <v>-836</v>
      </c>
      <c r="G15" s="27">
        <v>-1333</v>
      </c>
      <c r="H15" s="27">
        <v>-1982</v>
      </c>
      <c r="I15" s="45">
        <v>4091</v>
      </c>
    </row>
    <row r="16" spans="1:9" ht="27" customHeight="1">
      <c r="A16" s="94"/>
      <c r="B16" s="15" t="s">
        <v>150</v>
      </c>
      <c r="C16" s="15"/>
      <c r="D16" s="42" t="s">
        <v>67</v>
      </c>
      <c r="E16" s="27">
        <v>42996</v>
      </c>
      <c r="F16" s="27">
        <v>38442</v>
      </c>
      <c r="G16" s="27">
        <v>37290</v>
      </c>
      <c r="H16" s="27">
        <v>32528</v>
      </c>
      <c r="I16" s="45">
        <v>38181</v>
      </c>
    </row>
    <row r="17" spans="1:9" ht="27" customHeight="1">
      <c r="A17" s="94"/>
      <c r="B17" s="15" t="s">
        <v>45</v>
      </c>
      <c r="C17" s="15"/>
      <c r="D17" s="42" t="s">
        <v>69</v>
      </c>
      <c r="E17" s="27">
        <v>53936</v>
      </c>
      <c r="F17" s="27">
        <v>57974</v>
      </c>
      <c r="G17" s="27">
        <v>83712</v>
      </c>
      <c r="H17" s="27">
        <v>57252</v>
      </c>
      <c r="I17" s="45">
        <v>80435</v>
      </c>
    </row>
    <row r="18" spans="1:9" ht="27" customHeight="1">
      <c r="A18" s="94"/>
      <c r="B18" s="15" t="s">
        <v>151</v>
      </c>
      <c r="C18" s="15"/>
      <c r="D18" s="42" t="s">
        <v>34</v>
      </c>
      <c r="E18" s="27">
        <v>865056</v>
      </c>
      <c r="F18" s="27">
        <v>871418</v>
      </c>
      <c r="G18" s="27">
        <v>880363</v>
      </c>
      <c r="H18" s="27">
        <v>897369</v>
      </c>
      <c r="I18" s="45">
        <v>912751</v>
      </c>
    </row>
    <row r="19" spans="1:9" ht="27" customHeight="1">
      <c r="A19" s="94"/>
      <c r="B19" s="15" t="s">
        <v>152</v>
      </c>
      <c r="C19" s="15"/>
      <c r="D19" s="42" t="s">
        <v>154</v>
      </c>
      <c r="E19" s="27">
        <f>E17+E18-E16</f>
        <v>875996</v>
      </c>
      <c r="F19" s="27">
        <f>F17+F18-F16</f>
        <v>890950</v>
      </c>
      <c r="G19" s="27">
        <f>G17+G18-G16</f>
        <v>926785</v>
      </c>
      <c r="H19" s="27">
        <f>H17+H18-H16</f>
        <v>922093</v>
      </c>
      <c r="I19" s="27">
        <f>I17+I18-I16</f>
        <v>955005</v>
      </c>
    </row>
    <row r="20" spans="1:9" ht="27" customHeight="1">
      <c r="A20" s="94"/>
      <c r="B20" s="15" t="s">
        <v>155</v>
      </c>
      <c r="C20" s="15"/>
      <c r="D20" s="42" t="s">
        <v>93</v>
      </c>
      <c r="E20" s="68">
        <f>E18/E8</f>
        <v>3.4499982053194334</v>
      </c>
      <c r="F20" s="68">
        <f>F18/F8</f>
        <v>3.5110640149561632</v>
      </c>
      <c r="G20" s="68">
        <f>G18/G8</f>
        <v>3.5240880178373422</v>
      </c>
      <c r="H20" s="68">
        <f>H18/H8</f>
        <v>3.5815678980810373</v>
      </c>
      <c r="I20" s="68">
        <f>I18/I8</f>
        <v>3.8758991736519826</v>
      </c>
    </row>
    <row r="21" spans="1:9" ht="27" customHeight="1">
      <c r="A21" s="94"/>
      <c r="B21" s="15" t="s">
        <v>53</v>
      </c>
      <c r="C21" s="15"/>
      <c r="D21" s="42" t="s">
        <v>1</v>
      </c>
      <c r="E21" s="68">
        <f>E19/E8</f>
        <v>3.49362888398786</v>
      </c>
      <c r="F21" s="68">
        <f>F19/F8</f>
        <v>3.589761152656008</v>
      </c>
      <c r="G21" s="68">
        <f>G19/G8</f>
        <v>3.7099150164322912</v>
      </c>
      <c r="H21" s="68">
        <f>H19/H8</f>
        <v>3.6802460167949169</v>
      </c>
      <c r="I21" s="68">
        <f>I19/I8</f>
        <v>4.0553262503503271</v>
      </c>
    </row>
    <row r="22" spans="1:9" ht="27" customHeight="1">
      <c r="A22" s="94"/>
      <c r="B22" s="15" t="s">
        <v>156</v>
      </c>
      <c r="C22" s="15"/>
      <c r="D22" s="42" t="s">
        <v>157</v>
      </c>
      <c r="E22" s="27">
        <f>E18/E24*1000000</f>
        <v>1187813.4113989752</v>
      </c>
      <c r="F22" s="27">
        <f>F18/F24*1000000</f>
        <v>1196549.1105020624</v>
      </c>
      <c r="G22" s="27">
        <f>G18/G24*1000000</f>
        <v>1208831.5418879655</v>
      </c>
      <c r="H22" s="27">
        <f>H18/H24*1000000</f>
        <v>1232182.5791320873</v>
      </c>
      <c r="I22" s="27">
        <f>I18/I24*1000000</f>
        <v>1319906.5257032625</v>
      </c>
    </row>
    <row r="23" spans="1:9" ht="27" customHeight="1">
      <c r="A23" s="94"/>
      <c r="B23" s="15" t="s">
        <v>40</v>
      </c>
      <c r="C23" s="15"/>
      <c r="D23" s="42" t="s">
        <v>158</v>
      </c>
      <c r="E23" s="27">
        <f>E19/E24*1000000</f>
        <v>1202835.1888569717</v>
      </c>
      <c r="F23" s="27">
        <f>F19/F24*1000000</f>
        <v>1223368.6129983687</v>
      </c>
      <c r="G23" s="27">
        <f>G19/G24*1000000</f>
        <v>1272573.8593610113</v>
      </c>
      <c r="H23" s="27">
        <f>H19/H24*1000000</f>
        <v>1266131.2469448396</v>
      </c>
      <c r="I23" s="27">
        <f>I19/I24*1000000</f>
        <v>1381008.9844648149</v>
      </c>
    </row>
    <row r="24" spans="1:9" ht="27" customHeight="1">
      <c r="A24" s="94"/>
      <c r="B24" s="15" t="s">
        <v>159</v>
      </c>
      <c r="C24" s="64"/>
      <c r="D24" s="42" t="s">
        <v>89</v>
      </c>
      <c r="E24" s="27">
        <v>728276</v>
      </c>
      <c r="F24" s="27">
        <f>E24</f>
        <v>728276</v>
      </c>
      <c r="G24" s="27">
        <f>F24</f>
        <v>728276</v>
      </c>
      <c r="H24" s="45">
        <f>G24</f>
        <v>728276</v>
      </c>
      <c r="I24" s="45">
        <v>691527</v>
      </c>
    </row>
    <row r="25" spans="1:9" ht="27" customHeight="1">
      <c r="A25" s="94"/>
      <c r="B25" s="16" t="s">
        <v>161</v>
      </c>
      <c r="C25" s="16"/>
      <c r="D25" s="16"/>
      <c r="E25" s="27">
        <v>270593</v>
      </c>
      <c r="F25" s="27">
        <v>266413</v>
      </c>
      <c r="G25" s="27">
        <v>266360</v>
      </c>
      <c r="H25" s="27">
        <v>262872</v>
      </c>
      <c r="I25" s="27">
        <v>267553</v>
      </c>
    </row>
    <row r="26" spans="1:9" ht="27" customHeight="1">
      <c r="A26" s="94"/>
      <c r="B26" s="16" t="s">
        <v>162</v>
      </c>
      <c r="C26" s="16"/>
      <c r="D26" s="16"/>
      <c r="E26" s="69">
        <v>0.25800000000000001</v>
      </c>
      <c r="F26" s="69">
        <v>0.26800000000000002</v>
      </c>
      <c r="G26" s="69">
        <v>0.27</v>
      </c>
      <c r="H26" s="69">
        <v>0.27200000000000002</v>
      </c>
      <c r="I26" s="69">
        <v>0.27400000000000002</v>
      </c>
    </row>
    <row r="27" spans="1:9" ht="27" customHeight="1">
      <c r="A27" s="94"/>
      <c r="B27" s="16" t="s">
        <v>164</v>
      </c>
      <c r="C27" s="16"/>
      <c r="D27" s="16"/>
      <c r="E27" s="28">
        <v>0.4</v>
      </c>
      <c r="F27" s="28">
        <v>0.8</v>
      </c>
      <c r="G27" s="28">
        <v>0.5</v>
      </c>
      <c r="H27" s="28">
        <v>0.4</v>
      </c>
      <c r="I27" s="28">
        <v>1.9</v>
      </c>
    </row>
    <row r="28" spans="1:9" ht="27" customHeight="1">
      <c r="A28" s="94"/>
      <c r="B28" s="16" t="s">
        <v>165</v>
      </c>
      <c r="C28" s="16"/>
      <c r="D28" s="16"/>
      <c r="E28" s="28">
        <v>96.1</v>
      </c>
      <c r="F28" s="28">
        <v>97.3</v>
      </c>
      <c r="G28" s="28">
        <v>96.9</v>
      </c>
      <c r="H28" s="28">
        <v>98.5</v>
      </c>
      <c r="I28" s="28">
        <v>96.1</v>
      </c>
    </row>
    <row r="29" spans="1:9" ht="27" customHeight="1">
      <c r="A29" s="94"/>
      <c r="B29" s="16" t="s">
        <v>166</v>
      </c>
      <c r="C29" s="16"/>
      <c r="D29" s="16"/>
      <c r="E29" s="28">
        <v>28.1</v>
      </c>
      <c r="F29" s="28">
        <v>28.5</v>
      </c>
      <c r="G29" s="28">
        <v>26.9</v>
      </c>
      <c r="H29" s="28">
        <v>25.4</v>
      </c>
      <c r="I29" s="28">
        <v>22.1</v>
      </c>
    </row>
    <row r="30" spans="1:9" ht="27" customHeight="1">
      <c r="A30" s="94"/>
      <c r="B30" s="94" t="s">
        <v>167</v>
      </c>
      <c r="C30" s="16" t="s">
        <v>168</v>
      </c>
      <c r="D30" s="16"/>
      <c r="E30" s="28">
        <v>0</v>
      </c>
      <c r="F30" s="28">
        <v>0</v>
      </c>
      <c r="G30" s="28">
        <v>0</v>
      </c>
      <c r="H30" s="28">
        <v>0</v>
      </c>
      <c r="I30" s="28">
        <v>0</v>
      </c>
    </row>
    <row r="31" spans="1:9" ht="27" customHeight="1">
      <c r="A31" s="94"/>
      <c r="B31" s="94"/>
      <c r="C31" s="16" t="s">
        <v>170</v>
      </c>
      <c r="D31" s="16"/>
      <c r="E31" s="28">
        <v>0</v>
      </c>
      <c r="F31" s="28">
        <v>0</v>
      </c>
      <c r="G31" s="28">
        <v>0</v>
      </c>
      <c r="H31" s="28">
        <v>0</v>
      </c>
      <c r="I31" s="28">
        <v>0</v>
      </c>
    </row>
    <row r="32" spans="1:9" ht="27" customHeight="1">
      <c r="A32" s="94"/>
      <c r="B32" s="94"/>
      <c r="C32" s="16" t="s">
        <v>80</v>
      </c>
      <c r="D32" s="16"/>
      <c r="E32" s="28">
        <v>10.199999999999999</v>
      </c>
      <c r="F32" s="28">
        <v>10.3</v>
      </c>
      <c r="G32" s="28">
        <v>10.5</v>
      </c>
      <c r="H32" s="28">
        <v>10.6</v>
      </c>
      <c r="I32" s="28">
        <v>10.6</v>
      </c>
    </row>
    <row r="33" spans="1:9" ht="27" customHeight="1">
      <c r="A33" s="94"/>
      <c r="B33" s="94"/>
      <c r="C33" s="16" t="s">
        <v>171</v>
      </c>
      <c r="D33" s="16"/>
      <c r="E33" s="28">
        <v>161.30000000000001</v>
      </c>
      <c r="F33" s="28">
        <v>171</v>
      </c>
      <c r="G33" s="28">
        <v>177.8</v>
      </c>
      <c r="H33" s="28">
        <v>189.9</v>
      </c>
      <c r="I33" s="28">
        <v>187.9</v>
      </c>
    </row>
    <row r="34" spans="1:9" ht="27" customHeight="1">
      <c r="A34" s="1" t="s">
        <v>229</v>
      </c>
      <c r="B34" s="32"/>
      <c r="C34" s="32"/>
      <c r="D34" s="32"/>
      <c r="E34" s="70"/>
      <c r="F34" s="70"/>
      <c r="G34" s="70"/>
      <c r="H34" s="70"/>
      <c r="I34" s="70"/>
    </row>
    <row r="35" spans="1:9" ht="27" customHeight="1">
      <c r="A35" s="1" t="s">
        <v>135</v>
      </c>
    </row>
    <row r="36" spans="1:9">
      <c r="A36" s="63"/>
    </row>
  </sheetData>
  <mergeCells count="2">
    <mergeCell ref="B30:B33"/>
    <mergeCell ref="A7:A33"/>
  </mergeCells>
  <phoneticPr fontId="14"/>
  <pageMargins left="0.31496062992125984" right="0.19685039370078741" top="0.98425196850393681" bottom="0.98425196850393681" header="0.51181102362204722" footer="0.51181102362204722"/>
  <pageSetup paperSize="9" scale="85" firstPageNumber="2" orientation="portrait" useFirstPageNumber="1" horizontalDpi="6553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SheetLayoutView="85" workbookViewId="0">
      <pane xSplit="5" ySplit="7" topLeftCell="F26" activePane="bottomRight" state="frozen"/>
      <selection pane="topRight"/>
      <selection pane="bottomLeft"/>
      <selection pane="bottomRight" activeCell="D2" sqref="D2"/>
    </sheetView>
  </sheetViews>
  <sheetFormatPr defaultRowHeight="14.2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26" width="9" style="1" customWidth="1"/>
    <col min="27" max="16384" width="9" style="1"/>
  </cols>
  <sheetData>
    <row r="1" spans="1:25" ht="33.950000000000003" customHeight="1">
      <c r="A1" s="35" t="s">
        <v>4</v>
      </c>
      <c r="B1" s="38"/>
      <c r="C1" s="38"/>
      <c r="D1" s="40" t="s">
        <v>236</v>
      </c>
      <c r="E1" s="41"/>
      <c r="F1" s="41"/>
      <c r="G1" s="41"/>
    </row>
    <row r="2" spans="1:25" ht="15" customHeight="1"/>
    <row r="3" spans="1:25" ht="15" customHeight="1">
      <c r="A3" s="36" t="s">
        <v>172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7" t="s">
        <v>233</v>
      </c>
      <c r="B5" s="37"/>
      <c r="C5" s="37"/>
      <c r="D5" s="37"/>
      <c r="K5" s="53"/>
      <c r="O5" s="53" t="s">
        <v>64</v>
      </c>
    </row>
    <row r="6" spans="1:25" ht="15.95" customHeight="1">
      <c r="A6" s="101" t="s">
        <v>22</v>
      </c>
      <c r="B6" s="101"/>
      <c r="C6" s="101"/>
      <c r="D6" s="101"/>
      <c r="E6" s="101"/>
      <c r="F6" s="95" t="s">
        <v>239</v>
      </c>
      <c r="G6" s="96"/>
      <c r="H6" s="95" t="s">
        <v>95</v>
      </c>
      <c r="I6" s="96"/>
      <c r="J6" s="95" t="s">
        <v>115</v>
      </c>
      <c r="K6" s="96"/>
      <c r="L6" s="95" t="s">
        <v>68</v>
      </c>
      <c r="M6" s="96"/>
      <c r="N6" s="97"/>
      <c r="O6" s="97"/>
    </row>
    <row r="7" spans="1:25" ht="15.95" customHeight="1">
      <c r="A7" s="101"/>
      <c r="B7" s="101"/>
      <c r="C7" s="101"/>
      <c r="D7" s="101"/>
      <c r="E7" s="101"/>
      <c r="F7" s="26" t="s">
        <v>227</v>
      </c>
      <c r="G7" s="26" t="s">
        <v>9</v>
      </c>
      <c r="H7" s="26" t="s">
        <v>227</v>
      </c>
      <c r="I7" s="26" t="s">
        <v>234</v>
      </c>
      <c r="J7" s="26" t="s">
        <v>227</v>
      </c>
      <c r="K7" s="26" t="s">
        <v>234</v>
      </c>
      <c r="L7" s="26" t="s">
        <v>227</v>
      </c>
      <c r="M7" s="26" t="s">
        <v>234</v>
      </c>
      <c r="N7" s="26" t="s">
        <v>227</v>
      </c>
      <c r="O7" s="26" t="s">
        <v>234</v>
      </c>
    </row>
    <row r="8" spans="1:25" ht="15.95" customHeight="1">
      <c r="A8" s="105" t="s">
        <v>105</v>
      </c>
      <c r="B8" s="12" t="s">
        <v>73</v>
      </c>
      <c r="C8" s="15"/>
      <c r="D8" s="15"/>
      <c r="E8" s="42" t="s">
        <v>63</v>
      </c>
      <c r="F8" s="27">
        <v>282</v>
      </c>
      <c r="G8" s="27">
        <v>340</v>
      </c>
      <c r="H8" s="27">
        <v>1627</v>
      </c>
      <c r="I8" s="27">
        <v>1516</v>
      </c>
      <c r="J8" s="27">
        <v>14573</v>
      </c>
      <c r="K8" s="27">
        <v>14580</v>
      </c>
      <c r="L8" s="27">
        <v>1514</v>
      </c>
      <c r="M8" s="27"/>
      <c r="N8" s="27"/>
      <c r="O8" s="27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ht="15.95" customHeight="1">
      <c r="A9" s="105"/>
      <c r="B9" s="13"/>
      <c r="C9" s="15" t="s">
        <v>74</v>
      </c>
      <c r="D9" s="15"/>
      <c r="E9" s="42" t="s">
        <v>66</v>
      </c>
      <c r="F9" s="27">
        <v>282</v>
      </c>
      <c r="G9" s="27">
        <v>263</v>
      </c>
      <c r="H9" s="27">
        <v>1624</v>
      </c>
      <c r="I9" s="27">
        <v>1516</v>
      </c>
      <c r="J9" s="27">
        <v>14262</v>
      </c>
      <c r="K9" s="27">
        <v>14531</v>
      </c>
      <c r="L9" s="27">
        <v>1479</v>
      </c>
      <c r="M9" s="27"/>
      <c r="N9" s="27"/>
      <c r="O9" s="27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 ht="15.95" customHeight="1">
      <c r="A10" s="105"/>
      <c r="B10" s="14"/>
      <c r="C10" s="15" t="s">
        <v>76</v>
      </c>
      <c r="D10" s="15"/>
      <c r="E10" s="42" t="s">
        <v>67</v>
      </c>
      <c r="F10" s="27">
        <v>0.2</v>
      </c>
      <c r="G10" s="27">
        <v>77</v>
      </c>
      <c r="H10" s="27">
        <v>3</v>
      </c>
      <c r="I10" s="27">
        <v>0.4</v>
      </c>
      <c r="J10" s="43">
        <v>311</v>
      </c>
      <c r="K10" s="43">
        <v>49</v>
      </c>
      <c r="L10" s="27">
        <v>35</v>
      </c>
      <c r="M10" s="27"/>
      <c r="N10" s="27"/>
      <c r="O10" s="27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5" ht="15.95" customHeight="1">
      <c r="A11" s="105"/>
      <c r="B11" s="12" t="s">
        <v>77</v>
      </c>
      <c r="C11" s="15"/>
      <c r="D11" s="15"/>
      <c r="E11" s="42" t="s">
        <v>69</v>
      </c>
      <c r="F11" s="27">
        <v>259</v>
      </c>
      <c r="G11" s="27">
        <v>245</v>
      </c>
      <c r="H11" s="27">
        <v>1175</v>
      </c>
      <c r="I11" s="27">
        <v>1400</v>
      </c>
      <c r="J11" s="27">
        <v>14719</v>
      </c>
      <c r="K11" s="27">
        <v>14680</v>
      </c>
      <c r="L11" s="27">
        <v>1416</v>
      </c>
      <c r="M11" s="27"/>
      <c r="N11" s="27"/>
      <c r="O11" s="27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5.95" customHeight="1">
      <c r="A12" s="105"/>
      <c r="B12" s="13"/>
      <c r="C12" s="15" t="s">
        <v>57</v>
      </c>
      <c r="D12" s="15"/>
      <c r="E12" s="42" t="s">
        <v>34</v>
      </c>
      <c r="F12" s="27">
        <v>259</v>
      </c>
      <c r="G12" s="27">
        <v>245</v>
      </c>
      <c r="H12" s="27">
        <v>1174</v>
      </c>
      <c r="I12" s="27">
        <v>1400</v>
      </c>
      <c r="J12" s="27">
        <v>14376</v>
      </c>
      <c r="K12" s="27">
        <v>14604</v>
      </c>
      <c r="L12" s="27">
        <v>1413</v>
      </c>
      <c r="M12" s="27"/>
      <c r="N12" s="27"/>
      <c r="O12" s="27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spans="1:25" ht="15.95" customHeight="1">
      <c r="A13" s="105"/>
      <c r="B13" s="14"/>
      <c r="C13" s="15" t="s">
        <v>42</v>
      </c>
      <c r="D13" s="15"/>
      <c r="E13" s="42" t="s">
        <v>72</v>
      </c>
      <c r="F13" s="27">
        <v>0.1</v>
      </c>
      <c r="G13" s="27">
        <v>0</v>
      </c>
      <c r="H13" s="43">
        <v>1</v>
      </c>
      <c r="I13" s="43">
        <v>0.2</v>
      </c>
      <c r="J13" s="43">
        <v>343</v>
      </c>
      <c r="K13" s="43">
        <v>76</v>
      </c>
      <c r="L13" s="27">
        <v>3</v>
      </c>
      <c r="M13" s="27"/>
      <c r="N13" s="27"/>
      <c r="O13" s="27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25" ht="15.95" customHeight="1">
      <c r="A14" s="105"/>
      <c r="B14" s="15" t="s">
        <v>78</v>
      </c>
      <c r="C14" s="15"/>
      <c r="D14" s="15"/>
      <c r="E14" s="42" t="s">
        <v>118</v>
      </c>
      <c r="F14" s="27">
        <f t="shared" ref="F14:O15" si="0">F9-F12</f>
        <v>23</v>
      </c>
      <c r="G14" s="27">
        <f t="shared" si="0"/>
        <v>18</v>
      </c>
      <c r="H14" s="27">
        <f t="shared" si="0"/>
        <v>450</v>
      </c>
      <c r="I14" s="27">
        <f t="shared" si="0"/>
        <v>116</v>
      </c>
      <c r="J14" s="27">
        <f t="shared" si="0"/>
        <v>-114</v>
      </c>
      <c r="K14" s="27">
        <f t="shared" si="0"/>
        <v>-73</v>
      </c>
      <c r="L14" s="27">
        <f t="shared" si="0"/>
        <v>66</v>
      </c>
      <c r="M14" s="27">
        <f t="shared" si="0"/>
        <v>0</v>
      </c>
      <c r="N14" s="27">
        <f t="shared" si="0"/>
        <v>0</v>
      </c>
      <c r="O14" s="27">
        <f t="shared" si="0"/>
        <v>0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1:25" ht="15.95" customHeight="1">
      <c r="A15" s="105"/>
      <c r="B15" s="15" t="s">
        <v>79</v>
      </c>
      <c r="C15" s="15"/>
      <c r="D15" s="15"/>
      <c r="E15" s="42" t="s">
        <v>119</v>
      </c>
      <c r="F15" s="27">
        <f t="shared" si="0"/>
        <v>0.1</v>
      </c>
      <c r="G15" s="27">
        <f t="shared" si="0"/>
        <v>77</v>
      </c>
      <c r="H15" s="27">
        <f t="shared" si="0"/>
        <v>2</v>
      </c>
      <c r="I15" s="27">
        <f t="shared" si="0"/>
        <v>0.2</v>
      </c>
      <c r="J15" s="27">
        <f t="shared" si="0"/>
        <v>-32</v>
      </c>
      <c r="K15" s="27">
        <f t="shared" si="0"/>
        <v>-27</v>
      </c>
      <c r="L15" s="27">
        <f t="shared" si="0"/>
        <v>32</v>
      </c>
      <c r="M15" s="27">
        <f t="shared" si="0"/>
        <v>0</v>
      </c>
      <c r="N15" s="27">
        <f t="shared" si="0"/>
        <v>0</v>
      </c>
      <c r="O15" s="27">
        <f t="shared" si="0"/>
        <v>0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spans="1:25" ht="15.95" customHeight="1">
      <c r="A16" s="105"/>
      <c r="B16" s="15" t="s">
        <v>75</v>
      </c>
      <c r="C16" s="15"/>
      <c r="D16" s="15"/>
      <c r="E16" s="42" t="s">
        <v>103</v>
      </c>
      <c r="F16" s="27">
        <f t="shared" ref="F16:O16" si="1">F8-F11</f>
        <v>23</v>
      </c>
      <c r="G16" s="27">
        <f t="shared" si="1"/>
        <v>95</v>
      </c>
      <c r="H16" s="27">
        <f t="shared" si="1"/>
        <v>452</v>
      </c>
      <c r="I16" s="27">
        <f t="shared" si="1"/>
        <v>116</v>
      </c>
      <c r="J16" s="27">
        <f t="shared" si="1"/>
        <v>-146</v>
      </c>
      <c r="K16" s="27">
        <f t="shared" si="1"/>
        <v>-100</v>
      </c>
      <c r="L16" s="27">
        <f t="shared" si="1"/>
        <v>98</v>
      </c>
      <c r="M16" s="27">
        <f t="shared" si="1"/>
        <v>0</v>
      </c>
      <c r="N16" s="27">
        <f t="shared" si="1"/>
        <v>0</v>
      </c>
      <c r="O16" s="27">
        <f t="shared" si="1"/>
        <v>0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spans="1:25" ht="15.95" customHeight="1">
      <c r="A17" s="105"/>
      <c r="B17" s="15" t="s">
        <v>28</v>
      </c>
      <c r="C17" s="15"/>
      <c r="D17" s="15"/>
      <c r="E17" s="26"/>
      <c r="F17" s="43">
        <v>0</v>
      </c>
      <c r="G17" s="43">
        <v>0</v>
      </c>
      <c r="H17" s="43">
        <v>0</v>
      </c>
      <c r="I17" s="43">
        <v>0</v>
      </c>
      <c r="J17" s="27">
        <v>12622</v>
      </c>
      <c r="K17" s="27">
        <v>12476</v>
      </c>
      <c r="L17" s="27">
        <v>0</v>
      </c>
      <c r="M17" s="27"/>
      <c r="N17" s="43"/>
      <c r="O17" s="43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:25" ht="15.95" customHeight="1">
      <c r="A18" s="105"/>
      <c r="B18" s="15" t="s">
        <v>0</v>
      </c>
      <c r="C18" s="15"/>
      <c r="D18" s="15"/>
      <c r="E18" s="26"/>
      <c r="F18" s="43">
        <v>0</v>
      </c>
      <c r="G18" s="43">
        <v>0</v>
      </c>
      <c r="H18" s="43">
        <v>0</v>
      </c>
      <c r="I18" s="43">
        <v>0</v>
      </c>
      <c r="J18" s="43"/>
      <c r="K18" s="43"/>
      <c r="L18" s="43">
        <v>0</v>
      </c>
      <c r="M18" s="43"/>
      <c r="N18" s="43"/>
      <c r="O18" s="43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:25" ht="15.95" customHeight="1">
      <c r="A19" s="105" t="s">
        <v>106</v>
      </c>
      <c r="B19" s="12" t="s">
        <v>59</v>
      </c>
      <c r="C19" s="15"/>
      <c r="D19" s="15"/>
      <c r="E19" s="42"/>
      <c r="F19" s="27">
        <v>0</v>
      </c>
      <c r="G19" s="27">
        <v>0</v>
      </c>
      <c r="H19" s="27">
        <v>307</v>
      </c>
      <c r="I19" s="27">
        <v>208</v>
      </c>
      <c r="J19" s="27">
        <v>2440</v>
      </c>
      <c r="K19" s="27">
        <v>1372</v>
      </c>
      <c r="L19" s="27">
        <v>1423</v>
      </c>
      <c r="M19" s="27"/>
      <c r="N19" s="27"/>
      <c r="O19" s="27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spans="1:25" ht="15.95" customHeight="1">
      <c r="A20" s="105"/>
      <c r="B20" s="14"/>
      <c r="C20" s="15" t="s">
        <v>81</v>
      </c>
      <c r="D20" s="15"/>
      <c r="E20" s="42"/>
      <c r="F20" s="27">
        <v>0</v>
      </c>
      <c r="G20" s="27">
        <v>0</v>
      </c>
      <c r="H20" s="27">
        <v>0</v>
      </c>
      <c r="I20" s="27">
        <v>0</v>
      </c>
      <c r="J20" s="27">
        <v>1071</v>
      </c>
      <c r="K20" s="27">
        <v>272</v>
      </c>
      <c r="L20" s="27">
        <v>332</v>
      </c>
      <c r="M20" s="27"/>
      <c r="N20" s="27"/>
      <c r="O20" s="27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ht="15.95" customHeight="1">
      <c r="A21" s="105"/>
      <c r="B21" s="39" t="s">
        <v>20</v>
      </c>
      <c r="C21" s="15"/>
      <c r="D21" s="15"/>
      <c r="E21" s="42" t="s">
        <v>120</v>
      </c>
      <c r="F21" s="27">
        <v>0</v>
      </c>
      <c r="G21" s="27">
        <v>0</v>
      </c>
      <c r="H21" s="27">
        <v>307</v>
      </c>
      <c r="I21" s="27">
        <v>208</v>
      </c>
      <c r="J21" s="27">
        <v>2440</v>
      </c>
      <c r="K21" s="27">
        <v>1372</v>
      </c>
      <c r="L21" s="27">
        <v>1423</v>
      </c>
      <c r="M21" s="27"/>
      <c r="N21" s="27"/>
      <c r="O21" s="27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ht="15.95" customHeight="1">
      <c r="A22" s="105"/>
      <c r="B22" s="12" t="s">
        <v>82</v>
      </c>
      <c r="C22" s="15"/>
      <c r="D22" s="15"/>
      <c r="E22" s="42" t="s">
        <v>121</v>
      </c>
      <c r="F22" s="27">
        <v>68</v>
      </c>
      <c r="G22" s="27">
        <v>162</v>
      </c>
      <c r="H22" s="27">
        <v>607</v>
      </c>
      <c r="I22" s="27">
        <v>117</v>
      </c>
      <c r="J22" s="27">
        <v>2784</v>
      </c>
      <c r="K22" s="27">
        <v>1832</v>
      </c>
      <c r="L22" s="27">
        <v>1423</v>
      </c>
      <c r="M22" s="27"/>
      <c r="N22" s="27"/>
      <c r="O22" s="27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:25" ht="15.95" customHeight="1">
      <c r="A23" s="105"/>
      <c r="B23" s="14" t="s">
        <v>83</v>
      </c>
      <c r="C23" s="15" t="s">
        <v>85</v>
      </c>
      <c r="D23" s="15"/>
      <c r="E23" s="42"/>
      <c r="F23" s="27">
        <v>21</v>
      </c>
      <c r="G23" s="27">
        <v>20</v>
      </c>
      <c r="H23" s="27">
        <v>32</v>
      </c>
      <c r="I23" s="27">
        <v>31</v>
      </c>
      <c r="J23" s="27">
        <v>1617</v>
      </c>
      <c r="K23" s="27">
        <v>1524</v>
      </c>
      <c r="L23" s="27">
        <v>295</v>
      </c>
      <c r="M23" s="27"/>
      <c r="N23" s="27"/>
      <c r="O23" s="27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:25" ht="15.95" customHeight="1">
      <c r="A24" s="105"/>
      <c r="B24" s="15" t="s">
        <v>122</v>
      </c>
      <c r="C24" s="15"/>
      <c r="D24" s="15"/>
      <c r="E24" s="42" t="s">
        <v>123</v>
      </c>
      <c r="F24" s="27">
        <f t="shared" ref="F24:O24" si="2">F21-F22</f>
        <v>-68</v>
      </c>
      <c r="G24" s="27">
        <f t="shared" si="2"/>
        <v>-162</v>
      </c>
      <c r="H24" s="27">
        <f t="shared" si="2"/>
        <v>-300</v>
      </c>
      <c r="I24" s="27">
        <f t="shared" si="2"/>
        <v>91</v>
      </c>
      <c r="J24" s="27">
        <f t="shared" si="2"/>
        <v>-344</v>
      </c>
      <c r="K24" s="27">
        <f t="shared" si="2"/>
        <v>-460</v>
      </c>
      <c r="L24" s="27">
        <f t="shared" si="2"/>
        <v>0</v>
      </c>
      <c r="M24" s="27">
        <f t="shared" si="2"/>
        <v>0</v>
      </c>
      <c r="N24" s="27">
        <f t="shared" si="2"/>
        <v>0</v>
      </c>
      <c r="O24" s="27">
        <f t="shared" si="2"/>
        <v>0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 ht="15.95" customHeight="1">
      <c r="A25" s="105"/>
      <c r="B25" s="12" t="s">
        <v>86</v>
      </c>
      <c r="C25" s="12"/>
      <c r="D25" s="12"/>
      <c r="E25" s="102" t="s">
        <v>125</v>
      </c>
      <c r="F25" s="104">
        <v>68</v>
      </c>
      <c r="G25" s="104">
        <v>162</v>
      </c>
      <c r="H25" s="104">
        <v>300</v>
      </c>
      <c r="I25" s="104">
        <v>0</v>
      </c>
      <c r="J25" s="104">
        <v>344</v>
      </c>
      <c r="K25" s="104">
        <v>460</v>
      </c>
      <c r="L25" s="104"/>
      <c r="M25" s="104"/>
      <c r="N25" s="104"/>
      <c r="O25" s="10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:25" ht="15.95" customHeight="1">
      <c r="A26" s="105"/>
      <c r="B26" s="39" t="s">
        <v>87</v>
      </c>
      <c r="C26" s="39"/>
      <c r="D26" s="39"/>
      <c r="E26" s="103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25" ht="15.95" customHeight="1">
      <c r="A27" s="105"/>
      <c r="B27" s="15" t="s">
        <v>126</v>
      </c>
      <c r="C27" s="15"/>
      <c r="D27" s="15"/>
      <c r="E27" s="42" t="s">
        <v>129</v>
      </c>
      <c r="F27" s="27">
        <f t="shared" ref="F27:O27" si="3">F24+F25</f>
        <v>0</v>
      </c>
      <c r="G27" s="48">
        <f t="shared" si="3"/>
        <v>0</v>
      </c>
      <c r="H27" s="27">
        <f t="shared" si="3"/>
        <v>0</v>
      </c>
      <c r="I27" s="48">
        <f t="shared" si="3"/>
        <v>91</v>
      </c>
      <c r="J27" s="27">
        <f t="shared" si="3"/>
        <v>0</v>
      </c>
      <c r="K27" s="48">
        <f t="shared" si="3"/>
        <v>0</v>
      </c>
      <c r="L27" s="27">
        <f t="shared" si="3"/>
        <v>0</v>
      </c>
      <c r="M27" s="27">
        <f t="shared" si="3"/>
        <v>0</v>
      </c>
      <c r="N27" s="27">
        <f t="shared" si="3"/>
        <v>0</v>
      </c>
      <c r="O27" s="27">
        <f t="shared" si="3"/>
        <v>0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 ht="15.95" customHeight="1">
      <c r="F28" s="44"/>
      <c r="G28" s="44"/>
      <c r="H28" s="44"/>
      <c r="I28" s="44"/>
      <c r="J28" s="44"/>
      <c r="K28" s="44"/>
      <c r="L28" s="5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25" ht="15.95" customHeight="1">
      <c r="A29" s="37"/>
      <c r="F29" s="44"/>
      <c r="G29" s="44"/>
      <c r="H29" s="44"/>
      <c r="I29" s="44"/>
      <c r="J29" s="52"/>
      <c r="K29" s="52"/>
      <c r="L29" s="54"/>
      <c r="M29" s="44"/>
      <c r="N29" s="44"/>
      <c r="O29" s="52" t="s">
        <v>64</v>
      </c>
      <c r="P29" s="44"/>
      <c r="Q29" s="44"/>
      <c r="R29" s="44"/>
      <c r="S29" s="44"/>
      <c r="T29" s="44"/>
      <c r="U29" s="44"/>
      <c r="V29" s="44"/>
      <c r="W29" s="44"/>
      <c r="X29" s="44"/>
      <c r="Y29" s="52"/>
    </row>
    <row r="30" spans="1:25" ht="15.95" customHeight="1">
      <c r="A30" s="101" t="s">
        <v>88</v>
      </c>
      <c r="B30" s="101"/>
      <c r="C30" s="101"/>
      <c r="D30" s="101"/>
      <c r="E30" s="101"/>
      <c r="F30" s="98" t="s">
        <v>68</v>
      </c>
      <c r="G30" s="99"/>
      <c r="H30" s="98" t="s">
        <v>21</v>
      </c>
      <c r="I30" s="99"/>
      <c r="J30" s="108" t="s">
        <v>241</v>
      </c>
      <c r="K30" s="109"/>
      <c r="L30" s="108" t="s">
        <v>237</v>
      </c>
      <c r="M30" s="109"/>
      <c r="N30" s="100"/>
      <c r="O30" s="100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25" ht="15.95" customHeight="1">
      <c r="A31" s="101"/>
      <c r="B31" s="101"/>
      <c r="C31" s="101"/>
      <c r="D31" s="101"/>
      <c r="E31" s="101"/>
      <c r="F31" s="26" t="s">
        <v>227</v>
      </c>
      <c r="G31" s="26" t="s">
        <v>234</v>
      </c>
      <c r="H31" s="26" t="s">
        <v>227</v>
      </c>
      <c r="I31" s="26" t="s">
        <v>234</v>
      </c>
      <c r="J31" s="26" t="s">
        <v>227</v>
      </c>
      <c r="K31" s="26" t="s">
        <v>234</v>
      </c>
      <c r="L31" s="26" t="s">
        <v>227</v>
      </c>
      <c r="M31" s="26" t="s">
        <v>234</v>
      </c>
      <c r="N31" s="26" t="s">
        <v>227</v>
      </c>
      <c r="O31" s="26" t="s">
        <v>234</v>
      </c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1:25" ht="15.95" customHeight="1">
      <c r="A32" s="105" t="s">
        <v>108</v>
      </c>
      <c r="B32" s="12" t="s">
        <v>73</v>
      </c>
      <c r="C32" s="15"/>
      <c r="D32" s="15"/>
      <c r="E32" s="42" t="s">
        <v>63</v>
      </c>
      <c r="F32" s="27"/>
      <c r="G32" s="50">
        <v>1008</v>
      </c>
      <c r="H32" s="27">
        <v>304</v>
      </c>
      <c r="I32" s="27">
        <v>291</v>
      </c>
      <c r="J32" s="27">
        <v>36</v>
      </c>
      <c r="K32" s="27">
        <v>1.3</v>
      </c>
      <c r="L32" s="27">
        <v>831</v>
      </c>
      <c r="M32" s="27">
        <v>146</v>
      </c>
      <c r="N32" s="27"/>
      <c r="O32" s="27"/>
      <c r="P32" s="56"/>
      <c r="Q32" s="56"/>
      <c r="R32" s="56"/>
      <c r="S32" s="56"/>
      <c r="T32" s="57"/>
      <c r="U32" s="57"/>
      <c r="V32" s="56"/>
      <c r="W32" s="56"/>
      <c r="X32" s="57"/>
      <c r="Y32" s="57"/>
    </row>
    <row r="33" spans="1:25" ht="15.95" customHeight="1">
      <c r="A33" s="107"/>
      <c r="B33" s="13"/>
      <c r="C33" s="12" t="s">
        <v>90</v>
      </c>
      <c r="D33" s="15"/>
      <c r="E33" s="42"/>
      <c r="F33" s="27"/>
      <c r="G33" s="71">
        <v>781</v>
      </c>
      <c r="H33" s="27">
        <v>256</v>
      </c>
      <c r="I33" s="27">
        <v>254</v>
      </c>
      <c r="J33" s="27">
        <v>36</v>
      </c>
      <c r="K33" s="27">
        <v>1.3</v>
      </c>
      <c r="L33" s="27">
        <v>831</v>
      </c>
      <c r="M33" s="27">
        <v>146</v>
      </c>
      <c r="N33" s="27"/>
      <c r="O33" s="27"/>
      <c r="P33" s="56"/>
      <c r="Q33" s="56"/>
      <c r="R33" s="56"/>
      <c r="S33" s="56"/>
      <c r="T33" s="57"/>
      <c r="U33" s="57"/>
      <c r="V33" s="56"/>
      <c r="W33" s="56"/>
      <c r="X33" s="57"/>
      <c r="Y33" s="57"/>
    </row>
    <row r="34" spans="1:25" ht="15.95" customHeight="1">
      <c r="A34" s="107"/>
      <c r="B34" s="13"/>
      <c r="C34" s="14"/>
      <c r="D34" s="15" t="s">
        <v>65</v>
      </c>
      <c r="E34" s="42"/>
      <c r="F34" s="27"/>
      <c r="G34" s="72" t="s">
        <v>240</v>
      </c>
      <c r="H34" s="27">
        <v>256</v>
      </c>
      <c r="I34" s="27">
        <v>254</v>
      </c>
      <c r="J34" s="27">
        <v>36</v>
      </c>
      <c r="K34" s="27">
        <v>1.3</v>
      </c>
      <c r="L34" s="27">
        <v>686</v>
      </c>
      <c r="M34" s="27">
        <v>0</v>
      </c>
      <c r="N34" s="27"/>
      <c r="O34" s="27"/>
      <c r="P34" s="56"/>
      <c r="Q34" s="56"/>
      <c r="R34" s="56"/>
      <c r="S34" s="56"/>
      <c r="T34" s="57"/>
      <c r="U34" s="57"/>
      <c r="V34" s="56"/>
      <c r="W34" s="56"/>
      <c r="X34" s="57"/>
      <c r="Y34" s="57"/>
    </row>
    <row r="35" spans="1:25" ht="15.95" customHeight="1">
      <c r="A35" s="107"/>
      <c r="B35" s="14"/>
      <c r="C35" s="39" t="s">
        <v>91</v>
      </c>
      <c r="D35" s="15"/>
      <c r="E35" s="42"/>
      <c r="F35" s="27"/>
      <c r="G35" s="51">
        <v>228</v>
      </c>
      <c r="H35" s="27">
        <v>48</v>
      </c>
      <c r="I35" s="27">
        <v>38</v>
      </c>
      <c r="J35" s="27"/>
      <c r="K35" s="43">
        <v>0</v>
      </c>
      <c r="L35" s="43">
        <v>0</v>
      </c>
      <c r="M35" s="27">
        <v>0</v>
      </c>
      <c r="N35" s="27"/>
      <c r="O35" s="27"/>
      <c r="P35" s="56"/>
      <c r="Q35" s="56"/>
      <c r="R35" s="56"/>
      <c r="S35" s="56"/>
      <c r="T35" s="57"/>
      <c r="U35" s="57"/>
      <c r="V35" s="56"/>
      <c r="W35" s="56"/>
      <c r="X35" s="57"/>
      <c r="Y35" s="57"/>
    </row>
    <row r="36" spans="1:25" ht="15.95" customHeight="1">
      <c r="A36" s="107"/>
      <c r="B36" s="12" t="s">
        <v>77</v>
      </c>
      <c r="C36" s="15"/>
      <c r="D36" s="15"/>
      <c r="E36" s="42" t="s">
        <v>66</v>
      </c>
      <c r="F36" s="27"/>
      <c r="G36" s="50">
        <v>670</v>
      </c>
      <c r="H36" s="27">
        <v>97</v>
      </c>
      <c r="I36" s="27">
        <v>85</v>
      </c>
      <c r="J36" s="27">
        <v>2</v>
      </c>
      <c r="K36" s="27">
        <v>1.7</v>
      </c>
      <c r="L36" s="27">
        <v>0</v>
      </c>
      <c r="M36" s="27">
        <v>2</v>
      </c>
      <c r="N36" s="27"/>
      <c r="O36" s="27"/>
      <c r="P36" s="56"/>
      <c r="Q36" s="56"/>
      <c r="R36" s="56"/>
      <c r="S36" s="56"/>
      <c r="T36" s="56"/>
      <c r="U36" s="56"/>
      <c r="V36" s="56"/>
      <c r="W36" s="56"/>
      <c r="X36" s="57"/>
      <c r="Y36" s="57"/>
    </row>
    <row r="37" spans="1:25" ht="15.95" customHeight="1">
      <c r="A37" s="107"/>
      <c r="B37" s="13"/>
      <c r="C37" s="15" t="s">
        <v>92</v>
      </c>
      <c r="D37" s="15"/>
      <c r="E37" s="42"/>
      <c r="F37" s="27"/>
      <c r="G37" s="73">
        <v>644</v>
      </c>
      <c r="H37" s="27">
        <v>80</v>
      </c>
      <c r="I37" s="27">
        <v>65</v>
      </c>
      <c r="J37" s="27"/>
      <c r="K37" s="27">
        <v>0</v>
      </c>
      <c r="L37" s="27">
        <v>0</v>
      </c>
      <c r="M37" s="27">
        <v>0</v>
      </c>
      <c r="N37" s="27"/>
      <c r="O37" s="27"/>
      <c r="P37" s="56"/>
      <c r="Q37" s="56"/>
      <c r="R37" s="56"/>
      <c r="S37" s="56"/>
      <c r="T37" s="56"/>
      <c r="U37" s="56"/>
      <c r="V37" s="56"/>
      <c r="W37" s="56"/>
      <c r="X37" s="57"/>
      <c r="Y37" s="57"/>
    </row>
    <row r="38" spans="1:25" ht="15.95" customHeight="1">
      <c r="A38" s="107"/>
      <c r="B38" s="14"/>
      <c r="C38" s="15" t="s">
        <v>94</v>
      </c>
      <c r="D38" s="15"/>
      <c r="E38" s="42"/>
      <c r="F38" s="27"/>
      <c r="G38" s="74">
        <v>27</v>
      </c>
      <c r="H38" s="27">
        <v>17</v>
      </c>
      <c r="I38" s="27">
        <v>20</v>
      </c>
      <c r="J38" s="27">
        <v>2</v>
      </c>
      <c r="K38" s="27">
        <v>1.7</v>
      </c>
      <c r="L38" s="27">
        <v>0</v>
      </c>
      <c r="M38" s="27">
        <v>2</v>
      </c>
      <c r="N38" s="27"/>
      <c r="O38" s="27"/>
      <c r="P38" s="56"/>
      <c r="Q38" s="56"/>
      <c r="R38" s="57"/>
      <c r="S38" s="57"/>
      <c r="T38" s="56"/>
      <c r="U38" s="56"/>
      <c r="V38" s="56"/>
      <c r="W38" s="56"/>
      <c r="X38" s="57"/>
      <c r="Y38" s="57"/>
    </row>
    <row r="39" spans="1:25" ht="15.95" customHeight="1">
      <c r="A39" s="107"/>
      <c r="B39" s="16" t="s">
        <v>17</v>
      </c>
      <c r="C39" s="16"/>
      <c r="D39" s="16"/>
      <c r="E39" s="42" t="s">
        <v>131</v>
      </c>
      <c r="F39" s="27">
        <f>F32-F36</f>
        <v>0</v>
      </c>
      <c r="G39" s="48">
        <f>G32-G36</f>
        <v>338</v>
      </c>
      <c r="H39" s="27">
        <v>207</v>
      </c>
      <c r="I39" s="27">
        <f>I32-I36</f>
        <v>206</v>
      </c>
      <c r="J39" s="27">
        <v>34</v>
      </c>
      <c r="K39" s="27">
        <f>K32-K36</f>
        <v>-0.39999999999999991</v>
      </c>
      <c r="L39" s="27">
        <f>L32-L36</f>
        <v>831</v>
      </c>
      <c r="M39" s="27">
        <f>M32-M36</f>
        <v>144</v>
      </c>
      <c r="N39" s="27">
        <f>N32-N36</f>
        <v>0</v>
      </c>
      <c r="O39" s="27">
        <f>O32-O36</f>
        <v>0</v>
      </c>
      <c r="P39" s="56"/>
      <c r="Q39" s="56"/>
      <c r="R39" s="56"/>
      <c r="S39" s="56"/>
      <c r="T39" s="56"/>
      <c r="U39" s="56"/>
      <c r="V39" s="56"/>
      <c r="W39" s="56"/>
      <c r="X39" s="57"/>
      <c r="Y39" s="57"/>
    </row>
    <row r="40" spans="1:25" ht="15.95" customHeight="1">
      <c r="A40" s="105" t="s">
        <v>109</v>
      </c>
      <c r="B40" s="12" t="s">
        <v>96</v>
      </c>
      <c r="C40" s="15"/>
      <c r="D40" s="15"/>
      <c r="E40" s="42" t="s">
        <v>69</v>
      </c>
      <c r="F40" s="27"/>
      <c r="G40" s="46">
        <v>1266</v>
      </c>
      <c r="H40" s="27">
        <v>170</v>
      </c>
      <c r="I40" s="27">
        <v>892</v>
      </c>
      <c r="J40" s="27"/>
      <c r="K40" s="27">
        <v>0</v>
      </c>
      <c r="L40" s="27">
        <v>746</v>
      </c>
      <c r="M40" s="27">
        <v>806</v>
      </c>
      <c r="N40" s="27"/>
      <c r="O40" s="27"/>
      <c r="P40" s="56"/>
      <c r="Q40" s="56"/>
      <c r="R40" s="56"/>
      <c r="S40" s="56"/>
      <c r="T40" s="57"/>
      <c r="U40" s="57"/>
      <c r="V40" s="57"/>
      <c r="W40" s="57"/>
      <c r="X40" s="56"/>
      <c r="Y40" s="56"/>
    </row>
    <row r="41" spans="1:25" ht="15.95" customHeight="1">
      <c r="A41" s="106"/>
      <c r="B41" s="14"/>
      <c r="C41" s="15" t="s">
        <v>98</v>
      </c>
      <c r="D41" s="15"/>
      <c r="E41" s="42"/>
      <c r="F41" s="27"/>
      <c r="G41" s="75">
        <v>265</v>
      </c>
      <c r="H41" s="43"/>
      <c r="I41" s="43">
        <v>719</v>
      </c>
      <c r="J41" s="43"/>
      <c r="K41" s="27">
        <v>0</v>
      </c>
      <c r="L41" s="27">
        <v>303</v>
      </c>
      <c r="M41" s="27">
        <v>516</v>
      </c>
      <c r="N41" s="27"/>
      <c r="O41" s="27"/>
      <c r="P41" s="57"/>
      <c r="Q41" s="57"/>
      <c r="R41" s="57"/>
      <c r="S41" s="57"/>
      <c r="T41" s="57"/>
      <c r="U41" s="57"/>
      <c r="V41" s="57"/>
      <c r="W41" s="57"/>
      <c r="X41" s="56"/>
      <c r="Y41" s="56"/>
    </row>
    <row r="42" spans="1:25" ht="15.95" customHeight="1">
      <c r="A42" s="106"/>
      <c r="B42" s="12" t="s">
        <v>82</v>
      </c>
      <c r="C42" s="15"/>
      <c r="D42" s="15"/>
      <c r="E42" s="42" t="s">
        <v>34</v>
      </c>
      <c r="F42" s="27"/>
      <c r="G42" s="46">
        <v>866</v>
      </c>
      <c r="H42" s="27">
        <v>391</v>
      </c>
      <c r="I42" s="27">
        <v>1096</v>
      </c>
      <c r="J42" s="27"/>
      <c r="K42" s="27">
        <v>0</v>
      </c>
      <c r="L42" s="27">
        <v>1551</v>
      </c>
      <c r="M42" s="27">
        <v>967</v>
      </c>
      <c r="N42" s="27"/>
      <c r="O42" s="27"/>
      <c r="P42" s="56"/>
      <c r="Q42" s="56"/>
      <c r="R42" s="56"/>
      <c r="S42" s="56"/>
      <c r="T42" s="57"/>
      <c r="U42" s="57"/>
      <c r="V42" s="56"/>
      <c r="W42" s="56"/>
      <c r="X42" s="56"/>
      <c r="Y42" s="56"/>
    </row>
    <row r="43" spans="1:25" ht="15.95" customHeight="1">
      <c r="A43" s="106"/>
      <c r="B43" s="14"/>
      <c r="C43" s="15" t="s">
        <v>99</v>
      </c>
      <c r="D43" s="15"/>
      <c r="E43" s="42"/>
      <c r="F43" s="27"/>
      <c r="G43" s="74">
        <v>228</v>
      </c>
      <c r="H43" s="27">
        <v>391</v>
      </c>
      <c r="I43" s="27">
        <v>375</v>
      </c>
      <c r="J43" s="27"/>
      <c r="K43" s="43">
        <v>0</v>
      </c>
      <c r="L43" s="43">
        <v>567</v>
      </c>
      <c r="M43" s="27">
        <v>166</v>
      </c>
      <c r="N43" s="27"/>
      <c r="O43" s="27"/>
      <c r="P43" s="56"/>
      <c r="Q43" s="56"/>
      <c r="R43" s="57"/>
      <c r="S43" s="56"/>
      <c r="T43" s="57"/>
      <c r="U43" s="57"/>
      <c r="V43" s="56"/>
      <c r="W43" s="56"/>
      <c r="X43" s="57"/>
      <c r="Y43" s="57"/>
    </row>
    <row r="44" spans="1:25" ht="15.95" customHeight="1">
      <c r="A44" s="106"/>
      <c r="B44" s="15" t="s">
        <v>17</v>
      </c>
      <c r="C44" s="15"/>
      <c r="D44" s="15"/>
      <c r="E44" s="42" t="s">
        <v>132</v>
      </c>
      <c r="F44" s="43">
        <f>F40-F42</f>
        <v>0</v>
      </c>
      <c r="G44" s="76">
        <f>G40-G42</f>
        <v>400</v>
      </c>
      <c r="H44" s="43">
        <v>-221</v>
      </c>
      <c r="I44" s="43">
        <f>I40-I42</f>
        <v>-204</v>
      </c>
      <c r="J44" s="43">
        <v>0</v>
      </c>
      <c r="K44" s="43">
        <f>K40-K42</f>
        <v>0</v>
      </c>
      <c r="L44" s="43">
        <f>L40-L42</f>
        <v>-805</v>
      </c>
      <c r="M44" s="43">
        <f>M40-M42</f>
        <v>-161</v>
      </c>
      <c r="N44" s="43">
        <f>N40-N42</f>
        <v>0</v>
      </c>
      <c r="O44" s="43">
        <f>O40-O42</f>
        <v>0</v>
      </c>
      <c r="P44" s="57"/>
      <c r="Q44" s="57"/>
      <c r="R44" s="56"/>
      <c r="S44" s="56"/>
      <c r="T44" s="57"/>
      <c r="U44" s="57"/>
      <c r="V44" s="56"/>
      <c r="W44" s="56"/>
      <c r="X44" s="56"/>
      <c r="Y44" s="56"/>
    </row>
    <row r="45" spans="1:25" ht="15.95" customHeight="1">
      <c r="A45" s="105" t="s">
        <v>3</v>
      </c>
      <c r="B45" s="16" t="s">
        <v>100</v>
      </c>
      <c r="C45" s="16"/>
      <c r="D45" s="16"/>
      <c r="E45" s="42" t="s">
        <v>133</v>
      </c>
      <c r="F45" s="27">
        <f>F39+F44</f>
        <v>0</v>
      </c>
      <c r="G45" s="77">
        <f>G39+G44</f>
        <v>738</v>
      </c>
      <c r="H45" s="27">
        <v>-14</v>
      </c>
      <c r="I45" s="27">
        <f>I39+I44</f>
        <v>2</v>
      </c>
      <c r="J45" s="27">
        <v>34</v>
      </c>
      <c r="K45" s="27">
        <f>K39+K44</f>
        <v>-0.39999999999999991</v>
      </c>
      <c r="L45" s="27">
        <f>L39+L44</f>
        <v>26</v>
      </c>
      <c r="M45" s="27">
        <f>M39+M44</f>
        <v>-17</v>
      </c>
      <c r="N45" s="27">
        <f>N39+N44</f>
        <v>0</v>
      </c>
      <c r="O45" s="27">
        <f>O39+O44</f>
        <v>0</v>
      </c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:25" ht="15.95" customHeight="1">
      <c r="A46" s="106"/>
      <c r="B46" s="15" t="s">
        <v>101</v>
      </c>
      <c r="C46" s="15"/>
      <c r="D46" s="15"/>
      <c r="E46" s="15"/>
      <c r="F46" s="43"/>
      <c r="G46" s="75"/>
      <c r="H46" s="43"/>
      <c r="I46" s="43"/>
      <c r="J46" s="43"/>
      <c r="K46" s="43"/>
      <c r="L46" s="43">
        <v>0</v>
      </c>
      <c r="M46" s="27">
        <v>0</v>
      </c>
      <c r="N46" s="43"/>
      <c r="O46" s="43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5" ht="15.95" customHeight="1">
      <c r="A47" s="106"/>
      <c r="B47" s="15" t="s">
        <v>102</v>
      </c>
      <c r="C47" s="15"/>
      <c r="D47" s="15"/>
      <c r="E47" s="15"/>
      <c r="F47" s="27"/>
      <c r="G47" s="73">
        <v>876</v>
      </c>
      <c r="H47" s="27"/>
      <c r="I47" s="27">
        <v>14</v>
      </c>
      <c r="J47" s="27">
        <v>34</v>
      </c>
      <c r="K47" s="27">
        <v>0</v>
      </c>
      <c r="L47" s="27">
        <v>41</v>
      </c>
      <c r="M47" s="27">
        <v>20</v>
      </c>
      <c r="N47" s="27"/>
      <c r="O47" s="27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:25" ht="15.95" customHeight="1">
      <c r="A48" s="106"/>
      <c r="B48" s="15" t="s">
        <v>104</v>
      </c>
      <c r="C48" s="15"/>
      <c r="D48" s="15"/>
      <c r="E48" s="15"/>
      <c r="F48" s="27"/>
      <c r="G48" s="49"/>
      <c r="H48" s="27"/>
      <c r="I48" s="27"/>
      <c r="J48" s="27"/>
      <c r="K48" s="27"/>
      <c r="L48" s="27">
        <v>39</v>
      </c>
      <c r="M48" s="27">
        <v>19</v>
      </c>
      <c r="N48" s="27"/>
      <c r="O48" s="27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:15" ht="15.95" customHeight="1">
      <c r="A49" s="1" t="s">
        <v>135</v>
      </c>
      <c r="O49" s="10"/>
    </row>
    <row r="50" spans="1:15" ht="15.95" customHeight="1">
      <c r="O50" s="32"/>
    </row>
  </sheetData>
  <mergeCells count="28">
    <mergeCell ref="N25:N26"/>
    <mergeCell ref="O25:O26"/>
    <mergeCell ref="A30:E31"/>
    <mergeCell ref="A40:A44"/>
    <mergeCell ref="A45:A48"/>
    <mergeCell ref="A19:A27"/>
    <mergeCell ref="A32:A39"/>
    <mergeCell ref="I25:I26"/>
    <mergeCell ref="J25:J26"/>
    <mergeCell ref="K25:K26"/>
    <mergeCell ref="L25:L26"/>
    <mergeCell ref="M25:M26"/>
    <mergeCell ref="A6:E7"/>
    <mergeCell ref="E25:E26"/>
    <mergeCell ref="F25:F26"/>
    <mergeCell ref="G25:G26"/>
    <mergeCell ref="H25:H26"/>
    <mergeCell ref="A8:A18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6:O6"/>
  </mergeCells>
  <phoneticPr fontId="14"/>
  <printOptions horizontalCentered="1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topLeftCell="A13" zoomScale="85" zoomScaleSheetLayoutView="85" workbookViewId="0"/>
  </sheetViews>
  <sheetFormatPr defaultRowHeight="14.2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5" width="9" style="1" customWidth="1"/>
    <col min="16" max="16384" width="9" style="1"/>
  </cols>
  <sheetData>
    <row r="1" spans="1:14" ht="33.950000000000003" customHeight="1">
      <c r="A1" s="60" t="s">
        <v>4</v>
      </c>
      <c r="B1" s="60"/>
      <c r="C1" s="82" t="s">
        <v>236</v>
      </c>
      <c r="D1" s="84"/>
    </row>
    <row r="3" spans="1:14" ht="15" customHeight="1">
      <c r="A3" s="36" t="s">
        <v>52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78"/>
      <c r="B5" s="78" t="s">
        <v>235</v>
      </c>
      <c r="C5" s="78"/>
      <c r="D5" s="78"/>
      <c r="H5" s="53"/>
      <c r="L5" s="53"/>
      <c r="N5" s="53" t="s">
        <v>173</v>
      </c>
    </row>
    <row r="6" spans="1:14" ht="15" customHeight="1">
      <c r="A6" s="79"/>
      <c r="B6" s="81"/>
      <c r="C6" s="81"/>
      <c r="D6" s="85"/>
      <c r="E6" s="110" t="s">
        <v>228</v>
      </c>
      <c r="F6" s="111"/>
      <c r="G6" s="112" t="s">
        <v>134</v>
      </c>
      <c r="H6" s="113"/>
      <c r="I6" s="88" t="s">
        <v>153</v>
      </c>
      <c r="J6" s="89"/>
      <c r="K6" s="112" t="s">
        <v>238</v>
      </c>
      <c r="L6" s="113"/>
      <c r="M6" s="114"/>
      <c r="N6" s="114"/>
    </row>
    <row r="7" spans="1:14" ht="15" customHeight="1">
      <c r="A7" s="7"/>
      <c r="B7" s="11"/>
      <c r="C7" s="11"/>
      <c r="D7" s="21"/>
      <c r="E7" s="66" t="s">
        <v>227</v>
      </c>
      <c r="F7" s="66" t="s">
        <v>234</v>
      </c>
      <c r="G7" s="66" t="s">
        <v>227</v>
      </c>
      <c r="H7" s="66" t="s">
        <v>234</v>
      </c>
      <c r="I7" s="66" t="s">
        <v>227</v>
      </c>
      <c r="J7" s="66" t="s">
        <v>234</v>
      </c>
      <c r="K7" s="66" t="s">
        <v>227</v>
      </c>
      <c r="L7" s="66" t="s">
        <v>234</v>
      </c>
      <c r="M7" s="66" t="s">
        <v>227</v>
      </c>
      <c r="N7" s="66" t="s">
        <v>234</v>
      </c>
    </row>
    <row r="8" spans="1:14" ht="18" customHeight="1">
      <c r="A8" s="94" t="s">
        <v>174</v>
      </c>
      <c r="B8" s="16" t="s">
        <v>169</v>
      </c>
      <c r="C8" s="83"/>
      <c r="D8" s="83"/>
      <c r="E8" s="87">
        <v>1</v>
      </c>
      <c r="F8" s="87">
        <v>1</v>
      </c>
      <c r="G8" s="87">
        <v>9</v>
      </c>
      <c r="H8" s="87">
        <v>9</v>
      </c>
      <c r="I8" s="87">
        <v>13</v>
      </c>
      <c r="J8" s="87">
        <v>13</v>
      </c>
      <c r="K8" s="87">
        <v>13</v>
      </c>
      <c r="L8" s="87">
        <v>13</v>
      </c>
      <c r="M8" s="87"/>
      <c r="N8" s="87"/>
    </row>
    <row r="9" spans="1:14" ht="18" customHeight="1">
      <c r="A9" s="94"/>
      <c r="B9" s="94" t="s">
        <v>175</v>
      </c>
      <c r="C9" s="15" t="s">
        <v>177</v>
      </c>
      <c r="D9" s="15"/>
      <c r="E9" s="87">
        <v>10</v>
      </c>
      <c r="F9" s="87">
        <v>10</v>
      </c>
      <c r="G9" s="87">
        <v>9</v>
      </c>
      <c r="H9" s="87">
        <v>9</v>
      </c>
      <c r="I9" s="87">
        <v>600</v>
      </c>
      <c r="J9" s="87">
        <v>600</v>
      </c>
      <c r="K9" s="27">
        <v>1000</v>
      </c>
      <c r="L9" s="87">
        <v>1000</v>
      </c>
      <c r="M9" s="87"/>
      <c r="N9" s="87"/>
    </row>
    <row r="10" spans="1:14" ht="18" customHeight="1">
      <c r="A10" s="94"/>
      <c r="B10" s="94"/>
      <c r="C10" s="15" t="s">
        <v>179</v>
      </c>
      <c r="D10" s="15"/>
      <c r="E10" s="87">
        <v>10</v>
      </c>
      <c r="F10" s="87">
        <v>10</v>
      </c>
      <c r="G10" s="87">
        <v>4</v>
      </c>
      <c r="H10" s="87">
        <v>4</v>
      </c>
      <c r="I10" s="87">
        <v>310</v>
      </c>
      <c r="J10" s="87">
        <v>310</v>
      </c>
      <c r="K10" s="87">
        <v>500</v>
      </c>
      <c r="L10" s="87">
        <v>500</v>
      </c>
      <c r="M10" s="87"/>
      <c r="N10" s="87"/>
    </row>
    <row r="11" spans="1:14" ht="18" customHeight="1">
      <c r="A11" s="94"/>
      <c r="B11" s="94"/>
      <c r="C11" s="15" t="s">
        <v>180</v>
      </c>
      <c r="D11" s="15"/>
      <c r="E11" s="87">
        <v>0</v>
      </c>
      <c r="F11" s="87">
        <v>0</v>
      </c>
      <c r="G11" s="87">
        <v>5</v>
      </c>
      <c r="H11" s="87">
        <v>5</v>
      </c>
      <c r="I11" s="87">
        <v>66</v>
      </c>
      <c r="J11" s="87">
        <v>66</v>
      </c>
      <c r="K11" s="87">
        <v>500</v>
      </c>
      <c r="L11" s="87">
        <v>500</v>
      </c>
      <c r="M11" s="87"/>
      <c r="N11" s="87"/>
    </row>
    <row r="12" spans="1:14" ht="18" customHeight="1">
      <c r="A12" s="94"/>
      <c r="B12" s="94"/>
      <c r="C12" s="15" t="s">
        <v>163</v>
      </c>
      <c r="D12" s="15"/>
      <c r="E12" s="87">
        <v>0</v>
      </c>
      <c r="F12" s="87">
        <v>0</v>
      </c>
      <c r="G12" s="87">
        <v>0</v>
      </c>
      <c r="H12" s="87">
        <v>0</v>
      </c>
      <c r="I12" s="87">
        <v>224</v>
      </c>
      <c r="J12" s="87">
        <v>224</v>
      </c>
      <c r="K12" s="87">
        <v>0</v>
      </c>
      <c r="L12" s="87">
        <v>0</v>
      </c>
      <c r="M12" s="87"/>
      <c r="N12" s="87"/>
    </row>
    <row r="13" spans="1:14" ht="18" customHeight="1">
      <c r="A13" s="94"/>
      <c r="B13" s="94"/>
      <c r="C13" s="15" t="s">
        <v>181</v>
      </c>
      <c r="D13" s="15"/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/>
      <c r="N13" s="87"/>
    </row>
    <row r="14" spans="1:14" ht="18" customHeight="1">
      <c r="A14" s="94"/>
      <c r="B14" s="94"/>
      <c r="C14" s="15" t="s">
        <v>182</v>
      </c>
      <c r="D14" s="15"/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/>
      <c r="N14" s="87"/>
    </row>
    <row r="15" spans="1:14" ht="18" customHeight="1">
      <c r="A15" s="94" t="s">
        <v>183</v>
      </c>
      <c r="B15" s="94" t="s">
        <v>185</v>
      </c>
      <c r="C15" s="15" t="s">
        <v>160</v>
      </c>
      <c r="D15" s="15"/>
      <c r="E15" s="27">
        <v>4937</v>
      </c>
      <c r="F15" s="27">
        <v>4432</v>
      </c>
      <c r="G15" s="27">
        <v>892</v>
      </c>
      <c r="H15" s="27">
        <v>1027</v>
      </c>
      <c r="I15" s="27">
        <v>2794</v>
      </c>
      <c r="J15" s="27">
        <v>2713</v>
      </c>
      <c r="K15" s="27">
        <v>1875</v>
      </c>
      <c r="L15" s="27">
        <v>1045</v>
      </c>
      <c r="M15" s="27"/>
      <c r="N15" s="27"/>
    </row>
    <row r="16" spans="1:14" ht="18" customHeight="1">
      <c r="A16" s="94"/>
      <c r="B16" s="94"/>
      <c r="C16" s="15" t="s">
        <v>186</v>
      </c>
      <c r="D16" s="15"/>
      <c r="E16" s="27">
        <v>93</v>
      </c>
      <c r="F16" s="27">
        <v>124</v>
      </c>
      <c r="G16" s="27">
        <v>7432</v>
      </c>
      <c r="H16" s="27">
        <v>7264</v>
      </c>
      <c r="I16" s="27">
        <v>1061</v>
      </c>
      <c r="J16" s="27">
        <v>1159</v>
      </c>
      <c r="K16" s="27">
        <v>5556</v>
      </c>
      <c r="L16" s="27">
        <v>5817</v>
      </c>
      <c r="M16" s="27"/>
      <c r="N16" s="27"/>
    </row>
    <row r="17" spans="1:15" ht="18" customHeight="1">
      <c r="A17" s="94"/>
      <c r="B17" s="94"/>
      <c r="C17" s="15" t="s">
        <v>141</v>
      </c>
      <c r="D17" s="15"/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/>
      <c r="N17" s="27"/>
    </row>
    <row r="18" spans="1:15" ht="18" customHeight="1">
      <c r="A18" s="94"/>
      <c r="B18" s="94"/>
      <c r="C18" s="15" t="s">
        <v>187</v>
      </c>
      <c r="D18" s="15"/>
      <c r="E18" s="27">
        <v>5030</v>
      </c>
      <c r="F18" s="27">
        <v>4556</v>
      </c>
      <c r="G18" s="27">
        <v>8324</v>
      </c>
      <c r="H18" s="27">
        <v>8290</v>
      </c>
      <c r="I18" s="27">
        <v>3855</v>
      </c>
      <c r="J18" s="27">
        <v>3872</v>
      </c>
      <c r="K18" s="27">
        <v>7430</v>
      </c>
      <c r="L18" s="27">
        <v>6862</v>
      </c>
      <c r="M18" s="27"/>
      <c r="N18" s="27"/>
    </row>
    <row r="19" spans="1:15" ht="18" customHeight="1">
      <c r="A19" s="94"/>
      <c r="B19" s="94" t="s">
        <v>188</v>
      </c>
      <c r="C19" s="15" t="s">
        <v>189</v>
      </c>
      <c r="D19" s="15"/>
      <c r="E19" s="27">
        <v>298</v>
      </c>
      <c r="F19" s="27">
        <v>346</v>
      </c>
      <c r="G19" s="27">
        <v>252</v>
      </c>
      <c r="H19" s="27">
        <v>243</v>
      </c>
      <c r="I19" s="27">
        <v>104</v>
      </c>
      <c r="J19" s="27">
        <v>130</v>
      </c>
      <c r="K19" s="27">
        <v>4495</v>
      </c>
      <c r="L19" s="27">
        <v>3605</v>
      </c>
      <c r="M19" s="27"/>
      <c r="N19" s="27"/>
    </row>
    <row r="20" spans="1:15" ht="18" customHeight="1">
      <c r="A20" s="94"/>
      <c r="B20" s="94"/>
      <c r="C20" s="15" t="s">
        <v>56</v>
      </c>
      <c r="D20" s="15"/>
      <c r="E20" s="27">
        <v>4562</v>
      </c>
      <c r="F20" s="27">
        <v>4015</v>
      </c>
      <c r="G20" s="27">
        <v>311</v>
      </c>
      <c r="H20" s="27">
        <v>315</v>
      </c>
      <c r="I20" s="27">
        <v>76</v>
      </c>
      <c r="J20" s="27">
        <v>84</v>
      </c>
      <c r="K20" s="27">
        <v>2407</v>
      </c>
      <c r="L20" s="27">
        <v>1926</v>
      </c>
      <c r="M20" s="27"/>
      <c r="N20" s="27"/>
    </row>
    <row r="21" spans="1:15" ht="18" customHeight="1">
      <c r="A21" s="94"/>
      <c r="B21" s="94"/>
      <c r="C21" s="15" t="s">
        <v>190</v>
      </c>
      <c r="D21" s="15"/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/>
      <c r="N21" s="27"/>
    </row>
    <row r="22" spans="1:15" ht="18" customHeight="1">
      <c r="A22" s="94"/>
      <c r="B22" s="94"/>
      <c r="C22" s="16" t="s">
        <v>192</v>
      </c>
      <c r="D22" s="16"/>
      <c r="E22" s="27">
        <v>4861</v>
      </c>
      <c r="F22" s="27">
        <v>4361</v>
      </c>
      <c r="G22" s="27">
        <v>562</v>
      </c>
      <c r="H22" s="27">
        <v>559</v>
      </c>
      <c r="I22" s="27">
        <v>180</v>
      </c>
      <c r="J22" s="27">
        <v>214</v>
      </c>
      <c r="K22" s="27">
        <v>6902</v>
      </c>
      <c r="L22" s="27">
        <v>5531</v>
      </c>
      <c r="M22" s="27"/>
      <c r="N22" s="27"/>
    </row>
    <row r="23" spans="1:15" ht="18" customHeight="1">
      <c r="A23" s="94"/>
      <c r="B23" s="94" t="s">
        <v>60</v>
      </c>
      <c r="C23" s="15" t="s">
        <v>193</v>
      </c>
      <c r="D23" s="15"/>
      <c r="E23" s="27">
        <v>10</v>
      </c>
      <c r="F23" s="27">
        <v>10</v>
      </c>
      <c r="G23" s="27">
        <v>9</v>
      </c>
      <c r="H23" s="27">
        <v>9</v>
      </c>
      <c r="I23" s="27">
        <v>600</v>
      </c>
      <c r="J23" s="27">
        <v>600</v>
      </c>
      <c r="K23" s="27">
        <v>100</v>
      </c>
      <c r="L23" s="27">
        <v>500</v>
      </c>
      <c r="M23" s="27"/>
      <c r="N23" s="27"/>
    </row>
    <row r="24" spans="1:15" ht="18" customHeight="1">
      <c r="A24" s="94"/>
      <c r="B24" s="94"/>
      <c r="C24" s="15" t="s">
        <v>144</v>
      </c>
      <c r="D24" s="15"/>
      <c r="E24" s="27">
        <v>0</v>
      </c>
      <c r="F24" s="27">
        <v>0</v>
      </c>
      <c r="G24" s="27">
        <v>7753</v>
      </c>
      <c r="H24" s="27">
        <v>7723</v>
      </c>
      <c r="I24" s="27">
        <v>3075</v>
      </c>
      <c r="J24" s="27">
        <v>3058</v>
      </c>
      <c r="K24" s="27">
        <f>400-463</f>
        <v>-63</v>
      </c>
      <c r="L24" s="27">
        <v>326</v>
      </c>
      <c r="M24" s="27"/>
      <c r="N24" s="27"/>
    </row>
    <row r="25" spans="1:15" ht="18" customHeight="1">
      <c r="A25" s="94"/>
      <c r="B25" s="94"/>
      <c r="C25" s="15" t="s">
        <v>194</v>
      </c>
      <c r="D25" s="15"/>
      <c r="E25" s="27">
        <v>159</v>
      </c>
      <c r="F25" s="27">
        <v>185</v>
      </c>
      <c r="G25" s="27">
        <v>0</v>
      </c>
      <c r="H25" s="27">
        <v>0</v>
      </c>
      <c r="I25" s="27">
        <v>0</v>
      </c>
      <c r="J25" s="27">
        <v>0</v>
      </c>
      <c r="K25" s="27">
        <v>500</v>
      </c>
      <c r="L25" s="27">
        <v>500</v>
      </c>
      <c r="M25" s="27"/>
      <c r="N25" s="27"/>
    </row>
    <row r="26" spans="1:15" ht="18" customHeight="1">
      <c r="A26" s="94"/>
      <c r="B26" s="94"/>
      <c r="C26" s="15" t="s">
        <v>195</v>
      </c>
      <c r="D26" s="15"/>
      <c r="E26" s="27">
        <v>169</v>
      </c>
      <c r="F26" s="27">
        <v>195</v>
      </c>
      <c r="G26" s="27">
        <v>7762</v>
      </c>
      <c r="H26" s="27">
        <v>7732</v>
      </c>
      <c r="I26" s="27">
        <v>3675</v>
      </c>
      <c r="J26" s="27">
        <v>3658</v>
      </c>
      <c r="K26" s="27">
        <v>537</v>
      </c>
      <c r="L26" s="27">
        <v>1326</v>
      </c>
      <c r="M26" s="27"/>
      <c r="N26" s="27"/>
    </row>
    <row r="27" spans="1:15" ht="18" customHeight="1">
      <c r="A27" s="94"/>
      <c r="B27" s="15" t="s">
        <v>196</v>
      </c>
      <c r="C27" s="15"/>
      <c r="D27" s="15"/>
      <c r="E27" s="27">
        <v>5030</v>
      </c>
      <c r="F27" s="27">
        <v>4556</v>
      </c>
      <c r="G27" s="27">
        <v>8324</v>
      </c>
      <c r="H27" s="27">
        <v>8290</v>
      </c>
      <c r="I27" s="27">
        <v>3855</v>
      </c>
      <c r="J27" s="27">
        <v>3872</v>
      </c>
      <c r="K27" s="27">
        <v>7430</v>
      </c>
      <c r="L27" s="27">
        <v>6857</v>
      </c>
      <c r="M27" s="27"/>
      <c r="N27" s="27"/>
    </row>
    <row r="28" spans="1:15" ht="18" customHeight="1">
      <c r="A28" s="94" t="s">
        <v>97</v>
      </c>
      <c r="B28" s="94" t="s">
        <v>197</v>
      </c>
      <c r="C28" s="15" t="s">
        <v>198</v>
      </c>
      <c r="D28" s="86" t="s">
        <v>63</v>
      </c>
      <c r="E28" s="27">
        <v>1579</v>
      </c>
      <c r="F28" s="27">
        <v>1417</v>
      </c>
      <c r="G28" s="27">
        <v>604</v>
      </c>
      <c r="H28" s="27">
        <v>643</v>
      </c>
      <c r="I28" s="27">
        <v>788</v>
      </c>
      <c r="J28" s="27">
        <v>1236</v>
      </c>
      <c r="K28" s="27">
        <v>2672</v>
      </c>
      <c r="L28" s="27">
        <v>4903</v>
      </c>
      <c r="M28" s="27"/>
      <c r="N28" s="27"/>
    </row>
    <row r="29" spans="1:15" ht="18" customHeight="1">
      <c r="A29" s="94"/>
      <c r="B29" s="94"/>
      <c r="C29" s="15" t="s">
        <v>191</v>
      </c>
      <c r="D29" s="86" t="s">
        <v>66</v>
      </c>
      <c r="E29" s="27">
        <v>1579</v>
      </c>
      <c r="F29" s="27">
        <v>1417</v>
      </c>
      <c r="G29" s="27">
        <v>572</v>
      </c>
      <c r="H29" s="27">
        <v>592</v>
      </c>
      <c r="I29" s="27">
        <v>194</v>
      </c>
      <c r="J29" s="27">
        <v>466</v>
      </c>
      <c r="K29" s="27">
        <f>1062+2409+564+448</f>
        <v>4483</v>
      </c>
      <c r="L29" s="27">
        <v>5435</v>
      </c>
      <c r="M29" s="27"/>
      <c r="N29" s="27"/>
    </row>
    <row r="30" spans="1:15" ht="18" customHeight="1">
      <c r="A30" s="94"/>
      <c r="B30" s="94"/>
      <c r="C30" s="15" t="s">
        <v>199</v>
      </c>
      <c r="D30" s="86" t="s">
        <v>67</v>
      </c>
      <c r="E30" s="27">
        <v>25</v>
      </c>
      <c r="F30" s="27">
        <v>34</v>
      </c>
      <c r="G30" s="27">
        <v>31</v>
      </c>
      <c r="H30" s="27">
        <v>30</v>
      </c>
      <c r="I30" s="27">
        <v>544</v>
      </c>
      <c r="J30" s="27">
        <v>587</v>
      </c>
      <c r="K30" s="27">
        <v>0</v>
      </c>
      <c r="L30" s="27">
        <v>0</v>
      </c>
      <c r="M30" s="27"/>
      <c r="N30" s="27"/>
    </row>
    <row r="31" spans="1:15" ht="18" customHeight="1">
      <c r="A31" s="94"/>
      <c r="B31" s="94"/>
      <c r="C31" s="16" t="s">
        <v>200</v>
      </c>
      <c r="D31" s="86" t="s">
        <v>178</v>
      </c>
      <c r="E31" s="27">
        <f>E28-E29-E30</f>
        <v>-25</v>
      </c>
      <c r="F31" s="27">
        <v>-34</v>
      </c>
      <c r="G31" s="27">
        <f>G28-G29-G30</f>
        <v>1</v>
      </c>
      <c r="H31" s="27">
        <v>21</v>
      </c>
      <c r="I31" s="27">
        <f>I28-I29-I30</f>
        <v>50</v>
      </c>
      <c r="J31" s="27">
        <v>183</v>
      </c>
      <c r="K31" s="27">
        <f>K28-K29-K30</f>
        <v>-1811</v>
      </c>
      <c r="L31" s="27">
        <v>-532</v>
      </c>
      <c r="M31" s="27">
        <f>M28-M29-M30</f>
        <v>0</v>
      </c>
      <c r="N31" s="27">
        <f>N28-N29-N30</f>
        <v>0</v>
      </c>
      <c r="O31" s="90"/>
    </row>
    <row r="32" spans="1:15" ht="18" customHeight="1">
      <c r="A32" s="94"/>
      <c r="B32" s="94"/>
      <c r="C32" s="15" t="s">
        <v>84</v>
      </c>
      <c r="D32" s="86" t="s">
        <v>34</v>
      </c>
      <c r="E32" s="27">
        <v>0</v>
      </c>
      <c r="F32" s="27">
        <v>0</v>
      </c>
      <c r="G32" s="27">
        <v>43</v>
      </c>
      <c r="H32" s="27">
        <v>35</v>
      </c>
      <c r="I32" s="27">
        <v>10</v>
      </c>
      <c r="J32" s="27">
        <v>12</v>
      </c>
      <c r="K32" s="27">
        <v>406</v>
      </c>
      <c r="L32" s="27">
        <v>93</v>
      </c>
      <c r="M32" s="27"/>
      <c r="N32" s="27"/>
    </row>
    <row r="33" spans="1:14" ht="18" customHeight="1">
      <c r="A33" s="94"/>
      <c r="B33" s="94"/>
      <c r="C33" s="15" t="s">
        <v>176</v>
      </c>
      <c r="D33" s="86" t="s">
        <v>72</v>
      </c>
      <c r="E33" s="27">
        <v>0</v>
      </c>
      <c r="F33" s="27">
        <v>0</v>
      </c>
      <c r="G33" s="27">
        <v>5</v>
      </c>
      <c r="H33" s="27">
        <v>6</v>
      </c>
      <c r="I33" s="27">
        <v>0</v>
      </c>
      <c r="J33" s="27">
        <v>0</v>
      </c>
      <c r="K33" s="27">
        <v>57</v>
      </c>
      <c r="L33" s="27">
        <v>60</v>
      </c>
      <c r="M33" s="27"/>
      <c r="N33" s="27"/>
    </row>
    <row r="34" spans="1:14" ht="18" customHeight="1">
      <c r="A34" s="94"/>
      <c r="B34" s="94"/>
      <c r="C34" s="16" t="s">
        <v>201</v>
      </c>
      <c r="D34" s="86" t="s">
        <v>202</v>
      </c>
      <c r="E34" s="27">
        <f>E31+E32-E33</f>
        <v>-25</v>
      </c>
      <c r="F34" s="27">
        <v>-34</v>
      </c>
      <c r="G34" s="27">
        <f>G31+G32-G33</f>
        <v>39</v>
      </c>
      <c r="H34" s="27">
        <v>50</v>
      </c>
      <c r="I34" s="27">
        <f>I31+I32-I33</f>
        <v>60</v>
      </c>
      <c r="J34" s="27">
        <v>195</v>
      </c>
      <c r="K34" s="27">
        <f>K31+K32-K33</f>
        <v>-1462</v>
      </c>
      <c r="L34" s="27">
        <v>-499</v>
      </c>
      <c r="M34" s="27">
        <f>M31+M32-M33</f>
        <v>0</v>
      </c>
      <c r="N34" s="27">
        <f>N31+N32-N33</f>
        <v>0</v>
      </c>
    </row>
    <row r="35" spans="1:14" ht="18" customHeight="1">
      <c r="A35" s="94"/>
      <c r="B35" s="94" t="s">
        <v>203</v>
      </c>
      <c r="C35" s="15" t="s">
        <v>204</v>
      </c>
      <c r="D35" s="86" t="s">
        <v>121</v>
      </c>
      <c r="E35" s="27">
        <v>0</v>
      </c>
      <c r="F35" s="27">
        <v>0</v>
      </c>
      <c r="G35" s="27">
        <v>4</v>
      </c>
      <c r="H35" s="27">
        <v>0.3</v>
      </c>
      <c r="I35" s="27">
        <v>7</v>
      </c>
      <c r="J35" s="27">
        <v>0</v>
      </c>
      <c r="K35" s="27">
        <v>1037</v>
      </c>
      <c r="L35" s="27">
        <v>567</v>
      </c>
      <c r="M35" s="27"/>
      <c r="N35" s="27"/>
    </row>
    <row r="36" spans="1:14" ht="18" customHeight="1">
      <c r="A36" s="94"/>
      <c r="B36" s="94"/>
      <c r="C36" s="15" t="s">
        <v>205</v>
      </c>
      <c r="D36" s="86" t="s">
        <v>206</v>
      </c>
      <c r="E36" s="27">
        <v>1</v>
      </c>
      <c r="F36" s="27">
        <v>1</v>
      </c>
      <c r="G36" s="27">
        <v>13</v>
      </c>
      <c r="H36" s="27">
        <v>3</v>
      </c>
      <c r="I36" s="27">
        <v>0</v>
      </c>
      <c r="J36" s="27">
        <v>5</v>
      </c>
      <c r="K36" s="27">
        <v>361</v>
      </c>
      <c r="L36" s="27">
        <v>144</v>
      </c>
      <c r="M36" s="27"/>
      <c r="N36" s="27"/>
    </row>
    <row r="37" spans="1:14" ht="18" customHeight="1">
      <c r="A37" s="94"/>
      <c r="B37" s="94"/>
      <c r="C37" s="15" t="s">
        <v>207</v>
      </c>
      <c r="D37" s="86" t="s">
        <v>35</v>
      </c>
      <c r="E37" s="27">
        <f>E34+E35-E36</f>
        <v>-26</v>
      </c>
      <c r="F37" s="27">
        <v>-35</v>
      </c>
      <c r="G37" s="27">
        <f>G34+G35-G36</f>
        <v>30</v>
      </c>
      <c r="H37" s="27">
        <v>47.3</v>
      </c>
      <c r="I37" s="27">
        <f>I34+I35-I36</f>
        <v>67</v>
      </c>
      <c r="J37" s="27">
        <v>190</v>
      </c>
      <c r="K37" s="27">
        <f>K34+K35-K36</f>
        <v>-786</v>
      </c>
      <c r="L37" s="27">
        <v>-76</v>
      </c>
      <c r="M37" s="27">
        <f>M34+M35-M36</f>
        <v>0</v>
      </c>
      <c r="N37" s="27">
        <f>N34+N35-N36</f>
        <v>0</v>
      </c>
    </row>
    <row r="38" spans="1:14" ht="18" customHeight="1">
      <c r="A38" s="94"/>
      <c r="B38" s="94"/>
      <c r="C38" s="15" t="s">
        <v>124</v>
      </c>
      <c r="D38" s="86" t="s">
        <v>208</v>
      </c>
      <c r="E38" s="27">
        <v>0</v>
      </c>
      <c r="F38" s="27">
        <v>0</v>
      </c>
      <c r="G38" s="27">
        <v>13</v>
      </c>
      <c r="H38" s="27">
        <v>3</v>
      </c>
      <c r="I38" s="27">
        <v>0</v>
      </c>
      <c r="J38" s="27">
        <v>0</v>
      </c>
      <c r="K38" s="27">
        <v>0</v>
      </c>
      <c r="L38" s="27">
        <v>0</v>
      </c>
      <c r="M38" s="27"/>
      <c r="N38" s="27"/>
    </row>
    <row r="39" spans="1:14" ht="18" customHeight="1">
      <c r="A39" s="94"/>
      <c r="B39" s="94"/>
      <c r="C39" s="15" t="s">
        <v>209</v>
      </c>
      <c r="D39" s="86" t="s">
        <v>210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/>
      <c r="N39" s="27"/>
    </row>
    <row r="40" spans="1:14" ht="18" customHeight="1">
      <c r="A40" s="94"/>
      <c r="B40" s="94"/>
      <c r="C40" s="15" t="s">
        <v>211</v>
      </c>
      <c r="D40" s="86" t="s">
        <v>212</v>
      </c>
      <c r="E40" s="27">
        <v>0</v>
      </c>
      <c r="F40" s="27">
        <v>0</v>
      </c>
      <c r="G40" s="27">
        <v>0</v>
      </c>
      <c r="H40" s="27">
        <v>0</v>
      </c>
      <c r="I40" s="27">
        <f>17+4</f>
        <v>21</v>
      </c>
      <c r="J40" s="27">
        <v>58</v>
      </c>
      <c r="K40" s="27">
        <v>2</v>
      </c>
      <c r="L40" s="27">
        <v>9</v>
      </c>
      <c r="M40" s="27"/>
      <c r="N40" s="27"/>
    </row>
    <row r="41" spans="1:14" ht="18" customHeight="1">
      <c r="A41" s="94"/>
      <c r="B41" s="94"/>
      <c r="C41" s="16" t="s">
        <v>213</v>
      </c>
      <c r="D41" s="86" t="s">
        <v>214</v>
      </c>
      <c r="E41" s="27">
        <f>E34+E35-E36-E40</f>
        <v>-26</v>
      </c>
      <c r="F41" s="27">
        <v>-35</v>
      </c>
      <c r="G41" s="27">
        <v>0</v>
      </c>
      <c r="H41" s="27">
        <v>0</v>
      </c>
      <c r="I41" s="27">
        <f>I34+I35-I36-I40</f>
        <v>46</v>
      </c>
      <c r="J41" s="27">
        <v>132</v>
      </c>
      <c r="K41" s="27">
        <f>K34+K35-K36-K40</f>
        <v>-788</v>
      </c>
      <c r="L41" s="27">
        <v>-85</v>
      </c>
      <c r="M41" s="27">
        <f>M34+M35-M36-M40</f>
        <v>0</v>
      </c>
      <c r="N41" s="27">
        <f>N34+N35-N36-N40</f>
        <v>0</v>
      </c>
    </row>
    <row r="42" spans="1:14" ht="18" customHeight="1">
      <c r="A42" s="94"/>
      <c r="B42" s="94"/>
      <c r="C42" s="115" t="s">
        <v>215</v>
      </c>
      <c r="D42" s="115"/>
      <c r="E42" s="27">
        <v>0</v>
      </c>
      <c r="F42" s="27">
        <v>0</v>
      </c>
      <c r="G42" s="27">
        <f>G37+G38-G39-G40</f>
        <v>43</v>
      </c>
      <c r="H42" s="27">
        <v>50.3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</row>
    <row r="43" spans="1:14" ht="18" customHeight="1">
      <c r="A43" s="94"/>
      <c r="B43" s="94"/>
      <c r="C43" s="15" t="s">
        <v>216</v>
      </c>
      <c r="D43" s="86" t="s">
        <v>217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/>
      <c r="N43" s="27"/>
    </row>
    <row r="44" spans="1:14" ht="18" customHeight="1">
      <c r="A44" s="94"/>
      <c r="B44" s="94"/>
      <c r="C44" s="16" t="s">
        <v>218</v>
      </c>
      <c r="D44" s="42" t="s">
        <v>219</v>
      </c>
      <c r="E44" s="27">
        <f>E41+E43</f>
        <v>-26</v>
      </c>
      <c r="F44" s="27">
        <v>-35</v>
      </c>
      <c r="G44" s="27">
        <f>G42+G43</f>
        <v>43</v>
      </c>
      <c r="H44" s="27">
        <v>50.3</v>
      </c>
      <c r="I44" s="27">
        <f>I41+I43</f>
        <v>46</v>
      </c>
      <c r="J44" s="27">
        <v>132</v>
      </c>
      <c r="K44" s="27">
        <f>K41+K43</f>
        <v>-788</v>
      </c>
      <c r="L44" s="27">
        <v>-85</v>
      </c>
      <c r="M44" s="27">
        <f>M41+M43</f>
        <v>0</v>
      </c>
      <c r="N44" s="27">
        <f>N41+N43</f>
        <v>0</v>
      </c>
    </row>
    <row r="45" spans="1:14" ht="14.1" customHeight="1">
      <c r="A45" s="1" t="s">
        <v>220</v>
      </c>
    </row>
    <row r="46" spans="1:14" ht="14.1" customHeight="1">
      <c r="A46" s="1" t="s">
        <v>221</v>
      </c>
    </row>
    <row r="47" spans="1:14">
      <c r="A47" s="80"/>
    </row>
  </sheetData>
  <mergeCells count="14">
    <mergeCell ref="A28:A44"/>
    <mergeCell ref="B28:B34"/>
    <mergeCell ref="B35:B44"/>
    <mergeCell ref="B9:B14"/>
    <mergeCell ref="B15:B18"/>
    <mergeCell ref="B19:B22"/>
    <mergeCell ref="B23:B26"/>
    <mergeCell ref="A8:A14"/>
    <mergeCell ref="A15:A27"/>
    <mergeCell ref="E6:F6"/>
    <mergeCell ref="G6:H6"/>
    <mergeCell ref="K6:L6"/>
    <mergeCell ref="M6:N6"/>
    <mergeCell ref="C42:D42"/>
  </mergeCells>
  <phoneticPr fontId="14"/>
  <pageMargins left="0.70866141732283472" right="0.23622047244094488" top="0.19685039370078741" bottom="0.23622047244094488" header="0.19685039370078741" footer="0.19685039370078741"/>
  <pageSetup paperSize="9" scale="71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2022-07-07T08:42:16Z</cp:lastPrinted>
  <dcterms:created xsi:type="dcterms:W3CDTF">1999-07-06T05:17:05Z</dcterms:created>
  <dcterms:modified xsi:type="dcterms:W3CDTF">2022-09-20T09:41:32Z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3.0.4.0</vt:lpwstr>
      <vt:lpwstr>3.1.3.0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2022-08-30T12:43:52Z</vt:filetime>
  </property>
</Properties>
</file>