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7A961786-DCEC-41F8-A0D6-FFAA1E949C42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7" l="1"/>
  <c r="M27" i="7" s="1"/>
  <c r="L24" i="7"/>
  <c r="L27" i="7" s="1"/>
  <c r="M16" i="7"/>
  <c r="L16" i="7"/>
  <c r="L17" i="7" s="1"/>
  <c r="M15" i="7"/>
  <c r="L15" i="7"/>
  <c r="M14" i="7"/>
  <c r="L14" i="7"/>
  <c r="M24" i="4" l="1"/>
  <c r="M27" i="4" s="1"/>
  <c r="L24" i="4"/>
  <c r="L27" i="4" s="1"/>
  <c r="M16" i="4"/>
  <c r="L16" i="4"/>
  <c r="M15" i="4"/>
  <c r="L15" i="4"/>
  <c r="L14" i="4"/>
  <c r="G44" i="7" l="1"/>
  <c r="F44" i="7"/>
  <c r="G39" i="7"/>
  <c r="F39" i="7"/>
  <c r="O24" i="7"/>
  <c r="O27" i="7" s="1"/>
  <c r="N24" i="7"/>
  <c r="N27" i="7" s="1"/>
  <c r="O16" i="7"/>
  <c r="N16" i="7"/>
  <c r="O15" i="7"/>
  <c r="N15" i="7"/>
  <c r="O14" i="7"/>
  <c r="N14" i="7"/>
  <c r="G44" i="4"/>
  <c r="F44" i="4"/>
  <c r="G39" i="4"/>
  <c r="G45" i="4" s="1"/>
  <c r="F39" i="4"/>
  <c r="F45" i="4" s="1"/>
  <c r="O24" i="4"/>
  <c r="O27" i="4" s="1"/>
  <c r="N24" i="4"/>
  <c r="N27" i="4" s="1"/>
  <c r="N16" i="4"/>
  <c r="N15" i="4"/>
  <c r="N14" i="4"/>
  <c r="F45" i="7" l="1"/>
  <c r="G45" i="7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F45" i="5" l="1"/>
  <c r="F24" i="6" l="1"/>
  <c r="G24" i="6"/>
  <c r="H24" i="6"/>
  <c r="H45" i="5"/>
  <c r="H27" i="5"/>
  <c r="I9" i="2" l="1"/>
  <c r="F45" i="2"/>
  <c r="G41" i="2" s="1"/>
  <c r="F27" i="2"/>
  <c r="G27" i="2" s="1"/>
  <c r="F22" i="6"/>
  <c r="E22" i="6"/>
  <c r="E19" i="6"/>
  <c r="E23" i="6" s="1"/>
  <c r="G40" i="5"/>
  <c r="F27" i="5"/>
  <c r="G19" i="5" s="1"/>
  <c r="H27" i="2"/>
  <c r="H45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G31" i="8"/>
  <c r="G34" i="8" s="1"/>
  <c r="G41" i="8" s="1"/>
  <c r="G44" i="8" s="1"/>
  <c r="F34" i="8"/>
  <c r="E37" i="8"/>
  <c r="O44" i="7"/>
  <c r="N44" i="7"/>
  <c r="M44" i="7"/>
  <c r="L44" i="7"/>
  <c r="K44" i="7"/>
  <c r="J44" i="7"/>
  <c r="I44" i="7"/>
  <c r="H44" i="7"/>
  <c r="O39" i="7"/>
  <c r="O45" i="7" s="1"/>
  <c r="N39" i="7"/>
  <c r="M39" i="7"/>
  <c r="L39" i="7"/>
  <c r="K39" i="7"/>
  <c r="K45" i="7" s="1"/>
  <c r="J39" i="7"/>
  <c r="I39" i="7"/>
  <c r="H39" i="7"/>
  <c r="I20" i="6"/>
  <c r="H20" i="6"/>
  <c r="G20" i="6"/>
  <c r="F20" i="6"/>
  <c r="E20" i="6"/>
  <c r="I19" i="6"/>
  <c r="I21" i="6" s="1"/>
  <c r="H19" i="6"/>
  <c r="H21" i="6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4" i="4"/>
  <c r="M39" i="4"/>
  <c r="M45" i="4" s="1"/>
  <c r="M44" i="4"/>
  <c r="L39" i="4"/>
  <c r="L45" i="4" s="1"/>
  <c r="L44" i="4"/>
  <c r="K39" i="4"/>
  <c r="K45" i="4" s="1"/>
  <c r="K44" i="4"/>
  <c r="J39" i="4"/>
  <c r="J45" i="4" s="1"/>
  <c r="J44" i="4"/>
  <c r="I39" i="4"/>
  <c r="I44" i="4"/>
  <c r="I45" i="4" s="1"/>
  <c r="H39" i="4"/>
  <c r="H44" i="4"/>
  <c r="G14" i="2"/>
  <c r="G16" i="2"/>
  <c r="J37" i="8"/>
  <c r="J42" i="8" s="1"/>
  <c r="J45" i="7" l="1"/>
  <c r="N45" i="4"/>
  <c r="M45" i="7"/>
  <c r="H45" i="4"/>
  <c r="O45" i="4"/>
  <c r="G45" i="2"/>
  <c r="G29" i="2"/>
  <c r="G18" i="2"/>
  <c r="G9" i="2"/>
  <c r="G21" i="2"/>
  <c r="G36" i="5"/>
  <c r="G32" i="5"/>
  <c r="G38" i="5"/>
  <c r="G34" i="5"/>
  <c r="G30" i="5"/>
  <c r="G28" i="5"/>
  <c r="G39" i="5"/>
  <c r="G43" i="5"/>
  <c r="G45" i="5"/>
  <c r="G31" i="5"/>
  <c r="G44" i="5"/>
  <c r="I45" i="5"/>
  <c r="G41" i="5"/>
  <c r="G37" i="5"/>
  <c r="G33" i="5"/>
  <c r="G29" i="5"/>
  <c r="G42" i="5"/>
  <c r="G35" i="5"/>
  <c r="E21" i="6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42" i="8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<sst xmlns="http://schemas.openxmlformats.org/spreadsheetml/2006/main" count="438" uniqueCount="262">
  <si>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</si>
  <si>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</si>
  <si>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</si>
  <si>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</si>
  <si>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</si>
  <si>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</si>
  <si>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</si>
  <si>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</si>
  <si>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</si>
  <si>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</si>
  <si>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</si>
  <si>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</si>
  <si>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</si>
  <si>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</si>
  <si>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</si>
  <si>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</si>
  <si>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</si>
  <si>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</si>
  <si>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</si>
  <si>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</si>
  <si>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</si>
  <si>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</si>
  <si>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</si>
  <si>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</si>
  <si>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</si>
  <si>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</si>
  <si>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</si>
  <si>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</si>
  <si>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</si>
  <si>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</si>
  <si>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</si>
  <si>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</si>
  <si>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</si>
  <si>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</si>
  <si>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</si>
  <si>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</si>
  <si>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</si>
  <si>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</si>
  <si>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</si>
  <si>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</si>
  <si>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</si>
  <si>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</si>
  <si>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</si>
  <si>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</si>
  <si>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</si>
  <si>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</si>
  <si>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</si>
  <si>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</si>
  <si>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</si>
  <si>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</si>
  <si>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</si>
  <si>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</si>
  <si>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</si>
  <si>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</si>
  <si>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</si>
  <si>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</si>
  <si>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</si>
  <si>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</si>
  <si>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</si>
  <si>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</si>
  <si>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</si>
  <si>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</si>
  <si>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</si>
  <si>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</si>
  <si>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</si>
  <si>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</si>
  <si>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</si>
  <si>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</si>
  <si>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</si>
  <si>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</si>
  <si>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</si>
  <si>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</si>
  <si>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</si>
  <si>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</si>
  <si>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</si>
  <si>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</si>
  <si>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</si>
  <si>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</si>
  <si>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</si>
  <si>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</si>
  <si>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</si>
  <si>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</si>
  <si>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</si>
  <si>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</si>
  <si>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</si>
  <si>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</si>
  <si>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</si>
  <si>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</si>
  <si>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</si>
  <si>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</si>
  <si>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</si>
  <si>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</si>
  <si>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</si>
  <si>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</si>
  <si>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</si>
  <si>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</si>
  <si>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</si>
  <si>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</si>
  <si>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</si>
  <si>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</si>
  <si>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</si>
  <si>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</si>
  <si>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</si>
  <si>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</si>
  <si>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</si>
  <si>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</si>
  <si>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</si>
  <si>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</si>
  <si>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</si>
  <si>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</si>
  <si>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</si>
  <si>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</si>
  <si>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</si>
  <si>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</si>
  <si>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</si>
  <si>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</si>
  <si>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</si>
  <si>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</si>
  <si>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</si>
  <si>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</si>
  <si>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</si>
  <si>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</si>
  <si>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</si>
  <si>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</si>
  <si>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</si>
  <si>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</si>
  <si>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</si>
  <si>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</si>
  <si>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</si>
  <si>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</si>
  <si>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</si>
  <si>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</si>
  <si>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</si>
  <si>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</si>
  <si>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</si>
  <si>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</si>
  <si>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</si>
  <si>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</si>
  <si>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</si>
  <si>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</si>
  <si>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</si>
  <si>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</si>
  <si>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</si>
  <si>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</si>
  <si>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</si>
  <si>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</si>
  <si>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</si>
  <si>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</si>
  <si>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</si>
  <si>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</si>
  <si>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</si>
  <si>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</si>
  <si>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</si>
  <si>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</si>
  <si>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</si>
  <si>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</si>
  <si>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</si>
  <si>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</si>
  <si>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</si>
  <si>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</si>
  <si>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</si>
  <si>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</si>
  <si>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</si>
  <si>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</si>
  <si>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</si>
  <si>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</si>
  <si>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</si>
  <si>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</si>
  <si>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</si>
  <si>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</si>
  <si>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</si>
  <si>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</si>
  <si>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</si>
  <si>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</si>
  <si>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</si>
  <si>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</si>
  <si>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</si>
  <si>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</si>
  <si>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</si>
  <si>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</si>
  <si>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</si>
  <si>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</si>
  <si>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</si>
  <si>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</si>
  <si>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</si>
  <si>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</si>
  <si>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</si>
  <si>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</si>
  <si>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</si>
  <si>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</si>
  <si>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</si>
  <si>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</si>
  <si>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</si>
  <si>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</si>
  <si>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</si>
  <si>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</si>
  <si>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</si>
  <si>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</si>
  <si>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</si>
  <si>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</si>
  <si>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</si>
  <si>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</si>
  <si>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</si>
  <si>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</si>
  <si>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</si>
  <si>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</si>
  <si>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</si>
  <si>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</si>
  <si>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</si>
  <si>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</si>
  <si>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</si>
  <si>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</si>
  <si>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</si>
  <si>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</si>
  <si>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</si>
  <si>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</si>
  <si>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</si>
  <si>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</si>
  <si>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</si>
  <si>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</si>
  <si>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</si>
  <si>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</si>
  <si>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</si>
  <si>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</si>
  <si>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</si>
  <si>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</si>
  <si>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</si>
  <si>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</si>
  <si>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</si>
  <si>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</si>
  <si>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</si>
  <si>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</si>
  <si>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</si>
  <si>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</si>
  <si>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</si>
  <si>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</si>
  <si>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</si>
  <si>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</si>
  <si>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</si>
  <si>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</si>
  <si>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</si>
  <si>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</si>
  <si>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</si>
  <si>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</si>
  <si>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</si>
  <si>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</si>
  <si>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</si>
  <si>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</si>
  <si>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</si>
  <si>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</si>
  <si>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</si>
  <si>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和歌山県</t>
    <rPh sb="0" eb="4">
      <t>ワカヤマケン</t>
    </rPh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</si>
  <si>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11"/>
  </si>
  <si>
    <t>臨海地土地造成事業</t>
    <rPh sb="0" eb="3">
      <t>リンカイチ</t>
    </rPh>
    <rPh sb="3" eb="5">
      <t>トチ</t>
    </rPh>
    <rPh sb="5" eb="7">
      <t>ゾウセイ</t>
    </rPh>
    <rPh sb="7" eb="9">
      <t>ジギョウ</t>
    </rPh>
    <phoneticPr fontId="11"/>
  </si>
  <si>
    <t>宅地造成事業</t>
    <rPh sb="0" eb="2">
      <t>タクチ</t>
    </rPh>
    <rPh sb="2" eb="4">
      <t>ゾウセイ</t>
    </rPh>
    <rPh sb="4" eb="6">
      <t>ジギョウ</t>
    </rPh>
    <phoneticPr fontId="11"/>
  </si>
  <si>
    <t>病院事業</t>
    <rPh sb="0" eb="2">
      <t>ビョウイン</t>
    </rPh>
    <rPh sb="2" eb="4">
      <t>ジギョウ</t>
    </rPh>
    <phoneticPr fontId="11"/>
  </si>
  <si>
    <t>流域下水道事業</t>
    <rPh sb="0" eb="2">
      <t>リュウイキ</t>
    </rPh>
    <rPh sb="2" eb="5">
      <t>ゲスイドウ</t>
    </rPh>
    <rPh sb="5" eb="7">
      <t>ジギョウ</t>
    </rPh>
    <phoneticPr fontId="11"/>
  </si>
  <si>
    <t>港湾整備事業</t>
    <rPh sb="0" eb="6">
      <t>コウワンセイビジギョウ</t>
    </rPh>
    <phoneticPr fontId="5"/>
  </si>
  <si>
    <t>港湾整備事業</t>
    <rPh sb="0" eb="2">
      <t>コウワン</t>
    </rPh>
    <rPh sb="2" eb="4">
      <t>セイビ</t>
    </rPh>
    <rPh sb="4" eb="6">
      <t>ジギョウ</t>
    </rPh>
    <phoneticPr fontId="11"/>
  </si>
  <si>
    <t>和歌山県</t>
    <rPh sb="0" eb="4">
      <t>ワカヤマケン</t>
    </rPh>
    <phoneticPr fontId="9"/>
  </si>
  <si>
    <t>和歌山県土地開発公社</t>
    <rPh sb="0" eb="4">
      <t>ワカヤマケン</t>
    </rPh>
    <rPh sb="4" eb="6">
      <t>トチ</t>
    </rPh>
    <rPh sb="6" eb="8">
      <t>カイハツ</t>
    </rPh>
    <rPh sb="8" eb="10">
      <t>コウシャ</t>
    </rPh>
    <phoneticPr fontId="16"/>
  </si>
  <si>
    <t>和歌山県住宅供給公社</t>
    <rPh sb="0" eb="4">
      <t>ワカヤマケン</t>
    </rPh>
    <rPh sb="4" eb="6">
      <t>ジュウタク</t>
    </rPh>
    <rPh sb="6" eb="8">
      <t>キョウキュウ</t>
    </rPh>
    <rPh sb="8" eb="10">
      <t>コウシャ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</si>
</sst>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21" fillId="0" borderId="0" xfId="1" applyFont="1" applyFill="1" applyBorder="1" applyAlignment="1" applyProtection="1">
      <alignment horizontal="right" vertical="center"/>
      <protection locked="0"/>
    </xf>
    <xf numFmtId="41" fontId="22" fillId="0" borderId="0" xfId="0" applyNumberFormat="1" applyFont="1" applyAlignment="1">
      <alignment vertical="center"/>
    </xf>
    <xf numFmtId="10" fontId="22" fillId="0" borderId="0" xfId="0" applyNumberFormat="1" applyFont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0" fillId="0" borderId="10" xfId="1" applyNumberFormat="1" applyFont="1" applyFill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0" quotePrefix="1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7" sqref="D17:E1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259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59"/>
      <c r="F7" s="49" t="s">
        <v>232</v>
      </c>
      <c r="G7" s="49"/>
      <c r="H7" s="49" t="s">
        <v>233</v>
      </c>
      <c r="I7" s="50" t="s">
        <v>21</v>
      </c>
    </row>
    <row r="8" spans="1:11" ht="17.100000000000001" customHeight="1">
      <c r="A8" s="19"/>
      <c r="B8" s="20"/>
      <c r="C8" s="20"/>
      <c r="D8" s="20"/>
      <c r="E8" s="60"/>
      <c r="F8" s="52" t="s">
        <v>90</v>
      </c>
      <c r="G8" s="52" t="s">
        <v>2</v>
      </c>
      <c r="H8" s="66" t="s">
        <v>249</v>
      </c>
      <c r="I8" s="53"/>
    </row>
    <row r="9" spans="1:11" ht="18" customHeight="1">
      <c r="A9" s="103" t="s">
        <v>87</v>
      </c>
      <c r="B9" s="103" t="s">
        <v>89</v>
      </c>
      <c r="C9" s="61" t="s">
        <v>3</v>
      </c>
      <c r="D9" s="54"/>
      <c r="E9" s="54"/>
      <c r="F9" s="87">
        <v>116788.2</v>
      </c>
      <c r="G9" s="56">
        <f>F9/$F$27*100</f>
        <v>19.841677116228347</v>
      </c>
      <c r="H9" s="55">
        <v>110431</v>
      </c>
      <c r="I9" s="56">
        <f>(F9/H9-1)*100</f>
        <v>5.7567168639240718</v>
      </c>
      <c r="K9" s="25"/>
    </row>
    <row r="10" spans="1:11" ht="18" customHeight="1">
      <c r="A10" s="103"/>
      <c r="B10" s="103"/>
      <c r="C10" s="63"/>
      <c r="D10" s="65" t="s">
        <v>22</v>
      </c>
      <c r="E10" s="54"/>
      <c r="F10" s="87">
        <v>32869</v>
      </c>
      <c r="G10" s="56">
        <f t="shared" ref="G10:G26" si="0">F10/$F$27*100</f>
        <v>5.584263522627368</v>
      </c>
      <c r="H10" s="55">
        <v>31084</v>
      </c>
      <c r="I10" s="56">
        <f t="shared" ref="I10:I27" si="1">(F10/H10-1)*100</f>
        <v>5.7425041822159351</v>
      </c>
    </row>
    <row r="11" spans="1:11" ht="18" customHeight="1">
      <c r="A11" s="103"/>
      <c r="B11" s="103"/>
      <c r="C11" s="63"/>
      <c r="D11" s="63"/>
      <c r="E11" s="48" t="s">
        <v>23</v>
      </c>
      <c r="F11" s="87">
        <v>26724</v>
      </c>
      <c r="G11" s="56">
        <f t="shared" si="0"/>
        <v>4.5402615953845196</v>
      </c>
      <c r="H11" s="55">
        <v>25628</v>
      </c>
      <c r="I11" s="56">
        <f t="shared" si="1"/>
        <v>4.2765724988294007</v>
      </c>
    </row>
    <row r="12" spans="1:11" ht="18" customHeight="1">
      <c r="A12" s="103"/>
      <c r="B12" s="103"/>
      <c r="C12" s="63"/>
      <c r="D12" s="63"/>
      <c r="E12" s="48" t="s">
        <v>24</v>
      </c>
      <c r="F12" s="87">
        <v>1050</v>
      </c>
      <c r="G12" s="56">
        <f t="shared" si="0"/>
        <v>0.17838926340195127</v>
      </c>
      <c r="H12" s="55">
        <v>596</v>
      </c>
      <c r="I12" s="56">
        <f t="shared" si="1"/>
        <v>76.174496644295303</v>
      </c>
    </row>
    <row r="13" spans="1:11" ht="18" customHeight="1">
      <c r="A13" s="103"/>
      <c r="B13" s="103"/>
      <c r="C13" s="63"/>
      <c r="D13" s="64"/>
      <c r="E13" s="48" t="s">
        <v>25</v>
      </c>
      <c r="F13" s="87">
        <v>213</v>
      </c>
      <c r="G13" s="56">
        <f t="shared" si="0"/>
        <v>3.6187536290110116E-2</v>
      </c>
      <c r="H13" s="55">
        <v>249</v>
      </c>
      <c r="I13" s="56">
        <f t="shared" si="1"/>
        <v>-14.457831325301207</v>
      </c>
    </row>
    <row r="14" spans="1:11" ht="18" customHeight="1">
      <c r="A14" s="103"/>
      <c r="B14" s="103"/>
      <c r="C14" s="63"/>
      <c r="D14" s="61" t="s">
        <v>26</v>
      </c>
      <c r="E14" s="54"/>
      <c r="F14" s="87">
        <v>20639</v>
      </c>
      <c r="G14" s="56">
        <f t="shared" si="0"/>
        <v>3.5064533403360687</v>
      </c>
      <c r="H14" s="55">
        <v>15749</v>
      </c>
      <c r="I14" s="56">
        <f t="shared" si="1"/>
        <v>31.049590450187313</v>
      </c>
    </row>
    <row r="15" spans="1:11" ht="18" customHeight="1">
      <c r="A15" s="103"/>
      <c r="B15" s="103"/>
      <c r="C15" s="63"/>
      <c r="D15" s="63"/>
      <c r="E15" s="48" t="s">
        <v>27</v>
      </c>
      <c r="F15" s="87">
        <v>1191</v>
      </c>
      <c r="G15" s="56">
        <f t="shared" si="0"/>
        <v>0.20234439305878474</v>
      </c>
      <c r="H15" s="55">
        <v>909</v>
      </c>
      <c r="I15" s="56">
        <f t="shared" si="1"/>
        <v>31.023102310231021</v>
      </c>
    </row>
    <row r="16" spans="1:11" ht="18" customHeight="1">
      <c r="A16" s="103"/>
      <c r="B16" s="103"/>
      <c r="C16" s="63"/>
      <c r="D16" s="64"/>
      <c r="E16" s="48" t="s">
        <v>28</v>
      </c>
      <c r="F16" s="87">
        <v>19448</v>
      </c>
      <c r="G16" s="56">
        <f t="shared" si="0"/>
        <v>3.3041089472772844</v>
      </c>
      <c r="H16" s="55">
        <v>14840</v>
      </c>
      <c r="I16" s="56">
        <f t="shared" si="1"/>
        <v>31.051212938005392</v>
      </c>
      <c r="K16" s="26"/>
    </row>
    <row r="17" spans="1:26" ht="18" customHeight="1">
      <c r="A17" s="103"/>
      <c r="B17" s="103"/>
      <c r="C17" s="63"/>
      <c r="D17" s="104" t="s">
        <v>29</v>
      </c>
      <c r="E17" s="105"/>
      <c r="F17" s="87">
        <v>21118</v>
      </c>
      <c r="G17" s="56">
        <f t="shared" si="0"/>
        <v>3.587832823354673</v>
      </c>
      <c r="H17" s="55">
        <v>22649</v>
      </c>
      <c r="I17" s="56">
        <f t="shared" si="1"/>
        <v>-6.7596803390878151</v>
      </c>
    </row>
    <row r="18" spans="1:26" ht="18" customHeight="1">
      <c r="A18" s="103"/>
      <c r="B18" s="103"/>
      <c r="C18" s="63"/>
      <c r="D18" s="104" t="s">
        <v>93</v>
      </c>
      <c r="E18" s="106"/>
      <c r="F18" s="87">
        <v>1721</v>
      </c>
      <c r="G18" s="56">
        <f t="shared" si="0"/>
        <v>0.29238849744262685</v>
      </c>
      <c r="H18" s="55">
        <v>1641</v>
      </c>
      <c r="I18" s="56">
        <f t="shared" si="1"/>
        <v>4.8750761730651959</v>
      </c>
    </row>
    <row r="19" spans="1:26" ht="18" customHeight="1">
      <c r="A19" s="103"/>
      <c r="B19" s="103"/>
      <c r="C19" s="62"/>
      <c r="D19" s="104" t="s">
        <v>94</v>
      </c>
      <c r="E19" s="106"/>
      <c r="F19" s="99">
        <v>0</v>
      </c>
      <c r="G19" s="56">
        <f t="shared" si="0"/>
        <v>0</v>
      </c>
      <c r="H19" s="55">
        <v>0</v>
      </c>
      <c r="I19" s="56">
        <v>0</v>
      </c>
      <c r="Z19" s="2" t="s">
        <v>95</v>
      </c>
    </row>
    <row r="20" spans="1:26" ht="18" customHeight="1">
      <c r="A20" s="103"/>
      <c r="B20" s="103"/>
      <c r="C20" s="54" t="s">
        <v>4</v>
      </c>
      <c r="D20" s="54"/>
      <c r="E20" s="54"/>
      <c r="F20" s="87">
        <v>17841</v>
      </c>
      <c r="G20" s="56">
        <f t="shared" si="0"/>
        <v>3.0310884270040122</v>
      </c>
      <c r="H20" s="87">
        <v>12503</v>
      </c>
      <c r="I20" s="56">
        <f t="shared" si="1"/>
        <v>42.693753499160202</v>
      </c>
    </row>
    <row r="21" spans="1:26" ht="18" customHeight="1">
      <c r="A21" s="103"/>
      <c r="B21" s="103"/>
      <c r="C21" s="54" t="s">
        <v>5</v>
      </c>
      <c r="D21" s="54"/>
      <c r="E21" s="54"/>
      <c r="F21" s="87">
        <v>178900</v>
      </c>
      <c r="G21" s="56">
        <f t="shared" si="0"/>
        <v>30.394132592961032</v>
      </c>
      <c r="H21" s="87">
        <v>170100</v>
      </c>
      <c r="I21" s="56">
        <f t="shared" si="1"/>
        <v>5.1734273956496102</v>
      </c>
    </row>
    <row r="22" spans="1:26" ht="18" customHeight="1">
      <c r="A22" s="103"/>
      <c r="B22" s="103"/>
      <c r="C22" s="54" t="s">
        <v>30</v>
      </c>
      <c r="D22" s="54"/>
      <c r="E22" s="54"/>
      <c r="F22" s="87">
        <v>6000.7879999999996</v>
      </c>
      <c r="G22" s="56">
        <f t="shared" si="0"/>
        <v>1.0195010963345412</v>
      </c>
      <c r="H22" s="87">
        <v>5995</v>
      </c>
      <c r="I22" s="56">
        <f t="shared" si="1"/>
        <v>9.6547122602164137E-2</v>
      </c>
    </row>
    <row r="23" spans="1:26" ht="18" customHeight="1">
      <c r="A23" s="103"/>
      <c r="B23" s="103"/>
      <c r="C23" s="54" t="s">
        <v>6</v>
      </c>
      <c r="D23" s="54"/>
      <c r="E23" s="54"/>
      <c r="F23" s="87">
        <v>105514.194</v>
      </c>
      <c r="G23" s="56">
        <f t="shared" si="0"/>
        <v>17.926285091533895</v>
      </c>
      <c r="H23" s="87">
        <v>92453</v>
      </c>
      <c r="I23" s="56">
        <f t="shared" si="1"/>
        <v>14.127387970103733</v>
      </c>
    </row>
    <row r="24" spans="1:26" ht="18" customHeight="1">
      <c r="A24" s="103"/>
      <c r="B24" s="103"/>
      <c r="C24" s="54" t="s">
        <v>31</v>
      </c>
      <c r="D24" s="54"/>
      <c r="E24" s="54"/>
      <c r="F24" s="87">
        <v>2276.5610000000001</v>
      </c>
      <c r="G24" s="56">
        <f t="shared" si="0"/>
        <v>0.38677527607581869</v>
      </c>
      <c r="H24" s="87">
        <v>2751</v>
      </c>
      <c r="I24" s="56">
        <f t="shared" si="1"/>
        <v>-17.24605597964376</v>
      </c>
    </row>
    <row r="25" spans="1:26" ht="18" customHeight="1">
      <c r="A25" s="103"/>
      <c r="B25" s="103"/>
      <c r="C25" s="54" t="s">
        <v>7</v>
      </c>
      <c r="D25" s="54"/>
      <c r="E25" s="54"/>
      <c r="F25" s="87">
        <v>65826.100000000006</v>
      </c>
      <c r="G25" s="56">
        <f t="shared" si="0"/>
        <v>11.183494753926844</v>
      </c>
      <c r="H25" s="87">
        <v>84926.2</v>
      </c>
      <c r="I25" s="56">
        <f t="shared" si="1"/>
        <v>-22.490232696152646</v>
      </c>
    </row>
    <row r="26" spans="1:26" ht="18" customHeight="1">
      <c r="A26" s="103"/>
      <c r="B26" s="103"/>
      <c r="C26" s="54" t="s">
        <v>8</v>
      </c>
      <c r="D26" s="54"/>
      <c r="E26" s="54"/>
      <c r="F26" s="87">
        <v>95453.603000000003</v>
      </c>
      <c r="G26" s="56">
        <f t="shared" si="0"/>
        <v>16.217045645935514</v>
      </c>
      <c r="H26" s="87">
        <v>117892</v>
      </c>
      <c r="I26" s="56">
        <f t="shared" si="1"/>
        <v>-19.033010721677467</v>
      </c>
    </row>
    <row r="27" spans="1:26" ht="18" customHeight="1">
      <c r="A27" s="103"/>
      <c r="B27" s="103"/>
      <c r="C27" s="54" t="s">
        <v>9</v>
      </c>
      <c r="D27" s="54"/>
      <c r="E27" s="54"/>
      <c r="F27" s="87">
        <f>SUM(F9,F20:F26)</f>
        <v>588600.446</v>
      </c>
      <c r="G27" s="56">
        <f>F27/$F$27*100</f>
        <v>100</v>
      </c>
      <c r="H27" s="87">
        <f>SUM(H9,H20:H26)</f>
        <v>597051.19999999995</v>
      </c>
      <c r="I27" s="56">
        <f t="shared" si="1"/>
        <v>-1.4154152943667064</v>
      </c>
    </row>
    <row r="28" spans="1:26" ht="18" customHeight="1">
      <c r="A28" s="103"/>
      <c r="B28" s="103" t="s">
        <v>88</v>
      </c>
      <c r="C28" s="61" t="s">
        <v>10</v>
      </c>
      <c r="D28" s="54"/>
      <c r="E28" s="54"/>
      <c r="F28" s="87">
        <v>225025</v>
      </c>
      <c r="G28" s="56">
        <f>F28/$F$45*100</f>
        <v>38.230547060822289</v>
      </c>
      <c r="H28" s="87">
        <v>229636</v>
      </c>
      <c r="I28" s="56">
        <f>(F28/H28-1)*100</f>
        <v>-2.007960424323707</v>
      </c>
    </row>
    <row r="29" spans="1:26" ht="18" customHeight="1">
      <c r="A29" s="103"/>
      <c r="B29" s="103"/>
      <c r="C29" s="63"/>
      <c r="D29" s="54" t="s">
        <v>11</v>
      </c>
      <c r="E29" s="54"/>
      <c r="F29" s="87">
        <v>135626.13200000001</v>
      </c>
      <c r="G29" s="56">
        <f t="shared" ref="G29:G44" si="2">F29/$F$45*100</f>
        <v>23.042156303092085</v>
      </c>
      <c r="H29" s="87">
        <v>136348</v>
      </c>
      <c r="I29" s="56">
        <f t="shared" ref="I29:I45" si="3">(F29/H29-1)*100</f>
        <v>-0.52943057470589139</v>
      </c>
    </row>
    <row r="30" spans="1:26" ht="18" customHeight="1">
      <c r="A30" s="103"/>
      <c r="B30" s="103"/>
      <c r="C30" s="63"/>
      <c r="D30" s="54" t="s">
        <v>32</v>
      </c>
      <c r="E30" s="54"/>
      <c r="F30" s="87">
        <v>19414.202000000001</v>
      </c>
      <c r="G30" s="56">
        <f t="shared" si="2"/>
        <v>3.2983693510023788</v>
      </c>
      <c r="H30" s="87">
        <v>19055</v>
      </c>
      <c r="I30" s="56">
        <f t="shared" si="3"/>
        <v>1.8850800314877958</v>
      </c>
    </row>
    <row r="31" spans="1:26" ht="18" customHeight="1">
      <c r="A31" s="103"/>
      <c r="B31" s="103"/>
      <c r="C31" s="62"/>
      <c r="D31" s="54" t="s">
        <v>12</v>
      </c>
      <c r="E31" s="54"/>
      <c r="F31" s="87">
        <v>69984.304000000004</v>
      </c>
      <c r="G31" s="56">
        <f t="shared" si="2"/>
        <v>11.889959904858987</v>
      </c>
      <c r="H31" s="87">
        <v>74233</v>
      </c>
      <c r="I31" s="56">
        <f t="shared" si="3"/>
        <v>-5.7234599167486078</v>
      </c>
    </row>
    <row r="32" spans="1:26" ht="18" customHeight="1">
      <c r="A32" s="103"/>
      <c r="B32" s="103"/>
      <c r="C32" s="61" t="s">
        <v>13</v>
      </c>
      <c r="D32" s="54"/>
      <c r="E32" s="54"/>
      <c r="F32" s="87">
        <v>259007</v>
      </c>
      <c r="G32" s="56">
        <f t="shared" si="2"/>
        <v>44.003907577302073</v>
      </c>
      <c r="H32" s="87">
        <v>258259</v>
      </c>
      <c r="I32" s="56">
        <f t="shared" si="3"/>
        <v>0.28963172629028477</v>
      </c>
    </row>
    <row r="33" spans="1:9" ht="18" customHeight="1">
      <c r="A33" s="103"/>
      <c r="B33" s="103"/>
      <c r="C33" s="63"/>
      <c r="D33" s="54" t="s">
        <v>14</v>
      </c>
      <c r="E33" s="54"/>
      <c r="F33" s="87">
        <v>20498.32</v>
      </c>
      <c r="G33" s="56">
        <f t="shared" si="2"/>
        <v>3.4825552157662245</v>
      </c>
      <c r="H33" s="87">
        <v>17550</v>
      </c>
      <c r="I33" s="56">
        <f t="shared" si="3"/>
        <v>16.799544159544165</v>
      </c>
    </row>
    <row r="34" spans="1:9" ht="18" customHeight="1">
      <c r="A34" s="103"/>
      <c r="B34" s="103"/>
      <c r="C34" s="63"/>
      <c r="D34" s="54" t="s">
        <v>33</v>
      </c>
      <c r="E34" s="54"/>
      <c r="F34" s="87">
        <v>4180.2650000000003</v>
      </c>
      <c r="G34" s="56">
        <f t="shared" si="2"/>
        <v>0.71020472307169558</v>
      </c>
      <c r="H34" s="87">
        <v>4134</v>
      </c>
      <c r="I34" s="56">
        <f t="shared" si="3"/>
        <v>1.1191340106434522</v>
      </c>
    </row>
    <row r="35" spans="1:9" ht="18" customHeight="1">
      <c r="A35" s="103"/>
      <c r="B35" s="103"/>
      <c r="C35" s="63"/>
      <c r="D35" s="54" t="s">
        <v>34</v>
      </c>
      <c r="E35" s="54"/>
      <c r="F35" s="87">
        <v>142569.37299999999</v>
      </c>
      <c r="G35" s="56">
        <f t="shared" si="2"/>
        <v>24.221775908936458</v>
      </c>
      <c r="H35" s="87">
        <v>129301</v>
      </c>
      <c r="I35" s="56">
        <f t="shared" si="3"/>
        <v>10.261616692832987</v>
      </c>
    </row>
    <row r="36" spans="1:9" ht="18" customHeight="1">
      <c r="A36" s="103"/>
      <c r="B36" s="103"/>
      <c r="C36" s="63"/>
      <c r="D36" s="54" t="s">
        <v>35</v>
      </c>
      <c r="E36" s="54"/>
      <c r="F36" s="87">
        <v>6808.384</v>
      </c>
      <c r="G36" s="56">
        <f t="shared" si="2"/>
        <v>1.1567081209650019</v>
      </c>
      <c r="H36" s="87">
        <v>6593</v>
      </c>
      <c r="I36" s="56">
        <f t="shared" si="3"/>
        <v>3.2668587896253598</v>
      </c>
    </row>
    <row r="37" spans="1:9" ht="18" customHeight="1">
      <c r="A37" s="103"/>
      <c r="B37" s="103"/>
      <c r="C37" s="63"/>
      <c r="D37" s="54" t="s">
        <v>15</v>
      </c>
      <c r="E37" s="54"/>
      <c r="F37" s="87">
        <v>2589.732</v>
      </c>
      <c r="G37" s="56">
        <f t="shared" si="2"/>
        <v>0.43998165137614681</v>
      </c>
      <c r="H37" s="87">
        <v>2453</v>
      </c>
      <c r="I37" s="56">
        <f t="shared" si="3"/>
        <v>5.5740725642070998</v>
      </c>
    </row>
    <row r="38" spans="1:9" ht="18" customHeight="1">
      <c r="A38" s="103"/>
      <c r="B38" s="103"/>
      <c r="C38" s="62"/>
      <c r="D38" s="54" t="s">
        <v>36</v>
      </c>
      <c r="E38" s="54"/>
      <c r="F38" s="87">
        <v>82160.668000000005</v>
      </c>
      <c r="G38" s="56">
        <f t="shared" si="2"/>
        <v>13.958659191301395</v>
      </c>
      <c r="H38" s="55">
        <v>98028</v>
      </c>
      <c r="I38" s="56">
        <f t="shared" si="3"/>
        <v>-16.186530379075357</v>
      </c>
    </row>
    <row r="39" spans="1:9" ht="18" customHeight="1">
      <c r="A39" s="103"/>
      <c r="B39" s="103"/>
      <c r="C39" s="61" t="s">
        <v>16</v>
      </c>
      <c r="D39" s="54"/>
      <c r="E39" s="54"/>
      <c r="F39" s="87">
        <v>104568</v>
      </c>
      <c r="G39" s="56">
        <f t="shared" si="2"/>
        <v>17.765545361875638</v>
      </c>
      <c r="H39" s="55">
        <v>109156</v>
      </c>
      <c r="I39" s="56">
        <f t="shared" si="3"/>
        <v>-4.2031587819267857</v>
      </c>
    </row>
    <row r="40" spans="1:9" ht="18" customHeight="1">
      <c r="A40" s="103"/>
      <c r="B40" s="103"/>
      <c r="C40" s="63"/>
      <c r="D40" s="61" t="s">
        <v>17</v>
      </c>
      <c r="E40" s="54"/>
      <c r="F40" s="87">
        <v>97523</v>
      </c>
      <c r="G40" s="56">
        <f t="shared" si="2"/>
        <v>16.568637444784233</v>
      </c>
      <c r="H40" s="55">
        <v>99912</v>
      </c>
      <c r="I40" s="56">
        <f t="shared" si="3"/>
        <v>-2.3911041716710657</v>
      </c>
    </row>
    <row r="41" spans="1:9" ht="18" customHeight="1">
      <c r="A41" s="103"/>
      <c r="B41" s="103"/>
      <c r="C41" s="63"/>
      <c r="D41" s="63"/>
      <c r="E41" s="57" t="s">
        <v>91</v>
      </c>
      <c r="F41" s="87">
        <v>71698.864000000001</v>
      </c>
      <c r="G41" s="56">
        <f t="shared" si="2"/>
        <v>12.181254502208631</v>
      </c>
      <c r="H41" s="55">
        <v>73011</v>
      </c>
      <c r="I41" s="58">
        <f t="shared" si="3"/>
        <v>-1.7971757680349532</v>
      </c>
    </row>
    <row r="42" spans="1:9" ht="18" customHeight="1">
      <c r="A42" s="103"/>
      <c r="B42" s="103"/>
      <c r="C42" s="63"/>
      <c r="D42" s="62"/>
      <c r="E42" s="48" t="s">
        <v>37</v>
      </c>
      <c r="F42" s="87">
        <v>25824.447</v>
      </c>
      <c r="G42" s="56">
        <f t="shared" si="2"/>
        <v>4.3874357798165144</v>
      </c>
      <c r="H42" s="55">
        <v>26901</v>
      </c>
      <c r="I42" s="58">
        <f t="shared" si="3"/>
        <v>-4.0019069923051154</v>
      </c>
    </row>
    <row r="43" spans="1:9" ht="18" customHeight="1">
      <c r="A43" s="103"/>
      <c r="B43" s="103"/>
      <c r="C43" s="63"/>
      <c r="D43" s="54" t="s">
        <v>38</v>
      </c>
      <c r="E43" s="54"/>
      <c r="F43" s="87">
        <v>7044.8090000000002</v>
      </c>
      <c r="G43" s="56">
        <f t="shared" si="2"/>
        <v>1.1968754672103297</v>
      </c>
      <c r="H43" s="87">
        <v>9244</v>
      </c>
      <c r="I43" s="58">
        <f t="shared" si="3"/>
        <v>-23.790469493725652</v>
      </c>
    </row>
    <row r="44" spans="1:9" ht="18" customHeight="1">
      <c r="A44" s="103"/>
      <c r="B44" s="103"/>
      <c r="C44" s="62"/>
      <c r="D44" s="54" t="s">
        <v>39</v>
      </c>
      <c r="E44" s="54"/>
      <c r="F44" s="55">
        <v>0</v>
      </c>
      <c r="G44" s="56">
        <f t="shared" si="2"/>
        <v>0</v>
      </c>
      <c r="H44" s="55">
        <v>0</v>
      </c>
      <c r="I44" s="56">
        <v>0</v>
      </c>
    </row>
    <row r="45" spans="1:9" ht="18" customHeight="1">
      <c r="A45" s="103"/>
      <c r="B45" s="103"/>
      <c r="C45" s="48" t="s">
        <v>18</v>
      </c>
      <c r="D45" s="48"/>
      <c r="E45" s="48"/>
      <c r="F45" s="55">
        <f>SUM(F28,F32,F39)</f>
        <v>588600</v>
      </c>
      <c r="G45" s="56">
        <f>F45/$F$45*100</f>
        <v>100</v>
      </c>
      <c r="H45" s="55">
        <f>SUM(H28,H32,H39)</f>
        <v>597051</v>
      </c>
      <c r="I45" s="56">
        <f t="shared" si="3"/>
        <v>-1.4154569710125298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L10" sqref="L10"/>
      <selection pane="topRight" activeCell="L10" sqref="L10"/>
      <selection pane="bottomLeft" activeCell="L10" sqref="L10"/>
      <selection pane="bottomRight" activeCell="Q27" sqref="Q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2" t="s">
        <v>259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13" t="s">
        <v>48</v>
      </c>
      <c r="B6" s="114"/>
      <c r="C6" s="114"/>
      <c r="D6" s="114"/>
      <c r="E6" s="114"/>
      <c r="F6" s="109" t="s">
        <v>252</v>
      </c>
      <c r="G6" s="109"/>
      <c r="H6" s="109" t="s">
        <v>253</v>
      </c>
      <c r="I6" s="109"/>
      <c r="J6" s="109" t="s">
        <v>254</v>
      </c>
      <c r="K6" s="109"/>
      <c r="L6" s="109" t="s">
        <v>255</v>
      </c>
      <c r="M6" s="109"/>
      <c r="N6" s="109" t="s">
        <v>256</v>
      </c>
      <c r="O6" s="109"/>
    </row>
    <row r="7" spans="1:25" ht="15.95" customHeight="1">
      <c r="A7" s="114"/>
      <c r="B7" s="114"/>
      <c r="C7" s="114"/>
      <c r="D7" s="114"/>
      <c r="E7" s="114"/>
      <c r="F7" s="52" t="s">
        <v>234</v>
      </c>
      <c r="G7" s="66" t="s">
        <v>233</v>
      </c>
      <c r="H7" s="52" t="s">
        <v>234</v>
      </c>
      <c r="I7" s="66" t="s">
        <v>233</v>
      </c>
      <c r="J7" s="52" t="s">
        <v>234</v>
      </c>
      <c r="K7" s="66" t="s">
        <v>233</v>
      </c>
      <c r="L7" s="52" t="s">
        <v>234</v>
      </c>
      <c r="M7" s="66" t="s">
        <v>233</v>
      </c>
      <c r="N7" s="52" t="s">
        <v>234</v>
      </c>
      <c r="O7" s="66" t="s">
        <v>233</v>
      </c>
    </row>
    <row r="8" spans="1:25" ht="15.95" customHeight="1">
      <c r="A8" s="111" t="s">
        <v>82</v>
      </c>
      <c r="B8" s="61" t="s">
        <v>49</v>
      </c>
      <c r="C8" s="54"/>
      <c r="D8" s="54"/>
      <c r="E8" s="67" t="s">
        <v>40</v>
      </c>
      <c r="F8" s="87">
        <v>824</v>
      </c>
      <c r="G8" s="87">
        <v>823</v>
      </c>
      <c r="H8" s="87">
        <v>285</v>
      </c>
      <c r="I8" s="87">
        <v>325</v>
      </c>
      <c r="J8" s="87">
        <v>185</v>
      </c>
      <c r="K8" s="87">
        <v>69</v>
      </c>
      <c r="L8" s="87">
        <v>2250</v>
      </c>
      <c r="M8" s="87">
        <v>2236</v>
      </c>
      <c r="N8" s="87">
        <v>2762</v>
      </c>
      <c r="O8" s="87">
        <v>2875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1"/>
      <c r="B9" s="63"/>
      <c r="C9" s="54" t="s">
        <v>50</v>
      </c>
      <c r="D9" s="54"/>
      <c r="E9" s="67" t="s">
        <v>41</v>
      </c>
      <c r="F9" s="87">
        <v>824</v>
      </c>
      <c r="G9" s="87">
        <v>808</v>
      </c>
      <c r="H9" s="87">
        <v>285</v>
      </c>
      <c r="I9" s="87">
        <v>325</v>
      </c>
      <c r="J9" s="87">
        <v>185</v>
      </c>
      <c r="K9" s="87">
        <v>69</v>
      </c>
      <c r="L9" s="87">
        <v>2250</v>
      </c>
      <c r="M9" s="87">
        <v>2236</v>
      </c>
      <c r="N9" s="87">
        <v>2762</v>
      </c>
      <c r="O9" s="87">
        <v>2875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1"/>
      <c r="B10" s="62"/>
      <c r="C10" s="54" t="s">
        <v>51</v>
      </c>
      <c r="D10" s="54"/>
      <c r="E10" s="67" t="s">
        <v>42</v>
      </c>
      <c r="F10" s="87">
        <v>1E-3</v>
      </c>
      <c r="G10" s="87">
        <v>15</v>
      </c>
      <c r="H10" s="87">
        <v>0</v>
      </c>
      <c r="I10" s="87">
        <v>0</v>
      </c>
      <c r="J10" s="102">
        <v>0</v>
      </c>
      <c r="K10" s="102">
        <v>0</v>
      </c>
      <c r="L10" s="100">
        <v>0</v>
      </c>
      <c r="M10" s="87">
        <v>0</v>
      </c>
      <c r="N10" s="87">
        <v>0</v>
      </c>
      <c r="O10" s="8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1"/>
      <c r="B11" s="61" t="s">
        <v>52</v>
      </c>
      <c r="C11" s="54"/>
      <c r="D11" s="54"/>
      <c r="E11" s="67" t="s">
        <v>43</v>
      </c>
      <c r="F11" s="87">
        <v>803</v>
      </c>
      <c r="G11" s="87">
        <v>795</v>
      </c>
      <c r="H11" s="87">
        <v>99</v>
      </c>
      <c r="I11" s="87">
        <v>167</v>
      </c>
      <c r="J11" s="87">
        <v>137</v>
      </c>
      <c r="K11" s="87">
        <v>16</v>
      </c>
      <c r="L11" s="87">
        <v>2044</v>
      </c>
      <c r="M11" s="87">
        <v>2046</v>
      </c>
      <c r="N11" s="87">
        <v>2762</v>
      </c>
      <c r="O11" s="87">
        <v>2875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1"/>
      <c r="B12" s="63"/>
      <c r="C12" s="54" t="s">
        <v>53</v>
      </c>
      <c r="D12" s="54"/>
      <c r="E12" s="67" t="s">
        <v>44</v>
      </c>
      <c r="F12" s="87">
        <v>803</v>
      </c>
      <c r="G12" s="87">
        <v>779</v>
      </c>
      <c r="H12" s="87">
        <v>99</v>
      </c>
      <c r="I12" s="87">
        <v>167</v>
      </c>
      <c r="J12" s="87">
        <v>137</v>
      </c>
      <c r="K12" s="87">
        <v>16</v>
      </c>
      <c r="L12" s="87">
        <v>2044</v>
      </c>
      <c r="M12" s="87">
        <v>2046</v>
      </c>
      <c r="N12" s="87">
        <v>2762</v>
      </c>
      <c r="O12" s="87">
        <v>2875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1"/>
      <c r="B13" s="62"/>
      <c r="C13" s="54" t="s">
        <v>54</v>
      </c>
      <c r="D13" s="54"/>
      <c r="E13" s="67" t="s">
        <v>45</v>
      </c>
      <c r="F13" s="87">
        <v>1.4E-2</v>
      </c>
      <c r="G13" s="87">
        <v>16</v>
      </c>
      <c r="H13" s="102">
        <v>0</v>
      </c>
      <c r="I13" s="102">
        <v>0</v>
      </c>
      <c r="J13" s="102">
        <v>0</v>
      </c>
      <c r="K13" s="102">
        <v>0</v>
      </c>
      <c r="L13" s="87">
        <v>0</v>
      </c>
      <c r="M13" s="87">
        <v>0</v>
      </c>
      <c r="N13" s="87">
        <v>0</v>
      </c>
      <c r="O13" s="8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1"/>
      <c r="B14" s="54" t="s">
        <v>55</v>
      </c>
      <c r="C14" s="54"/>
      <c r="D14" s="54"/>
      <c r="E14" s="67" t="s">
        <v>96</v>
      </c>
      <c r="F14" s="87">
        <f t="shared" ref="F14:M15" si="0">F9-F12</f>
        <v>21</v>
      </c>
      <c r="G14" s="87">
        <f t="shared" si="0"/>
        <v>29</v>
      </c>
      <c r="H14" s="87">
        <f t="shared" si="0"/>
        <v>186</v>
      </c>
      <c r="I14" s="87">
        <f t="shared" si="0"/>
        <v>158</v>
      </c>
      <c r="J14" s="87">
        <f t="shared" si="0"/>
        <v>48</v>
      </c>
      <c r="K14" s="87">
        <f t="shared" si="0"/>
        <v>53</v>
      </c>
      <c r="L14" s="87">
        <f>L9-L12</f>
        <v>206</v>
      </c>
      <c r="M14" s="87">
        <v>190</v>
      </c>
      <c r="N14" s="87">
        <f t="shared" ref="N14:N15" si="1">N9-N12</f>
        <v>0</v>
      </c>
      <c r="O14" s="87"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1"/>
      <c r="B15" s="54" t="s">
        <v>56</v>
      </c>
      <c r="C15" s="54"/>
      <c r="D15" s="54"/>
      <c r="E15" s="67" t="s">
        <v>97</v>
      </c>
      <c r="F15" s="87">
        <f t="shared" si="0"/>
        <v>-1.3000000000000001E-2</v>
      </c>
      <c r="G15" s="87">
        <f t="shared" si="0"/>
        <v>-1</v>
      </c>
      <c r="H15" s="87">
        <f t="shared" si="0"/>
        <v>0</v>
      </c>
      <c r="I15" s="87">
        <f t="shared" si="0"/>
        <v>0</v>
      </c>
      <c r="J15" s="87">
        <f t="shared" si="0"/>
        <v>0</v>
      </c>
      <c r="K15" s="87">
        <f t="shared" si="0"/>
        <v>0</v>
      </c>
      <c r="L15" s="87">
        <f t="shared" si="0"/>
        <v>0</v>
      </c>
      <c r="M15" s="87">
        <f t="shared" si="0"/>
        <v>0</v>
      </c>
      <c r="N15" s="87">
        <f t="shared" si="1"/>
        <v>0</v>
      </c>
      <c r="O15" s="87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1"/>
      <c r="B16" s="54" t="s">
        <v>57</v>
      </c>
      <c r="C16" s="54"/>
      <c r="D16" s="54"/>
      <c r="E16" s="67" t="s">
        <v>98</v>
      </c>
      <c r="F16" s="87">
        <f t="shared" ref="F16:K16" si="2">F8-F11</f>
        <v>21</v>
      </c>
      <c r="G16" s="87">
        <f t="shared" si="2"/>
        <v>28</v>
      </c>
      <c r="H16" s="87">
        <f t="shared" si="2"/>
        <v>186</v>
      </c>
      <c r="I16" s="87">
        <f t="shared" si="2"/>
        <v>158</v>
      </c>
      <c r="J16" s="87">
        <f t="shared" si="2"/>
        <v>48</v>
      </c>
      <c r="K16" s="87">
        <f t="shared" si="2"/>
        <v>53</v>
      </c>
      <c r="L16" s="87">
        <f>L8-L11</f>
        <v>206</v>
      </c>
      <c r="M16" s="87">
        <f t="shared" ref="M16" si="3">M8-M11</f>
        <v>190</v>
      </c>
      <c r="N16" s="87">
        <f t="shared" ref="N16" si="4">N8-N11</f>
        <v>0</v>
      </c>
      <c r="O16" s="87"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1"/>
      <c r="B17" s="54" t="s">
        <v>58</v>
      </c>
      <c r="C17" s="54"/>
      <c r="D17" s="54"/>
      <c r="E17" s="52"/>
      <c r="F17" s="87">
        <v>0</v>
      </c>
      <c r="G17" s="87">
        <v>0</v>
      </c>
      <c r="H17" s="102">
        <v>6420</v>
      </c>
      <c r="I17" s="102">
        <v>6606</v>
      </c>
      <c r="J17" s="87">
        <v>5963</v>
      </c>
      <c r="K17" s="87">
        <v>6011</v>
      </c>
      <c r="L17" s="87">
        <v>263</v>
      </c>
      <c r="M17" s="87">
        <v>470</v>
      </c>
      <c r="N17" s="102">
        <v>0</v>
      </c>
      <c r="O17" s="101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1"/>
      <c r="B18" s="54" t="s">
        <v>59</v>
      </c>
      <c r="C18" s="54"/>
      <c r="D18" s="54"/>
      <c r="E18" s="52"/>
      <c r="F18" s="101"/>
      <c r="G18" s="101"/>
      <c r="H18" s="101"/>
      <c r="I18" s="101"/>
      <c r="J18" s="101"/>
      <c r="K18" s="101"/>
      <c r="L18" s="101">
        <v>0</v>
      </c>
      <c r="M18" s="101">
        <v>0</v>
      </c>
      <c r="N18" s="101">
        <v>0</v>
      </c>
      <c r="O18" s="101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1" t="s">
        <v>83</v>
      </c>
      <c r="B19" s="61" t="s">
        <v>60</v>
      </c>
      <c r="C19" s="54"/>
      <c r="D19" s="54"/>
      <c r="E19" s="67"/>
      <c r="F19" s="87">
        <v>612</v>
      </c>
      <c r="G19" s="87">
        <v>416</v>
      </c>
      <c r="H19" s="87">
        <v>1089</v>
      </c>
      <c r="I19" s="87">
        <v>1157</v>
      </c>
      <c r="J19" s="87">
        <v>827</v>
      </c>
      <c r="K19" s="87">
        <v>0</v>
      </c>
      <c r="L19" s="87">
        <v>507</v>
      </c>
      <c r="M19" s="87">
        <v>634</v>
      </c>
      <c r="N19" s="87">
        <v>1128</v>
      </c>
      <c r="O19" s="87">
        <v>903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1"/>
      <c r="B20" s="62"/>
      <c r="C20" s="54" t="s">
        <v>61</v>
      </c>
      <c r="D20" s="54"/>
      <c r="E20" s="67"/>
      <c r="F20" s="87">
        <v>610</v>
      </c>
      <c r="G20" s="87">
        <v>416</v>
      </c>
      <c r="H20" s="87">
        <v>1089</v>
      </c>
      <c r="I20" s="87">
        <v>1157</v>
      </c>
      <c r="J20" s="87">
        <v>827</v>
      </c>
      <c r="K20" s="102">
        <v>0</v>
      </c>
      <c r="L20" s="87">
        <v>181</v>
      </c>
      <c r="M20" s="87">
        <v>214</v>
      </c>
      <c r="N20" s="87">
        <v>113</v>
      </c>
      <c r="O20" s="87">
        <v>71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1"/>
      <c r="B21" s="54" t="s">
        <v>62</v>
      </c>
      <c r="C21" s="54"/>
      <c r="D21" s="54"/>
      <c r="E21" s="67" t="s">
        <v>99</v>
      </c>
      <c r="F21" s="87">
        <v>612</v>
      </c>
      <c r="G21" s="87">
        <v>416</v>
      </c>
      <c r="H21" s="87">
        <v>1089</v>
      </c>
      <c r="I21" s="87">
        <v>1157</v>
      </c>
      <c r="J21" s="87">
        <v>827</v>
      </c>
      <c r="K21" s="87">
        <v>0</v>
      </c>
      <c r="L21" s="87">
        <v>507</v>
      </c>
      <c r="M21" s="87">
        <v>634</v>
      </c>
      <c r="N21" s="87">
        <v>1128</v>
      </c>
      <c r="O21" s="87">
        <v>903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1"/>
      <c r="B22" s="61" t="s">
        <v>63</v>
      </c>
      <c r="C22" s="54"/>
      <c r="D22" s="54"/>
      <c r="E22" s="67" t="s">
        <v>100</v>
      </c>
      <c r="F22" s="87">
        <v>1609</v>
      </c>
      <c r="G22" s="87">
        <v>930</v>
      </c>
      <c r="H22" s="87">
        <v>1323</v>
      </c>
      <c r="I22" s="87">
        <v>1451</v>
      </c>
      <c r="J22" s="87">
        <v>958</v>
      </c>
      <c r="K22" s="87">
        <v>28</v>
      </c>
      <c r="L22" s="87">
        <v>542</v>
      </c>
      <c r="M22" s="87">
        <v>634</v>
      </c>
      <c r="N22" s="87">
        <v>1128</v>
      </c>
      <c r="O22" s="87">
        <v>903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1"/>
      <c r="B23" s="62" t="s">
        <v>64</v>
      </c>
      <c r="C23" s="54" t="s">
        <v>65</v>
      </c>
      <c r="D23" s="54"/>
      <c r="E23" s="67"/>
      <c r="F23" s="87">
        <v>0</v>
      </c>
      <c r="G23" s="87">
        <v>0</v>
      </c>
      <c r="H23" s="87">
        <v>1290</v>
      </c>
      <c r="I23" s="87">
        <v>1447</v>
      </c>
      <c r="J23" s="87">
        <v>947</v>
      </c>
      <c r="K23" s="87">
        <v>0</v>
      </c>
      <c r="L23" s="87">
        <v>356</v>
      </c>
      <c r="M23" s="87">
        <v>350</v>
      </c>
      <c r="N23" s="87">
        <v>597</v>
      </c>
      <c r="O23" s="87">
        <v>595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1"/>
      <c r="B24" s="54" t="s">
        <v>101</v>
      </c>
      <c r="C24" s="54"/>
      <c r="D24" s="54"/>
      <c r="E24" s="67" t="s">
        <v>102</v>
      </c>
      <c r="F24" s="87">
        <f t="shared" ref="F24:K24" si="5">F21-F22</f>
        <v>-997</v>
      </c>
      <c r="G24" s="87">
        <f t="shared" si="5"/>
        <v>-514</v>
      </c>
      <c r="H24" s="87">
        <f t="shared" si="5"/>
        <v>-234</v>
      </c>
      <c r="I24" s="87">
        <f t="shared" si="5"/>
        <v>-294</v>
      </c>
      <c r="J24" s="87">
        <f t="shared" si="5"/>
        <v>-131</v>
      </c>
      <c r="K24" s="87">
        <f t="shared" si="5"/>
        <v>-28</v>
      </c>
      <c r="L24" s="87">
        <f>L21-L22</f>
        <v>-35</v>
      </c>
      <c r="M24" s="87">
        <f t="shared" ref="M24" si="6">M21-M22</f>
        <v>0</v>
      </c>
      <c r="N24" s="87">
        <f t="shared" ref="N24:O24" si="7">N21-N22</f>
        <v>0</v>
      </c>
      <c r="O24" s="87">
        <f t="shared" si="7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1"/>
      <c r="B25" s="61" t="s">
        <v>66</v>
      </c>
      <c r="C25" s="61"/>
      <c r="D25" s="61"/>
      <c r="E25" s="116" t="s">
        <v>103</v>
      </c>
      <c r="F25" s="107">
        <v>997</v>
      </c>
      <c r="G25" s="107">
        <v>514</v>
      </c>
      <c r="H25" s="107">
        <v>234</v>
      </c>
      <c r="I25" s="107">
        <v>294</v>
      </c>
      <c r="J25" s="107">
        <v>131</v>
      </c>
      <c r="K25" s="107">
        <v>28</v>
      </c>
      <c r="L25" s="107">
        <v>35</v>
      </c>
      <c r="M25" s="107">
        <v>0</v>
      </c>
      <c r="N25" s="107">
        <v>0</v>
      </c>
      <c r="O25" s="107"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1"/>
      <c r="B26" s="80" t="s">
        <v>67</v>
      </c>
      <c r="C26" s="80"/>
      <c r="D26" s="80"/>
      <c r="E26" s="11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1"/>
      <c r="B27" s="54" t="s">
        <v>104</v>
      </c>
      <c r="C27" s="54"/>
      <c r="D27" s="54"/>
      <c r="E27" s="67" t="s">
        <v>105</v>
      </c>
      <c r="F27" s="87">
        <f>F24+F25</f>
        <v>0</v>
      </c>
      <c r="G27" s="87">
        <f t="shared" ref="G27:M27" si="8">G24+G25</f>
        <v>0</v>
      </c>
      <c r="H27" s="87">
        <f t="shared" si="8"/>
        <v>0</v>
      </c>
      <c r="I27" s="87">
        <f t="shared" si="8"/>
        <v>0</v>
      </c>
      <c r="J27" s="87">
        <f t="shared" si="8"/>
        <v>0</v>
      </c>
      <c r="K27" s="87">
        <f t="shared" si="8"/>
        <v>0</v>
      </c>
      <c r="L27" s="87">
        <f t="shared" si="8"/>
        <v>0</v>
      </c>
      <c r="M27" s="87">
        <f t="shared" si="8"/>
        <v>0</v>
      </c>
      <c r="N27" s="87">
        <f t="shared" ref="N27:O27" si="9">N24+N25</f>
        <v>0</v>
      </c>
      <c r="O27" s="87">
        <f t="shared" si="9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5" t="s">
        <v>68</v>
      </c>
      <c r="B30" s="115"/>
      <c r="C30" s="115"/>
      <c r="D30" s="115"/>
      <c r="E30" s="115"/>
      <c r="F30" s="110" t="s">
        <v>257</v>
      </c>
      <c r="G30" s="110"/>
      <c r="H30" s="110"/>
      <c r="I30" s="110"/>
      <c r="J30" s="110"/>
      <c r="K30" s="110"/>
      <c r="L30" s="110"/>
      <c r="M30" s="110"/>
      <c r="N30" s="110"/>
      <c r="O30" s="110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5"/>
      <c r="B31" s="115"/>
      <c r="C31" s="115"/>
      <c r="D31" s="115"/>
      <c r="E31" s="115"/>
      <c r="F31" s="52" t="s">
        <v>234</v>
      </c>
      <c r="G31" s="66" t="s">
        <v>233</v>
      </c>
      <c r="H31" s="52" t="s">
        <v>234</v>
      </c>
      <c r="I31" s="66" t="s">
        <v>233</v>
      </c>
      <c r="J31" s="52" t="s">
        <v>234</v>
      </c>
      <c r="K31" s="66" t="s">
        <v>233</v>
      </c>
      <c r="L31" s="52" t="s">
        <v>234</v>
      </c>
      <c r="M31" s="66" t="s">
        <v>233</v>
      </c>
      <c r="N31" s="52" t="s">
        <v>234</v>
      </c>
      <c r="O31" s="66" t="s">
        <v>233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1" t="s">
        <v>84</v>
      </c>
      <c r="B32" s="61" t="s">
        <v>49</v>
      </c>
      <c r="C32" s="54"/>
      <c r="D32" s="54"/>
      <c r="E32" s="67" t="s">
        <v>40</v>
      </c>
      <c r="F32" s="87">
        <v>508</v>
      </c>
      <c r="G32" s="87">
        <v>510</v>
      </c>
      <c r="H32" s="55"/>
      <c r="I32" s="55"/>
      <c r="J32" s="55"/>
      <c r="K32" s="55"/>
      <c r="L32" s="55"/>
      <c r="M32" s="55"/>
      <c r="N32" s="55"/>
      <c r="O32" s="55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18"/>
      <c r="B33" s="63"/>
      <c r="C33" s="61" t="s">
        <v>69</v>
      </c>
      <c r="D33" s="54"/>
      <c r="E33" s="67"/>
      <c r="F33" s="87">
        <v>508</v>
      </c>
      <c r="G33" s="87">
        <v>510</v>
      </c>
      <c r="H33" s="55"/>
      <c r="I33" s="55"/>
      <c r="J33" s="55"/>
      <c r="K33" s="55"/>
      <c r="L33" s="55"/>
      <c r="M33" s="55"/>
      <c r="N33" s="55"/>
      <c r="O33" s="55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18"/>
      <c r="B34" s="63"/>
      <c r="C34" s="62"/>
      <c r="D34" s="54" t="s">
        <v>70</v>
      </c>
      <c r="E34" s="67"/>
      <c r="F34" s="87">
        <v>506</v>
      </c>
      <c r="G34" s="87">
        <v>508</v>
      </c>
      <c r="H34" s="55"/>
      <c r="I34" s="55"/>
      <c r="J34" s="55"/>
      <c r="K34" s="55"/>
      <c r="L34" s="55"/>
      <c r="M34" s="55"/>
      <c r="N34" s="55"/>
      <c r="O34" s="55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18"/>
      <c r="B35" s="62"/>
      <c r="C35" s="54" t="s">
        <v>71</v>
      </c>
      <c r="D35" s="54"/>
      <c r="E35" s="67"/>
      <c r="F35" s="87">
        <v>0</v>
      </c>
      <c r="G35" s="87">
        <v>0</v>
      </c>
      <c r="H35" s="55"/>
      <c r="I35" s="55"/>
      <c r="J35" s="68"/>
      <c r="K35" s="68"/>
      <c r="L35" s="55"/>
      <c r="M35" s="55"/>
      <c r="N35" s="55"/>
      <c r="O35" s="55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18"/>
      <c r="B36" s="61" t="s">
        <v>52</v>
      </c>
      <c r="C36" s="54"/>
      <c r="D36" s="54"/>
      <c r="E36" s="67" t="s">
        <v>41</v>
      </c>
      <c r="F36" s="87">
        <v>408</v>
      </c>
      <c r="G36" s="87">
        <v>406</v>
      </c>
      <c r="H36" s="55"/>
      <c r="I36" s="55"/>
      <c r="J36" s="55"/>
      <c r="K36" s="55"/>
      <c r="L36" s="55"/>
      <c r="M36" s="55"/>
      <c r="N36" s="55"/>
      <c r="O36" s="55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18"/>
      <c r="B37" s="63"/>
      <c r="C37" s="54" t="s">
        <v>72</v>
      </c>
      <c r="D37" s="54"/>
      <c r="E37" s="67"/>
      <c r="F37" s="87">
        <v>406</v>
      </c>
      <c r="G37" s="87">
        <v>403</v>
      </c>
      <c r="H37" s="55"/>
      <c r="I37" s="55"/>
      <c r="J37" s="55"/>
      <c r="K37" s="55"/>
      <c r="L37" s="55"/>
      <c r="M37" s="55"/>
      <c r="N37" s="55"/>
      <c r="O37" s="55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18"/>
      <c r="B38" s="62"/>
      <c r="C38" s="54" t="s">
        <v>73</v>
      </c>
      <c r="D38" s="54"/>
      <c r="E38" s="67"/>
      <c r="F38" s="87">
        <v>2</v>
      </c>
      <c r="G38" s="87">
        <v>3</v>
      </c>
      <c r="H38" s="55"/>
      <c r="I38" s="55"/>
      <c r="J38" s="55"/>
      <c r="K38" s="68"/>
      <c r="L38" s="55"/>
      <c r="M38" s="55"/>
      <c r="N38" s="55"/>
      <c r="O38" s="55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18"/>
      <c r="B39" s="48" t="s">
        <v>74</v>
      </c>
      <c r="C39" s="48"/>
      <c r="D39" s="48"/>
      <c r="E39" s="67" t="s">
        <v>107</v>
      </c>
      <c r="F39" s="87">
        <f>F32-F36</f>
        <v>100</v>
      </c>
      <c r="G39" s="87">
        <f t="shared" ref="G39" si="10">G32-G36</f>
        <v>104</v>
      </c>
      <c r="H39" s="55">
        <f t="shared" ref="H39:O39" si="11">H32-H36</f>
        <v>0</v>
      </c>
      <c r="I39" s="55">
        <f t="shared" si="11"/>
        <v>0</v>
      </c>
      <c r="J39" s="55">
        <f t="shared" si="11"/>
        <v>0</v>
      </c>
      <c r="K39" s="55">
        <f t="shared" si="11"/>
        <v>0</v>
      </c>
      <c r="L39" s="55">
        <f t="shared" si="11"/>
        <v>0</v>
      </c>
      <c r="M39" s="55">
        <f t="shared" si="11"/>
        <v>0</v>
      </c>
      <c r="N39" s="55">
        <f t="shared" si="11"/>
        <v>0</v>
      </c>
      <c r="O39" s="55">
        <f t="shared" si="11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1" t="s">
        <v>85</v>
      </c>
      <c r="B40" s="61" t="s">
        <v>75</v>
      </c>
      <c r="C40" s="54"/>
      <c r="D40" s="54"/>
      <c r="E40" s="67" t="s">
        <v>43</v>
      </c>
      <c r="F40" s="87">
        <v>0</v>
      </c>
      <c r="G40" s="87">
        <v>0</v>
      </c>
      <c r="H40" s="55"/>
      <c r="I40" s="55"/>
      <c r="J40" s="55"/>
      <c r="K40" s="55"/>
      <c r="L40" s="55"/>
      <c r="M40" s="55"/>
      <c r="N40" s="55"/>
      <c r="O40" s="55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2"/>
      <c r="B41" s="62"/>
      <c r="C41" s="54" t="s">
        <v>76</v>
      </c>
      <c r="D41" s="54"/>
      <c r="E41" s="67"/>
      <c r="F41" s="101">
        <v>0</v>
      </c>
      <c r="G41" s="101">
        <v>0</v>
      </c>
      <c r="H41" s="68"/>
      <c r="I41" s="68"/>
      <c r="J41" s="55"/>
      <c r="K41" s="55"/>
      <c r="L41" s="55"/>
      <c r="M41" s="55"/>
      <c r="N41" s="55"/>
      <c r="O41" s="55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2"/>
      <c r="B42" s="61" t="s">
        <v>63</v>
      </c>
      <c r="C42" s="54"/>
      <c r="D42" s="54"/>
      <c r="E42" s="67" t="s">
        <v>44</v>
      </c>
      <c r="F42" s="87">
        <v>91</v>
      </c>
      <c r="G42" s="87">
        <v>104</v>
      </c>
      <c r="H42" s="55"/>
      <c r="I42" s="55"/>
      <c r="J42" s="55"/>
      <c r="K42" s="55"/>
      <c r="L42" s="55"/>
      <c r="M42" s="55"/>
      <c r="N42" s="55"/>
      <c r="O42" s="55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2"/>
      <c r="B43" s="62"/>
      <c r="C43" s="54" t="s">
        <v>77</v>
      </c>
      <c r="D43" s="54"/>
      <c r="E43" s="67"/>
      <c r="F43" s="87">
        <v>91</v>
      </c>
      <c r="G43" s="87">
        <v>104</v>
      </c>
      <c r="H43" s="55"/>
      <c r="I43" s="55"/>
      <c r="J43" s="68"/>
      <c r="K43" s="68"/>
      <c r="L43" s="55"/>
      <c r="M43" s="55"/>
      <c r="N43" s="55"/>
      <c r="O43" s="55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2"/>
      <c r="B44" s="54" t="s">
        <v>74</v>
      </c>
      <c r="C44" s="54"/>
      <c r="D44" s="54"/>
      <c r="E44" s="67" t="s">
        <v>108</v>
      </c>
      <c r="F44" s="101">
        <f>F40-F42</f>
        <v>-91</v>
      </c>
      <c r="G44" s="101">
        <f t="shared" ref="G44" si="12">G40-G42</f>
        <v>-104</v>
      </c>
      <c r="H44" s="68">
        <f t="shared" ref="H44:O44" si="13">H40-H42</f>
        <v>0</v>
      </c>
      <c r="I44" s="68">
        <f t="shared" si="13"/>
        <v>0</v>
      </c>
      <c r="J44" s="68">
        <f t="shared" si="13"/>
        <v>0</v>
      </c>
      <c r="K44" s="68">
        <f t="shared" si="13"/>
        <v>0</v>
      </c>
      <c r="L44" s="68">
        <f t="shared" si="13"/>
        <v>0</v>
      </c>
      <c r="M44" s="68">
        <f t="shared" si="13"/>
        <v>0</v>
      </c>
      <c r="N44" s="68">
        <f t="shared" si="13"/>
        <v>0</v>
      </c>
      <c r="O44" s="68">
        <f t="shared" si="13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1" t="s">
        <v>86</v>
      </c>
      <c r="B45" s="48" t="s">
        <v>78</v>
      </c>
      <c r="C45" s="48"/>
      <c r="D45" s="48"/>
      <c r="E45" s="67" t="s">
        <v>109</v>
      </c>
      <c r="F45" s="87">
        <f>F39+F44</f>
        <v>9</v>
      </c>
      <c r="G45" s="87">
        <f t="shared" ref="G45" si="14">G39+G44</f>
        <v>0</v>
      </c>
      <c r="H45" s="55">
        <f t="shared" ref="H45:O45" si="15">H39+H44</f>
        <v>0</v>
      </c>
      <c r="I45" s="55">
        <f t="shared" si="15"/>
        <v>0</v>
      </c>
      <c r="J45" s="55">
        <f t="shared" si="15"/>
        <v>0</v>
      </c>
      <c r="K45" s="55">
        <f t="shared" si="15"/>
        <v>0</v>
      </c>
      <c r="L45" s="55">
        <f t="shared" si="15"/>
        <v>0</v>
      </c>
      <c r="M45" s="55">
        <f t="shared" si="15"/>
        <v>0</v>
      </c>
      <c r="N45" s="55">
        <f t="shared" si="15"/>
        <v>0</v>
      </c>
      <c r="O45" s="55">
        <f t="shared" si="15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2"/>
      <c r="B46" s="54" t="s">
        <v>79</v>
      </c>
      <c r="C46" s="54"/>
      <c r="D46" s="54"/>
      <c r="E46" s="54"/>
      <c r="F46" s="101">
        <v>9</v>
      </c>
      <c r="G46" s="101">
        <v>0</v>
      </c>
      <c r="H46" s="68"/>
      <c r="I46" s="68"/>
      <c r="J46" s="68"/>
      <c r="K46" s="68"/>
      <c r="L46" s="55"/>
      <c r="M46" s="55"/>
      <c r="N46" s="68"/>
      <c r="O46" s="68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2"/>
      <c r="B47" s="54" t="s">
        <v>80</v>
      </c>
      <c r="C47" s="54"/>
      <c r="D47" s="54"/>
      <c r="E47" s="54"/>
      <c r="F47" s="87">
        <v>0</v>
      </c>
      <c r="G47" s="87">
        <v>0</v>
      </c>
      <c r="H47" s="55"/>
      <c r="I47" s="55"/>
      <c r="J47" s="55"/>
      <c r="K47" s="55"/>
      <c r="L47" s="55"/>
      <c r="M47" s="55"/>
      <c r="N47" s="55"/>
      <c r="O47" s="55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2"/>
      <c r="B48" s="54" t="s">
        <v>81</v>
      </c>
      <c r="C48" s="54"/>
      <c r="D48" s="54"/>
      <c r="E48" s="54"/>
      <c r="F48" s="87">
        <v>0</v>
      </c>
      <c r="G48" s="87">
        <v>0</v>
      </c>
      <c r="H48" s="55"/>
      <c r="I48" s="55"/>
      <c r="J48" s="55"/>
      <c r="K48" s="55"/>
      <c r="L48" s="55"/>
      <c r="M48" s="55"/>
      <c r="N48" s="55"/>
      <c r="O48" s="55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0" activePane="bottomRight" state="frozen"/>
      <selection activeCell="L10" sqref="L10"/>
      <selection pane="topRight" activeCell="L10" sqref="L10"/>
      <selection pane="bottomLeft" activeCell="L10" sqref="L10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59"/>
      <c r="F7" s="49" t="s">
        <v>237</v>
      </c>
      <c r="G7" s="49"/>
      <c r="H7" s="49" t="s">
        <v>238</v>
      </c>
      <c r="I7" s="69" t="s">
        <v>21</v>
      </c>
    </row>
    <row r="8" spans="1:9" ht="17.100000000000001" customHeight="1">
      <c r="A8" s="19"/>
      <c r="B8" s="20"/>
      <c r="C8" s="20"/>
      <c r="D8" s="20"/>
      <c r="E8" s="60"/>
      <c r="F8" s="52" t="s">
        <v>250</v>
      </c>
      <c r="G8" s="52" t="s">
        <v>2</v>
      </c>
      <c r="H8" s="52" t="s">
        <v>250</v>
      </c>
      <c r="I8" s="53"/>
    </row>
    <row r="9" spans="1:9" ht="18" customHeight="1">
      <c r="A9" s="103" t="s">
        <v>87</v>
      </c>
      <c r="B9" s="103" t="s">
        <v>89</v>
      </c>
      <c r="C9" s="61" t="s">
        <v>3</v>
      </c>
      <c r="D9" s="54"/>
      <c r="E9" s="54"/>
      <c r="F9" s="55">
        <v>113461</v>
      </c>
      <c r="G9" s="56">
        <f>F9/$F$27*100</f>
        <v>17.499637548159825</v>
      </c>
      <c r="H9" s="91">
        <v>110335</v>
      </c>
      <c r="I9" s="56">
        <f t="shared" ref="I9:I45" si="0">(F9/H9-1)*100</f>
        <v>2.8331898309693182</v>
      </c>
    </row>
    <row r="10" spans="1:9" ht="18" customHeight="1">
      <c r="A10" s="103"/>
      <c r="B10" s="103"/>
      <c r="C10" s="63"/>
      <c r="D10" s="61" t="s">
        <v>22</v>
      </c>
      <c r="E10" s="54"/>
      <c r="F10" s="87">
        <v>33712</v>
      </c>
      <c r="G10" s="56">
        <f t="shared" ref="G10:G27" si="1">F10/$F$27*100</f>
        <v>5.1995644408524866</v>
      </c>
      <c r="H10" s="91">
        <v>34104</v>
      </c>
      <c r="I10" s="56">
        <f t="shared" si="0"/>
        <v>-1.1494252873563204</v>
      </c>
    </row>
    <row r="11" spans="1:9" ht="18" customHeight="1">
      <c r="A11" s="103"/>
      <c r="B11" s="103"/>
      <c r="C11" s="63"/>
      <c r="D11" s="63"/>
      <c r="E11" s="48" t="s">
        <v>23</v>
      </c>
      <c r="F11" s="87">
        <v>27849</v>
      </c>
      <c r="G11" s="56">
        <f t="shared" si="1"/>
        <v>4.2952856583205055</v>
      </c>
      <c r="H11" s="91">
        <v>27541</v>
      </c>
      <c r="I11" s="56">
        <f t="shared" si="0"/>
        <v>1.1183326676591276</v>
      </c>
    </row>
    <row r="12" spans="1:9" ht="18" customHeight="1">
      <c r="A12" s="103"/>
      <c r="B12" s="103"/>
      <c r="C12" s="63"/>
      <c r="D12" s="63"/>
      <c r="E12" s="48" t="s">
        <v>24</v>
      </c>
      <c r="F12" s="87">
        <v>1378</v>
      </c>
      <c r="G12" s="56">
        <f t="shared" si="1"/>
        <v>0.21253558968600872</v>
      </c>
      <c r="H12" s="91">
        <v>2358</v>
      </c>
      <c r="I12" s="56">
        <f t="shared" si="0"/>
        <v>-41.560644614079735</v>
      </c>
    </row>
    <row r="13" spans="1:9" ht="18" customHeight="1">
      <c r="A13" s="103"/>
      <c r="B13" s="103"/>
      <c r="C13" s="63"/>
      <c r="D13" s="62"/>
      <c r="E13" s="48" t="s">
        <v>25</v>
      </c>
      <c r="F13" s="87">
        <v>271</v>
      </c>
      <c r="G13" s="56">
        <f t="shared" si="1"/>
        <v>4.179763773941101E-2</v>
      </c>
      <c r="H13" s="91">
        <v>266</v>
      </c>
      <c r="I13" s="56">
        <f t="shared" si="0"/>
        <v>1.8796992481203034</v>
      </c>
    </row>
    <row r="14" spans="1:9" ht="18" customHeight="1">
      <c r="A14" s="103"/>
      <c r="B14" s="103"/>
      <c r="C14" s="63"/>
      <c r="D14" s="61" t="s">
        <v>26</v>
      </c>
      <c r="E14" s="54"/>
      <c r="F14" s="87">
        <v>18997</v>
      </c>
      <c r="G14" s="56">
        <f t="shared" si="1"/>
        <v>2.9299989820501509</v>
      </c>
      <c r="H14" s="91">
        <v>20404</v>
      </c>
      <c r="I14" s="56">
        <f t="shared" si="0"/>
        <v>-6.8957067241717347</v>
      </c>
    </row>
    <row r="15" spans="1:9" ht="18" customHeight="1">
      <c r="A15" s="103"/>
      <c r="B15" s="103"/>
      <c r="C15" s="63"/>
      <c r="D15" s="63"/>
      <c r="E15" s="48" t="s">
        <v>27</v>
      </c>
      <c r="F15" s="87">
        <v>1201</v>
      </c>
      <c r="G15" s="56">
        <f t="shared" si="1"/>
        <v>0.18523602555362589</v>
      </c>
      <c r="H15" s="91">
        <v>1082</v>
      </c>
      <c r="I15" s="56">
        <f t="shared" si="0"/>
        <v>10.998151571164506</v>
      </c>
    </row>
    <row r="16" spans="1:9" ht="18" customHeight="1">
      <c r="A16" s="103"/>
      <c r="B16" s="103"/>
      <c r="C16" s="63"/>
      <c r="D16" s="62"/>
      <c r="E16" s="48" t="s">
        <v>28</v>
      </c>
      <c r="F16" s="87">
        <v>17796</v>
      </c>
      <c r="G16" s="56">
        <f t="shared" si="1"/>
        <v>2.7447629564965248</v>
      </c>
      <c r="H16" s="91">
        <v>19321</v>
      </c>
      <c r="I16" s="56">
        <f t="shared" si="0"/>
        <v>-7.8929662025775116</v>
      </c>
    </row>
    <row r="17" spans="1:9" ht="18" customHeight="1">
      <c r="A17" s="103"/>
      <c r="B17" s="103"/>
      <c r="C17" s="63"/>
      <c r="D17" s="104" t="s">
        <v>29</v>
      </c>
      <c r="E17" s="105"/>
      <c r="F17" s="87">
        <v>39899</v>
      </c>
      <c r="G17" s="56">
        <f t="shared" si="1"/>
        <v>6.1538153068810324</v>
      </c>
      <c r="H17" s="91">
        <v>34485</v>
      </c>
      <c r="I17" s="56">
        <f t="shared" si="0"/>
        <v>15.699579527330719</v>
      </c>
    </row>
    <row r="18" spans="1:9" ht="18" customHeight="1">
      <c r="A18" s="103"/>
      <c r="B18" s="103"/>
      <c r="C18" s="63"/>
      <c r="D18" s="104" t="s">
        <v>93</v>
      </c>
      <c r="E18" s="106"/>
      <c r="F18" s="87">
        <v>1861</v>
      </c>
      <c r="G18" s="56">
        <f t="shared" si="1"/>
        <v>0.28703101045403645</v>
      </c>
      <c r="H18" s="91">
        <v>1719</v>
      </c>
      <c r="I18" s="56">
        <f t="shared" si="0"/>
        <v>8.2606166375799983</v>
      </c>
    </row>
    <row r="19" spans="1:9" ht="18" customHeight="1">
      <c r="A19" s="103"/>
      <c r="B19" s="103"/>
      <c r="C19" s="62"/>
      <c r="D19" s="104" t="s">
        <v>94</v>
      </c>
      <c r="E19" s="106"/>
      <c r="F19" s="55">
        <v>0</v>
      </c>
      <c r="G19" s="56">
        <f t="shared" si="1"/>
        <v>0</v>
      </c>
      <c r="H19" s="91">
        <v>0</v>
      </c>
      <c r="I19" s="56">
        <v>0</v>
      </c>
    </row>
    <row r="20" spans="1:9" ht="18" customHeight="1">
      <c r="A20" s="103"/>
      <c r="B20" s="103"/>
      <c r="C20" s="54" t="s">
        <v>4</v>
      </c>
      <c r="D20" s="54"/>
      <c r="E20" s="54"/>
      <c r="F20" s="55">
        <v>15906</v>
      </c>
      <c r="G20" s="56">
        <f t="shared" si="1"/>
        <v>2.453259136099895</v>
      </c>
      <c r="H20" s="91">
        <v>16684</v>
      </c>
      <c r="I20" s="56">
        <f t="shared" si="0"/>
        <v>-4.6631503236633893</v>
      </c>
    </row>
    <row r="21" spans="1:9" ht="18" customHeight="1">
      <c r="A21" s="103"/>
      <c r="B21" s="103"/>
      <c r="C21" s="54" t="s">
        <v>5</v>
      </c>
      <c r="D21" s="54"/>
      <c r="E21" s="54"/>
      <c r="F21" s="55">
        <v>175153</v>
      </c>
      <c r="G21" s="56">
        <f t="shared" si="1"/>
        <v>27.014692409487296</v>
      </c>
      <c r="H21" s="91">
        <v>171312</v>
      </c>
      <c r="I21" s="56">
        <f t="shared" si="0"/>
        <v>2.2421079667507282</v>
      </c>
    </row>
    <row r="22" spans="1:9" ht="18" customHeight="1">
      <c r="A22" s="103"/>
      <c r="B22" s="103"/>
      <c r="C22" s="54" t="s">
        <v>30</v>
      </c>
      <c r="D22" s="54"/>
      <c r="E22" s="54"/>
      <c r="F22" s="55">
        <v>5997</v>
      </c>
      <c r="G22" s="56">
        <f t="shared" si="1"/>
        <v>0.92494624916327606</v>
      </c>
      <c r="H22" s="91">
        <v>6190</v>
      </c>
      <c r="I22" s="56">
        <f t="shared" si="0"/>
        <v>-3.117932148626823</v>
      </c>
    </row>
    <row r="23" spans="1:9" ht="18" customHeight="1">
      <c r="A23" s="103"/>
      <c r="B23" s="103"/>
      <c r="C23" s="54" t="s">
        <v>6</v>
      </c>
      <c r="D23" s="54"/>
      <c r="E23" s="54"/>
      <c r="F23" s="55">
        <v>144255</v>
      </c>
      <c r="G23" s="56">
        <f t="shared" si="1"/>
        <v>22.249144767892009</v>
      </c>
      <c r="H23" s="91">
        <v>82247</v>
      </c>
      <c r="I23" s="56">
        <f t="shared" si="0"/>
        <v>75.392415528833894</v>
      </c>
    </row>
    <row r="24" spans="1:9" ht="18" customHeight="1">
      <c r="A24" s="103"/>
      <c r="B24" s="103"/>
      <c r="C24" s="54" t="s">
        <v>31</v>
      </c>
      <c r="D24" s="54"/>
      <c r="E24" s="54"/>
      <c r="F24" s="55">
        <v>3805</v>
      </c>
      <c r="G24" s="56">
        <f t="shared" si="1"/>
        <v>0.58686351143342763</v>
      </c>
      <c r="H24" s="91">
        <v>3127</v>
      </c>
      <c r="I24" s="56">
        <f t="shared" si="0"/>
        <v>21.682123440997756</v>
      </c>
    </row>
    <row r="25" spans="1:9" ht="18" customHeight="1">
      <c r="A25" s="103"/>
      <c r="B25" s="103"/>
      <c r="C25" s="54" t="s">
        <v>7</v>
      </c>
      <c r="D25" s="54"/>
      <c r="E25" s="54"/>
      <c r="F25" s="55">
        <v>87547</v>
      </c>
      <c r="G25" s="56">
        <f t="shared" si="1"/>
        <v>13.502796277388249</v>
      </c>
      <c r="H25" s="91">
        <v>81893</v>
      </c>
      <c r="I25" s="56">
        <f t="shared" si="0"/>
        <v>6.9041310002075917</v>
      </c>
    </row>
    <row r="26" spans="1:9" ht="18" customHeight="1">
      <c r="A26" s="103"/>
      <c r="B26" s="103"/>
      <c r="C26" s="54" t="s">
        <v>8</v>
      </c>
      <c r="D26" s="54"/>
      <c r="E26" s="54"/>
      <c r="F26" s="87">
        <v>102238</v>
      </c>
      <c r="G26" s="56">
        <f t="shared" si="1"/>
        <v>15.768660100376025</v>
      </c>
      <c r="H26" s="91">
        <v>76708</v>
      </c>
      <c r="I26" s="56">
        <f t="shared" si="0"/>
        <v>33.282056630338431</v>
      </c>
    </row>
    <row r="27" spans="1:9" ht="18" customHeight="1">
      <c r="A27" s="103"/>
      <c r="B27" s="103"/>
      <c r="C27" s="54" t="s">
        <v>9</v>
      </c>
      <c r="D27" s="54"/>
      <c r="E27" s="54"/>
      <c r="F27" s="55">
        <f>SUM(F9,F20:F26)</f>
        <v>648362</v>
      </c>
      <c r="G27" s="56">
        <f t="shared" si="1"/>
        <v>100</v>
      </c>
      <c r="H27" s="91">
        <f>SUM(H9,H20:H26)-1</f>
        <v>548495</v>
      </c>
      <c r="I27" s="56">
        <f t="shared" si="0"/>
        <v>18.207458591236026</v>
      </c>
    </row>
    <row r="28" spans="1:9" ht="18" customHeight="1">
      <c r="A28" s="103"/>
      <c r="B28" s="103" t="s">
        <v>88</v>
      </c>
      <c r="C28" s="61" t="s">
        <v>10</v>
      </c>
      <c r="D28" s="54"/>
      <c r="E28" s="54"/>
      <c r="F28" s="55">
        <v>224592</v>
      </c>
      <c r="G28" s="56">
        <f t="shared" ref="G28:G45" si="2">F28/$F$45*100</f>
        <v>35.838615169561308</v>
      </c>
      <c r="H28" s="91">
        <v>224572</v>
      </c>
      <c r="I28" s="56">
        <f t="shared" si="0"/>
        <v>8.9058297561672717E-3</v>
      </c>
    </row>
    <row r="29" spans="1:9" ht="18" customHeight="1">
      <c r="A29" s="103"/>
      <c r="B29" s="103"/>
      <c r="C29" s="63"/>
      <c r="D29" s="54" t="s">
        <v>11</v>
      </c>
      <c r="E29" s="54"/>
      <c r="F29" s="55">
        <v>135002</v>
      </c>
      <c r="G29" s="56">
        <f t="shared" si="2"/>
        <v>21.542551493913919</v>
      </c>
      <c r="H29" s="91">
        <v>136734</v>
      </c>
      <c r="I29" s="56">
        <f t="shared" si="0"/>
        <v>-1.2666929951584804</v>
      </c>
    </row>
    <row r="30" spans="1:9" ht="18" customHeight="1">
      <c r="A30" s="103"/>
      <c r="B30" s="103"/>
      <c r="C30" s="63"/>
      <c r="D30" s="54" t="s">
        <v>32</v>
      </c>
      <c r="E30" s="54"/>
      <c r="F30" s="55">
        <v>12212</v>
      </c>
      <c r="G30" s="56">
        <f t="shared" si="2"/>
        <v>1.9486943811475148</v>
      </c>
      <c r="H30" s="91">
        <v>12310</v>
      </c>
      <c r="I30" s="56">
        <f t="shared" si="0"/>
        <v>-0.79610073111291424</v>
      </c>
    </row>
    <row r="31" spans="1:9" ht="18" customHeight="1">
      <c r="A31" s="103"/>
      <c r="B31" s="103"/>
      <c r="C31" s="62"/>
      <c r="D31" s="54" t="s">
        <v>12</v>
      </c>
      <c r="E31" s="54"/>
      <c r="F31" s="55">
        <v>77378</v>
      </c>
      <c r="G31" s="56">
        <f t="shared" si="2"/>
        <v>12.347369294499869</v>
      </c>
      <c r="H31" s="91">
        <v>75529</v>
      </c>
      <c r="I31" s="56">
        <f t="shared" si="0"/>
        <v>2.448066305657437</v>
      </c>
    </row>
    <row r="32" spans="1:9" ht="18" customHeight="1">
      <c r="A32" s="103"/>
      <c r="B32" s="103"/>
      <c r="C32" s="61" t="s">
        <v>13</v>
      </c>
      <c r="D32" s="54"/>
      <c r="E32" s="54"/>
      <c r="F32" s="55">
        <v>255580</v>
      </c>
      <c r="G32" s="56">
        <f t="shared" si="2"/>
        <v>40.783435140327697</v>
      </c>
      <c r="H32" s="91">
        <v>180900</v>
      </c>
      <c r="I32" s="56">
        <f t="shared" si="0"/>
        <v>41.282476506357099</v>
      </c>
    </row>
    <row r="33" spans="1:9" ht="18" customHeight="1">
      <c r="A33" s="103"/>
      <c r="B33" s="103"/>
      <c r="C33" s="63"/>
      <c r="D33" s="54" t="s">
        <v>14</v>
      </c>
      <c r="E33" s="54"/>
      <c r="F33" s="55">
        <v>18575</v>
      </c>
      <c r="G33" s="56">
        <f t="shared" si="2"/>
        <v>2.9640515992315009</v>
      </c>
      <c r="H33" s="91">
        <v>15778</v>
      </c>
      <c r="I33" s="56">
        <f t="shared" si="0"/>
        <v>17.727215109646345</v>
      </c>
    </row>
    <row r="34" spans="1:9" ht="18" customHeight="1">
      <c r="A34" s="103"/>
      <c r="B34" s="103"/>
      <c r="C34" s="63"/>
      <c r="D34" s="54" t="s">
        <v>33</v>
      </c>
      <c r="E34" s="54"/>
      <c r="F34" s="55">
        <v>4480</v>
      </c>
      <c r="G34" s="56">
        <f t="shared" si="2"/>
        <v>0.71488296982810895</v>
      </c>
      <c r="H34" s="91">
        <v>3533</v>
      </c>
      <c r="I34" s="56">
        <f t="shared" si="0"/>
        <v>26.80441551089725</v>
      </c>
    </row>
    <row r="35" spans="1:9" ht="18" customHeight="1">
      <c r="A35" s="103"/>
      <c r="B35" s="103"/>
      <c r="C35" s="63"/>
      <c r="D35" s="54" t="s">
        <v>34</v>
      </c>
      <c r="E35" s="54"/>
      <c r="F35" s="55">
        <v>151112</v>
      </c>
      <c r="G35" s="56">
        <f t="shared" si="2"/>
        <v>24.11325788764848</v>
      </c>
      <c r="H35" s="91">
        <v>101990</v>
      </c>
      <c r="I35" s="56">
        <f t="shared" si="0"/>
        <v>48.163545445631925</v>
      </c>
    </row>
    <row r="36" spans="1:9" ht="18" customHeight="1">
      <c r="A36" s="103"/>
      <c r="B36" s="103"/>
      <c r="C36" s="63"/>
      <c r="D36" s="54" t="s">
        <v>35</v>
      </c>
      <c r="E36" s="54"/>
      <c r="F36" s="55">
        <v>6535</v>
      </c>
      <c r="G36" s="56">
        <f t="shared" si="2"/>
        <v>1.0428036178184579</v>
      </c>
      <c r="H36" s="91">
        <v>6752</v>
      </c>
      <c r="I36" s="56">
        <f t="shared" si="0"/>
        <v>-3.2138625592417092</v>
      </c>
    </row>
    <row r="37" spans="1:9" ht="18" customHeight="1">
      <c r="A37" s="103"/>
      <c r="B37" s="103"/>
      <c r="C37" s="63"/>
      <c r="D37" s="54" t="s">
        <v>15</v>
      </c>
      <c r="E37" s="54"/>
      <c r="F37" s="55">
        <v>3121</v>
      </c>
      <c r="G37" s="56">
        <f t="shared" si="2"/>
        <v>0.49802449750748395</v>
      </c>
      <c r="H37" s="91">
        <v>5532</v>
      </c>
      <c r="I37" s="56">
        <f t="shared" si="0"/>
        <v>-43.582791033984094</v>
      </c>
    </row>
    <row r="38" spans="1:9" ht="18" customHeight="1">
      <c r="A38" s="103"/>
      <c r="B38" s="103"/>
      <c r="C38" s="62"/>
      <c r="D38" s="54" t="s">
        <v>36</v>
      </c>
      <c r="E38" s="54"/>
      <c r="F38" s="55">
        <v>71756</v>
      </c>
      <c r="G38" s="56">
        <f t="shared" si="2"/>
        <v>11.450254996202185</v>
      </c>
      <c r="H38" s="91">
        <v>47315</v>
      </c>
      <c r="I38" s="56">
        <f t="shared" si="0"/>
        <v>51.655923068794252</v>
      </c>
    </row>
    <row r="39" spans="1:9" ht="18" customHeight="1">
      <c r="A39" s="103"/>
      <c r="B39" s="103"/>
      <c r="C39" s="61" t="s">
        <v>16</v>
      </c>
      <c r="D39" s="54"/>
      <c r="E39" s="54"/>
      <c r="F39" s="55">
        <v>146504</v>
      </c>
      <c r="G39" s="56">
        <f t="shared" si="2"/>
        <v>23.377949690110999</v>
      </c>
      <c r="H39" s="91">
        <v>130389</v>
      </c>
      <c r="I39" s="56">
        <f t="shared" si="0"/>
        <v>12.359171402495605</v>
      </c>
    </row>
    <row r="40" spans="1:9" ht="18" customHeight="1">
      <c r="A40" s="103"/>
      <c r="B40" s="103"/>
      <c r="C40" s="63"/>
      <c r="D40" s="61" t="s">
        <v>17</v>
      </c>
      <c r="E40" s="54"/>
      <c r="F40" s="55">
        <v>141497</v>
      </c>
      <c r="G40" s="56">
        <f t="shared" si="2"/>
        <v>22.578972228073198</v>
      </c>
      <c r="H40" s="91">
        <v>122996</v>
      </c>
      <c r="I40" s="56">
        <f t="shared" si="0"/>
        <v>15.041952583823859</v>
      </c>
    </row>
    <row r="41" spans="1:9" ht="18" customHeight="1">
      <c r="A41" s="103"/>
      <c r="B41" s="103"/>
      <c r="C41" s="63"/>
      <c r="D41" s="63"/>
      <c r="E41" s="57" t="s">
        <v>91</v>
      </c>
      <c r="F41" s="55">
        <v>108674</v>
      </c>
      <c r="G41" s="56">
        <f t="shared" si="2"/>
        <v>17.341337469441946</v>
      </c>
      <c r="H41" s="91">
        <v>97384</v>
      </c>
      <c r="I41" s="58">
        <f t="shared" si="0"/>
        <v>11.593280210301483</v>
      </c>
    </row>
    <row r="42" spans="1:9" ht="18" customHeight="1">
      <c r="A42" s="103"/>
      <c r="B42" s="103"/>
      <c r="C42" s="63"/>
      <c r="D42" s="62"/>
      <c r="E42" s="48" t="s">
        <v>37</v>
      </c>
      <c r="F42" s="55">
        <v>32823</v>
      </c>
      <c r="G42" s="56">
        <f t="shared" si="2"/>
        <v>5.2376347586312546</v>
      </c>
      <c r="H42" s="91">
        <v>25611</v>
      </c>
      <c r="I42" s="58">
        <f t="shared" si="0"/>
        <v>28.159775096638164</v>
      </c>
    </row>
    <row r="43" spans="1:9" ht="18" customHeight="1">
      <c r="A43" s="103"/>
      <c r="B43" s="103"/>
      <c r="C43" s="63"/>
      <c r="D43" s="54" t="s">
        <v>38</v>
      </c>
      <c r="E43" s="54"/>
      <c r="F43" s="55">
        <v>5007</v>
      </c>
      <c r="G43" s="56">
        <f t="shared" si="2"/>
        <v>0.7989774620377994</v>
      </c>
      <c r="H43" s="91">
        <v>7393</v>
      </c>
      <c r="I43" s="58">
        <f t="shared" si="0"/>
        <v>-32.273772487488159</v>
      </c>
    </row>
    <row r="44" spans="1:9" ht="18" customHeight="1">
      <c r="A44" s="103"/>
      <c r="B44" s="103"/>
      <c r="C44" s="62"/>
      <c r="D44" s="54" t="s">
        <v>39</v>
      </c>
      <c r="E44" s="54"/>
      <c r="F44" s="55">
        <v>0</v>
      </c>
      <c r="G44" s="56">
        <f t="shared" si="2"/>
        <v>0</v>
      </c>
      <c r="H44" s="91">
        <v>0</v>
      </c>
      <c r="I44" s="56">
        <v>0</v>
      </c>
    </row>
    <row r="45" spans="1:9" ht="18" customHeight="1">
      <c r="A45" s="103"/>
      <c r="B45" s="103"/>
      <c r="C45" s="48" t="s">
        <v>18</v>
      </c>
      <c r="D45" s="48"/>
      <c r="E45" s="48"/>
      <c r="F45" s="55">
        <f>SUM(F28,F32,F39)</f>
        <v>626676</v>
      </c>
      <c r="G45" s="56">
        <f t="shared" si="2"/>
        <v>100</v>
      </c>
      <c r="H45" s="91">
        <f>SUM(H28,H32,H39)</f>
        <v>535861</v>
      </c>
      <c r="I45" s="56">
        <f t="shared" si="0"/>
        <v>16.947491980196361</v>
      </c>
    </row>
    <row r="46" spans="1:9">
      <c r="A46" s="23" t="s">
        <v>19</v>
      </c>
    </row>
    <row r="47" spans="1:9">
      <c r="A47" s="24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view="pageBreakPreview" zoomScaleNormal="100" zoomScaleSheetLayoutView="100" workbookViewId="0">
      <pane xSplit="4" ySplit="6" topLeftCell="E28" activePane="bottomRight" state="frozen"/>
      <selection activeCell="L10" sqref="L10"/>
      <selection pane="topRight" activeCell="L10" sqref="L10"/>
      <selection pane="bottomLeft" activeCell="L10" sqref="L10"/>
      <selection pane="bottomRight" activeCell="H28" sqref="H28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1" width="9" style="2"/>
    <col min="12" max="12" width="22.125" style="2" customWidth="1"/>
    <col min="13" max="13" width="14" style="2" bestFit="1" customWidth="1"/>
    <col min="14" max="14" width="9" style="2"/>
    <col min="15" max="15" width="29" style="2" bestFit="1" customWidth="1"/>
    <col min="16" max="16" width="14" style="2" bestFit="1" customWidth="1"/>
    <col min="17" max="16384" width="9" style="2"/>
  </cols>
  <sheetData>
    <row r="1" spans="1:9" ht="33.950000000000003" customHeight="1">
      <c r="A1" s="34" t="s">
        <v>0</v>
      </c>
      <c r="B1" s="34"/>
      <c r="C1" s="22" t="s">
        <v>251</v>
      </c>
      <c r="D1" s="35"/>
      <c r="E1" s="35"/>
    </row>
    <row r="4" spans="1:9">
      <c r="A4" s="36" t="s">
        <v>112</v>
      </c>
    </row>
    <row r="5" spans="1:9">
      <c r="I5" s="10" t="s">
        <v>113</v>
      </c>
    </row>
    <row r="6" spans="1:9" s="38" customFormat="1" ht="29.25" customHeight="1">
      <c r="A6" s="51" t="s">
        <v>114</v>
      </c>
      <c r="B6" s="70"/>
      <c r="C6" s="70"/>
      <c r="D6" s="70"/>
      <c r="E6" s="37" t="s">
        <v>240</v>
      </c>
      <c r="F6" s="37" t="s">
        <v>241</v>
      </c>
      <c r="G6" s="37" t="s">
        <v>242</v>
      </c>
      <c r="H6" s="37" t="s">
        <v>243</v>
      </c>
      <c r="I6" s="37" t="s">
        <v>244</v>
      </c>
    </row>
    <row r="7" spans="1:9" ht="27" customHeight="1">
      <c r="A7" s="119" t="s">
        <v>115</v>
      </c>
      <c r="B7" s="61" t="s">
        <v>116</v>
      </c>
      <c r="C7" s="54"/>
      <c r="D7" s="67" t="s">
        <v>117</v>
      </c>
      <c r="E7" s="93">
        <v>541232</v>
      </c>
      <c r="F7" s="93">
        <v>532338</v>
      </c>
      <c r="G7" s="93">
        <v>539895</v>
      </c>
      <c r="H7" s="93">
        <v>548495</v>
      </c>
      <c r="I7" s="37">
        <v>648362</v>
      </c>
    </row>
    <row r="8" spans="1:9" ht="27" customHeight="1">
      <c r="A8" s="103"/>
      <c r="B8" s="80"/>
      <c r="C8" s="54" t="s">
        <v>118</v>
      </c>
      <c r="D8" s="67" t="s">
        <v>41</v>
      </c>
      <c r="E8" s="92">
        <v>328601</v>
      </c>
      <c r="F8" s="92">
        <v>334406</v>
      </c>
      <c r="G8" s="92">
        <v>339091</v>
      </c>
      <c r="H8" s="72">
        <v>332232</v>
      </c>
      <c r="I8" s="72">
        <v>394592</v>
      </c>
    </row>
    <row r="9" spans="1:9" ht="27" customHeight="1">
      <c r="A9" s="103"/>
      <c r="B9" s="54" t="s">
        <v>119</v>
      </c>
      <c r="C9" s="54"/>
      <c r="D9" s="67"/>
      <c r="E9" s="92">
        <v>529380</v>
      </c>
      <c r="F9" s="92">
        <v>518622</v>
      </c>
      <c r="G9" s="92">
        <v>527014</v>
      </c>
      <c r="H9" s="73">
        <v>535861</v>
      </c>
      <c r="I9" s="73">
        <v>626676</v>
      </c>
    </row>
    <row r="10" spans="1:9" ht="27" customHeight="1">
      <c r="A10" s="103"/>
      <c r="B10" s="54" t="s">
        <v>120</v>
      </c>
      <c r="C10" s="54"/>
      <c r="D10" s="67"/>
      <c r="E10" s="92">
        <v>111851</v>
      </c>
      <c r="F10" s="92">
        <v>13717</v>
      </c>
      <c r="G10" s="92">
        <v>12881</v>
      </c>
      <c r="H10" s="73">
        <v>12634</v>
      </c>
      <c r="I10" s="73">
        <v>21687</v>
      </c>
    </row>
    <row r="11" spans="1:9" ht="27" customHeight="1">
      <c r="A11" s="103"/>
      <c r="B11" s="54" t="s">
        <v>121</v>
      </c>
      <c r="C11" s="54"/>
      <c r="D11" s="67"/>
      <c r="E11" s="92">
        <v>8169</v>
      </c>
      <c r="F11" s="92">
        <v>7843</v>
      </c>
      <c r="G11" s="92">
        <v>9430</v>
      </c>
      <c r="H11" s="73">
        <v>5914</v>
      </c>
      <c r="I11" s="73">
        <v>7831</v>
      </c>
    </row>
    <row r="12" spans="1:9" ht="27" customHeight="1">
      <c r="A12" s="103"/>
      <c r="B12" s="54" t="s">
        <v>122</v>
      </c>
      <c r="C12" s="54"/>
      <c r="D12" s="67"/>
      <c r="E12" s="92">
        <v>3682</v>
      </c>
      <c r="F12" s="92">
        <v>5874</v>
      </c>
      <c r="G12" s="92">
        <v>3451</v>
      </c>
      <c r="H12" s="73">
        <v>6720</v>
      </c>
      <c r="I12" s="73">
        <v>13856</v>
      </c>
    </row>
    <row r="13" spans="1:9" ht="27" customHeight="1">
      <c r="A13" s="103"/>
      <c r="B13" s="54" t="s">
        <v>123</v>
      </c>
      <c r="C13" s="54"/>
      <c r="D13" s="67"/>
      <c r="E13" s="92">
        <v>26</v>
      </c>
      <c r="F13" s="92">
        <v>2191</v>
      </c>
      <c r="G13" s="92">
        <v>-2423</v>
      </c>
      <c r="H13" s="73">
        <v>3269</v>
      </c>
      <c r="I13" s="73">
        <v>7136</v>
      </c>
    </row>
    <row r="14" spans="1:9" ht="27" customHeight="1">
      <c r="A14" s="103"/>
      <c r="B14" s="54" t="s">
        <v>124</v>
      </c>
      <c r="C14" s="54"/>
      <c r="D14" s="67"/>
      <c r="E14" s="92">
        <v>1807</v>
      </c>
      <c r="F14" s="92">
        <v>3194</v>
      </c>
      <c r="G14" s="92">
        <v>2953</v>
      </c>
      <c r="H14" s="73">
        <v>1725</v>
      </c>
      <c r="I14" s="73">
        <v>3048</v>
      </c>
    </row>
    <row r="15" spans="1:9" ht="27" customHeight="1">
      <c r="A15" s="103"/>
      <c r="B15" s="54" t="s">
        <v>125</v>
      </c>
      <c r="C15" s="54"/>
      <c r="D15" s="67"/>
      <c r="E15" s="92">
        <v>1836</v>
      </c>
      <c r="F15" s="92">
        <v>5388</v>
      </c>
      <c r="G15" s="92">
        <v>531</v>
      </c>
      <c r="H15" s="73">
        <v>4007</v>
      </c>
      <c r="I15" s="73">
        <v>10185</v>
      </c>
    </row>
    <row r="16" spans="1:9" ht="27" customHeight="1">
      <c r="A16" s="103"/>
      <c r="B16" s="54" t="s">
        <v>126</v>
      </c>
      <c r="C16" s="54"/>
      <c r="D16" s="67" t="s">
        <v>42</v>
      </c>
      <c r="E16" s="92">
        <v>55281</v>
      </c>
      <c r="F16" s="92">
        <v>56551</v>
      </c>
      <c r="G16" s="92">
        <v>55094</v>
      </c>
      <c r="H16" s="73">
        <v>53369</v>
      </c>
      <c r="I16" s="72">
        <v>49295</v>
      </c>
    </row>
    <row r="17" spans="1:16" ht="27" customHeight="1">
      <c r="A17" s="103"/>
      <c r="B17" s="54" t="s">
        <v>127</v>
      </c>
      <c r="C17" s="54"/>
      <c r="D17" s="67" t="s">
        <v>43</v>
      </c>
      <c r="E17" s="92">
        <v>83529</v>
      </c>
      <c r="F17" s="92">
        <v>80598</v>
      </c>
      <c r="G17" s="92">
        <v>86161</v>
      </c>
      <c r="H17" s="73">
        <v>97420</v>
      </c>
      <c r="I17" s="72">
        <v>65277</v>
      </c>
    </row>
    <row r="18" spans="1:16" ht="27" customHeight="1">
      <c r="A18" s="103"/>
      <c r="B18" s="54" t="s">
        <v>128</v>
      </c>
      <c r="C18" s="54"/>
      <c r="D18" s="67" t="s">
        <v>44</v>
      </c>
      <c r="E18" s="92">
        <v>1020122</v>
      </c>
      <c r="F18" s="92">
        <v>1023752</v>
      </c>
      <c r="G18" s="92">
        <v>1028569</v>
      </c>
      <c r="H18" s="73">
        <v>1040486</v>
      </c>
      <c r="I18" s="72">
        <v>1055991</v>
      </c>
    </row>
    <row r="19" spans="1:16" ht="27" customHeight="1">
      <c r="A19" s="103"/>
      <c r="B19" s="54" t="s">
        <v>129</v>
      </c>
      <c r="C19" s="54"/>
      <c r="D19" s="67" t="s">
        <v>130</v>
      </c>
      <c r="E19" s="92">
        <f>E17+E18-E16</f>
        <v>1048370</v>
      </c>
      <c r="F19" s="92">
        <f>F17+F18-F16</f>
        <v>1047799</v>
      </c>
      <c r="G19" s="92">
        <f>G17+G18-G16</f>
        <v>1059636</v>
      </c>
      <c r="H19" s="92">
        <f>H17+H18-H16</f>
        <v>1084537</v>
      </c>
      <c r="I19" s="71">
        <f>I17+I18-I16</f>
        <v>1071973</v>
      </c>
    </row>
    <row r="20" spans="1:16" ht="27" customHeight="1">
      <c r="A20" s="103"/>
      <c r="B20" s="54" t="s">
        <v>131</v>
      </c>
      <c r="C20" s="54"/>
      <c r="D20" s="67" t="s">
        <v>132</v>
      </c>
      <c r="E20" s="74">
        <f>E18/E8</f>
        <v>3.1044397308590055</v>
      </c>
      <c r="F20" s="74">
        <f>F18/F8</f>
        <v>3.0614044006387444</v>
      </c>
      <c r="G20" s="74">
        <f>G18/G8</f>
        <v>3.0333125916052035</v>
      </c>
      <c r="H20" s="74">
        <f>H18/H8</f>
        <v>3.1318054853235089</v>
      </c>
      <c r="I20" s="74">
        <f>I18/I8</f>
        <v>2.6761591720055145</v>
      </c>
    </row>
    <row r="21" spans="1:16" ht="27" customHeight="1">
      <c r="A21" s="103"/>
      <c r="B21" s="54" t="s">
        <v>133</v>
      </c>
      <c r="C21" s="54"/>
      <c r="D21" s="67" t="s">
        <v>134</v>
      </c>
      <c r="E21" s="74">
        <f>E19/E8</f>
        <v>3.1904041679727086</v>
      </c>
      <c r="F21" s="74">
        <f>F19/F8</f>
        <v>3.1333139955622804</v>
      </c>
      <c r="G21" s="74">
        <f>G19/G8</f>
        <v>3.124931065702127</v>
      </c>
      <c r="H21" s="74">
        <f>H19/H8</f>
        <v>3.2643965662549062</v>
      </c>
      <c r="I21" s="74">
        <f>I19/I8</f>
        <v>2.7166617670910713</v>
      </c>
    </row>
    <row r="22" spans="1:16" ht="27" customHeight="1">
      <c r="A22" s="103"/>
      <c r="B22" s="54" t="s">
        <v>135</v>
      </c>
      <c r="C22" s="54"/>
      <c r="D22" s="67" t="s">
        <v>136</v>
      </c>
      <c r="E22" s="92">
        <f>E18/E24*1000000</f>
        <v>1058680.1912453468</v>
      </c>
      <c r="F22" s="92">
        <f>F18/F24*1000000</f>
        <v>1062447.3966327619</v>
      </c>
      <c r="G22" s="92">
        <f>G18/G24*1000000</f>
        <v>1067446.4678038852</v>
      </c>
      <c r="H22" s="92">
        <f>H18/H24*1000000</f>
        <v>1079813.9021294571</v>
      </c>
      <c r="I22" s="71">
        <f>I18/I24*1000000</f>
        <v>1144601.4671834758</v>
      </c>
    </row>
    <row r="23" spans="1:16" ht="27" customHeight="1">
      <c r="A23" s="103"/>
      <c r="B23" s="54" t="s">
        <v>137</v>
      </c>
      <c r="C23" s="54"/>
      <c r="D23" s="67" t="s">
        <v>138</v>
      </c>
      <c r="E23" s="92">
        <f>E19/E24*1000000</f>
        <v>1087995.8986237766</v>
      </c>
      <c r="F23" s="92">
        <f>F19/F24*1000000</f>
        <v>1087403.3161785386</v>
      </c>
      <c r="G23" s="92">
        <f>G19/G24*1000000</f>
        <v>1099687.7266939194</v>
      </c>
      <c r="H23" s="92">
        <f>H19/H24*1000000</f>
        <v>1125529.9254134845</v>
      </c>
      <c r="I23" s="71">
        <f>I19/I24*1000000</f>
        <v>1161924.5510435908</v>
      </c>
    </row>
    <row r="24" spans="1:16" ht="27" customHeight="1">
      <c r="A24" s="103"/>
      <c r="B24" s="75" t="s">
        <v>139</v>
      </c>
      <c r="C24" s="76"/>
      <c r="D24" s="67" t="s">
        <v>140</v>
      </c>
      <c r="E24" s="92">
        <v>963579</v>
      </c>
      <c r="F24" s="92">
        <f>E24</f>
        <v>963579</v>
      </c>
      <c r="G24" s="92">
        <f>F24</f>
        <v>963579</v>
      </c>
      <c r="H24" s="73">
        <f>G24</f>
        <v>963579</v>
      </c>
      <c r="I24" s="72">
        <v>922584</v>
      </c>
    </row>
    <row r="25" spans="1:16" ht="27" customHeight="1">
      <c r="A25" s="103"/>
      <c r="B25" s="48" t="s">
        <v>141</v>
      </c>
      <c r="C25" s="48"/>
      <c r="D25" s="48"/>
      <c r="E25" s="92">
        <v>297018</v>
      </c>
      <c r="F25" s="92">
        <v>295631</v>
      </c>
      <c r="G25" s="92">
        <v>296271</v>
      </c>
      <c r="H25" s="91">
        <v>293691</v>
      </c>
      <c r="I25" s="55">
        <v>298707</v>
      </c>
    </row>
    <row r="26" spans="1:16" ht="27" customHeight="1">
      <c r="A26" s="103"/>
      <c r="B26" s="48" t="s">
        <v>142</v>
      </c>
      <c r="C26" s="48"/>
      <c r="D26" s="48"/>
      <c r="E26" s="77">
        <v>0.32700000000000001</v>
      </c>
      <c r="F26" s="77">
        <v>0.33</v>
      </c>
      <c r="G26" s="77">
        <v>0.32800000000000001</v>
      </c>
      <c r="H26" s="78">
        <v>0.33300000000000002</v>
      </c>
      <c r="I26" s="78">
        <v>0.33778999999999998</v>
      </c>
    </row>
    <row r="27" spans="1:16" ht="27" customHeight="1">
      <c r="A27" s="103"/>
      <c r="B27" s="48" t="s">
        <v>143</v>
      </c>
      <c r="C27" s="48"/>
      <c r="D27" s="48"/>
      <c r="E27" s="58">
        <v>1.2</v>
      </c>
      <c r="F27" s="58">
        <v>2</v>
      </c>
      <c r="G27" s="58">
        <v>1.1648119458198742</v>
      </c>
      <c r="H27" s="56">
        <v>2.2999999999999998</v>
      </c>
      <c r="I27" s="79">
        <v>4.6399999999999997</v>
      </c>
    </row>
    <row r="28" spans="1:16" ht="27" customHeight="1">
      <c r="A28" s="103"/>
      <c r="B28" s="48" t="s">
        <v>144</v>
      </c>
      <c r="C28" s="48"/>
      <c r="D28" s="48"/>
      <c r="E28" s="58">
        <v>92.5</v>
      </c>
      <c r="F28" s="58">
        <v>92.1</v>
      </c>
      <c r="G28" s="58">
        <v>93.1</v>
      </c>
      <c r="H28" s="56">
        <v>94.8</v>
      </c>
      <c r="I28" s="79">
        <v>95.2</v>
      </c>
      <c r="L28" s="97"/>
      <c r="M28" s="98"/>
      <c r="O28" s="97"/>
      <c r="P28" s="98"/>
    </row>
    <row r="29" spans="1:16" ht="27" customHeight="1">
      <c r="A29" s="103"/>
      <c r="B29" s="48" t="s">
        <v>145</v>
      </c>
      <c r="C29" s="48"/>
      <c r="D29" s="48"/>
      <c r="E29" s="58">
        <v>37.6</v>
      </c>
      <c r="F29" s="58">
        <v>37.9</v>
      </c>
      <c r="G29" s="58">
        <v>37.299999999999997</v>
      </c>
      <c r="H29" s="56">
        <v>35.6</v>
      </c>
      <c r="I29" s="79">
        <v>34.65</v>
      </c>
      <c r="L29" s="97"/>
      <c r="M29" s="97"/>
      <c r="O29" s="97"/>
      <c r="P29" s="97"/>
    </row>
    <row r="30" spans="1:16" ht="27" customHeight="1">
      <c r="A30" s="103"/>
      <c r="B30" s="119" t="s">
        <v>146</v>
      </c>
      <c r="C30" s="48" t="s">
        <v>147</v>
      </c>
      <c r="D30" s="48"/>
      <c r="E30" s="58">
        <v>0</v>
      </c>
      <c r="F30" s="58">
        <v>0</v>
      </c>
      <c r="G30" s="58">
        <v>0</v>
      </c>
      <c r="H30" s="56">
        <v>0</v>
      </c>
      <c r="I30" s="79">
        <v>0</v>
      </c>
      <c r="L30" s="97"/>
      <c r="M30" s="97"/>
      <c r="O30" s="97"/>
      <c r="P30" s="97"/>
    </row>
    <row r="31" spans="1:16" ht="27" customHeight="1">
      <c r="A31" s="103"/>
      <c r="B31" s="103"/>
      <c r="C31" s="48" t="s">
        <v>148</v>
      </c>
      <c r="D31" s="48"/>
      <c r="E31" s="58">
        <v>0</v>
      </c>
      <c r="F31" s="58">
        <v>0</v>
      </c>
      <c r="G31" s="58">
        <v>0</v>
      </c>
      <c r="H31" s="56">
        <v>0</v>
      </c>
      <c r="I31" s="79">
        <v>0</v>
      </c>
      <c r="L31" s="94"/>
      <c r="M31" s="95"/>
      <c r="O31" s="94"/>
      <c r="P31" s="95"/>
    </row>
    <row r="32" spans="1:16" ht="27" customHeight="1">
      <c r="A32" s="103"/>
      <c r="B32" s="103"/>
      <c r="C32" s="48" t="s">
        <v>149</v>
      </c>
      <c r="D32" s="48"/>
      <c r="E32" s="58">
        <v>9.5</v>
      </c>
      <c r="F32" s="58">
        <v>8.6999999999999993</v>
      </c>
      <c r="G32" s="58">
        <v>7.8</v>
      </c>
      <c r="H32" s="56">
        <v>7.5</v>
      </c>
      <c r="I32" s="79">
        <v>7.6</v>
      </c>
      <c r="L32" s="94"/>
      <c r="M32" s="96"/>
      <c r="O32" s="94"/>
      <c r="P32" s="96"/>
    </row>
    <row r="33" spans="1:16" ht="27" customHeight="1">
      <c r="A33" s="103"/>
      <c r="B33" s="103"/>
      <c r="C33" s="48" t="s">
        <v>150</v>
      </c>
      <c r="D33" s="48"/>
      <c r="E33" s="58">
        <v>193.9</v>
      </c>
      <c r="F33" s="58">
        <v>196</v>
      </c>
      <c r="G33" s="58">
        <v>197.5</v>
      </c>
      <c r="H33" s="79">
        <v>203.6</v>
      </c>
      <c r="I33" s="79">
        <v>204.5</v>
      </c>
      <c r="L33" s="94"/>
      <c r="M33" s="95"/>
      <c r="O33" s="94"/>
      <c r="P33" s="95"/>
    </row>
    <row r="34" spans="1:16" ht="27" customHeight="1">
      <c r="A34" s="2" t="s">
        <v>239</v>
      </c>
      <c r="B34" s="8"/>
      <c r="C34" s="8"/>
      <c r="D34" s="8"/>
      <c r="E34" s="39"/>
      <c r="F34" s="39"/>
      <c r="G34" s="39"/>
      <c r="H34" s="39"/>
      <c r="I34" s="40"/>
      <c r="L34" s="94"/>
      <c r="M34" s="95"/>
      <c r="O34" s="94"/>
      <c r="P34" s="95"/>
    </row>
    <row r="35" spans="1:16" ht="27" customHeight="1">
      <c r="A35" s="9" t="s">
        <v>110</v>
      </c>
      <c r="L35" s="94"/>
      <c r="M35" s="95"/>
      <c r="O35" s="94"/>
      <c r="P35" s="95"/>
    </row>
    <row r="36" spans="1:16" ht="14.25">
      <c r="A36" s="41"/>
      <c r="L36" s="94"/>
      <c r="M36" s="95"/>
      <c r="O36" s="94"/>
      <c r="P36" s="95"/>
    </row>
    <row r="37" spans="1:16" ht="14.25">
      <c r="L37" s="94"/>
      <c r="M37" s="95"/>
      <c r="O37" s="94"/>
      <c r="P37" s="95"/>
    </row>
    <row r="38" spans="1:16" ht="14.25">
      <c r="L38" s="94"/>
      <c r="M38" s="94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10" sqref="L10"/>
      <selection pane="topRight" activeCell="L10" sqref="L10"/>
      <selection pane="bottomLeft" activeCell="L10" sqref="L10"/>
      <selection pane="bottomRight" activeCell="I13" sqref="I1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2" t="s">
        <v>259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13" t="s">
        <v>48</v>
      </c>
      <c r="B6" s="114"/>
      <c r="C6" s="114"/>
      <c r="D6" s="114"/>
      <c r="E6" s="114"/>
      <c r="F6" s="109" t="s">
        <v>252</v>
      </c>
      <c r="G6" s="109"/>
      <c r="H6" s="109" t="s">
        <v>253</v>
      </c>
      <c r="I6" s="109"/>
      <c r="J6" s="109" t="s">
        <v>254</v>
      </c>
      <c r="K6" s="109"/>
      <c r="L6" s="109" t="s">
        <v>255</v>
      </c>
      <c r="M6" s="109"/>
      <c r="N6" s="109" t="s">
        <v>256</v>
      </c>
      <c r="O6" s="109"/>
    </row>
    <row r="7" spans="1:25" ht="15.95" customHeight="1">
      <c r="A7" s="114"/>
      <c r="B7" s="114"/>
      <c r="C7" s="114"/>
      <c r="D7" s="114"/>
      <c r="E7" s="114"/>
      <c r="F7" s="81" t="s">
        <v>237</v>
      </c>
      <c r="G7" s="81" t="s">
        <v>248</v>
      </c>
      <c r="H7" s="81" t="s">
        <v>237</v>
      </c>
      <c r="I7" s="82" t="s">
        <v>246</v>
      </c>
      <c r="J7" s="81" t="s">
        <v>237</v>
      </c>
      <c r="K7" s="82" t="s">
        <v>246</v>
      </c>
      <c r="L7" s="81" t="s">
        <v>237</v>
      </c>
      <c r="M7" s="82" t="s">
        <v>246</v>
      </c>
      <c r="N7" s="81" t="s">
        <v>237</v>
      </c>
      <c r="O7" s="82" t="s">
        <v>246</v>
      </c>
    </row>
    <row r="8" spans="1:25" ht="15.95" customHeight="1">
      <c r="A8" s="111" t="s">
        <v>82</v>
      </c>
      <c r="B8" s="61" t="s">
        <v>49</v>
      </c>
      <c r="C8" s="54"/>
      <c r="D8" s="54"/>
      <c r="E8" s="67" t="s">
        <v>40</v>
      </c>
      <c r="F8" s="87">
        <v>737</v>
      </c>
      <c r="G8" s="87">
        <v>972</v>
      </c>
      <c r="H8" s="87">
        <v>326</v>
      </c>
      <c r="I8" s="87">
        <v>577</v>
      </c>
      <c r="J8" s="87">
        <v>86</v>
      </c>
      <c r="K8" s="87">
        <v>59</v>
      </c>
      <c r="L8" s="87">
        <v>2253</v>
      </c>
      <c r="M8" s="87">
        <v>2304</v>
      </c>
      <c r="N8" s="87">
        <v>7159</v>
      </c>
      <c r="O8" s="87">
        <v>2657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1"/>
      <c r="B9" s="63"/>
      <c r="C9" s="54" t="s">
        <v>50</v>
      </c>
      <c r="D9" s="54"/>
      <c r="E9" s="67" t="s">
        <v>41</v>
      </c>
      <c r="F9" s="87">
        <v>736</v>
      </c>
      <c r="G9" s="87">
        <v>972</v>
      </c>
      <c r="H9" s="87">
        <v>326</v>
      </c>
      <c r="I9" s="87">
        <v>577</v>
      </c>
      <c r="J9" s="87">
        <v>65</v>
      </c>
      <c r="K9" s="87">
        <v>59</v>
      </c>
      <c r="L9" s="87">
        <v>2242</v>
      </c>
      <c r="M9" s="87">
        <v>2302</v>
      </c>
      <c r="N9" s="87">
        <v>2701</v>
      </c>
      <c r="O9" s="87">
        <v>2657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1"/>
      <c r="B10" s="62"/>
      <c r="C10" s="54" t="s">
        <v>51</v>
      </c>
      <c r="D10" s="54"/>
      <c r="E10" s="67" t="s">
        <v>42</v>
      </c>
      <c r="F10" s="87">
        <v>1</v>
      </c>
      <c r="G10" s="87">
        <v>0</v>
      </c>
      <c r="H10" s="87">
        <v>0</v>
      </c>
      <c r="I10" s="87">
        <v>0</v>
      </c>
      <c r="J10" s="102">
        <v>21</v>
      </c>
      <c r="K10" s="102">
        <v>0</v>
      </c>
      <c r="L10" s="87">
        <v>10</v>
      </c>
      <c r="M10" s="87">
        <v>2</v>
      </c>
      <c r="N10" s="87">
        <v>4458</v>
      </c>
      <c r="O10" s="87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1"/>
      <c r="B11" s="61" t="s">
        <v>52</v>
      </c>
      <c r="C11" s="54"/>
      <c r="D11" s="54"/>
      <c r="E11" s="67" t="s">
        <v>43</v>
      </c>
      <c r="F11" s="87">
        <v>584</v>
      </c>
      <c r="G11" s="87">
        <v>867</v>
      </c>
      <c r="H11" s="87">
        <v>201</v>
      </c>
      <c r="I11" s="87">
        <v>453</v>
      </c>
      <c r="J11" s="87">
        <v>14</v>
      </c>
      <c r="K11" s="87">
        <v>18</v>
      </c>
      <c r="L11" s="87">
        <v>2030</v>
      </c>
      <c r="M11" s="87">
        <v>2131</v>
      </c>
      <c r="N11" s="87">
        <v>7196</v>
      </c>
      <c r="O11" s="87">
        <v>2606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1"/>
      <c r="B12" s="63"/>
      <c r="C12" s="54" t="s">
        <v>53</v>
      </c>
      <c r="D12" s="54"/>
      <c r="E12" s="67" t="s">
        <v>44</v>
      </c>
      <c r="F12" s="87">
        <v>583</v>
      </c>
      <c r="G12" s="87">
        <v>867</v>
      </c>
      <c r="H12" s="87">
        <v>201</v>
      </c>
      <c r="I12" s="87">
        <v>453</v>
      </c>
      <c r="J12" s="87">
        <v>14</v>
      </c>
      <c r="K12" s="87">
        <v>18</v>
      </c>
      <c r="L12" s="87">
        <v>2020</v>
      </c>
      <c r="M12" s="87">
        <v>2131</v>
      </c>
      <c r="N12" s="87">
        <v>2649</v>
      </c>
      <c r="O12" s="87">
        <v>2606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1"/>
      <c r="B13" s="62"/>
      <c r="C13" s="54" t="s">
        <v>54</v>
      </c>
      <c r="D13" s="54"/>
      <c r="E13" s="67" t="s">
        <v>45</v>
      </c>
      <c r="F13" s="87">
        <v>1</v>
      </c>
      <c r="G13" s="87">
        <v>0</v>
      </c>
      <c r="H13" s="102">
        <v>0</v>
      </c>
      <c r="I13" s="102">
        <v>0</v>
      </c>
      <c r="J13" s="102">
        <v>0</v>
      </c>
      <c r="K13" s="102">
        <v>0</v>
      </c>
      <c r="L13" s="87">
        <v>10</v>
      </c>
      <c r="M13" s="87">
        <v>0</v>
      </c>
      <c r="N13" s="87">
        <v>4547</v>
      </c>
      <c r="O13" s="87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1"/>
      <c r="B14" s="54" t="s">
        <v>55</v>
      </c>
      <c r="C14" s="54"/>
      <c r="D14" s="54"/>
      <c r="E14" s="67" t="s">
        <v>152</v>
      </c>
      <c r="F14" s="87">
        <f t="shared" ref="F14:M15" si="0">F9-F12</f>
        <v>153</v>
      </c>
      <c r="G14" s="87">
        <f t="shared" si="0"/>
        <v>105</v>
      </c>
      <c r="H14" s="87">
        <f t="shared" si="0"/>
        <v>125</v>
      </c>
      <c r="I14" s="87">
        <f t="shared" si="0"/>
        <v>124</v>
      </c>
      <c r="J14" s="87">
        <f t="shared" si="0"/>
        <v>51</v>
      </c>
      <c r="K14" s="87">
        <f t="shared" si="0"/>
        <v>41</v>
      </c>
      <c r="L14" s="87">
        <f t="shared" si="0"/>
        <v>222</v>
      </c>
      <c r="M14" s="87">
        <f t="shared" si="0"/>
        <v>171</v>
      </c>
      <c r="N14" s="87">
        <f t="shared" ref="N14:O15" si="1">N9-N12</f>
        <v>52</v>
      </c>
      <c r="O14" s="87">
        <f t="shared" si="1"/>
        <v>51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1"/>
      <c r="B15" s="54" t="s">
        <v>56</v>
      </c>
      <c r="C15" s="54"/>
      <c r="D15" s="54"/>
      <c r="E15" s="67" t="s">
        <v>153</v>
      </c>
      <c r="F15" s="87">
        <f t="shared" si="0"/>
        <v>0</v>
      </c>
      <c r="G15" s="87">
        <f t="shared" si="0"/>
        <v>0</v>
      </c>
      <c r="H15" s="87">
        <f t="shared" si="0"/>
        <v>0</v>
      </c>
      <c r="I15" s="87">
        <f t="shared" si="0"/>
        <v>0</v>
      </c>
      <c r="J15" s="87">
        <f t="shared" si="0"/>
        <v>21</v>
      </c>
      <c r="K15" s="87">
        <f t="shared" si="0"/>
        <v>0</v>
      </c>
      <c r="L15" s="87">
        <f t="shared" si="0"/>
        <v>0</v>
      </c>
      <c r="M15" s="87">
        <f t="shared" si="0"/>
        <v>2</v>
      </c>
      <c r="N15" s="87">
        <f t="shared" si="1"/>
        <v>-89</v>
      </c>
      <c r="O15" s="87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1"/>
      <c r="B16" s="54" t="s">
        <v>57</v>
      </c>
      <c r="C16" s="54"/>
      <c r="D16" s="54"/>
      <c r="E16" s="67" t="s">
        <v>154</v>
      </c>
      <c r="F16" s="87">
        <f t="shared" ref="F16:M16" si="2">F8-F11</f>
        <v>153</v>
      </c>
      <c r="G16" s="87">
        <f t="shared" si="2"/>
        <v>105</v>
      </c>
      <c r="H16" s="87">
        <f t="shared" si="2"/>
        <v>125</v>
      </c>
      <c r="I16" s="87">
        <f t="shared" si="2"/>
        <v>124</v>
      </c>
      <c r="J16" s="87">
        <f t="shared" si="2"/>
        <v>72</v>
      </c>
      <c r="K16" s="87">
        <f t="shared" si="2"/>
        <v>41</v>
      </c>
      <c r="L16" s="87">
        <f t="shared" si="2"/>
        <v>223</v>
      </c>
      <c r="M16" s="87">
        <f t="shared" si="2"/>
        <v>173</v>
      </c>
      <c r="N16" s="87">
        <f t="shared" ref="N16:O16" si="3">N8-N11</f>
        <v>-37</v>
      </c>
      <c r="O16" s="87">
        <f t="shared" si="3"/>
        <v>51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1"/>
      <c r="B17" s="54" t="s">
        <v>58</v>
      </c>
      <c r="C17" s="54"/>
      <c r="D17" s="54"/>
      <c r="E17" s="52"/>
      <c r="F17" s="102">
        <v>0</v>
      </c>
      <c r="G17" s="102">
        <v>0</v>
      </c>
      <c r="H17" s="102">
        <v>6773</v>
      </c>
      <c r="I17" s="102">
        <v>6781</v>
      </c>
      <c r="J17" s="87">
        <v>6053</v>
      </c>
      <c r="K17" s="87">
        <v>6124</v>
      </c>
      <c r="L17" s="87">
        <f>M17-L16</f>
        <v>659</v>
      </c>
      <c r="M17" s="87">
        <v>882</v>
      </c>
      <c r="N17" s="102">
        <v>0</v>
      </c>
      <c r="O17" s="101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1"/>
      <c r="B18" s="54" t="s">
        <v>59</v>
      </c>
      <c r="C18" s="54"/>
      <c r="D18" s="54"/>
      <c r="E18" s="52"/>
      <c r="F18" s="101"/>
      <c r="G18" s="101"/>
      <c r="H18" s="101"/>
      <c r="I18" s="101"/>
      <c r="J18" s="101"/>
      <c r="K18" s="101"/>
      <c r="L18" s="101"/>
      <c r="M18" s="101"/>
      <c r="N18" s="101">
        <v>0</v>
      </c>
      <c r="O18" s="101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1" t="s">
        <v>83</v>
      </c>
      <c r="B19" s="61" t="s">
        <v>60</v>
      </c>
      <c r="C19" s="54"/>
      <c r="D19" s="54"/>
      <c r="E19" s="67"/>
      <c r="F19" s="87">
        <v>2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450</v>
      </c>
      <c r="M19" s="87">
        <v>339</v>
      </c>
      <c r="N19" s="87">
        <v>1452</v>
      </c>
      <c r="O19" s="87">
        <v>1093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1"/>
      <c r="B20" s="62"/>
      <c r="C20" s="54" t="s">
        <v>61</v>
      </c>
      <c r="D20" s="54"/>
      <c r="E20" s="67"/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102">
        <v>0</v>
      </c>
      <c r="L20" s="87">
        <v>51</v>
      </c>
      <c r="M20" s="87">
        <v>33</v>
      </c>
      <c r="N20" s="87">
        <v>175</v>
      </c>
      <c r="O20" s="87">
        <v>110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1"/>
      <c r="B21" s="80" t="s">
        <v>62</v>
      </c>
      <c r="C21" s="54"/>
      <c r="D21" s="54"/>
      <c r="E21" s="67" t="s">
        <v>155</v>
      </c>
      <c r="F21" s="87">
        <v>2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450</v>
      </c>
      <c r="M21" s="87">
        <v>339</v>
      </c>
      <c r="N21" s="87">
        <v>1452</v>
      </c>
      <c r="O21" s="87">
        <v>1093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1"/>
      <c r="B22" s="61" t="s">
        <v>63</v>
      </c>
      <c r="C22" s="54"/>
      <c r="D22" s="54"/>
      <c r="E22" s="67" t="s">
        <v>156</v>
      </c>
      <c r="F22" s="87">
        <v>427</v>
      </c>
      <c r="G22" s="87">
        <v>361</v>
      </c>
      <c r="H22" s="87">
        <v>90</v>
      </c>
      <c r="I22" s="87">
        <v>481</v>
      </c>
      <c r="J22" s="87">
        <v>217</v>
      </c>
      <c r="K22" s="87">
        <v>0</v>
      </c>
      <c r="L22" s="87">
        <v>458</v>
      </c>
      <c r="M22" s="87">
        <v>381</v>
      </c>
      <c r="N22" s="87">
        <v>1453</v>
      </c>
      <c r="O22" s="87">
        <v>1078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1"/>
      <c r="B23" s="62" t="s">
        <v>64</v>
      </c>
      <c r="C23" s="54" t="s">
        <v>65</v>
      </c>
      <c r="D23" s="54"/>
      <c r="E23" s="67"/>
      <c r="F23" s="87">
        <v>0</v>
      </c>
      <c r="G23" s="87"/>
      <c r="H23" s="87">
        <v>90</v>
      </c>
      <c r="I23" s="87">
        <v>478</v>
      </c>
      <c r="J23" s="87">
        <v>217</v>
      </c>
      <c r="K23" s="87">
        <v>0</v>
      </c>
      <c r="L23" s="87">
        <v>349</v>
      </c>
      <c r="M23" s="87">
        <v>346</v>
      </c>
      <c r="N23" s="87">
        <v>590</v>
      </c>
      <c r="O23" s="87">
        <v>573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1"/>
      <c r="B24" s="54" t="s">
        <v>157</v>
      </c>
      <c r="C24" s="54"/>
      <c r="D24" s="54"/>
      <c r="E24" s="67" t="s">
        <v>158</v>
      </c>
      <c r="F24" s="87">
        <f t="shared" ref="F24:M24" si="4">F21-F22</f>
        <v>-425</v>
      </c>
      <c r="G24" s="87">
        <f t="shared" si="4"/>
        <v>-361</v>
      </c>
      <c r="H24" s="87">
        <f t="shared" si="4"/>
        <v>-90</v>
      </c>
      <c r="I24" s="87">
        <f t="shared" si="4"/>
        <v>-481</v>
      </c>
      <c r="J24" s="87">
        <f t="shared" si="4"/>
        <v>-217</v>
      </c>
      <c r="K24" s="87">
        <f t="shared" si="4"/>
        <v>0</v>
      </c>
      <c r="L24" s="87">
        <f t="shared" si="4"/>
        <v>-8</v>
      </c>
      <c r="M24" s="87">
        <f t="shared" si="4"/>
        <v>-42</v>
      </c>
      <c r="N24" s="87">
        <f t="shared" ref="N24:O24" si="5">N21-N22</f>
        <v>-1</v>
      </c>
      <c r="O24" s="87">
        <f t="shared" si="5"/>
        <v>15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1"/>
      <c r="B25" s="61" t="s">
        <v>66</v>
      </c>
      <c r="C25" s="61"/>
      <c r="D25" s="61"/>
      <c r="E25" s="116" t="s">
        <v>159</v>
      </c>
      <c r="F25" s="107">
        <v>425</v>
      </c>
      <c r="G25" s="107">
        <v>361</v>
      </c>
      <c r="H25" s="107">
        <v>90</v>
      </c>
      <c r="I25" s="107">
        <v>481</v>
      </c>
      <c r="J25" s="107">
        <v>217</v>
      </c>
      <c r="K25" s="107">
        <v>0</v>
      </c>
      <c r="L25" s="107">
        <v>8</v>
      </c>
      <c r="M25" s="107">
        <v>42</v>
      </c>
      <c r="N25" s="107">
        <v>1</v>
      </c>
      <c r="O25" s="107"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1"/>
      <c r="B26" s="80" t="s">
        <v>67</v>
      </c>
      <c r="C26" s="80"/>
      <c r="D26" s="80"/>
      <c r="E26" s="11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1"/>
      <c r="B27" s="54" t="s">
        <v>160</v>
      </c>
      <c r="C27" s="54"/>
      <c r="D27" s="54"/>
      <c r="E27" s="67" t="s">
        <v>161</v>
      </c>
      <c r="F27" s="87">
        <f t="shared" ref="F27:M27" si="6">F24+F25</f>
        <v>0</v>
      </c>
      <c r="G27" s="87">
        <f t="shared" si="6"/>
        <v>0</v>
      </c>
      <c r="H27" s="87">
        <f t="shared" si="6"/>
        <v>0</v>
      </c>
      <c r="I27" s="87">
        <f t="shared" si="6"/>
        <v>0</v>
      </c>
      <c r="J27" s="87">
        <f t="shared" si="6"/>
        <v>0</v>
      </c>
      <c r="K27" s="87">
        <f t="shared" si="6"/>
        <v>0</v>
      </c>
      <c r="L27" s="87">
        <f t="shared" si="6"/>
        <v>0</v>
      </c>
      <c r="M27" s="87">
        <f t="shared" si="6"/>
        <v>0</v>
      </c>
      <c r="N27" s="87">
        <f t="shared" ref="N27:O27" si="7">N24+N25</f>
        <v>0</v>
      </c>
      <c r="O27" s="87">
        <f t="shared" si="7"/>
        <v>15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5" t="s">
        <v>68</v>
      </c>
      <c r="B30" s="115"/>
      <c r="C30" s="115"/>
      <c r="D30" s="115"/>
      <c r="E30" s="115"/>
      <c r="F30" s="110" t="s">
        <v>258</v>
      </c>
      <c r="G30" s="110"/>
      <c r="H30" s="110"/>
      <c r="I30" s="110"/>
      <c r="J30" s="110"/>
      <c r="K30" s="110"/>
      <c r="L30" s="110"/>
      <c r="M30" s="110"/>
      <c r="N30" s="110"/>
      <c r="O30" s="110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5"/>
      <c r="B31" s="115"/>
      <c r="C31" s="115"/>
      <c r="D31" s="115"/>
      <c r="E31" s="115"/>
      <c r="F31" s="81" t="s">
        <v>237</v>
      </c>
      <c r="G31" s="82" t="s">
        <v>246</v>
      </c>
      <c r="H31" s="81" t="s">
        <v>237</v>
      </c>
      <c r="I31" s="82" t="s">
        <v>246</v>
      </c>
      <c r="J31" s="81" t="s">
        <v>237</v>
      </c>
      <c r="K31" s="82" t="s">
        <v>246</v>
      </c>
      <c r="L31" s="81" t="s">
        <v>237</v>
      </c>
      <c r="M31" s="82" t="s">
        <v>246</v>
      </c>
      <c r="N31" s="81" t="s">
        <v>237</v>
      </c>
      <c r="O31" s="82" t="s">
        <v>246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1" t="s">
        <v>84</v>
      </c>
      <c r="B32" s="61" t="s">
        <v>49</v>
      </c>
      <c r="C32" s="54"/>
      <c r="D32" s="54"/>
      <c r="E32" s="67" t="s">
        <v>40</v>
      </c>
      <c r="F32" s="87">
        <v>589</v>
      </c>
      <c r="G32" s="87">
        <v>630</v>
      </c>
      <c r="H32" s="55"/>
      <c r="I32" s="55"/>
      <c r="J32" s="55"/>
      <c r="K32" s="55"/>
      <c r="L32" s="55"/>
      <c r="M32" s="55"/>
      <c r="N32" s="55"/>
      <c r="O32" s="55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18"/>
      <c r="B33" s="63"/>
      <c r="C33" s="61" t="s">
        <v>69</v>
      </c>
      <c r="D33" s="54"/>
      <c r="E33" s="67"/>
      <c r="F33" s="87">
        <v>589</v>
      </c>
      <c r="G33" s="87">
        <v>574</v>
      </c>
      <c r="H33" s="55"/>
      <c r="I33" s="55"/>
      <c r="J33" s="55"/>
      <c r="K33" s="55"/>
      <c r="L33" s="55"/>
      <c r="M33" s="55"/>
      <c r="N33" s="55"/>
      <c r="O33" s="55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18"/>
      <c r="B34" s="63"/>
      <c r="C34" s="62"/>
      <c r="D34" s="54" t="s">
        <v>70</v>
      </c>
      <c r="E34" s="67"/>
      <c r="F34" s="87">
        <v>553</v>
      </c>
      <c r="G34" s="87">
        <v>565</v>
      </c>
      <c r="H34" s="55"/>
      <c r="I34" s="55"/>
      <c r="J34" s="55"/>
      <c r="K34" s="55"/>
      <c r="L34" s="55"/>
      <c r="M34" s="55"/>
      <c r="N34" s="55"/>
      <c r="O34" s="55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18"/>
      <c r="B35" s="62"/>
      <c r="C35" s="80" t="s">
        <v>71</v>
      </c>
      <c r="D35" s="54"/>
      <c r="E35" s="67"/>
      <c r="F35" s="87">
        <v>0</v>
      </c>
      <c r="G35" s="87">
        <v>56</v>
      </c>
      <c r="H35" s="55"/>
      <c r="I35" s="55"/>
      <c r="J35" s="68"/>
      <c r="K35" s="68"/>
      <c r="L35" s="55"/>
      <c r="M35" s="55"/>
      <c r="N35" s="55"/>
      <c r="O35" s="55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18"/>
      <c r="B36" s="61" t="s">
        <v>52</v>
      </c>
      <c r="C36" s="54"/>
      <c r="D36" s="54"/>
      <c r="E36" s="67" t="s">
        <v>41</v>
      </c>
      <c r="F36" s="87">
        <v>266</v>
      </c>
      <c r="G36" s="87">
        <v>362</v>
      </c>
      <c r="H36" s="55"/>
      <c r="I36" s="55"/>
      <c r="J36" s="55"/>
      <c r="K36" s="55"/>
      <c r="L36" s="55"/>
      <c r="M36" s="55"/>
      <c r="N36" s="55"/>
      <c r="O36" s="55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18"/>
      <c r="B37" s="63"/>
      <c r="C37" s="54" t="s">
        <v>72</v>
      </c>
      <c r="D37" s="54"/>
      <c r="E37" s="67"/>
      <c r="F37" s="87">
        <v>260</v>
      </c>
      <c r="G37" s="87">
        <v>352</v>
      </c>
      <c r="H37" s="55"/>
      <c r="I37" s="55"/>
      <c r="J37" s="55"/>
      <c r="K37" s="55"/>
      <c r="L37" s="55"/>
      <c r="M37" s="55"/>
      <c r="N37" s="55"/>
      <c r="O37" s="55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18"/>
      <c r="B38" s="62"/>
      <c r="C38" s="54" t="s">
        <v>73</v>
      </c>
      <c r="D38" s="54"/>
      <c r="E38" s="67"/>
      <c r="F38" s="87">
        <v>6</v>
      </c>
      <c r="G38" s="87">
        <v>10</v>
      </c>
      <c r="H38" s="55"/>
      <c r="I38" s="55"/>
      <c r="J38" s="55"/>
      <c r="K38" s="68"/>
      <c r="L38" s="55"/>
      <c r="M38" s="55"/>
      <c r="N38" s="55"/>
      <c r="O38" s="55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18"/>
      <c r="B39" s="48" t="s">
        <v>74</v>
      </c>
      <c r="C39" s="48"/>
      <c r="D39" s="48"/>
      <c r="E39" s="67" t="s">
        <v>163</v>
      </c>
      <c r="F39" s="87">
        <f t="shared" ref="F39:G39" si="8">F32-F36</f>
        <v>323</v>
      </c>
      <c r="G39" s="87">
        <f t="shared" si="8"/>
        <v>268</v>
      </c>
      <c r="H39" s="55">
        <f t="shared" ref="H39:O39" si="9">H32-H36</f>
        <v>0</v>
      </c>
      <c r="I39" s="55">
        <f t="shared" si="9"/>
        <v>0</v>
      </c>
      <c r="J39" s="55">
        <f t="shared" si="9"/>
        <v>0</v>
      </c>
      <c r="K39" s="55">
        <f t="shared" si="9"/>
        <v>0</v>
      </c>
      <c r="L39" s="55">
        <f t="shared" si="9"/>
        <v>0</v>
      </c>
      <c r="M39" s="55">
        <f t="shared" si="9"/>
        <v>0</v>
      </c>
      <c r="N39" s="55">
        <f t="shared" si="9"/>
        <v>0</v>
      </c>
      <c r="O39" s="55">
        <f t="shared" si="9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1" t="s">
        <v>85</v>
      </c>
      <c r="B40" s="61" t="s">
        <v>75</v>
      </c>
      <c r="C40" s="54"/>
      <c r="D40" s="54"/>
      <c r="E40" s="67" t="s">
        <v>43</v>
      </c>
      <c r="F40" s="87">
        <v>326</v>
      </c>
      <c r="G40" s="87">
        <v>498</v>
      </c>
      <c r="H40" s="55"/>
      <c r="I40" s="55"/>
      <c r="J40" s="55"/>
      <c r="K40" s="55"/>
      <c r="L40" s="55"/>
      <c r="M40" s="55"/>
      <c r="N40" s="55"/>
      <c r="O40" s="55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2"/>
      <c r="B41" s="62"/>
      <c r="C41" s="54" t="s">
        <v>76</v>
      </c>
      <c r="D41" s="54"/>
      <c r="E41" s="67"/>
      <c r="F41" s="101">
        <v>165</v>
      </c>
      <c r="G41" s="101">
        <v>255</v>
      </c>
      <c r="H41" s="68"/>
      <c r="I41" s="68"/>
      <c r="J41" s="55"/>
      <c r="K41" s="55"/>
      <c r="L41" s="55"/>
      <c r="M41" s="55"/>
      <c r="N41" s="55"/>
      <c r="O41" s="55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2"/>
      <c r="B42" s="61" t="s">
        <v>63</v>
      </c>
      <c r="C42" s="54"/>
      <c r="D42" s="54"/>
      <c r="E42" s="67" t="s">
        <v>44</v>
      </c>
      <c r="F42" s="87">
        <v>650</v>
      </c>
      <c r="G42" s="87">
        <v>758</v>
      </c>
      <c r="H42" s="55"/>
      <c r="I42" s="55"/>
      <c r="J42" s="55"/>
      <c r="K42" s="55"/>
      <c r="L42" s="55"/>
      <c r="M42" s="55"/>
      <c r="N42" s="55"/>
      <c r="O42" s="55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2"/>
      <c r="B43" s="62"/>
      <c r="C43" s="54" t="s">
        <v>77</v>
      </c>
      <c r="D43" s="54"/>
      <c r="E43" s="67"/>
      <c r="F43" s="87">
        <v>172</v>
      </c>
      <c r="G43" s="87">
        <v>260</v>
      </c>
      <c r="H43" s="55"/>
      <c r="I43" s="55"/>
      <c r="J43" s="68"/>
      <c r="K43" s="68"/>
      <c r="L43" s="55"/>
      <c r="M43" s="55"/>
      <c r="N43" s="55"/>
      <c r="O43" s="55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2"/>
      <c r="B44" s="54" t="s">
        <v>74</v>
      </c>
      <c r="C44" s="54"/>
      <c r="D44" s="54"/>
      <c r="E44" s="67" t="s">
        <v>164</v>
      </c>
      <c r="F44" s="101">
        <f t="shared" ref="F44:G44" si="10">F40-F42</f>
        <v>-324</v>
      </c>
      <c r="G44" s="101">
        <f t="shared" si="10"/>
        <v>-260</v>
      </c>
      <c r="H44" s="68">
        <f t="shared" ref="H44:O44" si="11">H40-H42</f>
        <v>0</v>
      </c>
      <c r="I44" s="68">
        <f t="shared" si="11"/>
        <v>0</v>
      </c>
      <c r="J44" s="68">
        <f t="shared" si="11"/>
        <v>0</v>
      </c>
      <c r="K44" s="68">
        <f t="shared" si="11"/>
        <v>0</v>
      </c>
      <c r="L44" s="68">
        <f t="shared" si="11"/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1" t="s">
        <v>86</v>
      </c>
      <c r="B45" s="48" t="s">
        <v>78</v>
      </c>
      <c r="C45" s="48"/>
      <c r="D45" s="48"/>
      <c r="E45" s="67" t="s">
        <v>165</v>
      </c>
      <c r="F45" s="87">
        <f t="shared" ref="F45:G45" si="12">F39+F44</f>
        <v>-1</v>
      </c>
      <c r="G45" s="87">
        <f t="shared" si="12"/>
        <v>8</v>
      </c>
      <c r="H45" s="55">
        <f t="shared" ref="H45:O45" si="13">H39+H44</f>
        <v>0</v>
      </c>
      <c r="I45" s="55">
        <f t="shared" si="13"/>
        <v>0</v>
      </c>
      <c r="J45" s="55">
        <f t="shared" si="13"/>
        <v>0</v>
      </c>
      <c r="K45" s="55">
        <f t="shared" si="13"/>
        <v>0</v>
      </c>
      <c r="L45" s="55">
        <f t="shared" si="13"/>
        <v>0</v>
      </c>
      <c r="M45" s="55">
        <f t="shared" si="13"/>
        <v>0</v>
      </c>
      <c r="N45" s="55">
        <f t="shared" si="13"/>
        <v>0</v>
      </c>
      <c r="O45" s="55">
        <f t="shared" si="13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2"/>
      <c r="B46" s="54" t="s">
        <v>79</v>
      </c>
      <c r="C46" s="54"/>
      <c r="D46" s="54"/>
      <c r="E46" s="54"/>
      <c r="F46" s="101">
        <v>0</v>
      </c>
      <c r="G46" s="101">
        <v>0</v>
      </c>
      <c r="H46" s="68"/>
      <c r="I46" s="68"/>
      <c r="J46" s="68"/>
      <c r="K46" s="68"/>
      <c r="L46" s="55"/>
      <c r="M46" s="55"/>
      <c r="N46" s="68"/>
      <c r="O46" s="68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2"/>
      <c r="B47" s="54" t="s">
        <v>80</v>
      </c>
      <c r="C47" s="54"/>
      <c r="D47" s="54"/>
      <c r="E47" s="54"/>
      <c r="F47" s="87">
        <v>61</v>
      </c>
      <c r="G47" s="87">
        <v>62</v>
      </c>
      <c r="H47" s="55"/>
      <c r="I47" s="55"/>
      <c r="J47" s="55"/>
      <c r="K47" s="55"/>
      <c r="L47" s="55"/>
      <c r="M47" s="55"/>
      <c r="N47" s="55"/>
      <c r="O47" s="55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2"/>
      <c r="B48" s="54" t="s">
        <v>81</v>
      </c>
      <c r="C48" s="54"/>
      <c r="D48" s="54"/>
      <c r="E48" s="54"/>
      <c r="F48" s="87">
        <v>61</v>
      </c>
      <c r="G48" s="87">
        <v>62</v>
      </c>
      <c r="H48" s="55"/>
      <c r="I48" s="55"/>
      <c r="J48" s="55"/>
      <c r="K48" s="55"/>
      <c r="L48" s="55"/>
      <c r="M48" s="55"/>
      <c r="N48" s="55"/>
      <c r="O48" s="55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7"/>
  <sheetViews>
    <sheetView view="pageBreakPreview" topLeftCell="A37" zoomScaleNormal="100" zoomScaleSheetLayoutView="100" workbookViewId="0">
      <selection activeCell="I69" sqref="I69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22" t="s">
        <v>259</v>
      </c>
      <c r="D1" s="42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3"/>
      <c r="B5" s="43" t="s">
        <v>247</v>
      </c>
      <c r="C5" s="43"/>
      <c r="D5" s="43"/>
      <c r="H5" s="16"/>
      <c r="L5" s="16"/>
      <c r="N5" s="16" t="s">
        <v>168</v>
      </c>
    </row>
    <row r="6" spans="1:14" ht="15" customHeight="1">
      <c r="A6" s="44"/>
      <c r="B6" s="45"/>
      <c r="C6" s="45"/>
      <c r="D6" s="89"/>
      <c r="E6" s="121" t="s">
        <v>260</v>
      </c>
      <c r="F6" s="121"/>
      <c r="G6" s="121" t="s">
        <v>261</v>
      </c>
      <c r="H6" s="121"/>
      <c r="I6" s="122"/>
      <c r="J6" s="123"/>
      <c r="K6" s="121"/>
      <c r="L6" s="121"/>
      <c r="M6" s="121"/>
      <c r="N6" s="121"/>
    </row>
    <row r="7" spans="1:14" ht="15" customHeight="1">
      <c r="A7" s="19"/>
      <c r="B7" s="20"/>
      <c r="C7" s="20"/>
      <c r="D7" s="60"/>
      <c r="E7" s="37" t="s">
        <v>237</v>
      </c>
      <c r="F7" s="90" t="s">
        <v>246</v>
      </c>
      <c r="G7" s="37" t="s">
        <v>237</v>
      </c>
      <c r="H7" s="37" t="s">
        <v>246</v>
      </c>
      <c r="I7" s="37" t="s">
        <v>237</v>
      </c>
      <c r="J7" s="37" t="s">
        <v>246</v>
      </c>
      <c r="K7" s="37" t="s">
        <v>237</v>
      </c>
      <c r="L7" s="37" t="s">
        <v>246</v>
      </c>
      <c r="M7" s="37" t="s">
        <v>237</v>
      </c>
      <c r="N7" s="37" t="s">
        <v>246</v>
      </c>
    </row>
    <row r="8" spans="1:14" ht="18" customHeight="1">
      <c r="A8" s="103" t="s">
        <v>169</v>
      </c>
      <c r="B8" s="83" t="s">
        <v>170</v>
      </c>
      <c r="C8" s="84"/>
      <c r="D8" s="84"/>
      <c r="E8" s="85">
        <v>1</v>
      </c>
      <c r="F8" s="85">
        <v>1</v>
      </c>
      <c r="G8" s="85">
        <v>1</v>
      </c>
      <c r="H8" s="85">
        <v>1</v>
      </c>
      <c r="I8" s="85"/>
      <c r="J8" s="85"/>
      <c r="K8" s="85"/>
      <c r="L8" s="85"/>
      <c r="M8" s="85"/>
      <c r="N8" s="85"/>
    </row>
    <row r="9" spans="1:14" ht="18" customHeight="1">
      <c r="A9" s="103"/>
      <c r="B9" s="103" t="s">
        <v>171</v>
      </c>
      <c r="C9" s="54" t="s">
        <v>172</v>
      </c>
      <c r="D9" s="54"/>
      <c r="E9" s="85">
        <v>50</v>
      </c>
      <c r="F9" s="85">
        <v>50</v>
      </c>
      <c r="G9" s="85">
        <v>5</v>
      </c>
      <c r="H9" s="85">
        <v>5</v>
      </c>
      <c r="I9" s="85"/>
      <c r="J9" s="85"/>
      <c r="K9" s="85"/>
      <c r="L9" s="85"/>
      <c r="M9" s="85"/>
      <c r="N9" s="85"/>
    </row>
    <row r="10" spans="1:14" ht="18" customHeight="1">
      <c r="A10" s="103"/>
      <c r="B10" s="103"/>
      <c r="C10" s="54" t="s">
        <v>173</v>
      </c>
      <c r="D10" s="54"/>
      <c r="E10" s="85">
        <v>50</v>
      </c>
      <c r="F10" s="85">
        <v>50</v>
      </c>
      <c r="G10" s="85">
        <v>5</v>
      </c>
      <c r="H10" s="85">
        <v>5</v>
      </c>
      <c r="I10" s="85"/>
      <c r="J10" s="85"/>
      <c r="K10" s="85"/>
      <c r="L10" s="85"/>
      <c r="M10" s="85"/>
      <c r="N10" s="85"/>
    </row>
    <row r="11" spans="1:14" ht="18" customHeight="1">
      <c r="A11" s="103"/>
      <c r="B11" s="103"/>
      <c r="C11" s="54" t="s">
        <v>174</v>
      </c>
      <c r="D11" s="54"/>
      <c r="E11" s="85">
        <v>0</v>
      </c>
      <c r="F11" s="85">
        <v>0</v>
      </c>
      <c r="G11" s="85">
        <v>0</v>
      </c>
      <c r="H11" s="85">
        <v>0</v>
      </c>
      <c r="I11" s="85"/>
      <c r="J11" s="85"/>
      <c r="K11" s="85"/>
      <c r="L11" s="85"/>
      <c r="M11" s="85"/>
      <c r="N11" s="85"/>
    </row>
    <row r="12" spans="1:14" ht="18" customHeight="1">
      <c r="A12" s="103"/>
      <c r="B12" s="103"/>
      <c r="C12" s="54" t="s">
        <v>175</v>
      </c>
      <c r="D12" s="54"/>
      <c r="E12" s="85">
        <v>0</v>
      </c>
      <c r="F12" s="85">
        <v>0</v>
      </c>
      <c r="G12" s="85">
        <v>0</v>
      </c>
      <c r="H12" s="85">
        <v>0</v>
      </c>
      <c r="I12" s="85"/>
      <c r="J12" s="85"/>
      <c r="K12" s="85"/>
      <c r="L12" s="85"/>
      <c r="M12" s="85"/>
      <c r="N12" s="85"/>
    </row>
    <row r="13" spans="1:14" ht="18" customHeight="1">
      <c r="A13" s="103"/>
      <c r="B13" s="103"/>
      <c r="C13" s="54" t="s">
        <v>176</v>
      </c>
      <c r="D13" s="54"/>
      <c r="E13" s="85">
        <v>0</v>
      </c>
      <c r="F13" s="85">
        <v>0</v>
      </c>
      <c r="G13" s="85">
        <v>0</v>
      </c>
      <c r="H13" s="85">
        <v>0</v>
      </c>
      <c r="I13" s="85"/>
      <c r="J13" s="85"/>
      <c r="K13" s="85"/>
      <c r="L13" s="85"/>
      <c r="M13" s="85"/>
      <c r="N13" s="85"/>
    </row>
    <row r="14" spans="1:14" ht="18" customHeight="1">
      <c r="A14" s="103"/>
      <c r="B14" s="103"/>
      <c r="C14" s="54" t="s">
        <v>177</v>
      </c>
      <c r="D14" s="54"/>
      <c r="E14" s="85">
        <v>0</v>
      </c>
      <c r="F14" s="85">
        <v>0</v>
      </c>
      <c r="G14" s="85">
        <v>0</v>
      </c>
      <c r="H14" s="85">
        <v>0</v>
      </c>
      <c r="I14" s="85"/>
      <c r="J14" s="85"/>
      <c r="K14" s="85"/>
      <c r="L14" s="85"/>
      <c r="M14" s="85"/>
      <c r="N14" s="85"/>
    </row>
    <row r="15" spans="1:14" ht="18" customHeight="1">
      <c r="A15" s="119" t="s">
        <v>178</v>
      </c>
      <c r="B15" s="103" t="s">
        <v>179</v>
      </c>
      <c r="C15" s="54" t="s">
        <v>180</v>
      </c>
      <c r="D15" s="54"/>
      <c r="E15" s="55">
        <v>4920</v>
      </c>
      <c r="F15" s="55">
        <v>5250</v>
      </c>
      <c r="G15" s="55">
        <v>197</v>
      </c>
      <c r="H15" s="55">
        <v>215</v>
      </c>
      <c r="I15" s="55"/>
      <c r="J15" s="55"/>
      <c r="K15" s="55"/>
      <c r="L15" s="55"/>
      <c r="M15" s="55"/>
      <c r="N15" s="55"/>
    </row>
    <row r="16" spans="1:14" ht="18" customHeight="1">
      <c r="A16" s="103"/>
      <c r="B16" s="103"/>
      <c r="C16" s="54" t="s">
        <v>181</v>
      </c>
      <c r="D16" s="54"/>
      <c r="E16" s="55">
        <v>23881</v>
      </c>
      <c r="F16" s="55">
        <v>24664</v>
      </c>
      <c r="G16" s="55">
        <v>18</v>
      </c>
      <c r="H16" s="55">
        <v>19</v>
      </c>
      <c r="I16" s="55"/>
      <c r="J16" s="55"/>
      <c r="K16" s="55"/>
      <c r="L16" s="55"/>
      <c r="M16" s="55"/>
      <c r="N16" s="55"/>
    </row>
    <row r="17" spans="1:15" ht="18" customHeight="1">
      <c r="A17" s="103"/>
      <c r="B17" s="103"/>
      <c r="C17" s="54" t="s">
        <v>182</v>
      </c>
      <c r="D17" s="54"/>
      <c r="E17" s="55">
        <v>0</v>
      </c>
      <c r="F17" s="55">
        <v>0</v>
      </c>
      <c r="G17" s="55">
        <v>0</v>
      </c>
      <c r="H17" s="55">
        <v>0</v>
      </c>
      <c r="I17" s="55"/>
      <c r="J17" s="55"/>
      <c r="K17" s="55"/>
      <c r="L17" s="55"/>
      <c r="M17" s="55"/>
      <c r="N17" s="55"/>
    </row>
    <row r="18" spans="1:15" ht="18" customHeight="1">
      <c r="A18" s="103"/>
      <c r="B18" s="103"/>
      <c r="C18" s="54" t="s">
        <v>183</v>
      </c>
      <c r="D18" s="54"/>
      <c r="E18" s="55">
        <v>28801</v>
      </c>
      <c r="F18" s="55">
        <v>29914</v>
      </c>
      <c r="G18" s="55">
        <v>215</v>
      </c>
      <c r="H18" s="55">
        <v>234</v>
      </c>
      <c r="I18" s="55"/>
      <c r="J18" s="55"/>
      <c r="K18" s="55"/>
      <c r="L18" s="55"/>
      <c r="M18" s="55"/>
      <c r="N18" s="55"/>
    </row>
    <row r="19" spans="1:15" ht="18" customHeight="1">
      <c r="A19" s="103"/>
      <c r="B19" s="103" t="s">
        <v>184</v>
      </c>
      <c r="C19" s="54" t="s">
        <v>185</v>
      </c>
      <c r="D19" s="54"/>
      <c r="E19" s="55">
        <v>349</v>
      </c>
      <c r="F19" s="55">
        <v>758</v>
      </c>
      <c r="G19" s="55">
        <v>46</v>
      </c>
      <c r="H19" s="55">
        <v>79</v>
      </c>
      <c r="I19" s="55"/>
      <c r="J19" s="55"/>
      <c r="K19" s="55"/>
      <c r="L19" s="55"/>
      <c r="M19" s="55"/>
      <c r="N19" s="55"/>
    </row>
    <row r="20" spans="1:15" ht="18" customHeight="1">
      <c r="A20" s="103"/>
      <c r="B20" s="103"/>
      <c r="C20" s="54" t="s">
        <v>186</v>
      </c>
      <c r="D20" s="54"/>
      <c r="E20" s="55">
        <v>46834</v>
      </c>
      <c r="F20" s="55">
        <v>47425</v>
      </c>
      <c r="G20" s="55">
        <v>456</v>
      </c>
      <c r="H20" s="55">
        <v>465</v>
      </c>
      <c r="I20" s="55"/>
      <c r="J20" s="55"/>
      <c r="K20" s="55"/>
      <c r="L20" s="55"/>
      <c r="M20" s="55"/>
      <c r="N20" s="55"/>
    </row>
    <row r="21" spans="1:15" s="46" customFormat="1" ht="18" customHeight="1">
      <c r="A21" s="103"/>
      <c r="B21" s="103"/>
      <c r="C21" s="86" t="s">
        <v>187</v>
      </c>
      <c r="D21" s="86"/>
      <c r="E21" s="87">
        <v>0</v>
      </c>
      <c r="F21" s="87">
        <v>0</v>
      </c>
      <c r="G21" s="87">
        <v>0</v>
      </c>
      <c r="H21" s="87">
        <v>0</v>
      </c>
      <c r="I21" s="87"/>
      <c r="J21" s="87"/>
      <c r="K21" s="87"/>
      <c r="L21" s="87"/>
      <c r="M21" s="87"/>
      <c r="N21" s="87"/>
    </row>
    <row r="22" spans="1:15" ht="18" customHeight="1">
      <c r="A22" s="103"/>
      <c r="B22" s="103"/>
      <c r="C22" s="48" t="s">
        <v>188</v>
      </c>
      <c r="D22" s="48"/>
      <c r="E22" s="55">
        <v>47183</v>
      </c>
      <c r="F22" s="55">
        <v>48183</v>
      </c>
      <c r="G22" s="55">
        <v>502</v>
      </c>
      <c r="H22" s="55">
        <v>544</v>
      </c>
      <c r="I22" s="55"/>
      <c r="J22" s="55"/>
      <c r="K22" s="55"/>
      <c r="L22" s="55"/>
      <c r="M22" s="55"/>
      <c r="N22" s="55"/>
    </row>
    <row r="23" spans="1:15" ht="18" customHeight="1">
      <c r="A23" s="103"/>
      <c r="B23" s="103" t="s">
        <v>189</v>
      </c>
      <c r="C23" s="54" t="s">
        <v>190</v>
      </c>
      <c r="D23" s="54"/>
      <c r="E23" s="55">
        <v>50</v>
      </c>
      <c r="F23" s="55">
        <v>50</v>
      </c>
      <c r="G23" s="55">
        <v>5</v>
      </c>
      <c r="H23" s="55">
        <v>5</v>
      </c>
      <c r="I23" s="55"/>
      <c r="J23" s="55"/>
      <c r="K23" s="55"/>
      <c r="L23" s="55"/>
      <c r="M23" s="55"/>
      <c r="N23" s="55"/>
    </row>
    <row r="24" spans="1:15" ht="18" customHeight="1">
      <c r="A24" s="103"/>
      <c r="B24" s="103"/>
      <c r="C24" s="54" t="s">
        <v>191</v>
      </c>
      <c r="D24" s="54"/>
      <c r="E24" s="55">
        <v>-18432</v>
      </c>
      <c r="F24" s="55">
        <v>-18319</v>
      </c>
      <c r="G24" s="55">
        <v>-292</v>
      </c>
      <c r="H24" s="55">
        <v>-315</v>
      </c>
      <c r="I24" s="55"/>
      <c r="J24" s="55"/>
      <c r="K24" s="55"/>
      <c r="L24" s="55"/>
      <c r="M24" s="55"/>
      <c r="N24" s="55"/>
    </row>
    <row r="25" spans="1:15" ht="18" customHeight="1">
      <c r="A25" s="103"/>
      <c r="B25" s="103"/>
      <c r="C25" s="54" t="s">
        <v>192</v>
      </c>
      <c r="D25" s="54"/>
      <c r="E25" s="55">
        <v>0</v>
      </c>
      <c r="F25" s="55">
        <v>0</v>
      </c>
      <c r="G25" s="55">
        <v>0</v>
      </c>
      <c r="H25" s="55">
        <v>0</v>
      </c>
      <c r="I25" s="55"/>
      <c r="J25" s="55"/>
      <c r="K25" s="55"/>
      <c r="L25" s="55"/>
      <c r="M25" s="55"/>
      <c r="N25" s="55"/>
    </row>
    <row r="26" spans="1:15" ht="18" customHeight="1">
      <c r="A26" s="103"/>
      <c r="B26" s="103"/>
      <c r="C26" s="54" t="s">
        <v>193</v>
      </c>
      <c r="D26" s="54"/>
      <c r="E26" s="55">
        <v>-18382</v>
      </c>
      <c r="F26" s="55">
        <v>-18269</v>
      </c>
      <c r="G26" s="55">
        <v>-287</v>
      </c>
      <c r="H26" s="55">
        <v>-310</v>
      </c>
      <c r="I26" s="55"/>
      <c r="J26" s="55"/>
      <c r="K26" s="55"/>
      <c r="L26" s="55"/>
      <c r="M26" s="55"/>
      <c r="N26" s="55"/>
    </row>
    <row r="27" spans="1:15" ht="18" customHeight="1">
      <c r="A27" s="103"/>
      <c r="B27" s="54" t="s">
        <v>194</v>
      </c>
      <c r="C27" s="54"/>
      <c r="D27" s="54"/>
      <c r="E27" s="55">
        <v>28801</v>
      </c>
      <c r="F27" s="55">
        <v>29914</v>
      </c>
      <c r="G27" s="55">
        <v>215</v>
      </c>
      <c r="H27" s="55">
        <v>234</v>
      </c>
      <c r="I27" s="55"/>
      <c r="J27" s="55"/>
      <c r="K27" s="55"/>
      <c r="L27" s="55"/>
      <c r="M27" s="55"/>
      <c r="N27" s="55"/>
    </row>
    <row r="28" spans="1:15" ht="18" customHeight="1">
      <c r="A28" s="103" t="s">
        <v>195</v>
      </c>
      <c r="B28" s="103" t="s">
        <v>196</v>
      </c>
      <c r="C28" s="54" t="s">
        <v>197</v>
      </c>
      <c r="D28" s="88" t="s">
        <v>40</v>
      </c>
      <c r="E28" s="55">
        <v>1695</v>
      </c>
      <c r="F28" s="55">
        <v>954</v>
      </c>
      <c r="G28" s="55">
        <v>490</v>
      </c>
      <c r="H28" s="55">
        <v>518</v>
      </c>
      <c r="I28" s="55"/>
      <c r="J28" s="55"/>
      <c r="K28" s="55"/>
      <c r="L28" s="55"/>
      <c r="M28" s="55"/>
      <c r="N28" s="55"/>
    </row>
    <row r="29" spans="1:15" ht="18" customHeight="1">
      <c r="A29" s="103"/>
      <c r="B29" s="103"/>
      <c r="C29" s="54" t="s">
        <v>198</v>
      </c>
      <c r="D29" s="88" t="s">
        <v>41</v>
      </c>
      <c r="E29" s="55">
        <v>1516</v>
      </c>
      <c r="F29" s="55">
        <v>532</v>
      </c>
      <c r="G29" s="55">
        <v>434</v>
      </c>
      <c r="H29" s="55">
        <v>461</v>
      </c>
      <c r="I29" s="55"/>
      <c r="J29" s="55"/>
      <c r="K29" s="55"/>
      <c r="L29" s="55"/>
      <c r="M29" s="55"/>
      <c r="N29" s="55"/>
    </row>
    <row r="30" spans="1:15" ht="18" customHeight="1">
      <c r="A30" s="103"/>
      <c r="B30" s="103"/>
      <c r="C30" s="54" t="s">
        <v>199</v>
      </c>
      <c r="D30" s="88" t="s">
        <v>200</v>
      </c>
      <c r="E30" s="55">
        <v>78</v>
      </c>
      <c r="F30" s="55">
        <v>97</v>
      </c>
      <c r="G30" s="55">
        <v>21</v>
      </c>
      <c r="H30" s="55">
        <v>21</v>
      </c>
      <c r="I30" s="55"/>
      <c r="J30" s="55"/>
      <c r="K30" s="55"/>
      <c r="L30" s="55"/>
      <c r="M30" s="55"/>
      <c r="N30" s="55"/>
    </row>
    <row r="31" spans="1:15" ht="18" customHeight="1">
      <c r="A31" s="103"/>
      <c r="B31" s="103"/>
      <c r="C31" s="48" t="s">
        <v>201</v>
      </c>
      <c r="D31" s="88" t="s">
        <v>202</v>
      </c>
      <c r="E31" s="55">
        <v>100</v>
      </c>
      <c r="F31" s="55">
        <v>326</v>
      </c>
      <c r="G31" s="55">
        <f t="shared" ref="G31:N31" si="0">G28-G29-G30</f>
        <v>35</v>
      </c>
      <c r="H31" s="55">
        <f t="shared" si="0"/>
        <v>36</v>
      </c>
      <c r="I31" s="55">
        <f t="shared" si="0"/>
        <v>0</v>
      </c>
      <c r="J31" s="55">
        <f t="shared" si="0"/>
        <v>0</v>
      </c>
      <c r="K31" s="55">
        <f t="shared" si="0"/>
        <v>0</v>
      </c>
      <c r="L31" s="55">
        <f t="shared" si="0"/>
        <v>0</v>
      </c>
      <c r="M31" s="55">
        <f t="shared" si="0"/>
        <v>0</v>
      </c>
      <c r="N31" s="55">
        <f t="shared" si="0"/>
        <v>0</v>
      </c>
      <c r="O31" s="7"/>
    </row>
    <row r="32" spans="1:15" ht="18" customHeight="1">
      <c r="A32" s="103"/>
      <c r="B32" s="103"/>
      <c r="C32" s="54" t="s">
        <v>203</v>
      </c>
      <c r="D32" s="88" t="s">
        <v>204</v>
      </c>
      <c r="E32" s="55">
        <v>4</v>
      </c>
      <c r="F32" s="55">
        <v>103</v>
      </c>
      <c r="G32" s="55">
        <v>1</v>
      </c>
      <c r="H32" s="55">
        <v>1</v>
      </c>
      <c r="I32" s="55"/>
      <c r="J32" s="55"/>
      <c r="K32" s="55"/>
      <c r="L32" s="55"/>
      <c r="M32" s="55"/>
      <c r="N32" s="55"/>
    </row>
    <row r="33" spans="1:14" ht="18" customHeight="1">
      <c r="A33" s="103"/>
      <c r="B33" s="103"/>
      <c r="C33" s="54" t="s">
        <v>205</v>
      </c>
      <c r="D33" s="88" t="s">
        <v>206</v>
      </c>
      <c r="E33" s="55">
        <v>218</v>
      </c>
      <c r="F33" s="55">
        <v>221</v>
      </c>
      <c r="G33" s="55">
        <v>13</v>
      </c>
      <c r="H33" s="55">
        <v>11</v>
      </c>
      <c r="I33" s="55"/>
      <c r="J33" s="55"/>
      <c r="K33" s="55"/>
      <c r="L33" s="55"/>
      <c r="M33" s="55"/>
      <c r="N33" s="55"/>
    </row>
    <row r="34" spans="1:14" ht="18" customHeight="1">
      <c r="A34" s="103"/>
      <c r="B34" s="103"/>
      <c r="C34" s="48" t="s">
        <v>207</v>
      </c>
      <c r="D34" s="88" t="s">
        <v>208</v>
      </c>
      <c r="E34" s="55">
        <v>-113</v>
      </c>
      <c r="F34" s="55">
        <f t="shared" ref="F34:N34" si="1">F31+F32-F33</f>
        <v>208</v>
      </c>
      <c r="G34" s="55">
        <f t="shared" si="1"/>
        <v>23</v>
      </c>
      <c r="H34" s="55">
        <v>25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8" customHeight="1">
      <c r="A35" s="103"/>
      <c r="B35" s="103" t="s">
        <v>209</v>
      </c>
      <c r="C35" s="54" t="s">
        <v>210</v>
      </c>
      <c r="D35" s="88" t="s">
        <v>211</v>
      </c>
      <c r="E35" s="55">
        <v>0</v>
      </c>
      <c r="F35" s="55">
        <v>0</v>
      </c>
      <c r="G35" s="55">
        <v>0</v>
      </c>
      <c r="H35" s="55">
        <v>0</v>
      </c>
      <c r="I35" s="55"/>
      <c r="J35" s="55"/>
      <c r="K35" s="55"/>
      <c r="L35" s="55"/>
      <c r="M35" s="55"/>
      <c r="N35" s="55"/>
    </row>
    <row r="36" spans="1:14" ht="18" customHeight="1">
      <c r="A36" s="103"/>
      <c r="B36" s="103"/>
      <c r="C36" s="54" t="s">
        <v>212</v>
      </c>
      <c r="D36" s="88" t="s">
        <v>213</v>
      </c>
      <c r="E36" s="55">
        <v>0</v>
      </c>
      <c r="F36" s="55">
        <v>0</v>
      </c>
      <c r="G36" s="55">
        <v>0</v>
      </c>
      <c r="H36" s="55">
        <v>0</v>
      </c>
      <c r="I36" s="55"/>
      <c r="J36" s="55"/>
      <c r="K36" s="55"/>
      <c r="L36" s="55"/>
      <c r="M36" s="55"/>
      <c r="N36" s="55"/>
    </row>
    <row r="37" spans="1:14" ht="18" customHeight="1">
      <c r="A37" s="103"/>
      <c r="B37" s="103"/>
      <c r="C37" s="54" t="s">
        <v>214</v>
      </c>
      <c r="D37" s="88" t="s">
        <v>215</v>
      </c>
      <c r="E37" s="55">
        <f t="shared" ref="E37:N37" si="2">E34+E35-E36</f>
        <v>-113</v>
      </c>
      <c r="F37" s="55">
        <f t="shared" si="2"/>
        <v>208</v>
      </c>
      <c r="G37" s="55">
        <f t="shared" si="2"/>
        <v>23</v>
      </c>
      <c r="H37" s="55">
        <f t="shared" si="2"/>
        <v>25</v>
      </c>
      <c r="I37" s="55">
        <f t="shared" si="2"/>
        <v>0</v>
      </c>
      <c r="J37" s="55">
        <f t="shared" si="2"/>
        <v>0</v>
      </c>
      <c r="K37" s="55">
        <f t="shared" si="2"/>
        <v>0</v>
      </c>
      <c r="L37" s="55">
        <f t="shared" si="2"/>
        <v>0</v>
      </c>
      <c r="M37" s="55">
        <f t="shared" si="2"/>
        <v>0</v>
      </c>
      <c r="N37" s="55">
        <f t="shared" si="2"/>
        <v>0</v>
      </c>
    </row>
    <row r="38" spans="1:14" ht="18" customHeight="1">
      <c r="A38" s="103"/>
      <c r="B38" s="103"/>
      <c r="C38" s="54" t="s">
        <v>216</v>
      </c>
      <c r="D38" s="88" t="s">
        <v>217</v>
      </c>
      <c r="E38" s="55">
        <v>0</v>
      </c>
      <c r="F38" s="55">
        <v>0</v>
      </c>
      <c r="G38" s="55">
        <v>0</v>
      </c>
      <c r="H38" s="55">
        <v>0</v>
      </c>
      <c r="I38" s="55"/>
      <c r="J38" s="55"/>
      <c r="K38" s="55"/>
      <c r="L38" s="55"/>
      <c r="M38" s="55"/>
      <c r="N38" s="55"/>
    </row>
    <row r="39" spans="1:14" ht="18" customHeight="1">
      <c r="A39" s="103"/>
      <c r="B39" s="103"/>
      <c r="C39" s="54" t="s">
        <v>218</v>
      </c>
      <c r="D39" s="88" t="s">
        <v>219</v>
      </c>
      <c r="E39" s="55">
        <v>0</v>
      </c>
      <c r="F39" s="55">
        <v>0</v>
      </c>
      <c r="G39" s="55">
        <v>0</v>
      </c>
      <c r="H39" s="55">
        <v>0</v>
      </c>
      <c r="I39" s="55"/>
      <c r="J39" s="55"/>
      <c r="K39" s="55"/>
      <c r="L39" s="55"/>
      <c r="M39" s="55"/>
      <c r="N39" s="55"/>
    </row>
    <row r="40" spans="1:14" ht="18" customHeight="1">
      <c r="A40" s="103"/>
      <c r="B40" s="103"/>
      <c r="C40" s="54" t="s">
        <v>220</v>
      </c>
      <c r="D40" s="88" t="s">
        <v>221</v>
      </c>
      <c r="E40" s="55">
        <v>0</v>
      </c>
      <c r="F40" s="55">
        <v>0</v>
      </c>
      <c r="G40" s="55">
        <v>0</v>
      </c>
      <c r="H40" s="55">
        <v>0</v>
      </c>
      <c r="I40" s="55"/>
      <c r="J40" s="55"/>
      <c r="K40" s="55"/>
      <c r="L40" s="55"/>
      <c r="M40" s="55"/>
      <c r="N40" s="55"/>
    </row>
    <row r="41" spans="1:14" ht="18" customHeight="1">
      <c r="A41" s="103"/>
      <c r="B41" s="103"/>
      <c r="C41" s="48" t="s">
        <v>222</v>
      </c>
      <c r="D41" s="88" t="s">
        <v>223</v>
      </c>
      <c r="E41" s="55">
        <f t="shared" ref="E41:N41" si="3">E34+E35-E36-E40</f>
        <v>-113</v>
      </c>
      <c r="F41" s="55">
        <f t="shared" si="3"/>
        <v>208</v>
      </c>
      <c r="G41" s="55">
        <f t="shared" si="3"/>
        <v>23</v>
      </c>
      <c r="H41" s="55">
        <f t="shared" si="3"/>
        <v>25</v>
      </c>
      <c r="I41" s="55">
        <f t="shared" si="3"/>
        <v>0</v>
      </c>
      <c r="J41" s="55">
        <f t="shared" si="3"/>
        <v>0</v>
      </c>
      <c r="K41" s="55">
        <f t="shared" si="3"/>
        <v>0</v>
      </c>
      <c r="L41" s="55">
        <f t="shared" si="3"/>
        <v>0</v>
      </c>
      <c r="M41" s="55">
        <f t="shared" si="3"/>
        <v>0</v>
      </c>
      <c r="N41" s="55">
        <f t="shared" si="3"/>
        <v>0</v>
      </c>
    </row>
    <row r="42" spans="1:14" ht="18" customHeight="1">
      <c r="A42" s="103"/>
      <c r="B42" s="103"/>
      <c r="C42" s="120" t="s">
        <v>224</v>
      </c>
      <c r="D42" s="120"/>
      <c r="E42" s="55">
        <f t="shared" ref="E42:N42" si="4">E37+E38-E39-E40</f>
        <v>-113</v>
      </c>
      <c r="F42" s="55">
        <f t="shared" si="4"/>
        <v>208</v>
      </c>
      <c r="G42" s="55">
        <f t="shared" si="4"/>
        <v>23</v>
      </c>
      <c r="H42" s="55">
        <f t="shared" si="4"/>
        <v>25</v>
      </c>
      <c r="I42" s="55">
        <f t="shared" si="4"/>
        <v>0</v>
      </c>
      <c r="J42" s="55">
        <f t="shared" si="4"/>
        <v>0</v>
      </c>
      <c r="K42" s="55">
        <f t="shared" si="4"/>
        <v>0</v>
      </c>
      <c r="L42" s="55">
        <f t="shared" si="4"/>
        <v>0</v>
      </c>
      <c r="M42" s="55">
        <f t="shared" si="4"/>
        <v>0</v>
      </c>
      <c r="N42" s="55">
        <f t="shared" si="4"/>
        <v>0</v>
      </c>
    </row>
    <row r="43" spans="1:14" ht="18" customHeight="1">
      <c r="A43" s="103"/>
      <c r="B43" s="103"/>
      <c r="C43" s="54" t="s">
        <v>225</v>
      </c>
      <c r="D43" s="88" t="s">
        <v>226</v>
      </c>
      <c r="E43" s="55">
        <v>0</v>
      </c>
      <c r="F43" s="55">
        <v>0</v>
      </c>
      <c r="G43" s="55">
        <v>0</v>
      </c>
      <c r="H43" s="55">
        <v>0</v>
      </c>
      <c r="I43" s="55"/>
      <c r="J43" s="55"/>
      <c r="K43" s="55"/>
      <c r="L43" s="55"/>
      <c r="M43" s="55"/>
      <c r="N43" s="55"/>
    </row>
    <row r="44" spans="1:14" ht="18" customHeight="1">
      <c r="A44" s="103"/>
      <c r="B44" s="103"/>
      <c r="C44" s="48" t="s">
        <v>227</v>
      </c>
      <c r="D44" s="67" t="s">
        <v>228</v>
      </c>
      <c r="E44" s="55">
        <f t="shared" ref="E44:N44" si="5">E41+E43</f>
        <v>-113</v>
      </c>
      <c r="F44" s="55">
        <f t="shared" si="5"/>
        <v>208</v>
      </c>
      <c r="G44" s="55">
        <f t="shared" si="5"/>
        <v>23</v>
      </c>
      <c r="H44" s="55">
        <f t="shared" si="5"/>
        <v>25</v>
      </c>
      <c r="I44" s="55">
        <f t="shared" si="5"/>
        <v>0</v>
      </c>
      <c r="J44" s="55">
        <f t="shared" si="5"/>
        <v>0</v>
      </c>
      <c r="K44" s="55">
        <f t="shared" si="5"/>
        <v>0</v>
      </c>
      <c r="L44" s="55">
        <f t="shared" si="5"/>
        <v>0</v>
      </c>
      <c r="M44" s="55">
        <f t="shared" si="5"/>
        <v>0</v>
      </c>
      <c r="N44" s="55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7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2022-08-22T04:01:37Z</cp:lastPrinted>
  <dcterms:created xsi:type="dcterms:W3CDTF">1999-07-06T05:17:05Z</dcterms:created>
  <dcterms:modified xsi:type="dcterms:W3CDTF">2022-09-20T09:56:23Z</dcterms:modified>
</cp:coreProperties>
</file>