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1都道府県（エクセル）\"/>
    </mc:Choice>
  </mc:AlternateContent>
  <xr:revisionPtr revIDLastSave="0" documentId="13_ncr:1_{A8A2A2CE-CBAA-46E4-ACA9-66082F91164A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3-4年度)" sheetId="2" r:id="rId1"/>
    <sheet name="2.公営企業会計予算(R3-4年度)" sheetId="4" r:id="rId2"/>
    <sheet name="3.(1)普通会計決算（R元-2年度)" sheetId="5" r:id="rId3"/>
    <sheet name="3.(2)財政指標等（H28‐R2年度）" sheetId="6" r:id="rId4"/>
    <sheet name="4.公営企業会計決算（R元-2年度）" sheetId="7" r:id="rId5"/>
    <sheet name="5.三セク決算（R元-2年度）" sheetId="8" r:id="rId6"/>
  </sheets>
  <definedNames>
    <definedName name="_xlnm.Print_Area" localSheetId="0">'1.普通会計予算(R3-4年度)'!$A$1:$I$47</definedName>
    <definedName name="_xlnm.Print_Area" localSheetId="1">'2.公営企業会計予算(R3-4年度)'!$A$1:$O$49</definedName>
    <definedName name="_xlnm.Print_Area" localSheetId="2">'3.(1)普通会計決算（R元-2年度)'!$A$1:$I$47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8" l="1"/>
  <c r="J34" i="8" s="1"/>
  <c r="J26" i="8"/>
  <c r="J22" i="8"/>
  <c r="J27" i="8" s="1"/>
  <c r="J18" i="8"/>
  <c r="J9" i="8"/>
  <c r="H31" i="8"/>
  <c r="H34" i="8" s="1"/>
  <c r="H26" i="8"/>
  <c r="H22" i="8"/>
  <c r="H27" i="8" s="1"/>
  <c r="H18" i="8"/>
  <c r="H9" i="8"/>
  <c r="F31" i="8"/>
  <c r="F34" i="8" s="1"/>
  <c r="F26" i="8"/>
  <c r="F22" i="8"/>
  <c r="F27" i="8" s="1"/>
  <c r="F18" i="8"/>
  <c r="F9" i="8"/>
  <c r="J41" i="8" l="1"/>
  <c r="J44" i="8" s="1"/>
  <c r="J37" i="8"/>
  <c r="J42" i="8" s="1"/>
  <c r="H37" i="8"/>
  <c r="H42" i="8" s="1"/>
  <c r="H41" i="8"/>
  <c r="H44" i="8" s="1"/>
  <c r="F41" i="8"/>
  <c r="F44" i="8" s="1"/>
  <c r="F37" i="8"/>
  <c r="F42" i="8" s="1"/>
  <c r="E19" i="6" l="1"/>
  <c r="F19" i="6"/>
  <c r="G19" i="6"/>
  <c r="H19" i="6"/>
  <c r="I19" i="6"/>
  <c r="F45" i="5"/>
  <c r="F39" i="5"/>
  <c r="F32" i="5"/>
  <c r="F28" i="5"/>
  <c r="F26" i="5"/>
  <c r="F39" i="2"/>
  <c r="F32" i="2"/>
  <c r="F28" i="2"/>
  <c r="J44" i="7" l="1"/>
  <c r="J39" i="7"/>
  <c r="J45" i="7" s="1"/>
  <c r="J44" i="4"/>
  <c r="J39" i="4"/>
  <c r="J45" i="4" s="1"/>
  <c r="K44" i="7" l="1"/>
  <c r="K39" i="7"/>
  <c r="K45" i="7" s="1"/>
  <c r="J24" i="7" l="1"/>
  <c r="J27" i="7" s="1"/>
  <c r="J16" i="7"/>
  <c r="J15" i="7"/>
  <c r="J14" i="7"/>
  <c r="H24" i="7"/>
  <c r="H27" i="7" s="1"/>
  <c r="H16" i="7"/>
  <c r="H15" i="7"/>
  <c r="H14" i="7"/>
  <c r="F24" i="7"/>
  <c r="F27" i="7" s="1"/>
  <c r="F16" i="7"/>
  <c r="F15" i="7"/>
  <c r="F14" i="7"/>
  <c r="J24" i="4"/>
  <c r="J27" i="4" s="1"/>
  <c r="J16" i="4"/>
  <c r="J15" i="4"/>
  <c r="J14" i="4"/>
  <c r="H24" i="4"/>
  <c r="H27" i="4" s="1"/>
  <c r="H16" i="4"/>
  <c r="H15" i="4"/>
  <c r="H14" i="4"/>
  <c r="F24" i="4"/>
  <c r="F27" i="4" s="1"/>
  <c r="F16" i="4"/>
  <c r="F15" i="4"/>
  <c r="F14" i="4"/>
  <c r="N24" i="7" l="1"/>
  <c r="N27" i="7" s="1"/>
  <c r="N16" i="7"/>
  <c r="N15" i="7"/>
  <c r="N14" i="7"/>
  <c r="N24" i="4"/>
  <c r="N27" i="4" s="1"/>
  <c r="N16" i="4"/>
  <c r="N15" i="4"/>
  <c r="N14" i="4"/>
  <c r="I31" i="8" l="1"/>
  <c r="I34" i="8" s="1"/>
  <c r="I26" i="8"/>
  <c r="I22" i="8"/>
  <c r="I27" i="8" s="1"/>
  <c r="I18" i="8"/>
  <c r="I9" i="8"/>
  <c r="G31" i="8"/>
  <c r="G34" i="8" s="1"/>
  <c r="G26" i="8"/>
  <c r="G22" i="8"/>
  <c r="G18" i="8"/>
  <c r="G9" i="8"/>
  <c r="E31" i="8"/>
  <c r="E34" i="8" s="1"/>
  <c r="E26" i="8"/>
  <c r="E22" i="8"/>
  <c r="E27" i="8" s="1"/>
  <c r="E18" i="8"/>
  <c r="E9" i="8"/>
  <c r="G27" i="8" l="1"/>
  <c r="I37" i="8"/>
  <c r="I42" i="8" s="1"/>
  <c r="I41" i="8"/>
  <c r="G37" i="8"/>
  <c r="G42" i="8" s="1"/>
  <c r="G41" i="8"/>
  <c r="E41" i="8"/>
  <c r="E37" i="8"/>
  <c r="E42" i="8" s="1"/>
  <c r="L24" i="7" l="1"/>
  <c r="L27" i="7" s="1"/>
  <c r="L16" i="7"/>
  <c r="L15" i="7"/>
  <c r="L14" i="7"/>
  <c r="L24" i="4"/>
  <c r="L27" i="4" s="1"/>
  <c r="L16" i="4"/>
  <c r="L15" i="4"/>
  <c r="L14" i="4"/>
  <c r="O24" i="7" l="1"/>
  <c r="O27" i="7" s="1"/>
  <c r="O16" i="7"/>
  <c r="O15" i="7"/>
  <c r="O14" i="7"/>
  <c r="I44" i="7"/>
  <c r="I39" i="7"/>
  <c r="I45" i="7" s="1"/>
  <c r="G44" i="7"/>
  <c r="G39" i="7"/>
  <c r="G45" i="7" s="1"/>
  <c r="M24" i="7"/>
  <c r="M27" i="7" s="1"/>
  <c r="M16" i="7"/>
  <c r="M15" i="7"/>
  <c r="M14" i="7"/>
  <c r="K24" i="7"/>
  <c r="K27" i="7" s="1"/>
  <c r="K16" i="7"/>
  <c r="K15" i="7"/>
  <c r="K14" i="7"/>
  <c r="I24" i="7"/>
  <c r="I27" i="7" s="1"/>
  <c r="I16" i="7"/>
  <c r="I15" i="7"/>
  <c r="I14" i="7"/>
  <c r="G24" i="7"/>
  <c r="G27" i="7" s="1"/>
  <c r="G16" i="7"/>
  <c r="G15" i="7"/>
  <c r="G14" i="7"/>
  <c r="K44" i="4"/>
  <c r="K39" i="4"/>
  <c r="I44" i="4"/>
  <c r="I39" i="4"/>
  <c r="I45" i="4" s="1"/>
  <c r="G44" i="4"/>
  <c r="G39" i="4"/>
  <c r="G45" i="4" s="1"/>
  <c r="O24" i="4"/>
  <c r="O27" i="4" s="1"/>
  <c r="O16" i="4"/>
  <c r="O15" i="4"/>
  <c r="O14" i="4"/>
  <c r="M24" i="4"/>
  <c r="M27" i="4" s="1"/>
  <c r="M16" i="4"/>
  <c r="M15" i="4"/>
  <c r="M14" i="4"/>
  <c r="K24" i="4"/>
  <c r="K27" i="4" s="1"/>
  <c r="K16" i="4"/>
  <c r="K15" i="4"/>
  <c r="K14" i="4"/>
  <c r="I24" i="4"/>
  <c r="I27" i="4" s="1"/>
  <c r="I16" i="4"/>
  <c r="I15" i="4"/>
  <c r="I14" i="4"/>
  <c r="G27" i="4"/>
  <c r="K45" i="4" l="1"/>
  <c r="I9" i="2"/>
  <c r="G45" i="2"/>
  <c r="G27" i="2"/>
  <c r="F24" i="6"/>
  <c r="F22" i="6" s="1"/>
  <c r="E22" i="6"/>
  <c r="E23" i="6"/>
  <c r="I45" i="5"/>
  <c r="G44" i="5"/>
  <c r="G19" i="5"/>
  <c r="G18" i="2"/>
  <c r="G28" i="2"/>
  <c r="N31" i="8"/>
  <c r="N34" i="8" s="1"/>
  <c r="M31" i="8"/>
  <c r="M34" i="8" s="1"/>
  <c r="L31" i="8"/>
  <c r="L34" i="8" s="1"/>
  <c r="L37" i="8" s="1"/>
  <c r="L42" i="8" s="1"/>
  <c r="K31" i="8"/>
  <c r="K34" i="8" s="1"/>
  <c r="I20" i="6"/>
  <c r="H20" i="6"/>
  <c r="G20" i="6"/>
  <c r="F20" i="6"/>
  <c r="E20" i="6"/>
  <c r="I21" i="6"/>
  <c r="H21" i="6"/>
  <c r="F21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2" i="2"/>
  <c r="I41" i="2"/>
  <c r="I38" i="2"/>
  <c r="I36" i="2"/>
  <c r="I30" i="2"/>
  <c r="I24" i="2"/>
  <c r="O39" i="4"/>
  <c r="O44" i="4"/>
  <c r="N39" i="4"/>
  <c r="N44" i="4"/>
  <c r="M39" i="4"/>
  <c r="M45" i="4" s="1"/>
  <c r="M44" i="4"/>
  <c r="L39" i="4"/>
  <c r="L45" i="4" s="1"/>
  <c r="L44" i="4"/>
  <c r="G14" i="2"/>
  <c r="G16" i="2"/>
  <c r="E21" i="6"/>
  <c r="G29" i="5"/>
  <c r="G35" i="5"/>
  <c r="G41" i="5"/>
  <c r="G9" i="2"/>
  <c r="G41" i="2"/>
  <c r="G31" i="5"/>
  <c r="G33" i="5"/>
  <c r="G37" i="5"/>
  <c r="G39" i="5"/>
  <c r="G43" i="5"/>
  <c r="G21" i="2"/>
  <c r="G29" i="2"/>
  <c r="G45" i="5"/>
  <c r="G28" i="5"/>
  <c r="G30" i="5"/>
  <c r="G32" i="5"/>
  <c r="G34" i="5"/>
  <c r="G36" i="5"/>
  <c r="G38" i="5"/>
  <c r="G40" i="5"/>
  <c r="G42" i="5"/>
  <c r="G24" i="6" l="1"/>
  <c r="H24" i="6" s="1"/>
  <c r="N45" i="4"/>
  <c r="O45" i="4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F23" i="6"/>
  <c r="G26" i="2"/>
  <c r="G32" i="2"/>
  <c r="G13" i="2"/>
  <c r="G40" i="2"/>
  <c r="G20" i="2"/>
  <c r="G17" i="2"/>
  <c r="G10" i="2"/>
  <c r="G31" i="2"/>
  <c r="I23" i="6"/>
  <c r="H22" i="6"/>
  <c r="H23" i="6"/>
  <c r="G23" i="6"/>
  <c r="G22" i="6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<sst xmlns="http://schemas.openxmlformats.org/spreadsheetml/2006/main" count="450" uniqueCount="267">
  <si>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</si>
  <si>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</si>
  <si>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</si>
  <si>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</si>
  <si>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</si>
  <si>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</si>
  <si>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</si>
  <si>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</si>
  <si>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</si>
  <si>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</si>
  <si>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</si>
  <si>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</si>
  <si>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</si>
  <si>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</si>
  <si>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</si>
  <si>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</si>
  <si>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</si>
  <si>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</si>
  <si>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</si>
  <si>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</si>
  <si>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</si>
  <si>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</si>
  <si>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</si>
  <si>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</si>
  <si>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</si>
  <si>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</si>
  <si>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</si>
  <si>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</si>
  <si>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</si>
  <si>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</si>
  <si>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</si>
  <si>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</si>
  <si>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</si>
  <si>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</si>
  <si>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</si>
  <si>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</si>
  <si>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</si>
  <si>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</si>
  <si>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</si>
  <si>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</si>
  <si>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</si>
  <si>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</si>
  <si>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</si>
  <si>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</si>
  <si>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</si>
  <si>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</si>
  <si>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</si>
  <si>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</si>
  <si>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</si>
  <si>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</si>
  <si>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</si>
  <si>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</si>
  <si>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</si>
  <si>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</si>
  <si>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</si>
  <si>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</si>
  <si>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</si>
  <si>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</si>
  <si>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</si>
  <si>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</si>
  <si>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</si>
  <si>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</si>
  <si>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</si>
  <si>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</si>
  <si>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</si>
  <si>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</si>
  <si>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</si>
  <si>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</si>
  <si>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</si>
  <si>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</si>
  <si>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</si>
  <si>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</si>
  <si>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</si>
  <si>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</si>
  <si>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</si>
  <si>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</si>
  <si>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</si>
  <si>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</si>
  <si>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</si>
  <si>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</si>
  <si>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</si>
  <si>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</si>
  <si>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</si>
  <si>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</si>
  <si>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</si>
  <si>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</si>
  <si>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</si>
  <si>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</si>
  <si>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</si>
  <si>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</si>
  <si>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</si>
  <si>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</si>
  <si>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</si>
  <si>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</si>
  <si>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</si>
  <si>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</si>
  <si>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</si>
  <si>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</si>
  <si>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</si>
  <si>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</si>
  <si>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</si>
  <si>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</si>
  <si>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</si>
  <si>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</si>
  <si>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</si>
  <si>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</si>
  <si>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</si>
  <si>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</si>
  <si>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</si>
  <si>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</si>
  <si>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</si>
  <si>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</si>
  <si>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</si>
  <si>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</si>
  <si>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</si>
  <si>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</si>
  <si>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</si>
  <si>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</si>
  <si>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</si>
  <si>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</si>
  <si>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</si>
  <si>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</si>
  <si>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</si>
  <si>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</si>
  <si>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</si>
  <si>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</si>
  <si>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</si>
  <si>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</si>
  <si>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</si>
  <si>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</si>
  <si>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</si>
  <si>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</si>
  <si>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</si>
  <si>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</si>
  <si>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</si>
  <si>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</si>
  <si>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</si>
  <si>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</si>
  <si>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</si>
  <si>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</si>
  <si>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</si>
  <si>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</si>
  <si>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</si>
  <si>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</si>
  <si>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</si>
  <si>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</si>
  <si>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</si>
  <si>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</si>
  <si>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</si>
  <si>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</si>
  <si>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</si>
  <si>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</si>
  <si>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</si>
  <si>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</si>
  <si>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</si>
  <si>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</si>
  <si>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</si>
  <si>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</si>
  <si>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</si>
  <si>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</si>
  <si>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</si>
  <si>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</si>
  <si>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</si>
  <si>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</si>
  <si>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</si>
  <si>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</si>
  <si>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</si>
  <si>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</si>
  <si>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</si>
  <si>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</si>
  <si>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</si>
  <si>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</si>
  <si>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</si>
  <si>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</si>
  <si>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</si>
  <si>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</si>
  <si>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</si>
  <si>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</si>
  <si>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</si>
  <si>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</si>
  <si>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</si>
  <si>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</si>
  <si>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</si>
  <si>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</si>
  <si>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</si>
  <si>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</si>
  <si>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</si>
  <si>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</si>
  <si>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</si>
  <si>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</si>
  <si>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</si>
  <si>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</si>
  <si>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</si>
  <si>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</si>
  <si>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</si>
  <si>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</si>
  <si>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</si>
  <si>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</si>
  <si>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</si>
  <si>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</si>
  <si>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</si>
  <si>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</si>
  <si>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</si>
  <si>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</si>
  <si>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</si>
  <si>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</si>
  <si>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</si>
  <si>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</si>
  <si>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</si>
  <si>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</si>
  <si>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</si>
  <si>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</si>
  <si>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</si>
  <si>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</si>
  <si>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</si>
  <si>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</si>
  <si>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</si>
  <si>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</si>
  <si>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</si>
  <si>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</si>
  <si>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</si>
  <si>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</si>
  <si>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</si>
  <si>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</si>
  <si>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</si>
  <si>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</si>
  <si>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</si>
  <si>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</si>
  <si>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</si>
  <si>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</si>
  <si>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</si>
  <si>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（1）令和４年度普通会計予算の状況</t>
    <rPh sb="8" eb="10">
      <t>フツウ</t>
    </rPh>
    <rPh sb="10" eb="12">
      <t>カイケイ</t>
    </rPh>
    <rPh sb="12" eb="14">
      <t>ヨサン</t>
    </rPh>
    <phoneticPr fontId="9"/>
  </si>
  <si>
    <t>令和４年度</t>
    <rPh sb="0" eb="2">
      <t>レイワ</t>
    </rPh>
    <rPh sb="3" eb="5">
      <t>ネンド</t>
    </rPh>
    <phoneticPr fontId="18"/>
  </si>
  <si>
    <t>令和３年度</t>
    <rPh sb="0" eb="2">
      <t>レイワ</t>
    </rPh>
    <rPh sb="3" eb="5">
      <t>ネンド</t>
    </rPh>
    <phoneticPr fontId="18"/>
  </si>
  <si>
    <t>令和４年度</t>
    <rPh sb="0" eb="1">
      <t>レイ</t>
    </rPh>
    <rPh sb="1" eb="2">
      <t>ワ</t>
    </rPh>
    <phoneticPr fontId="18"/>
  </si>
  <si>
    <r>
      <t>(令和</t>
    </r>
    <r>
      <rPr>
        <sz val="11"/>
        <rFont val="Meiryo UI"/>
        <family val="1"/>
        <charset val="128"/>
      </rPr>
      <t>4</t>
    </r>
    <r>
      <rPr>
        <sz val="11"/>
        <rFont val="明朝"/>
        <family val="1"/>
        <charset val="128"/>
      </rPr>
      <t>年度予算ﾍﾞｰｽ）</t>
    </r>
    <rPh sb="6" eb="8">
      <t>ヨサン</t>
    </rPh>
    <phoneticPr fontId="14"/>
  </si>
  <si>
    <t>（1）令和２年度普通会計決算の状況</t>
    <phoneticPr fontId="16"/>
  </si>
  <si>
    <t>令和２年度</t>
    <rPh sb="0" eb="2">
      <t>レイワ</t>
    </rPh>
    <rPh sb="3" eb="5">
      <t>ネンド</t>
    </rPh>
    <phoneticPr fontId="18"/>
  </si>
  <si>
    <t>令和元年度</t>
    <rPh sb="2" eb="5">
      <t>ガンネンド</t>
    </rPh>
    <phoneticPr fontId="18"/>
  </si>
  <si>
    <t>（注1）平成28年度～令和元年度は平成27年度国勢調査、令和2年度は令和2年度国勢調査を基に計上している。</t>
    <phoneticPr fontId="9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</si>
  <si>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</si>
  <si>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</si>
  <si>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</si>
  <si>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</si>
  <si>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</si>
  <si>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(令和２年度決算ﾍﾞｰｽ）</t>
    <phoneticPr fontId="16"/>
  </si>
  <si>
    <t>令和元年度</t>
    <rPh sb="0" eb="2">
      <t>レイワ</t>
    </rPh>
    <rPh sb="2" eb="5">
      <t>ガンネンド</t>
    </rPh>
    <phoneticPr fontId="18"/>
  </si>
  <si>
    <t>(令和２年度決算額）</t>
    <phoneticPr fontId="16"/>
  </si>
  <si>
    <t>令和元年度</t>
    <rPh sb="0" eb="2">
      <t>レイワ</t>
    </rPh>
    <rPh sb="2" eb="4">
      <t>ガンネン</t>
    </rPh>
    <rPh sb="3" eb="5">
      <t>ネンド</t>
    </rPh>
    <phoneticPr fontId="18"/>
  </si>
  <si>
    <t>予算額</t>
    <phoneticPr fontId="9"/>
  </si>
  <si>
    <t>決算額</t>
    <phoneticPr fontId="16"/>
  </si>
  <si>
    <t>電気事業</t>
    <rPh sb="0" eb="2">
      <t>デンキ</t>
    </rPh>
    <rPh sb="2" eb="4">
      <t>ジギョウ</t>
    </rPh>
    <phoneticPr fontId="13"/>
  </si>
  <si>
    <t>水道事業</t>
    <rPh sb="0" eb="2">
      <t>スイドウ</t>
    </rPh>
    <rPh sb="2" eb="4">
      <t>ジギョウ</t>
    </rPh>
    <phoneticPr fontId="13"/>
  </si>
  <si>
    <t>工業用水道事業</t>
    <rPh sb="0" eb="3">
      <t>コウギョウヨウ</t>
    </rPh>
    <rPh sb="3" eb="5">
      <t>スイドウ</t>
    </rPh>
    <rPh sb="5" eb="7">
      <t>ジギョウ</t>
    </rPh>
    <phoneticPr fontId="13"/>
  </si>
  <si>
    <t>病院事業</t>
    <rPh sb="0" eb="2">
      <t>ビョウイン</t>
    </rPh>
    <rPh sb="2" eb="4">
      <t>ジギョウ</t>
    </rPh>
    <phoneticPr fontId="9"/>
  </si>
  <si>
    <t>流域下水道事業</t>
    <rPh sb="0" eb="2">
      <t>リュウイキ</t>
    </rPh>
    <rPh sb="2" eb="5">
      <t>ゲスイドウ</t>
    </rPh>
    <rPh sb="5" eb="7">
      <t>ジギョウ</t>
    </rPh>
    <phoneticPr fontId="13"/>
  </si>
  <si>
    <t>臨海土地造成事業</t>
    <rPh sb="0" eb="2">
      <t>リンカイ</t>
    </rPh>
    <rPh sb="2" eb="4">
      <t>トチ</t>
    </rPh>
    <rPh sb="4" eb="6">
      <t>ゾウセイ</t>
    </rPh>
    <rPh sb="6" eb="8">
      <t>ジギョウ</t>
    </rPh>
    <phoneticPr fontId="13"/>
  </si>
  <si>
    <t>港湾整備事業</t>
    <rPh sb="0" eb="2">
      <t>コウワン</t>
    </rPh>
    <rPh sb="2" eb="4">
      <t>セイビ</t>
    </rPh>
    <rPh sb="4" eb="6">
      <t>ジギョウ</t>
    </rPh>
    <phoneticPr fontId="13"/>
  </si>
  <si>
    <t>宅地造成事業</t>
    <rPh sb="0" eb="6">
      <t>タクチゾウセイジギョウ</t>
    </rPh>
    <phoneticPr fontId="8"/>
  </si>
  <si>
    <t>土地開発公社</t>
    <rPh sb="0" eb="2">
      <t>トチ</t>
    </rPh>
    <rPh sb="2" eb="4">
      <t>カイハツ</t>
    </rPh>
    <rPh sb="4" eb="6">
      <t>コウシャ</t>
    </rPh>
    <phoneticPr fontId="13"/>
  </si>
  <si>
    <t>道路公社</t>
    <rPh sb="0" eb="2">
      <t>ドウロ</t>
    </rPh>
    <rPh sb="2" eb="4">
      <t>コウシャ</t>
    </rPh>
    <phoneticPr fontId="13"/>
  </si>
  <si>
    <t>住宅供給公社</t>
    <rPh sb="0" eb="2">
      <t>ジュウタク</t>
    </rPh>
    <rPh sb="2" eb="4">
      <t>キョウキュウ</t>
    </rPh>
    <rPh sb="4" eb="6">
      <t>コウシャ</t>
    </rPh>
    <phoneticPr fontId="13"/>
  </si>
  <si>
    <t>京都府</t>
    <rPh sb="0" eb="3">
      <t>キョウトフ</t>
    </rPh>
    <phoneticPr fontId="16"/>
  </si>
  <si>
    <t>京都府</t>
    <rPh sb="0" eb="3">
      <t>キョウトフ</t>
    </rPh>
    <phoneticPr fontId="14"/>
  </si>
  <si>
    <t>-</t>
  </si>
  <si>
    <t>－</t>
    <phoneticPr fontId="9"/>
  </si>
  <si>
    <t>－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</si>
</sst>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sz val="11"/>
      <name val="Meiryo UI"/>
      <family val="1"/>
      <charset val="128"/>
    </font>
    <font>
      <b/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42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NumberFormat="1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horizontal="distributed" vertical="center" justifyLastLine="1"/>
    </xf>
    <xf numFmtId="0" fontId="1" fillId="0" borderId="5" xfId="0" applyNumberFormat="1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Continuous" vertical="center"/>
    </xf>
    <xf numFmtId="0" fontId="2" fillId="0" borderId="10" xfId="0" applyNumberFormat="1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left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right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19" xfId="1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11" xfId="1" applyNumberFormat="1" applyBorder="1" applyAlignment="1">
      <alignment horizontal="center" vertical="center"/>
    </xf>
    <xf numFmtId="0" fontId="21" fillId="0" borderId="5" xfId="0" applyNumberFormat="1" applyFont="1" applyBorder="1" applyAlignment="1">
      <alignment horizontal="distributed" vertical="center" justifyLastLine="1"/>
    </xf>
    <xf numFmtId="41" fontId="0" fillId="0" borderId="11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177" fontId="19" fillId="0" borderId="10" xfId="1" applyNumberFormat="1" applyFont="1" applyBorder="1" applyAlignment="1">
      <alignment vertical="center"/>
    </xf>
    <xf numFmtId="177" fontId="19" fillId="0" borderId="10" xfId="1" applyNumberFormat="1" applyFont="1" applyBorder="1" applyAlignment="1">
      <alignment horizontal="right" vertical="center"/>
    </xf>
    <xf numFmtId="177" fontId="19" fillId="0" borderId="10" xfId="1" quotePrefix="1" applyNumberFormat="1" applyFont="1" applyBorder="1" applyAlignment="1">
      <alignment horizontal="right" vertical="center"/>
    </xf>
    <xf numFmtId="177" fontId="19" fillId="0" borderId="10" xfId="1" applyNumberFormat="1" applyFont="1" applyBorder="1" applyAlignment="1">
      <alignment horizontal="center" vertical="center"/>
    </xf>
    <xf numFmtId="177" fontId="19" fillId="0" borderId="10" xfId="1" applyNumberFormat="1" applyFont="1" applyFill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2" fillId="0" borderId="1" xfId="1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Font="1" applyBorder="1" applyAlignment="1">
      <alignment vertical="center"/>
    </xf>
    <xf numFmtId="0" fontId="12" fillId="0" borderId="10" xfId="2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NumberFormat="1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Font="1" applyBorder="1" applyAlignment="1">
      <alignment vertical="center" textRotation="255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textRotation="255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7" sqref="E7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7" t="s">
        <v>0</v>
      </c>
      <c r="B1" s="17"/>
      <c r="C1" s="17"/>
      <c r="D1" s="17"/>
      <c r="E1" s="22" t="s">
        <v>262</v>
      </c>
      <c r="F1" s="1"/>
    </row>
    <row r="3" spans="1:11" ht="14.25">
      <c r="A3" s="11" t="s">
        <v>92</v>
      </c>
    </row>
    <row r="5" spans="1:11">
      <c r="A5" s="18" t="s">
        <v>231</v>
      </c>
      <c r="B5" s="18"/>
      <c r="C5" s="18"/>
      <c r="D5" s="18"/>
      <c r="E5" s="18"/>
    </row>
    <row r="6" spans="1:11" ht="14.25">
      <c r="A6" s="3"/>
      <c r="H6" s="4"/>
      <c r="I6" s="10" t="s">
        <v>1</v>
      </c>
    </row>
    <row r="7" spans="1:11" ht="27" customHeight="1">
      <c r="A7" s="5"/>
      <c r="B7" s="6"/>
      <c r="C7" s="6"/>
      <c r="D7" s="6"/>
      <c r="E7" s="60"/>
      <c r="F7" s="50" t="s">
        <v>232</v>
      </c>
      <c r="G7" s="50"/>
      <c r="H7" s="50" t="s">
        <v>233</v>
      </c>
      <c r="I7" s="51" t="s">
        <v>21</v>
      </c>
    </row>
    <row r="8" spans="1:11" ht="17.100000000000001" customHeight="1">
      <c r="A8" s="19"/>
      <c r="B8" s="20"/>
      <c r="C8" s="20"/>
      <c r="D8" s="20"/>
      <c r="E8" s="61"/>
      <c r="F8" s="53" t="s">
        <v>90</v>
      </c>
      <c r="G8" s="53" t="s">
        <v>2</v>
      </c>
      <c r="H8" s="67" t="s">
        <v>249</v>
      </c>
      <c r="I8" s="54"/>
    </row>
    <row r="9" spans="1:11" ht="18" customHeight="1">
      <c r="A9" s="118" t="s">
        <v>87</v>
      </c>
      <c r="B9" s="118" t="s">
        <v>89</v>
      </c>
      <c r="C9" s="62" t="s">
        <v>3</v>
      </c>
      <c r="D9" s="55"/>
      <c r="E9" s="55"/>
      <c r="F9" s="95">
        <v>350403</v>
      </c>
      <c r="G9" s="57">
        <f>F9/$F$27*100</f>
        <v>35.216842029091836</v>
      </c>
      <c r="H9" s="95">
        <v>315751</v>
      </c>
      <c r="I9" s="57">
        <f>(F9/H9-1)*100</f>
        <v>10.974470389642477</v>
      </c>
      <c r="K9" s="26"/>
    </row>
    <row r="10" spans="1:11" ht="18" customHeight="1">
      <c r="A10" s="118"/>
      <c r="B10" s="118"/>
      <c r="C10" s="64"/>
      <c r="D10" s="66" t="s">
        <v>22</v>
      </c>
      <c r="E10" s="55"/>
      <c r="F10" s="95">
        <v>86939</v>
      </c>
      <c r="G10" s="57">
        <f t="shared" ref="G10:G26" si="0">F10/$F$27*100</f>
        <v>8.7377021006304609</v>
      </c>
      <c r="H10" s="95">
        <v>80702</v>
      </c>
      <c r="I10" s="57">
        <f t="shared" ref="I10:I27" si="1">(F10/H10-1)*100</f>
        <v>7.7284330004212975</v>
      </c>
    </row>
    <row r="11" spans="1:11" ht="18" customHeight="1">
      <c r="A11" s="118"/>
      <c r="B11" s="118"/>
      <c r="C11" s="64"/>
      <c r="D11" s="64"/>
      <c r="E11" s="49" t="s">
        <v>23</v>
      </c>
      <c r="F11" s="95">
        <v>78114</v>
      </c>
      <c r="G11" s="57">
        <f t="shared" si="0"/>
        <v>7.8507558390210122</v>
      </c>
      <c r="H11" s="95">
        <v>73800</v>
      </c>
      <c r="I11" s="57">
        <f t="shared" si="1"/>
        <v>5.8455284552845432</v>
      </c>
    </row>
    <row r="12" spans="1:11" ht="18" customHeight="1">
      <c r="A12" s="118"/>
      <c r="B12" s="118"/>
      <c r="C12" s="64"/>
      <c r="D12" s="64"/>
      <c r="E12" s="49" t="s">
        <v>24</v>
      </c>
      <c r="F12" s="95">
        <v>8355</v>
      </c>
      <c r="G12" s="57">
        <f t="shared" si="0"/>
        <v>0.83970946354072973</v>
      </c>
      <c r="H12" s="95">
        <v>6371</v>
      </c>
      <c r="I12" s="57">
        <f t="shared" si="1"/>
        <v>31.141108146287877</v>
      </c>
    </row>
    <row r="13" spans="1:11" ht="18" customHeight="1">
      <c r="A13" s="118"/>
      <c r="B13" s="118"/>
      <c r="C13" s="64"/>
      <c r="D13" s="65"/>
      <c r="E13" s="49" t="s">
        <v>25</v>
      </c>
      <c r="F13" s="95">
        <v>470</v>
      </c>
      <c r="G13" s="57">
        <f t="shared" si="0"/>
        <v>4.7236798068718486E-2</v>
      </c>
      <c r="H13" s="95">
        <v>531</v>
      </c>
      <c r="I13" s="57">
        <f t="shared" si="1"/>
        <v>-11.487758945386062</v>
      </c>
    </row>
    <row r="14" spans="1:11" ht="18" customHeight="1">
      <c r="A14" s="118"/>
      <c r="B14" s="118"/>
      <c r="C14" s="64"/>
      <c r="D14" s="62" t="s">
        <v>26</v>
      </c>
      <c r="E14" s="55"/>
      <c r="F14" s="95">
        <v>89941</v>
      </c>
      <c r="G14" s="57">
        <f t="shared" si="0"/>
        <v>9.0394145853161891</v>
      </c>
      <c r="H14" s="95">
        <v>67720</v>
      </c>
      <c r="I14" s="57">
        <f t="shared" si="1"/>
        <v>32.813053750738334</v>
      </c>
    </row>
    <row r="15" spans="1:11" ht="18" customHeight="1">
      <c r="A15" s="118"/>
      <c r="B15" s="118"/>
      <c r="C15" s="64"/>
      <c r="D15" s="64"/>
      <c r="E15" s="49" t="s">
        <v>27</v>
      </c>
      <c r="F15" s="95">
        <v>4443</v>
      </c>
      <c r="G15" s="57">
        <f t="shared" si="0"/>
        <v>0.44653849748790692</v>
      </c>
      <c r="H15" s="95">
        <v>3396</v>
      </c>
      <c r="I15" s="57">
        <f t="shared" si="1"/>
        <v>30.830388692579504</v>
      </c>
    </row>
    <row r="16" spans="1:11" ht="18" customHeight="1">
      <c r="A16" s="118"/>
      <c r="B16" s="118"/>
      <c r="C16" s="64"/>
      <c r="D16" s="65"/>
      <c r="E16" s="49" t="s">
        <v>28</v>
      </c>
      <c r="F16" s="95">
        <v>85498</v>
      </c>
      <c r="G16" s="57">
        <f t="shared" si="0"/>
        <v>8.5928760878282837</v>
      </c>
      <c r="H16" s="95">
        <v>64324</v>
      </c>
      <c r="I16" s="57">
        <f t="shared" si="1"/>
        <v>32.917728996952931</v>
      </c>
      <c r="K16" s="27"/>
    </row>
    <row r="17" spans="1:26" ht="18" customHeight="1">
      <c r="A17" s="118"/>
      <c r="B17" s="118"/>
      <c r="C17" s="64"/>
      <c r="D17" s="119" t="s">
        <v>29</v>
      </c>
      <c r="E17" s="120"/>
      <c r="F17" s="95">
        <v>118632</v>
      </c>
      <c r="G17" s="57">
        <f t="shared" si="0"/>
        <v>11.922969847847259</v>
      </c>
      <c r="H17" s="95">
        <v>114640</v>
      </c>
      <c r="I17" s="57">
        <f t="shared" si="1"/>
        <v>3.4822051639916252</v>
      </c>
    </row>
    <row r="18" spans="1:26" ht="18" customHeight="1">
      <c r="A18" s="118"/>
      <c r="B18" s="118"/>
      <c r="C18" s="64"/>
      <c r="D18" s="119" t="s">
        <v>93</v>
      </c>
      <c r="E18" s="121"/>
      <c r="F18" s="95">
        <v>9745</v>
      </c>
      <c r="G18" s="57">
        <f t="shared" si="0"/>
        <v>0.97940978123332267</v>
      </c>
      <c r="H18" s="95">
        <v>9113</v>
      </c>
      <c r="I18" s="57">
        <f t="shared" si="1"/>
        <v>6.9351475913530081</v>
      </c>
    </row>
    <row r="19" spans="1:26" ht="18" customHeight="1">
      <c r="A19" s="118"/>
      <c r="B19" s="118"/>
      <c r="C19" s="63"/>
      <c r="D19" s="119" t="s">
        <v>94</v>
      </c>
      <c r="E19" s="121"/>
      <c r="F19" s="95">
        <v>0</v>
      </c>
      <c r="G19" s="57">
        <f t="shared" si="0"/>
        <v>0</v>
      </c>
      <c r="H19" s="95">
        <v>0</v>
      </c>
      <c r="I19" s="57">
        <v>0</v>
      </c>
      <c r="Z19" s="2" t="s">
        <v>95</v>
      </c>
    </row>
    <row r="20" spans="1:26" ht="18" customHeight="1">
      <c r="A20" s="118"/>
      <c r="B20" s="118"/>
      <c r="C20" s="55" t="s">
        <v>4</v>
      </c>
      <c r="D20" s="55"/>
      <c r="E20" s="55"/>
      <c r="F20" s="95">
        <v>46520</v>
      </c>
      <c r="G20" s="57">
        <f t="shared" si="0"/>
        <v>4.6754379705463496</v>
      </c>
      <c r="H20" s="95">
        <v>30025</v>
      </c>
      <c r="I20" s="57">
        <f t="shared" si="1"/>
        <v>54.93755203996669</v>
      </c>
    </row>
    <row r="21" spans="1:26" ht="18" customHeight="1">
      <c r="A21" s="118"/>
      <c r="B21" s="118"/>
      <c r="C21" s="55" t="s">
        <v>5</v>
      </c>
      <c r="D21" s="55"/>
      <c r="E21" s="55"/>
      <c r="F21" s="95">
        <v>182500</v>
      </c>
      <c r="G21" s="57">
        <f t="shared" si="0"/>
        <v>18.34194818625771</v>
      </c>
      <c r="H21" s="95">
        <v>179500</v>
      </c>
      <c r="I21" s="57">
        <f t="shared" si="1"/>
        <v>1.6713091922005541</v>
      </c>
    </row>
    <row r="22" spans="1:26" ht="18" customHeight="1">
      <c r="A22" s="118"/>
      <c r="B22" s="118"/>
      <c r="C22" s="55" t="s">
        <v>30</v>
      </c>
      <c r="D22" s="55"/>
      <c r="E22" s="55"/>
      <c r="F22" s="95">
        <v>11835</v>
      </c>
      <c r="G22" s="57">
        <f t="shared" si="0"/>
        <v>1.1894627769006028</v>
      </c>
      <c r="H22" s="95">
        <v>11850</v>
      </c>
      <c r="I22" s="57">
        <f t="shared" si="1"/>
        <v>-0.12658227848101333</v>
      </c>
    </row>
    <row r="23" spans="1:26" ht="18" customHeight="1">
      <c r="A23" s="118"/>
      <c r="B23" s="118"/>
      <c r="C23" s="55" t="s">
        <v>6</v>
      </c>
      <c r="D23" s="55"/>
      <c r="E23" s="55"/>
      <c r="F23" s="95">
        <v>125000</v>
      </c>
      <c r="G23" s="57">
        <f t="shared" si="0"/>
        <v>12.562978209765555</v>
      </c>
      <c r="H23" s="95">
        <v>122271</v>
      </c>
      <c r="I23" s="57">
        <f t="shared" si="1"/>
        <v>2.2319274398671762</v>
      </c>
    </row>
    <row r="24" spans="1:26" ht="18" customHeight="1">
      <c r="A24" s="118"/>
      <c r="B24" s="118"/>
      <c r="C24" s="55" t="s">
        <v>31</v>
      </c>
      <c r="D24" s="55"/>
      <c r="E24" s="55"/>
      <c r="F24" s="95">
        <v>1526</v>
      </c>
      <c r="G24" s="57">
        <f t="shared" si="0"/>
        <v>0.1533688379848179</v>
      </c>
      <c r="H24" s="95">
        <v>1511</v>
      </c>
      <c r="I24" s="57">
        <f t="shared" si="1"/>
        <v>0.99272005294506194</v>
      </c>
    </row>
    <row r="25" spans="1:26" ht="18" customHeight="1">
      <c r="A25" s="118"/>
      <c r="B25" s="118"/>
      <c r="C25" s="55" t="s">
        <v>7</v>
      </c>
      <c r="D25" s="55"/>
      <c r="E25" s="55"/>
      <c r="F25" s="95">
        <v>86707</v>
      </c>
      <c r="G25" s="57">
        <f t="shared" si="0"/>
        <v>8.7143852130731343</v>
      </c>
      <c r="H25" s="95">
        <v>138375</v>
      </c>
      <c r="I25" s="57">
        <f t="shared" si="1"/>
        <v>-37.339114724480581</v>
      </c>
    </row>
    <row r="26" spans="1:26" ht="18" customHeight="1">
      <c r="A26" s="118"/>
      <c r="B26" s="118"/>
      <c r="C26" s="55" t="s">
        <v>8</v>
      </c>
      <c r="D26" s="55"/>
      <c r="E26" s="55"/>
      <c r="F26" s="95">
        <v>190496</v>
      </c>
      <c r="G26" s="57">
        <f t="shared" si="0"/>
        <v>19.145576776379993</v>
      </c>
      <c r="H26" s="95">
        <v>189501</v>
      </c>
      <c r="I26" s="57">
        <f t="shared" si="1"/>
        <v>0.52506319227867415</v>
      </c>
    </row>
    <row r="27" spans="1:26" ht="18" customHeight="1">
      <c r="A27" s="118"/>
      <c r="B27" s="118"/>
      <c r="C27" s="55" t="s">
        <v>9</v>
      </c>
      <c r="D27" s="55"/>
      <c r="E27" s="55"/>
      <c r="F27" s="95">
        <v>994987</v>
      </c>
      <c r="G27" s="57">
        <f>F27/$F$27*100</f>
        <v>100</v>
      </c>
      <c r="H27" s="95">
        <v>988784</v>
      </c>
      <c r="I27" s="57">
        <f t="shared" si="1"/>
        <v>0.62733620285118086</v>
      </c>
    </row>
    <row r="28" spans="1:26" ht="18" customHeight="1">
      <c r="A28" s="118"/>
      <c r="B28" s="118" t="s">
        <v>88</v>
      </c>
      <c r="C28" s="62" t="s">
        <v>10</v>
      </c>
      <c r="D28" s="55"/>
      <c r="E28" s="55"/>
      <c r="F28" s="95">
        <f>SUM(F29:F31)</f>
        <v>360092</v>
      </c>
      <c r="G28" s="57">
        <f>F28/$F$45*100</f>
        <v>36.190623596087185</v>
      </c>
      <c r="H28" s="95">
        <v>365383</v>
      </c>
      <c r="I28" s="57">
        <f>(F28/H28-1)*100</f>
        <v>-1.4480695598864779</v>
      </c>
    </row>
    <row r="29" spans="1:26" ht="18" customHeight="1">
      <c r="A29" s="118"/>
      <c r="B29" s="118"/>
      <c r="C29" s="64"/>
      <c r="D29" s="55" t="s">
        <v>11</v>
      </c>
      <c r="E29" s="55"/>
      <c r="F29" s="95">
        <v>211293</v>
      </c>
      <c r="G29" s="57">
        <f t="shared" ref="G29:G44" si="2">F29/$F$45*100</f>
        <v>21.235754839007946</v>
      </c>
      <c r="H29" s="95">
        <v>217868</v>
      </c>
      <c r="I29" s="57">
        <f t="shared" ref="I29:I45" si="3">(F29/H29-1)*100</f>
        <v>-3.0178823875006922</v>
      </c>
    </row>
    <row r="30" spans="1:26" ht="18" customHeight="1">
      <c r="A30" s="118"/>
      <c r="B30" s="118"/>
      <c r="C30" s="64"/>
      <c r="D30" s="55" t="s">
        <v>32</v>
      </c>
      <c r="E30" s="55"/>
      <c r="F30" s="95">
        <v>28677</v>
      </c>
      <c r="G30" s="57">
        <f t="shared" si="2"/>
        <v>2.8821482089715742</v>
      </c>
      <c r="H30" s="95">
        <v>28429</v>
      </c>
      <c r="I30" s="57">
        <f t="shared" si="3"/>
        <v>0.87234865806042894</v>
      </c>
    </row>
    <row r="31" spans="1:26" ht="18" customHeight="1">
      <c r="A31" s="118"/>
      <c r="B31" s="118"/>
      <c r="C31" s="63"/>
      <c r="D31" s="55" t="s">
        <v>12</v>
      </c>
      <c r="E31" s="55"/>
      <c r="F31" s="95">
        <v>120122</v>
      </c>
      <c r="G31" s="57">
        <f t="shared" si="2"/>
        <v>12.072720548107664</v>
      </c>
      <c r="H31" s="95">
        <v>119086</v>
      </c>
      <c r="I31" s="57">
        <f t="shared" si="3"/>
        <v>0.86995952504911322</v>
      </c>
    </row>
    <row r="32" spans="1:26" ht="18" customHeight="1">
      <c r="A32" s="118"/>
      <c r="B32" s="118"/>
      <c r="C32" s="62" t="s">
        <v>13</v>
      </c>
      <c r="D32" s="55"/>
      <c r="E32" s="55"/>
      <c r="F32" s="95">
        <f>SUM(F33:F38)+303</f>
        <v>552560</v>
      </c>
      <c r="G32" s="57">
        <f t="shared" si="2"/>
        <v>55.534393916704438</v>
      </c>
      <c r="H32" s="95">
        <v>531690</v>
      </c>
      <c r="I32" s="57">
        <f t="shared" si="3"/>
        <v>3.925219582839623</v>
      </c>
    </row>
    <row r="33" spans="1:9" ht="18" customHeight="1">
      <c r="A33" s="118"/>
      <c r="B33" s="118"/>
      <c r="C33" s="64"/>
      <c r="D33" s="55" t="s">
        <v>14</v>
      </c>
      <c r="E33" s="55"/>
      <c r="F33" s="95">
        <v>41968</v>
      </c>
      <c r="G33" s="57">
        <f t="shared" si="2"/>
        <v>4.2179445560595257</v>
      </c>
      <c r="H33" s="95">
        <v>38893</v>
      </c>
      <c r="I33" s="57">
        <f t="shared" si="3"/>
        <v>7.9063070475406949</v>
      </c>
    </row>
    <row r="34" spans="1:9" ht="18" customHeight="1">
      <c r="A34" s="118"/>
      <c r="B34" s="118"/>
      <c r="C34" s="64"/>
      <c r="D34" s="55" t="s">
        <v>33</v>
      </c>
      <c r="E34" s="55"/>
      <c r="F34" s="95">
        <v>1976</v>
      </c>
      <c r="G34" s="57">
        <f t="shared" si="2"/>
        <v>0.19859555953997388</v>
      </c>
      <c r="H34" s="95">
        <v>2680</v>
      </c>
      <c r="I34" s="57">
        <f t="shared" si="3"/>
        <v>-26.268656716417915</v>
      </c>
    </row>
    <row r="35" spans="1:9" ht="18" customHeight="1">
      <c r="A35" s="118"/>
      <c r="B35" s="118"/>
      <c r="C35" s="64"/>
      <c r="D35" s="55" t="s">
        <v>34</v>
      </c>
      <c r="E35" s="55"/>
      <c r="F35" s="95">
        <v>329336</v>
      </c>
      <c r="G35" s="57">
        <f t="shared" si="2"/>
        <v>33.099527933530794</v>
      </c>
      <c r="H35" s="95">
        <v>313344</v>
      </c>
      <c r="I35" s="57">
        <f t="shared" si="3"/>
        <v>5.1036560457516256</v>
      </c>
    </row>
    <row r="36" spans="1:9" ht="18" customHeight="1">
      <c r="A36" s="118"/>
      <c r="B36" s="118"/>
      <c r="C36" s="64"/>
      <c r="D36" s="55" t="s">
        <v>35</v>
      </c>
      <c r="E36" s="55"/>
      <c r="F36" s="95">
        <v>15242</v>
      </c>
      <c r="G36" s="57">
        <f t="shared" si="2"/>
        <v>1.5318793109859725</v>
      </c>
      <c r="H36" s="95">
        <v>13983</v>
      </c>
      <c r="I36" s="57">
        <f t="shared" si="3"/>
        <v>9.0037903168132658</v>
      </c>
    </row>
    <row r="37" spans="1:9" ht="18" customHeight="1">
      <c r="A37" s="118"/>
      <c r="B37" s="118"/>
      <c r="C37" s="64"/>
      <c r="D37" s="55" t="s">
        <v>15</v>
      </c>
      <c r="E37" s="55"/>
      <c r="F37" s="95">
        <v>7851</v>
      </c>
      <c r="G37" s="57">
        <f t="shared" si="2"/>
        <v>0.78905553539895501</v>
      </c>
      <c r="H37" s="95">
        <v>4843</v>
      </c>
      <c r="I37" s="57">
        <f t="shared" si="3"/>
        <v>62.110262234152394</v>
      </c>
    </row>
    <row r="38" spans="1:9" ht="18" customHeight="1">
      <c r="A38" s="118"/>
      <c r="B38" s="118"/>
      <c r="C38" s="63"/>
      <c r="D38" s="55" t="s">
        <v>36</v>
      </c>
      <c r="E38" s="55"/>
      <c r="F38" s="95">
        <v>155884</v>
      </c>
      <c r="G38" s="57">
        <f t="shared" si="2"/>
        <v>15.66693836200875</v>
      </c>
      <c r="H38" s="95">
        <v>157644</v>
      </c>
      <c r="I38" s="57">
        <f t="shared" si="3"/>
        <v>-1.1164395727081278</v>
      </c>
    </row>
    <row r="39" spans="1:9" ht="18" customHeight="1">
      <c r="A39" s="118"/>
      <c r="B39" s="118"/>
      <c r="C39" s="62" t="s">
        <v>16</v>
      </c>
      <c r="D39" s="55"/>
      <c r="E39" s="55"/>
      <c r="F39" s="95">
        <f>F43+F40</f>
        <v>82335</v>
      </c>
      <c r="G39" s="57">
        <f t="shared" si="2"/>
        <v>8.2749824872083746</v>
      </c>
      <c r="H39" s="95">
        <v>91711</v>
      </c>
      <c r="I39" s="57">
        <f t="shared" si="3"/>
        <v>-10.223419219068596</v>
      </c>
    </row>
    <row r="40" spans="1:9" ht="18" customHeight="1">
      <c r="A40" s="118"/>
      <c r="B40" s="118"/>
      <c r="C40" s="64"/>
      <c r="D40" s="62" t="s">
        <v>17</v>
      </c>
      <c r="E40" s="55"/>
      <c r="F40" s="95">
        <v>81023</v>
      </c>
      <c r="G40" s="57">
        <f t="shared" si="2"/>
        <v>8.143121467918677</v>
      </c>
      <c r="H40" s="95">
        <v>90430</v>
      </c>
      <c r="I40" s="57">
        <f t="shared" si="3"/>
        <v>-10.402521287183452</v>
      </c>
    </row>
    <row r="41" spans="1:9" ht="18" customHeight="1">
      <c r="A41" s="118"/>
      <c r="B41" s="118"/>
      <c r="C41" s="64"/>
      <c r="D41" s="64"/>
      <c r="E41" s="58" t="s">
        <v>91</v>
      </c>
      <c r="F41" s="95">
        <v>36155</v>
      </c>
      <c r="G41" s="57">
        <f t="shared" si="2"/>
        <v>3.6337158173925888</v>
      </c>
      <c r="H41" s="95">
        <v>43944</v>
      </c>
      <c r="I41" s="59">
        <f t="shared" si="3"/>
        <v>-17.72483160385946</v>
      </c>
    </row>
    <row r="42" spans="1:9" ht="18" customHeight="1">
      <c r="A42" s="118"/>
      <c r="B42" s="118"/>
      <c r="C42" s="64"/>
      <c r="D42" s="63"/>
      <c r="E42" s="49" t="s">
        <v>37</v>
      </c>
      <c r="F42" s="95">
        <v>44868</v>
      </c>
      <c r="G42" s="57">
        <f t="shared" si="2"/>
        <v>4.5094056505260873</v>
      </c>
      <c r="H42" s="95">
        <v>46486</v>
      </c>
      <c r="I42" s="59">
        <f t="shared" si="3"/>
        <v>-3.4806178204190519</v>
      </c>
    </row>
    <row r="43" spans="1:9" ht="18" customHeight="1">
      <c r="A43" s="118"/>
      <c r="B43" s="118"/>
      <c r="C43" s="64"/>
      <c r="D43" s="55" t="s">
        <v>38</v>
      </c>
      <c r="E43" s="55"/>
      <c r="F43" s="95">
        <v>1312</v>
      </c>
      <c r="G43" s="57">
        <f t="shared" si="2"/>
        <v>0.13186101928969926</v>
      </c>
      <c r="H43" s="95">
        <v>1281</v>
      </c>
      <c r="I43" s="59">
        <f t="shared" si="3"/>
        <v>2.4199843871975046</v>
      </c>
    </row>
    <row r="44" spans="1:9" ht="18" customHeight="1">
      <c r="A44" s="118"/>
      <c r="B44" s="118"/>
      <c r="C44" s="63"/>
      <c r="D44" s="55" t="s">
        <v>39</v>
      </c>
      <c r="E44" s="55"/>
      <c r="F44" s="95">
        <v>0</v>
      </c>
      <c r="G44" s="57">
        <f t="shared" si="2"/>
        <v>0</v>
      </c>
      <c r="H44" s="95">
        <v>0</v>
      </c>
      <c r="I44" s="57">
        <v>0</v>
      </c>
    </row>
    <row r="45" spans="1:9" ht="18" customHeight="1">
      <c r="A45" s="118"/>
      <c r="B45" s="118"/>
      <c r="C45" s="49" t="s">
        <v>18</v>
      </c>
      <c r="D45" s="49"/>
      <c r="E45" s="49"/>
      <c r="F45" s="95">
        <v>994987</v>
      </c>
      <c r="G45" s="57">
        <f>F45/$F$45*100</f>
        <v>100</v>
      </c>
      <c r="H45" s="95">
        <v>988784</v>
      </c>
      <c r="I45" s="57">
        <f t="shared" si="3"/>
        <v>0.62733620285118086</v>
      </c>
    </row>
    <row r="46" spans="1:9">
      <c r="A46" s="24" t="s">
        <v>19</v>
      </c>
    </row>
    <row r="47" spans="1:9">
      <c r="A47" s="25" t="s">
        <v>20</v>
      </c>
    </row>
    <row r="48" spans="1:9">
      <c r="A48" s="2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scale="98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O8" sqref="O8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23" t="s">
        <v>262</v>
      </c>
      <c r="E1" s="14"/>
      <c r="F1" s="14"/>
      <c r="G1" s="14"/>
    </row>
    <row r="2" spans="1:25" ht="15" customHeight="1"/>
    <row r="3" spans="1:25" ht="15" customHeight="1">
      <c r="A3" s="15" t="s">
        <v>46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235</v>
      </c>
      <c r="B5" s="13"/>
      <c r="C5" s="13"/>
      <c r="D5" s="13"/>
      <c r="K5" s="16"/>
      <c r="O5" s="16" t="s">
        <v>47</v>
      </c>
    </row>
    <row r="6" spans="1:25" ht="15.95" customHeight="1">
      <c r="A6" s="124" t="s">
        <v>48</v>
      </c>
      <c r="B6" s="125"/>
      <c r="C6" s="125"/>
      <c r="D6" s="125"/>
      <c r="E6" s="125"/>
      <c r="F6" s="130" t="s">
        <v>251</v>
      </c>
      <c r="G6" s="131"/>
      <c r="H6" s="130" t="s">
        <v>252</v>
      </c>
      <c r="I6" s="131"/>
      <c r="J6" s="130" t="s">
        <v>253</v>
      </c>
      <c r="K6" s="131"/>
      <c r="L6" s="130" t="s">
        <v>254</v>
      </c>
      <c r="M6" s="131"/>
      <c r="N6" s="130" t="s">
        <v>255</v>
      </c>
      <c r="O6" s="131"/>
    </row>
    <row r="7" spans="1:25" ht="15.95" customHeight="1">
      <c r="A7" s="125"/>
      <c r="B7" s="125"/>
      <c r="C7" s="125"/>
      <c r="D7" s="125"/>
      <c r="E7" s="125"/>
      <c r="F7" s="53" t="s">
        <v>234</v>
      </c>
      <c r="G7" s="67" t="s">
        <v>233</v>
      </c>
      <c r="H7" s="53" t="s">
        <v>234</v>
      </c>
      <c r="I7" s="67" t="s">
        <v>233</v>
      </c>
      <c r="J7" s="53" t="s">
        <v>234</v>
      </c>
      <c r="K7" s="67" t="s">
        <v>233</v>
      </c>
      <c r="L7" s="53" t="s">
        <v>234</v>
      </c>
      <c r="M7" s="67" t="s">
        <v>233</v>
      </c>
      <c r="N7" s="53" t="s">
        <v>234</v>
      </c>
      <c r="O7" s="67" t="s">
        <v>233</v>
      </c>
    </row>
    <row r="8" spans="1:25" ht="15.95" customHeight="1">
      <c r="A8" s="122" t="s">
        <v>82</v>
      </c>
      <c r="B8" s="62" t="s">
        <v>49</v>
      </c>
      <c r="C8" s="55"/>
      <c r="D8" s="55"/>
      <c r="E8" s="68" t="s">
        <v>40</v>
      </c>
      <c r="F8" s="95">
        <v>294</v>
      </c>
      <c r="G8" s="104">
        <v>489</v>
      </c>
      <c r="H8" s="95">
        <v>5699</v>
      </c>
      <c r="I8" s="100">
        <v>5597</v>
      </c>
      <c r="J8" s="95">
        <v>329</v>
      </c>
      <c r="K8" s="100">
        <v>316</v>
      </c>
      <c r="L8" s="95">
        <v>2627</v>
      </c>
      <c r="M8" s="100">
        <v>2727</v>
      </c>
      <c r="N8" s="95">
        <v>14210</v>
      </c>
      <c r="O8" s="116">
        <v>12646</v>
      </c>
      <c r="P8" s="117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2"/>
      <c r="B9" s="64"/>
      <c r="C9" s="55" t="s">
        <v>50</v>
      </c>
      <c r="D9" s="55"/>
      <c r="E9" s="68" t="s">
        <v>41</v>
      </c>
      <c r="F9" s="95">
        <v>294</v>
      </c>
      <c r="G9" s="95">
        <v>489</v>
      </c>
      <c r="H9" s="95">
        <v>5699</v>
      </c>
      <c r="I9" s="95">
        <v>5597</v>
      </c>
      <c r="J9" s="95">
        <v>329</v>
      </c>
      <c r="K9" s="95">
        <v>316</v>
      </c>
      <c r="L9" s="95">
        <v>2627</v>
      </c>
      <c r="M9" s="95">
        <v>2727</v>
      </c>
      <c r="N9" s="95">
        <v>14210</v>
      </c>
      <c r="O9" s="95">
        <v>12646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2"/>
      <c r="B10" s="63"/>
      <c r="C10" s="55" t="s">
        <v>51</v>
      </c>
      <c r="D10" s="55"/>
      <c r="E10" s="68" t="s">
        <v>42</v>
      </c>
      <c r="F10" s="95">
        <v>0</v>
      </c>
      <c r="G10" s="95">
        <v>0</v>
      </c>
      <c r="H10" s="95">
        <v>0</v>
      </c>
      <c r="I10" s="95">
        <v>0</v>
      </c>
      <c r="J10" s="69">
        <v>0</v>
      </c>
      <c r="K10" s="69">
        <v>0</v>
      </c>
      <c r="L10" s="95">
        <v>0</v>
      </c>
      <c r="M10" s="95">
        <v>0</v>
      </c>
      <c r="N10" s="110">
        <v>0</v>
      </c>
      <c r="O10" s="95">
        <v>0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2"/>
      <c r="B11" s="62" t="s">
        <v>52</v>
      </c>
      <c r="C11" s="55"/>
      <c r="D11" s="55"/>
      <c r="E11" s="68" t="s">
        <v>43</v>
      </c>
      <c r="F11" s="95">
        <v>553</v>
      </c>
      <c r="G11" s="95">
        <v>549</v>
      </c>
      <c r="H11" s="95">
        <v>4855</v>
      </c>
      <c r="I11" s="95">
        <v>4887</v>
      </c>
      <c r="J11" s="95">
        <v>353</v>
      </c>
      <c r="K11" s="95">
        <v>303</v>
      </c>
      <c r="L11" s="95">
        <v>2628</v>
      </c>
      <c r="M11" s="95">
        <v>2728</v>
      </c>
      <c r="N11" s="95">
        <v>14209</v>
      </c>
      <c r="O11" s="95">
        <v>13280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2"/>
      <c r="B12" s="64"/>
      <c r="C12" s="55" t="s">
        <v>53</v>
      </c>
      <c r="D12" s="55"/>
      <c r="E12" s="68" t="s">
        <v>44</v>
      </c>
      <c r="F12" s="95">
        <v>553</v>
      </c>
      <c r="G12" s="95">
        <v>549</v>
      </c>
      <c r="H12" s="95">
        <v>4855</v>
      </c>
      <c r="I12" s="95">
        <v>4887</v>
      </c>
      <c r="J12" s="95">
        <v>353</v>
      </c>
      <c r="K12" s="95">
        <v>303</v>
      </c>
      <c r="L12" s="95">
        <v>2627</v>
      </c>
      <c r="M12" s="95">
        <v>2727</v>
      </c>
      <c r="N12" s="95">
        <v>14209</v>
      </c>
      <c r="O12" s="95">
        <v>13280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2"/>
      <c r="B13" s="63"/>
      <c r="C13" s="55" t="s">
        <v>54</v>
      </c>
      <c r="D13" s="55"/>
      <c r="E13" s="68" t="s">
        <v>45</v>
      </c>
      <c r="F13" s="95">
        <v>0</v>
      </c>
      <c r="G13" s="95">
        <v>0</v>
      </c>
      <c r="H13" s="69">
        <v>0</v>
      </c>
      <c r="I13" s="69">
        <v>0</v>
      </c>
      <c r="J13" s="69">
        <v>0</v>
      </c>
      <c r="K13" s="69">
        <v>0</v>
      </c>
      <c r="L13" s="95">
        <v>1</v>
      </c>
      <c r="M13" s="95">
        <v>1</v>
      </c>
      <c r="N13" s="95">
        <v>0</v>
      </c>
      <c r="O13" s="95">
        <v>0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2"/>
      <c r="B14" s="55" t="s">
        <v>55</v>
      </c>
      <c r="C14" s="55"/>
      <c r="D14" s="55"/>
      <c r="E14" s="68" t="s">
        <v>96</v>
      </c>
      <c r="F14" s="95">
        <f t="shared" ref="F14:F15" si="0">F9-F12</f>
        <v>-259</v>
      </c>
      <c r="G14" s="95">
        <v>-60</v>
      </c>
      <c r="H14" s="95">
        <f t="shared" ref="H14:H15" si="1">H9-H12</f>
        <v>844</v>
      </c>
      <c r="I14" s="95">
        <f t="shared" ref="I14:O15" si="2">I9-I12</f>
        <v>710</v>
      </c>
      <c r="J14" s="95">
        <f t="shared" si="2"/>
        <v>-24</v>
      </c>
      <c r="K14" s="95">
        <f t="shared" si="2"/>
        <v>13</v>
      </c>
      <c r="L14" s="95">
        <f t="shared" si="2"/>
        <v>0</v>
      </c>
      <c r="M14" s="95">
        <f t="shared" si="2"/>
        <v>0</v>
      </c>
      <c r="N14" s="95">
        <f t="shared" si="2"/>
        <v>1</v>
      </c>
      <c r="O14" s="95">
        <f t="shared" si="2"/>
        <v>-634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2"/>
      <c r="B15" s="55" t="s">
        <v>56</v>
      </c>
      <c r="C15" s="55"/>
      <c r="D15" s="55"/>
      <c r="E15" s="68" t="s">
        <v>97</v>
      </c>
      <c r="F15" s="95">
        <f t="shared" si="0"/>
        <v>0</v>
      </c>
      <c r="G15" s="95">
        <v>0</v>
      </c>
      <c r="H15" s="95">
        <f t="shared" si="1"/>
        <v>0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5">
        <f t="shared" si="2"/>
        <v>-1</v>
      </c>
      <c r="M15" s="95">
        <f t="shared" si="2"/>
        <v>-1</v>
      </c>
      <c r="N15" s="95">
        <f t="shared" si="2"/>
        <v>0</v>
      </c>
      <c r="O15" s="95">
        <f t="shared" si="2"/>
        <v>0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2"/>
      <c r="B16" s="55" t="s">
        <v>57</v>
      </c>
      <c r="C16" s="55"/>
      <c r="D16" s="55"/>
      <c r="E16" s="68" t="s">
        <v>98</v>
      </c>
      <c r="F16" s="95">
        <f t="shared" ref="F16" si="3">F8-F11</f>
        <v>-259</v>
      </c>
      <c r="G16" s="95">
        <v>-60</v>
      </c>
      <c r="H16" s="95">
        <f t="shared" ref="H16" si="4">H8-H11</f>
        <v>844</v>
      </c>
      <c r="I16" s="95">
        <f t="shared" ref="I16:O16" si="5">I8-I11</f>
        <v>710</v>
      </c>
      <c r="J16" s="95">
        <f t="shared" si="5"/>
        <v>-24</v>
      </c>
      <c r="K16" s="95">
        <f t="shared" si="5"/>
        <v>13</v>
      </c>
      <c r="L16" s="95">
        <f t="shared" si="5"/>
        <v>-1</v>
      </c>
      <c r="M16" s="95">
        <f t="shared" si="5"/>
        <v>-1</v>
      </c>
      <c r="N16" s="95">
        <f t="shared" si="5"/>
        <v>1</v>
      </c>
      <c r="O16" s="95">
        <f t="shared" si="5"/>
        <v>-634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2"/>
      <c r="B17" s="55" t="s">
        <v>58</v>
      </c>
      <c r="C17" s="55"/>
      <c r="D17" s="55"/>
      <c r="E17" s="53"/>
      <c r="F17" s="95">
        <v>758</v>
      </c>
      <c r="G17" s="95">
        <v>477</v>
      </c>
      <c r="H17" s="69">
        <v>0</v>
      </c>
      <c r="I17" s="69">
        <v>8927</v>
      </c>
      <c r="J17" s="95">
        <v>0</v>
      </c>
      <c r="K17" s="95">
        <v>0</v>
      </c>
      <c r="L17" s="95">
        <v>3760</v>
      </c>
      <c r="M17" s="95">
        <v>22234</v>
      </c>
      <c r="N17" s="69">
        <v>-2677</v>
      </c>
      <c r="O17" s="69">
        <v>-2731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2"/>
      <c r="B18" s="55" t="s">
        <v>59</v>
      </c>
      <c r="C18" s="55"/>
      <c r="D18" s="55"/>
      <c r="E18" s="53"/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2" t="s">
        <v>83</v>
      </c>
      <c r="B19" s="62" t="s">
        <v>60</v>
      </c>
      <c r="C19" s="55"/>
      <c r="D19" s="55"/>
      <c r="E19" s="68"/>
      <c r="F19" s="95">
        <v>180</v>
      </c>
      <c r="G19" s="95">
        <v>32</v>
      </c>
      <c r="H19" s="95">
        <v>1605</v>
      </c>
      <c r="I19" s="95">
        <v>3270</v>
      </c>
      <c r="J19" s="95">
        <v>71</v>
      </c>
      <c r="K19" s="95">
        <v>45</v>
      </c>
      <c r="L19" s="95">
        <v>124</v>
      </c>
      <c r="M19" s="95">
        <v>245</v>
      </c>
      <c r="N19" s="95">
        <v>8882</v>
      </c>
      <c r="O19" s="95">
        <v>12086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2"/>
      <c r="B20" s="63"/>
      <c r="C20" s="55" t="s">
        <v>61</v>
      </c>
      <c r="D20" s="55"/>
      <c r="E20" s="68"/>
      <c r="F20" s="95">
        <v>180</v>
      </c>
      <c r="G20" s="95">
        <v>32</v>
      </c>
      <c r="H20" s="95">
        <v>1605</v>
      </c>
      <c r="I20" s="95">
        <v>2343</v>
      </c>
      <c r="J20" s="95">
        <v>71</v>
      </c>
      <c r="K20" s="95">
        <v>45</v>
      </c>
      <c r="L20" s="95">
        <v>119</v>
      </c>
      <c r="M20" s="95">
        <v>226</v>
      </c>
      <c r="N20" s="95">
        <v>4423</v>
      </c>
      <c r="O20" s="95">
        <v>5298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2"/>
      <c r="B21" s="55" t="s">
        <v>62</v>
      </c>
      <c r="C21" s="55"/>
      <c r="D21" s="55"/>
      <c r="E21" s="68" t="s">
        <v>99</v>
      </c>
      <c r="F21" s="95">
        <v>180</v>
      </c>
      <c r="G21" s="95">
        <v>32</v>
      </c>
      <c r="H21" s="95">
        <v>1605</v>
      </c>
      <c r="I21" s="95">
        <v>3270</v>
      </c>
      <c r="J21" s="95">
        <v>71</v>
      </c>
      <c r="K21" s="95">
        <v>45</v>
      </c>
      <c r="L21" s="95">
        <v>124</v>
      </c>
      <c r="M21" s="95">
        <v>245</v>
      </c>
      <c r="N21" s="95">
        <v>8882</v>
      </c>
      <c r="O21" s="95">
        <v>12086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2"/>
      <c r="B22" s="62" t="s">
        <v>63</v>
      </c>
      <c r="C22" s="55"/>
      <c r="D22" s="55"/>
      <c r="E22" s="68" t="s">
        <v>100</v>
      </c>
      <c r="F22" s="95">
        <v>217</v>
      </c>
      <c r="G22" s="95">
        <v>52</v>
      </c>
      <c r="H22" s="95">
        <v>4234</v>
      </c>
      <c r="I22" s="95">
        <v>5659</v>
      </c>
      <c r="J22" s="95">
        <v>240</v>
      </c>
      <c r="K22" s="95">
        <v>158</v>
      </c>
      <c r="L22" s="95">
        <v>154</v>
      </c>
      <c r="M22" s="95">
        <v>348</v>
      </c>
      <c r="N22" s="95">
        <v>10140</v>
      </c>
      <c r="O22" s="95">
        <v>12086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2"/>
      <c r="B23" s="63" t="s">
        <v>64</v>
      </c>
      <c r="C23" s="55" t="s">
        <v>65</v>
      </c>
      <c r="D23" s="55"/>
      <c r="E23" s="68"/>
      <c r="F23" s="95">
        <v>17</v>
      </c>
      <c r="G23" s="95">
        <v>15</v>
      </c>
      <c r="H23" s="95">
        <v>1871</v>
      </c>
      <c r="I23" s="95">
        <v>1859</v>
      </c>
      <c r="J23" s="95">
        <v>33</v>
      </c>
      <c r="K23" s="95">
        <v>31</v>
      </c>
      <c r="L23" s="95">
        <v>33</v>
      </c>
      <c r="M23" s="95">
        <v>91</v>
      </c>
      <c r="N23" s="95">
        <v>4126</v>
      </c>
      <c r="O23" s="95">
        <v>5036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2"/>
      <c r="B24" s="55" t="s">
        <v>101</v>
      </c>
      <c r="C24" s="55"/>
      <c r="D24" s="55"/>
      <c r="E24" s="68" t="s">
        <v>102</v>
      </c>
      <c r="F24" s="95">
        <f t="shared" ref="F24" si="6">F21-F22</f>
        <v>-37</v>
      </c>
      <c r="G24" s="95">
        <v>-20</v>
      </c>
      <c r="H24" s="95">
        <f t="shared" ref="H24" si="7">H21-H22</f>
        <v>-2629</v>
      </c>
      <c r="I24" s="95">
        <f t="shared" ref="I24:O24" si="8">I21-I22</f>
        <v>-2389</v>
      </c>
      <c r="J24" s="95">
        <f t="shared" si="8"/>
        <v>-169</v>
      </c>
      <c r="K24" s="95">
        <f t="shared" si="8"/>
        <v>-113</v>
      </c>
      <c r="L24" s="95">
        <f t="shared" si="8"/>
        <v>-30</v>
      </c>
      <c r="M24" s="95">
        <f t="shared" si="8"/>
        <v>-103</v>
      </c>
      <c r="N24" s="95">
        <f t="shared" si="8"/>
        <v>-1258</v>
      </c>
      <c r="O24" s="95">
        <f t="shared" si="8"/>
        <v>0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2"/>
      <c r="B25" s="62" t="s">
        <v>66</v>
      </c>
      <c r="C25" s="62"/>
      <c r="D25" s="62"/>
      <c r="E25" s="127" t="s">
        <v>103</v>
      </c>
      <c r="F25" s="132">
        <v>37</v>
      </c>
      <c r="G25" s="132">
        <v>20</v>
      </c>
      <c r="H25" s="132">
        <v>2629</v>
      </c>
      <c r="I25" s="132">
        <v>2389</v>
      </c>
      <c r="J25" s="132">
        <v>169</v>
      </c>
      <c r="K25" s="132">
        <v>113</v>
      </c>
      <c r="L25" s="132">
        <v>30</v>
      </c>
      <c r="M25" s="132">
        <v>103</v>
      </c>
      <c r="N25" s="132">
        <v>1258</v>
      </c>
      <c r="O25" s="132">
        <v>0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2"/>
      <c r="B26" s="83" t="s">
        <v>67</v>
      </c>
      <c r="C26" s="83"/>
      <c r="D26" s="83"/>
      <c r="E26" s="128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2"/>
      <c r="B27" s="55" t="s">
        <v>104</v>
      </c>
      <c r="C27" s="55"/>
      <c r="D27" s="55"/>
      <c r="E27" s="68" t="s">
        <v>105</v>
      </c>
      <c r="F27" s="95">
        <f>F24+F25</f>
        <v>0</v>
      </c>
      <c r="G27" s="99">
        <f t="shared" ref="G27:H27" si="9">G24+G25</f>
        <v>0</v>
      </c>
      <c r="H27" s="95">
        <f t="shared" si="9"/>
        <v>0</v>
      </c>
      <c r="I27" s="99">
        <f t="shared" ref="I27:O27" si="10">I24+I25</f>
        <v>0</v>
      </c>
      <c r="J27" s="95">
        <f t="shared" si="10"/>
        <v>0</v>
      </c>
      <c r="K27" s="99">
        <f t="shared" si="10"/>
        <v>0</v>
      </c>
      <c r="L27" s="95">
        <f>L24+L25</f>
        <v>0</v>
      </c>
      <c r="M27" s="99">
        <f t="shared" si="10"/>
        <v>0</v>
      </c>
      <c r="N27" s="95">
        <f t="shared" si="10"/>
        <v>0</v>
      </c>
      <c r="O27" s="99">
        <f t="shared" si="10"/>
        <v>0</v>
      </c>
      <c r="P27" s="117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106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6" t="s">
        <v>68</v>
      </c>
      <c r="B30" s="126"/>
      <c r="C30" s="126"/>
      <c r="D30" s="126"/>
      <c r="E30" s="126"/>
      <c r="F30" s="134" t="s">
        <v>256</v>
      </c>
      <c r="G30" s="134"/>
      <c r="H30" s="134" t="s">
        <v>257</v>
      </c>
      <c r="I30" s="134"/>
      <c r="J30" s="134" t="s">
        <v>258</v>
      </c>
      <c r="K30" s="134"/>
      <c r="L30" s="134"/>
      <c r="M30" s="134"/>
      <c r="N30" s="134"/>
      <c r="O30" s="134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6"/>
      <c r="B31" s="126"/>
      <c r="C31" s="126"/>
      <c r="D31" s="126"/>
      <c r="E31" s="126"/>
      <c r="F31" s="53" t="s">
        <v>234</v>
      </c>
      <c r="G31" s="67" t="s">
        <v>233</v>
      </c>
      <c r="H31" s="53" t="s">
        <v>234</v>
      </c>
      <c r="I31" s="67" t="s">
        <v>233</v>
      </c>
      <c r="J31" s="53" t="s">
        <v>234</v>
      </c>
      <c r="K31" s="67" t="s">
        <v>233</v>
      </c>
      <c r="L31" s="53" t="s">
        <v>234</v>
      </c>
      <c r="M31" s="67" t="s">
        <v>233</v>
      </c>
      <c r="N31" s="53" t="s">
        <v>234</v>
      </c>
      <c r="O31" s="67" t="s">
        <v>233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2" t="s">
        <v>84</v>
      </c>
      <c r="B32" s="62" t="s">
        <v>49</v>
      </c>
      <c r="C32" s="55"/>
      <c r="D32" s="55"/>
      <c r="E32" s="68" t="s">
        <v>40</v>
      </c>
      <c r="F32" s="104">
        <v>19</v>
      </c>
      <c r="G32" s="101">
        <v>19</v>
      </c>
      <c r="H32" s="104">
        <v>277</v>
      </c>
      <c r="I32" s="100">
        <v>292</v>
      </c>
      <c r="J32" s="95">
        <v>25</v>
      </c>
      <c r="K32" s="100">
        <v>26</v>
      </c>
      <c r="L32" s="104"/>
      <c r="M32" s="56"/>
      <c r="N32" s="56"/>
      <c r="O32" s="56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9"/>
      <c r="B33" s="64"/>
      <c r="C33" s="62" t="s">
        <v>69</v>
      </c>
      <c r="D33" s="55"/>
      <c r="E33" s="68"/>
      <c r="F33" s="95">
        <v>17</v>
      </c>
      <c r="G33" s="95">
        <v>17</v>
      </c>
      <c r="H33" s="95">
        <v>252</v>
      </c>
      <c r="I33" s="95">
        <v>265</v>
      </c>
      <c r="J33" s="111" t="s">
        <v>265</v>
      </c>
      <c r="K33" s="95">
        <v>0</v>
      </c>
      <c r="L33" s="95"/>
      <c r="M33" s="56"/>
      <c r="N33" s="56"/>
      <c r="O33" s="56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9"/>
      <c r="B34" s="64"/>
      <c r="C34" s="63"/>
      <c r="D34" s="55" t="s">
        <v>70</v>
      </c>
      <c r="E34" s="68"/>
      <c r="F34" s="95">
        <v>0</v>
      </c>
      <c r="G34" s="95">
        <v>0</v>
      </c>
      <c r="H34" s="95">
        <v>252</v>
      </c>
      <c r="I34" s="95">
        <v>265</v>
      </c>
      <c r="J34" s="111" t="s">
        <v>265</v>
      </c>
      <c r="K34" s="95">
        <v>0</v>
      </c>
      <c r="L34" s="95"/>
      <c r="M34" s="56"/>
      <c r="N34" s="56"/>
      <c r="O34" s="56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9"/>
      <c r="B35" s="63"/>
      <c r="C35" s="55" t="s">
        <v>71</v>
      </c>
      <c r="D35" s="55"/>
      <c r="E35" s="68"/>
      <c r="F35" s="95">
        <v>2</v>
      </c>
      <c r="G35" s="95">
        <v>2</v>
      </c>
      <c r="H35" s="95">
        <v>25</v>
      </c>
      <c r="I35" s="95">
        <v>27</v>
      </c>
      <c r="J35" s="95">
        <v>25</v>
      </c>
      <c r="K35" s="70">
        <v>26</v>
      </c>
      <c r="L35" s="95"/>
      <c r="M35" s="56"/>
      <c r="N35" s="56"/>
      <c r="O35" s="56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9"/>
      <c r="B36" s="62" t="s">
        <v>52</v>
      </c>
      <c r="C36" s="55"/>
      <c r="D36" s="55"/>
      <c r="E36" s="68" t="s">
        <v>41</v>
      </c>
      <c r="F36" s="95">
        <v>2</v>
      </c>
      <c r="G36" s="95">
        <v>2</v>
      </c>
      <c r="H36" s="95">
        <v>157</v>
      </c>
      <c r="I36" s="95">
        <v>164</v>
      </c>
      <c r="J36" s="95">
        <v>25</v>
      </c>
      <c r="K36" s="95">
        <v>26</v>
      </c>
      <c r="L36" s="95"/>
      <c r="M36" s="56"/>
      <c r="N36" s="56"/>
      <c r="O36" s="56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9"/>
      <c r="B37" s="64"/>
      <c r="C37" s="55" t="s">
        <v>72</v>
      </c>
      <c r="D37" s="55"/>
      <c r="E37" s="68"/>
      <c r="F37" s="95">
        <v>0</v>
      </c>
      <c r="G37" s="95">
        <v>0</v>
      </c>
      <c r="H37" s="95">
        <v>132</v>
      </c>
      <c r="I37" s="95">
        <v>137</v>
      </c>
      <c r="J37" s="95">
        <v>25</v>
      </c>
      <c r="K37" s="95">
        <v>26</v>
      </c>
      <c r="L37" s="95"/>
      <c r="M37" s="56"/>
      <c r="N37" s="56"/>
      <c r="O37" s="56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9"/>
      <c r="B38" s="63"/>
      <c r="C38" s="55" t="s">
        <v>73</v>
      </c>
      <c r="D38" s="55"/>
      <c r="E38" s="68"/>
      <c r="F38" s="95">
        <v>2</v>
      </c>
      <c r="G38" s="95">
        <v>2</v>
      </c>
      <c r="H38" s="95">
        <v>25</v>
      </c>
      <c r="I38" s="95">
        <v>27</v>
      </c>
      <c r="J38" s="111" t="s">
        <v>265</v>
      </c>
      <c r="K38" s="95">
        <v>0</v>
      </c>
      <c r="L38" s="95"/>
      <c r="M38" s="56"/>
      <c r="N38" s="56"/>
      <c r="O38" s="56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9"/>
      <c r="B39" s="49" t="s">
        <v>74</v>
      </c>
      <c r="C39" s="49"/>
      <c r="D39" s="49"/>
      <c r="E39" s="68" t="s">
        <v>107</v>
      </c>
      <c r="F39" s="95">
        <v>17</v>
      </c>
      <c r="G39" s="95">
        <f>G32-G36</f>
        <v>17</v>
      </c>
      <c r="H39" s="95">
        <v>120</v>
      </c>
      <c r="I39" s="95">
        <f t="shared" ref="I39:O39" si="11">I32-I36</f>
        <v>128</v>
      </c>
      <c r="J39" s="95">
        <f>J32-J36</f>
        <v>0</v>
      </c>
      <c r="K39" s="95">
        <f t="shared" si="11"/>
        <v>0</v>
      </c>
      <c r="L39" s="95">
        <f t="shared" si="11"/>
        <v>0</v>
      </c>
      <c r="M39" s="56">
        <f t="shared" si="11"/>
        <v>0</v>
      </c>
      <c r="N39" s="56">
        <f t="shared" si="11"/>
        <v>0</v>
      </c>
      <c r="O39" s="56">
        <f t="shared" si="11"/>
        <v>0</v>
      </c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2" t="s">
        <v>85</v>
      </c>
      <c r="B40" s="62" t="s">
        <v>75</v>
      </c>
      <c r="C40" s="55"/>
      <c r="D40" s="55"/>
      <c r="E40" s="68" t="s">
        <v>43</v>
      </c>
      <c r="F40" s="95">
        <v>1428</v>
      </c>
      <c r="G40" s="95">
        <v>1167</v>
      </c>
      <c r="H40" s="95">
        <v>354</v>
      </c>
      <c r="I40" s="95">
        <v>345</v>
      </c>
      <c r="J40" s="95">
        <v>81</v>
      </c>
      <c r="K40" s="95">
        <v>58</v>
      </c>
      <c r="L40" s="95"/>
      <c r="M40" s="56"/>
      <c r="N40" s="56"/>
      <c r="O40" s="56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3"/>
      <c r="B41" s="63"/>
      <c r="C41" s="55" t="s">
        <v>76</v>
      </c>
      <c r="D41" s="55"/>
      <c r="E41" s="68"/>
      <c r="F41" s="70">
        <v>1000</v>
      </c>
      <c r="G41" s="70">
        <v>900</v>
      </c>
      <c r="H41" s="70">
        <v>290</v>
      </c>
      <c r="I41" s="70">
        <v>290</v>
      </c>
      <c r="J41" s="112" t="s">
        <v>265</v>
      </c>
      <c r="K41" s="95">
        <v>0</v>
      </c>
      <c r="L41" s="95"/>
      <c r="M41" s="56"/>
      <c r="N41" s="56"/>
      <c r="O41" s="56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3"/>
      <c r="B42" s="62" t="s">
        <v>63</v>
      </c>
      <c r="C42" s="55"/>
      <c r="D42" s="55"/>
      <c r="E42" s="68" t="s">
        <v>44</v>
      </c>
      <c r="F42" s="95">
        <v>1445</v>
      </c>
      <c r="G42" s="95">
        <v>1184</v>
      </c>
      <c r="H42" s="95">
        <v>474</v>
      </c>
      <c r="I42" s="95">
        <v>473</v>
      </c>
      <c r="J42" s="95">
        <v>81</v>
      </c>
      <c r="K42" s="95">
        <v>58</v>
      </c>
      <c r="L42" s="95"/>
      <c r="M42" s="56"/>
      <c r="N42" s="56"/>
      <c r="O42" s="56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3"/>
      <c r="B43" s="63"/>
      <c r="C43" s="55" t="s">
        <v>77</v>
      </c>
      <c r="D43" s="55"/>
      <c r="E43" s="68"/>
      <c r="F43" s="95">
        <v>445</v>
      </c>
      <c r="G43" s="95">
        <v>284</v>
      </c>
      <c r="H43" s="95">
        <v>457</v>
      </c>
      <c r="I43" s="95">
        <v>456</v>
      </c>
      <c r="J43" s="95">
        <v>81</v>
      </c>
      <c r="K43" s="70">
        <v>58</v>
      </c>
      <c r="L43" s="95"/>
      <c r="M43" s="56"/>
      <c r="N43" s="56"/>
      <c r="O43" s="56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3"/>
      <c r="B44" s="55" t="s">
        <v>74</v>
      </c>
      <c r="C44" s="55"/>
      <c r="D44" s="55"/>
      <c r="E44" s="68" t="s">
        <v>108</v>
      </c>
      <c r="F44" s="70">
        <v>-17</v>
      </c>
      <c r="G44" s="70">
        <f>G40-G42</f>
        <v>-17</v>
      </c>
      <c r="H44" s="70">
        <v>-120</v>
      </c>
      <c r="I44" s="70">
        <f t="shared" ref="I44:O44" si="12">I40-I42</f>
        <v>-128</v>
      </c>
      <c r="J44" s="70">
        <f>J40-J42</f>
        <v>0</v>
      </c>
      <c r="K44" s="70">
        <f t="shared" si="12"/>
        <v>0</v>
      </c>
      <c r="L44" s="70">
        <f t="shared" si="12"/>
        <v>0</v>
      </c>
      <c r="M44" s="70">
        <f t="shared" si="12"/>
        <v>0</v>
      </c>
      <c r="N44" s="70">
        <f t="shared" si="12"/>
        <v>0</v>
      </c>
      <c r="O44" s="70">
        <f t="shared" si="12"/>
        <v>0</v>
      </c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2" t="s">
        <v>86</v>
      </c>
      <c r="B45" s="49" t="s">
        <v>78</v>
      </c>
      <c r="C45" s="49"/>
      <c r="D45" s="49"/>
      <c r="E45" s="68" t="s">
        <v>109</v>
      </c>
      <c r="F45" s="95">
        <v>0</v>
      </c>
      <c r="G45" s="95">
        <f>G39+G44</f>
        <v>0</v>
      </c>
      <c r="H45" s="95">
        <v>0</v>
      </c>
      <c r="I45" s="95">
        <f t="shared" ref="I45:O45" si="13">I39+I44</f>
        <v>0</v>
      </c>
      <c r="J45" s="95">
        <f>J39+J44</f>
        <v>0</v>
      </c>
      <c r="K45" s="95">
        <f t="shared" si="13"/>
        <v>0</v>
      </c>
      <c r="L45" s="95">
        <f t="shared" si="13"/>
        <v>0</v>
      </c>
      <c r="M45" s="56">
        <f t="shared" si="13"/>
        <v>0</v>
      </c>
      <c r="N45" s="56">
        <f t="shared" si="13"/>
        <v>0</v>
      </c>
      <c r="O45" s="56">
        <f t="shared" si="13"/>
        <v>0</v>
      </c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3"/>
      <c r="B46" s="55" t="s">
        <v>79</v>
      </c>
      <c r="C46" s="55"/>
      <c r="D46" s="55"/>
      <c r="E46" s="55"/>
      <c r="F46" s="70"/>
      <c r="G46" s="70">
        <v>0</v>
      </c>
      <c r="H46" s="70"/>
      <c r="I46" s="70">
        <v>0</v>
      </c>
      <c r="J46" s="70"/>
      <c r="K46" s="70">
        <v>0</v>
      </c>
      <c r="L46" s="95"/>
      <c r="M46" s="56"/>
      <c r="N46" s="70"/>
      <c r="O46" s="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3"/>
      <c r="B47" s="55" t="s">
        <v>80</v>
      </c>
      <c r="C47" s="55"/>
      <c r="D47" s="55"/>
      <c r="E47" s="55"/>
      <c r="F47" s="95"/>
      <c r="G47" s="95">
        <v>0</v>
      </c>
      <c r="H47" s="95"/>
      <c r="I47" s="95">
        <v>0</v>
      </c>
      <c r="J47" s="95"/>
      <c r="K47" s="95">
        <v>0</v>
      </c>
      <c r="L47" s="95"/>
      <c r="M47" s="56"/>
      <c r="N47" s="56"/>
      <c r="O47" s="56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3"/>
      <c r="B48" s="55" t="s">
        <v>81</v>
      </c>
      <c r="C48" s="55"/>
      <c r="D48" s="55"/>
      <c r="E48" s="55"/>
      <c r="F48" s="105"/>
      <c r="G48" s="102">
        <v>0</v>
      </c>
      <c r="H48" s="105"/>
      <c r="I48" s="102">
        <v>0</v>
      </c>
      <c r="J48" s="95"/>
      <c r="K48" s="102">
        <v>0</v>
      </c>
      <c r="L48" s="105"/>
      <c r="M48" s="56"/>
      <c r="N48" s="56"/>
      <c r="O48" s="56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6" ht="15.95" customHeight="1">
      <c r="A49" s="9" t="s">
        <v>110</v>
      </c>
      <c r="O49" s="8"/>
      <c r="P49" s="8"/>
    </row>
    <row r="50" spans="1:16" ht="15.95" customHeight="1">
      <c r="A50" s="9"/>
      <c r="O50" s="8"/>
      <c r="P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2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I45" sqref="I45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7" t="s">
        <v>0</v>
      </c>
      <c r="B1" s="17"/>
      <c r="C1" s="17"/>
      <c r="D1" s="17"/>
      <c r="E1" s="22" t="s">
        <v>262</v>
      </c>
      <c r="F1" s="1"/>
    </row>
    <row r="3" spans="1:9" ht="14.25">
      <c r="A3" s="11" t="s">
        <v>111</v>
      </c>
    </row>
    <row r="5" spans="1:9">
      <c r="A5" s="18" t="s">
        <v>236</v>
      </c>
      <c r="B5" s="18"/>
      <c r="C5" s="18"/>
      <c r="D5" s="18"/>
      <c r="E5" s="18"/>
    </row>
    <row r="6" spans="1:9" ht="14.25">
      <c r="A6" s="3"/>
      <c r="H6" s="4"/>
      <c r="I6" s="10" t="s">
        <v>1</v>
      </c>
    </row>
    <row r="7" spans="1:9" ht="27" customHeight="1">
      <c r="A7" s="5"/>
      <c r="B7" s="6"/>
      <c r="C7" s="6"/>
      <c r="D7" s="6"/>
      <c r="E7" s="60"/>
      <c r="F7" s="50" t="s">
        <v>237</v>
      </c>
      <c r="G7" s="50"/>
      <c r="H7" s="50" t="s">
        <v>238</v>
      </c>
      <c r="I7" s="71" t="s">
        <v>21</v>
      </c>
    </row>
    <row r="8" spans="1:9" ht="17.100000000000001" customHeight="1">
      <c r="A8" s="19"/>
      <c r="B8" s="20"/>
      <c r="C8" s="20"/>
      <c r="D8" s="20"/>
      <c r="E8" s="61"/>
      <c r="F8" s="53" t="s">
        <v>250</v>
      </c>
      <c r="G8" s="53" t="s">
        <v>2</v>
      </c>
      <c r="H8" s="53" t="s">
        <v>250</v>
      </c>
      <c r="I8" s="54"/>
    </row>
    <row r="9" spans="1:9" ht="18" customHeight="1">
      <c r="A9" s="118" t="s">
        <v>87</v>
      </c>
      <c r="B9" s="118" t="s">
        <v>89</v>
      </c>
      <c r="C9" s="62" t="s">
        <v>3</v>
      </c>
      <c r="D9" s="55"/>
      <c r="E9" s="55"/>
      <c r="F9" s="95">
        <v>326774</v>
      </c>
      <c r="G9" s="57">
        <f>F9/$F$27*100</f>
        <v>27.758674001610608</v>
      </c>
      <c r="H9" s="95">
        <v>325544</v>
      </c>
      <c r="I9" s="57">
        <f t="shared" ref="I9:I45" si="0">(F9/H9-1)*100</f>
        <v>0.37782911065784575</v>
      </c>
    </row>
    <row r="10" spans="1:9" ht="18" customHeight="1">
      <c r="A10" s="118"/>
      <c r="B10" s="118"/>
      <c r="C10" s="64"/>
      <c r="D10" s="62" t="s">
        <v>22</v>
      </c>
      <c r="E10" s="55"/>
      <c r="F10" s="95">
        <v>88266</v>
      </c>
      <c r="G10" s="57">
        <f t="shared" ref="G10:G27" si="1">F10/$F$27*100</f>
        <v>7.4979867413752679</v>
      </c>
      <c r="H10" s="95">
        <v>91666</v>
      </c>
      <c r="I10" s="57">
        <f t="shared" si="0"/>
        <v>-3.7091178844937067</v>
      </c>
    </row>
    <row r="11" spans="1:9" ht="18" customHeight="1">
      <c r="A11" s="118"/>
      <c r="B11" s="118"/>
      <c r="C11" s="64"/>
      <c r="D11" s="64"/>
      <c r="E11" s="49" t="s">
        <v>23</v>
      </c>
      <c r="F11" s="95">
        <v>77181</v>
      </c>
      <c r="G11" s="57">
        <f t="shared" si="1"/>
        <v>6.5563423593012553</v>
      </c>
      <c r="H11" s="95">
        <v>75709</v>
      </c>
      <c r="I11" s="57">
        <f t="shared" si="0"/>
        <v>1.9442866766170575</v>
      </c>
    </row>
    <row r="12" spans="1:9" ht="18" customHeight="1">
      <c r="A12" s="118"/>
      <c r="B12" s="118"/>
      <c r="C12" s="64"/>
      <c r="D12" s="64"/>
      <c r="E12" s="49" t="s">
        <v>24</v>
      </c>
      <c r="F12" s="95">
        <v>10513</v>
      </c>
      <c r="G12" s="57">
        <f t="shared" si="1"/>
        <v>0.893054342692296</v>
      </c>
      <c r="H12" s="95">
        <v>15435</v>
      </c>
      <c r="I12" s="57">
        <f t="shared" si="0"/>
        <v>-31.888564949789444</v>
      </c>
    </row>
    <row r="13" spans="1:9" ht="18" customHeight="1">
      <c r="A13" s="118"/>
      <c r="B13" s="118"/>
      <c r="C13" s="64"/>
      <c r="D13" s="63"/>
      <c r="E13" s="49" t="s">
        <v>25</v>
      </c>
      <c r="F13" s="95">
        <v>572</v>
      </c>
      <c r="G13" s="57">
        <f t="shared" si="1"/>
        <v>4.8590039381717236E-2</v>
      </c>
      <c r="H13" s="95">
        <v>522</v>
      </c>
      <c r="I13" s="57">
        <f t="shared" si="0"/>
        <v>9.578544061302674</v>
      </c>
    </row>
    <row r="14" spans="1:9" ht="18" customHeight="1">
      <c r="A14" s="118"/>
      <c r="B14" s="118"/>
      <c r="C14" s="64"/>
      <c r="D14" s="62" t="s">
        <v>26</v>
      </c>
      <c r="E14" s="55"/>
      <c r="F14" s="95">
        <v>79003</v>
      </c>
      <c r="G14" s="57">
        <f t="shared" si="1"/>
        <v>6.7111169253038572</v>
      </c>
      <c r="H14" s="95">
        <v>85038</v>
      </c>
      <c r="I14" s="57">
        <f t="shared" si="0"/>
        <v>-7.0968273007361411</v>
      </c>
    </row>
    <row r="15" spans="1:9" ht="18" customHeight="1">
      <c r="A15" s="118"/>
      <c r="B15" s="118"/>
      <c r="C15" s="64"/>
      <c r="D15" s="64"/>
      <c r="E15" s="49" t="s">
        <v>27</v>
      </c>
      <c r="F15" s="95">
        <v>4256</v>
      </c>
      <c r="G15" s="57">
        <f t="shared" si="1"/>
        <v>0.36153707623879117</v>
      </c>
      <c r="H15" s="95">
        <v>4160</v>
      </c>
      <c r="I15" s="57">
        <f t="shared" si="0"/>
        <v>2.3076923076922995</v>
      </c>
    </row>
    <row r="16" spans="1:9" ht="18" customHeight="1">
      <c r="A16" s="118"/>
      <c r="B16" s="118"/>
      <c r="C16" s="64"/>
      <c r="D16" s="63"/>
      <c r="E16" s="49" t="s">
        <v>28</v>
      </c>
      <c r="F16" s="95">
        <v>74747</v>
      </c>
      <c r="G16" s="57">
        <f t="shared" si="1"/>
        <v>6.3495798490650666</v>
      </c>
      <c r="H16" s="95">
        <v>80878</v>
      </c>
      <c r="I16" s="57">
        <f t="shared" si="0"/>
        <v>-7.580553426148029</v>
      </c>
    </row>
    <row r="17" spans="1:9" ht="18" customHeight="1">
      <c r="A17" s="118"/>
      <c r="B17" s="118"/>
      <c r="C17" s="64"/>
      <c r="D17" s="119" t="s">
        <v>29</v>
      </c>
      <c r="E17" s="120"/>
      <c r="F17" s="95">
        <v>107466</v>
      </c>
      <c r="G17" s="57">
        <f t="shared" si="1"/>
        <v>9.1289810702720704</v>
      </c>
      <c r="H17" s="95">
        <v>93676</v>
      </c>
      <c r="I17" s="57">
        <f t="shared" si="0"/>
        <v>14.720953072291731</v>
      </c>
    </row>
    <row r="18" spans="1:9" ht="18" customHeight="1">
      <c r="A18" s="118"/>
      <c r="B18" s="118"/>
      <c r="C18" s="64"/>
      <c r="D18" s="119" t="s">
        <v>93</v>
      </c>
      <c r="E18" s="121"/>
      <c r="F18" s="95">
        <v>8595</v>
      </c>
      <c r="G18" s="57">
        <f t="shared" si="1"/>
        <v>0.73012480504520916</v>
      </c>
      <c r="H18" s="95">
        <v>9410</v>
      </c>
      <c r="I18" s="57">
        <f t="shared" si="0"/>
        <v>-8.6609989373007465</v>
      </c>
    </row>
    <row r="19" spans="1:9" ht="18" customHeight="1">
      <c r="A19" s="118"/>
      <c r="B19" s="118"/>
      <c r="C19" s="63"/>
      <c r="D19" s="119" t="s">
        <v>94</v>
      </c>
      <c r="E19" s="121"/>
      <c r="F19" s="95">
        <v>0</v>
      </c>
      <c r="G19" s="57">
        <f t="shared" si="1"/>
        <v>0</v>
      </c>
      <c r="H19" s="95">
        <v>0</v>
      </c>
      <c r="I19" s="57">
        <v>0</v>
      </c>
    </row>
    <row r="20" spans="1:9" ht="18" customHeight="1">
      <c r="A20" s="118"/>
      <c r="B20" s="118"/>
      <c r="C20" s="55" t="s">
        <v>4</v>
      </c>
      <c r="D20" s="55"/>
      <c r="E20" s="55"/>
      <c r="F20" s="95">
        <v>38954</v>
      </c>
      <c r="G20" s="57">
        <f t="shared" si="1"/>
        <v>3.3090496399919811</v>
      </c>
      <c r="H20" s="95">
        <v>43325</v>
      </c>
      <c r="I20" s="57">
        <f t="shared" si="0"/>
        <v>-10.088863242931334</v>
      </c>
    </row>
    <row r="21" spans="1:9" ht="18" customHeight="1">
      <c r="A21" s="118"/>
      <c r="B21" s="118"/>
      <c r="C21" s="55" t="s">
        <v>5</v>
      </c>
      <c r="D21" s="55"/>
      <c r="E21" s="55"/>
      <c r="F21" s="95">
        <v>168425</v>
      </c>
      <c r="G21" s="57">
        <f t="shared" si="1"/>
        <v>14.307303116898121</v>
      </c>
      <c r="H21" s="95">
        <v>162643</v>
      </c>
      <c r="I21" s="57">
        <f t="shared" si="0"/>
        <v>3.555025423780922</v>
      </c>
    </row>
    <row r="22" spans="1:9" ht="18" customHeight="1">
      <c r="A22" s="118"/>
      <c r="B22" s="118"/>
      <c r="C22" s="55" t="s">
        <v>30</v>
      </c>
      <c r="D22" s="55"/>
      <c r="E22" s="55"/>
      <c r="F22" s="95">
        <v>11215</v>
      </c>
      <c r="G22" s="57">
        <f t="shared" si="1"/>
        <v>0.95268757284258532</v>
      </c>
      <c r="H22" s="95">
        <v>11960</v>
      </c>
      <c r="I22" s="57">
        <f t="shared" si="0"/>
        <v>-6.2290969899665534</v>
      </c>
    </row>
    <row r="23" spans="1:9" ht="18" customHeight="1">
      <c r="A23" s="118"/>
      <c r="B23" s="118"/>
      <c r="C23" s="55" t="s">
        <v>6</v>
      </c>
      <c r="D23" s="55"/>
      <c r="E23" s="55"/>
      <c r="F23" s="95">
        <v>233948</v>
      </c>
      <c r="G23" s="57">
        <f t="shared" si="1"/>
        <v>19.873326107122349</v>
      </c>
      <c r="H23" s="95">
        <v>82348</v>
      </c>
      <c r="I23" s="57">
        <f t="shared" si="0"/>
        <v>184.09676009131974</v>
      </c>
    </row>
    <row r="24" spans="1:9" ht="18" customHeight="1">
      <c r="A24" s="118"/>
      <c r="B24" s="118"/>
      <c r="C24" s="55" t="s">
        <v>31</v>
      </c>
      <c r="D24" s="55"/>
      <c r="E24" s="55"/>
      <c r="F24" s="95">
        <v>1566</v>
      </c>
      <c r="G24" s="57">
        <f t="shared" si="1"/>
        <v>0.13302797495064542</v>
      </c>
      <c r="H24" s="95">
        <v>3105</v>
      </c>
      <c r="I24" s="57">
        <f t="shared" si="0"/>
        <v>-49.565217391304351</v>
      </c>
    </row>
    <row r="25" spans="1:9" ht="18" customHeight="1">
      <c r="A25" s="118"/>
      <c r="B25" s="118"/>
      <c r="C25" s="55" t="s">
        <v>7</v>
      </c>
      <c r="D25" s="55"/>
      <c r="E25" s="55"/>
      <c r="F25" s="95">
        <v>131344</v>
      </c>
      <c r="G25" s="57">
        <f t="shared" si="1"/>
        <v>11.157360371594875</v>
      </c>
      <c r="H25" s="95">
        <v>123914</v>
      </c>
      <c r="I25" s="57">
        <f t="shared" si="0"/>
        <v>5.9960940652387995</v>
      </c>
    </row>
    <row r="26" spans="1:9" ht="18" customHeight="1">
      <c r="A26" s="118"/>
      <c r="B26" s="118"/>
      <c r="C26" s="55" t="s">
        <v>8</v>
      </c>
      <c r="D26" s="55"/>
      <c r="E26" s="55"/>
      <c r="F26" s="95">
        <f>F27-F9-F20-F21-F22-F23-F24-F25</f>
        <v>264970</v>
      </c>
      <c r="G26" s="57">
        <f t="shared" si="1"/>
        <v>22.508571214988837</v>
      </c>
      <c r="H26" s="95">
        <v>118311</v>
      </c>
      <c r="I26" s="57">
        <f t="shared" si="0"/>
        <v>123.96057847537421</v>
      </c>
    </row>
    <row r="27" spans="1:9" ht="18" customHeight="1">
      <c r="A27" s="118"/>
      <c r="B27" s="118"/>
      <c r="C27" s="55" t="s">
        <v>9</v>
      </c>
      <c r="D27" s="55"/>
      <c r="E27" s="55"/>
      <c r="F27" s="95">
        <v>1177196</v>
      </c>
      <c r="G27" s="57">
        <f t="shared" si="1"/>
        <v>100</v>
      </c>
      <c r="H27" s="95">
        <v>871150</v>
      </c>
      <c r="I27" s="57">
        <f t="shared" si="0"/>
        <v>35.131263272685523</v>
      </c>
    </row>
    <row r="28" spans="1:9" ht="18" customHeight="1">
      <c r="A28" s="118"/>
      <c r="B28" s="118" t="s">
        <v>88</v>
      </c>
      <c r="C28" s="62" t="s">
        <v>10</v>
      </c>
      <c r="D28" s="55"/>
      <c r="E28" s="55"/>
      <c r="F28" s="95">
        <f>SUM(F29:F31)</f>
        <v>341913</v>
      </c>
      <c r="G28" s="57">
        <f t="shared" ref="G28:G45" si="2">F28/$F$45*100</f>
        <v>29.520175094000784</v>
      </c>
      <c r="H28" s="95">
        <v>346556</v>
      </c>
      <c r="I28" s="57">
        <f t="shared" si="0"/>
        <v>-1.3397546139729211</v>
      </c>
    </row>
    <row r="29" spans="1:9" ht="18" customHeight="1">
      <c r="A29" s="118"/>
      <c r="B29" s="118"/>
      <c r="C29" s="64"/>
      <c r="D29" s="55" t="s">
        <v>11</v>
      </c>
      <c r="E29" s="55"/>
      <c r="F29" s="95">
        <v>213736</v>
      </c>
      <c r="G29" s="57">
        <f t="shared" si="2"/>
        <v>18.453595341187238</v>
      </c>
      <c r="H29" s="95">
        <v>216542</v>
      </c>
      <c r="I29" s="57">
        <f t="shared" si="0"/>
        <v>-1.2958225194188655</v>
      </c>
    </row>
    <row r="30" spans="1:9" ht="18" customHeight="1">
      <c r="A30" s="118"/>
      <c r="B30" s="118"/>
      <c r="C30" s="64"/>
      <c r="D30" s="55" t="s">
        <v>32</v>
      </c>
      <c r="E30" s="55"/>
      <c r="F30" s="95">
        <v>14559</v>
      </c>
      <c r="G30" s="57">
        <f t="shared" si="2"/>
        <v>1.2569987955812076</v>
      </c>
      <c r="H30" s="95">
        <v>13926</v>
      </c>
      <c r="I30" s="57">
        <f t="shared" si="0"/>
        <v>4.5454545454545414</v>
      </c>
    </row>
    <row r="31" spans="1:9" ht="18" customHeight="1">
      <c r="A31" s="118"/>
      <c r="B31" s="118"/>
      <c r="C31" s="63"/>
      <c r="D31" s="55" t="s">
        <v>12</v>
      </c>
      <c r="E31" s="55"/>
      <c r="F31" s="95">
        <v>113618</v>
      </c>
      <c r="G31" s="57">
        <f t="shared" si="2"/>
        <v>9.80958095723234</v>
      </c>
      <c r="H31" s="95">
        <v>116088</v>
      </c>
      <c r="I31" s="57">
        <f t="shared" si="0"/>
        <v>-2.1276962304458635</v>
      </c>
    </row>
    <row r="32" spans="1:9" ht="18" customHeight="1">
      <c r="A32" s="118"/>
      <c r="B32" s="118"/>
      <c r="C32" s="62" t="s">
        <v>13</v>
      </c>
      <c r="D32" s="55"/>
      <c r="E32" s="55"/>
      <c r="F32" s="95">
        <f>SUM(F33:F38)</f>
        <v>699674</v>
      </c>
      <c r="G32" s="57">
        <f t="shared" si="2"/>
        <v>60.408639006764609</v>
      </c>
      <c r="H32" s="95">
        <v>389876</v>
      </c>
      <c r="I32" s="57">
        <f t="shared" si="0"/>
        <v>79.460649026870087</v>
      </c>
    </row>
    <row r="33" spans="1:9" ht="18" customHeight="1">
      <c r="A33" s="118"/>
      <c r="B33" s="118"/>
      <c r="C33" s="64"/>
      <c r="D33" s="55" t="s">
        <v>14</v>
      </c>
      <c r="E33" s="55"/>
      <c r="F33" s="95">
        <v>34742</v>
      </c>
      <c r="G33" s="57">
        <f t="shared" si="2"/>
        <v>2.9995639917633299</v>
      </c>
      <c r="H33" s="95">
        <v>29571</v>
      </c>
      <c r="I33" s="57">
        <f t="shared" si="0"/>
        <v>17.486726860775768</v>
      </c>
    </row>
    <row r="34" spans="1:9" ht="18" customHeight="1">
      <c r="A34" s="118"/>
      <c r="B34" s="118"/>
      <c r="C34" s="64"/>
      <c r="D34" s="55" t="s">
        <v>33</v>
      </c>
      <c r="E34" s="55"/>
      <c r="F34" s="95">
        <v>3645</v>
      </c>
      <c r="G34" s="57">
        <f t="shared" si="2"/>
        <v>0.31470297478490983</v>
      </c>
      <c r="H34" s="95">
        <v>3497</v>
      </c>
      <c r="I34" s="57">
        <f t="shared" si="0"/>
        <v>4.2321990277380594</v>
      </c>
    </row>
    <row r="35" spans="1:9" ht="18" customHeight="1">
      <c r="A35" s="118"/>
      <c r="B35" s="118"/>
      <c r="C35" s="64"/>
      <c r="D35" s="55" t="s">
        <v>34</v>
      </c>
      <c r="E35" s="55"/>
      <c r="F35" s="95">
        <v>405668</v>
      </c>
      <c r="G35" s="57">
        <f t="shared" si="2"/>
        <v>35.024671159134371</v>
      </c>
      <c r="H35" s="95">
        <v>258298</v>
      </c>
      <c r="I35" s="57">
        <f t="shared" si="0"/>
        <v>57.054255162641596</v>
      </c>
    </row>
    <row r="36" spans="1:9" ht="18" customHeight="1">
      <c r="A36" s="118"/>
      <c r="B36" s="118"/>
      <c r="C36" s="64"/>
      <c r="D36" s="55" t="s">
        <v>35</v>
      </c>
      <c r="E36" s="55"/>
      <c r="F36" s="95">
        <v>14155</v>
      </c>
      <c r="G36" s="57">
        <f t="shared" si="2"/>
        <v>1.2221181366475715</v>
      </c>
      <c r="H36" s="95">
        <v>15302</v>
      </c>
      <c r="I36" s="57">
        <f t="shared" si="0"/>
        <v>-7.4957521892563106</v>
      </c>
    </row>
    <row r="37" spans="1:9" ht="18" customHeight="1">
      <c r="A37" s="118"/>
      <c r="B37" s="118"/>
      <c r="C37" s="64"/>
      <c r="D37" s="55" t="s">
        <v>15</v>
      </c>
      <c r="E37" s="55"/>
      <c r="F37" s="95">
        <v>7672</v>
      </c>
      <c r="G37" s="57">
        <f t="shared" si="2"/>
        <v>0.66238716668033681</v>
      </c>
      <c r="H37" s="95">
        <v>5343</v>
      </c>
      <c r="I37" s="57">
        <f t="shared" si="0"/>
        <v>43.589743589743591</v>
      </c>
    </row>
    <row r="38" spans="1:9" ht="18" customHeight="1">
      <c r="A38" s="118"/>
      <c r="B38" s="118"/>
      <c r="C38" s="63"/>
      <c r="D38" s="55" t="s">
        <v>36</v>
      </c>
      <c r="E38" s="55"/>
      <c r="F38" s="95">
        <v>233792</v>
      </c>
      <c r="G38" s="57">
        <f t="shared" si="2"/>
        <v>20.185195577754083</v>
      </c>
      <c r="H38" s="95">
        <v>77865</v>
      </c>
      <c r="I38" s="57">
        <f t="shared" si="0"/>
        <v>200.2530019906248</v>
      </c>
    </row>
    <row r="39" spans="1:9" ht="18" customHeight="1">
      <c r="A39" s="118"/>
      <c r="B39" s="118"/>
      <c r="C39" s="62" t="s">
        <v>16</v>
      </c>
      <c r="D39" s="55"/>
      <c r="E39" s="55"/>
      <c r="F39" s="95">
        <f>F43+F40</f>
        <v>116648</v>
      </c>
      <c r="G39" s="57">
        <f t="shared" si="2"/>
        <v>10.07118589923461</v>
      </c>
      <c r="H39" s="95">
        <v>130124</v>
      </c>
      <c r="I39" s="57">
        <f t="shared" si="0"/>
        <v>-10.356275552549876</v>
      </c>
    </row>
    <row r="40" spans="1:9" ht="18" customHeight="1">
      <c r="A40" s="118"/>
      <c r="B40" s="118"/>
      <c r="C40" s="64"/>
      <c r="D40" s="62" t="s">
        <v>17</v>
      </c>
      <c r="E40" s="55"/>
      <c r="F40" s="95">
        <v>111747</v>
      </c>
      <c r="G40" s="57">
        <f t="shared" si="2"/>
        <v>9.6480420640025564</v>
      </c>
      <c r="H40" s="95">
        <v>118300</v>
      </c>
      <c r="I40" s="57">
        <f t="shared" si="0"/>
        <v>-5.5393068469991587</v>
      </c>
    </row>
    <row r="41" spans="1:9" ht="18" customHeight="1">
      <c r="A41" s="118"/>
      <c r="B41" s="118"/>
      <c r="C41" s="64"/>
      <c r="D41" s="64"/>
      <c r="E41" s="58" t="s">
        <v>91</v>
      </c>
      <c r="F41" s="95">
        <v>72618</v>
      </c>
      <c r="G41" s="57">
        <f t="shared" si="2"/>
        <v>6.2697121050564002</v>
      </c>
      <c r="H41" s="95">
        <v>72278</v>
      </c>
      <c r="I41" s="59">
        <f t="shared" si="0"/>
        <v>0.47040593264893182</v>
      </c>
    </row>
    <row r="42" spans="1:9" ht="18" customHeight="1">
      <c r="A42" s="118"/>
      <c r="B42" s="118"/>
      <c r="C42" s="64"/>
      <c r="D42" s="63"/>
      <c r="E42" s="49" t="s">
        <v>37</v>
      </c>
      <c r="F42" s="95">
        <v>39129</v>
      </c>
      <c r="G42" s="57">
        <f t="shared" si="2"/>
        <v>3.3783299589461553</v>
      </c>
      <c r="H42" s="95">
        <v>46022</v>
      </c>
      <c r="I42" s="59">
        <f t="shared" si="0"/>
        <v>-14.977619399417675</v>
      </c>
    </row>
    <row r="43" spans="1:9" ht="18" customHeight="1">
      <c r="A43" s="118"/>
      <c r="B43" s="118"/>
      <c r="C43" s="64"/>
      <c r="D43" s="55" t="s">
        <v>38</v>
      </c>
      <c r="E43" s="55"/>
      <c r="F43" s="95">
        <v>4901</v>
      </c>
      <c r="G43" s="57">
        <f t="shared" si="2"/>
        <v>0.42314383523205568</v>
      </c>
      <c r="H43" s="95">
        <v>11824</v>
      </c>
      <c r="I43" s="59">
        <f t="shared" si="0"/>
        <v>-58.550405953991877</v>
      </c>
    </row>
    <row r="44" spans="1:9" ht="18" customHeight="1">
      <c r="A44" s="118"/>
      <c r="B44" s="118"/>
      <c r="C44" s="63"/>
      <c r="D44" s="55" t="s">
        <v>39</v>
      </c>
      <c r="E44" s="55"/>
      <c r="F44" s="95">
        <v>0</v>
      </c>
      <c r="G44" s="57">
        <f t="shared" si="2"/>
        <v>0</v>
      </c>
      <c r="H44" s="95">
        <v>0</v>
      </c>
      <c r="I44" s="57">
        <v>0</v>
      </c>
    </row>
    <row r="45" spans="1:9" ht="18" customHeight="1">
      <c r="A45" s="118"/>
      <c r="B45" s="118"/>
      <c r="C45" s="49" t="s">
        <v>18</v>
      </c>
      <c r="D45" s="49"/>
      <c r="E45" s="49"/>
      <c r="F45" s="95">
        <f>SUM(F28,F32,F39)</f>
        <v>1158235</v>
      </c>
      <c r="G45" s="57">
        <f t="shared" si="2"/>
        <v>100</v>
      </c>
      <c r="H45" s="95">
        <v>866556</v>
      </c>
      <c r="I45" s="57">
        <f t="shared" si="0"/>
        <v>33.659567298593515</v>
      </c>
    </row>
    <row r="46" spans="1:9">
      <c r="A46" s="24" t="s">
        <v>19</v>
      </c>
    </row>
    <row r="47" spans="1:9">
      <c r="A47" s="25" t="s">
        <v>20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scale="98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="85" zoomScaleNormal="100" zoomScaleSheetLayoutView="85" workbookViewId="0">
      <pane xSplit="4" ySplit="6" topLeftCell="E13" activePane="bottomRight" state="frozen"/>
      <selection activeCell="L8" sqref="L8"/>
      <selection pane="topRight" activeCell="L8" sqref="L8"/>
      <selection pane="bottomLeft" activeCell="L8" sqref="L8"/>
      <selection pane="bottomRight" activeCell="I24" sqref="I24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9" ht="33.950000000000003" customHeight="1">
      <c r="A1" s="35" t="s">
        <v>0</v>
      </c>
      <c r="B1" s="35"/>
      <c r="C1" s="22" t="s">
        <v>262</v>
      </c>
      <c r="D1" s="36"/>
      <c r="E1" s="36"/>
    </row>
    <row r="4" spans="1:9">
      <c r="A4" s="37" t="s">
        <v>112</v>
      </c>
    </row>
    <row r="5" spans="1:9">
      <c r="I5" s="10" t="s">
        <v>113</v>
      </c>
    </row>
    <row r="6" spans="1:9" s="39" customFormat="1" ht="29.25" customHeight="1">
      <c r="A6" s="52" t="s">
        <v>114</v>
      </c>
      <c r="B6" s="72"/>
      <c r="C6" s="72"/>
      <c r="D6" s="72"/>
      <c r="E6" s="38" t="s">
        <v>240</v>
      </c>
      <c r="F6" s="38" t="s">
        <v>241</v>
      </c>
      <c r="G6" s="38" t="s">
        <v>242</v>
      </c>
      <c r="H6" s="38" t="s">
        <v>243</v>
      </c>
      <c r="I6" s="38" t="s">
        <v>244</v>
      </c>
    </row>
    <row r="7" spans="1:9" ht="27" customHeight="1">
      <c r="A7" s="135" t="s">
        <v>115</v>
      </c>
      <c r="B7" s="62" t="s">
        <v>116</v>
      </c>
      <c r="C7" s="55"/>
      <c r="D7" s="68" t="s">
        <v>117</v>
      </c>
      <c r="E7" s="73">
        <v>899170</v>
      </c>
      <c r="F7" s="97">
        <v>878651</v>
      </c>
      <c r="G7" s="97">
        <v>845771</v>
      </c>
      <c r="H7" s="97">
        <v>871150</v>
      </c>
      <c r="I7" s="97">
        <v>1177196</v>
      </c>
    </row>
    <row r="8" spans="1:9" ht="27" customHeight="1">
      <c r="A8" s="118"/>
      <c r="B8" s="83"/>
      <c r="C8" s="55" t="s">
        <v>118</v>
      </c>
      <c r="D8" s="68" t="s">
        <v>41</v>
      </c>
      <c r="E8" s="96">
        <v>544029</v>
      </c>
      <c r="F8" s="96">
        <v>543696</v>
      </c>
      <c r="G8" s="96">
        <v>535292</v>
      </c>
      <c r="H8" s="96">
        <v>534457</v>
      </c>
      <c r="I8" s="75">
        <v>535523</v>
      </c>
    </row>
    <row r="9" spans="1:9" ht="27" customHeight="1">
      <c r="A9" s="118"/>
      <c r="B9" s="55" t="s">
        <v>119</v>
      </c>
      <c r="C9" s="55"/>
      <c r="D9" s="68"/>
      <c r="E9" s="96">
        <v>894014</v>
      </c>
      <c r="F9" s="96">
        <v>874877</v>
      </c>
      <c r="G9" s="96">
        <v>841044</v>
      </c>
      <c r="H9" s="96">
        <v>866556</v>
      </c>
      <c r="I9" s="76">
        <v>1158235</v>
      </c>
    </row>
    <row r="10" spans="1:9" ht="27" customHeight="1">
      <c r="A10" s="118"/>
      <c r="B10" s="55" t="s">
        <v>120</v>
      </c>
      <c r="C10" s="55"/>
      <c r="D10" s="68"/>
      <c r="E10" s="96">
        <v>5156</v>
      </c>
      <c r="F10" s="96">
        <v>3774</v>
      </c>
      <c r="G10" s="96">
        <v>4727</v>
      </c>
      <c r="H10" s="96">
        <v>4594</v>
      </c>
      <c r="I10" s="76">
        <v>18961</v>
      </c>
    </row>
    <row r="11" spans="1:9" ht="27" customHeight="1">
      <c r="A11" s="118"/>
      <c r="B11" s="55" t="s">
        <v>121</v>
      </c>
      <c r="C11" s="55"/>
      <c r="D11" s="68"/>
      <c r="E11" s="96">
        <v>4466</v>
      </c>
      <c r="F11" s="96">
        <v>3016</v>
      </c>
      <c r="G11" s="96">
        <v>3809</v>
      </c>
      <c r="H11" s="96">
        <v>3166</v>
      </c>
      <c r="I11" s="76">
        <v>3483</v>
      </c>
    </row>
    <row r="12" spans="1:9" ht="27" customHeight="1">
      <c r="A12" s="118"/>
      <c r="B12" s="55" t="s">
        <v>122</v>
      </c>
      <c r="C12" s="55"/>
      <c r="D12" s="68"/>
      <c r="E12" s="96">
        <v>690</v>
      </c>
      <c r="F12" s="96">
        <v>758</v>
      </c>
      <c r="G12" s="96">
        <v>918</v>
      </c>
      <c r="H12" s="96">
        <v>1428</v>
      </c>
      <c r="I12" s="76">
        <v>15478</v>
      </c>
    </row>
    <row r="13" spans="1:9" ht="27" customHeight="1">
      <c r="A13" s="118"/>
      <c r="B13" s="55" t="s">
        <v>123</v>
      </c>
      <c r="C13" s="55"/>
      <c r="D13" s="68"/>
      <c r="E13" s="96">
        <v>7</v>
      </c>
      <c r="F13" s="96">
        <v>68</v>
      </c>
      <c r="G13" s="96">
        <v>160</v>
      </c>
      <c r="H13" s="96">
        <v>510</v>
      </c>
      <c r="I13" s="76">
        <v>14050</v>
      </c>
    </row>
    <row r="14" spans="1:9" ht="27" customHeight="1">
      <c r="A14" s="118"/>
      <c r="B14" s="55" t="s">
        <v>124</v>
      </c>
      <c r="C14" s="55"/>
      <c r="D14" s="68"/>
      <c r="E14" s="96">
        <v>0</v>
      </c>
      <c r="F14" s="96">
        <v>0</v>
      </c>
      <c r="G14" s="96">
        <v>0</v>
      </c>
      <c r="H14" s="96">
        <v>0</v>
      </c>
      <c r="I14" s="96">
        <v>0</v>
      </c>
    </row>
    <row r="15" spans="1:9" ht="27" customHeight="1">
      <c r="A15" s="118"/>
      <c r="B15" s="55" t="s">
        <v>125</v>
      </c>
      <c r="C15" s="55"/>
      <c r="D15" s="68"/>
      <c r="E15" s="96">
        <v>7</v>
      </c>
      <c r="F15" s="96">
        <v>68</v>
      </c>
      <c r="G15" s="96">
        <v>160</v>
      </c>
      <c r="H15" s="96">
        <v>510</v>
      </c>
      <c r="I15" s="76">
        <v>14050</v>
      </c>
    </row>
    <row r="16" spans="1:9" ht="27" customHeight="1">
      <c r="A16" s="118"/>
      <c r="B16" s="55" t="s">
        <v>126</v>
      </c>
      <c r="C16" s="55"/>
      <c r="D16" s="68" t="s">
        <v>42</v>
      </c>
      <c r="E16" s="96">
        <v>20306</v>
      </c>
      <c r="F16" s="96">
        <v>21801</v>
      </c>
      <c r="G16" s="96">
        <v>17261</v>
      </c>
      <c r="H16" s="96">
        <v>16639</v>
      </c>
      <c r="I16" s="76">
        <v>17532</v>
      </c>
    </row>
    <row r="17" spans="1:9" ht="27" customHeight="1">
      <c r="A17" s="118"/>
      <c r="B17" s="55" t="s">
        <v>127</v>
      </c>
      <c r="C17" s="55"/>
      <c r="D17" s="68" t="s">
        <v>43</v>
      </c>
      <c r="E17" s="96">
        <v>88967</v>
      </c>
      <c r="F17" s="96">
        <v>112291</v>
      </c>
      <c r="G17" s="96">
        <v>95940</v>
      </c>
      <c r="H17" s="96">
        <v>110963</v>
      </c>
      <c r="I17" s="76">
        <v>121903</v>
      </c>
    </row>
    <row r="18" spans="1:9" ht="27" customHeight="1">
      <c r="A18" s="118"/>
      <c r="B18" s="55" t="s">
        <v>128</v>
      </c>
      <c r="C18" s="55"/>
      <c r="D18" s="68" t="s">
        <v>44</v>
      </c>
      <c r="E18" s="96">
        <v>2005069</v>
      </c>
      <c r="F18" s="96">
        <v>2026646</v>
      </c>
      <c r="G18" s="96">
        <v>2046825</v>
      </c>
      <c r="H18" s="96">
        <v>2070021</v>
      </c>
      <c r="I18" s="76">
        <v>2101522</v>
      </c>
    </row>
    <row r="19" spans="1:9" ht="27" customHeight="1">
      <c r="A19" s="118"/>
      <c r="B19" s="55" t="s">
        <v>129</v>
      </c>
      <c r="C19" s="55"/>
      <c r="D19" s="68" t="s">
        <v>130</v>
      </c>
      <c r="E19" s="74">
        <f>E17+E18-E16</f>
        <v>2073730</v>
      </c>
      <c r="F19" s="74">
        <f>F17+F18-F16</f>
        <v>2117136</v>
      </c>
      <c r="G19" s="74">
        <f>G17+G18-G16</f>
        <v>2125504</v>
      </c>
      <c r="H19" s="74">
        <f>H17+H18-H16</f>
        <v>2164345</v>
      </c>
      <c r="I19" s="74">
        <f>I17+I18-I16</f>
        <v>2205893</v>
      </c>
    </row>
    <row r="20" spans="1:9" ht="27" customHeight="1">
      <c r="A20" s="118"/>
      <c r="B20" s="55" t="s">
        <v>131</v>
      </c>
      <c r="C20" s="55"/>
      <c r="D20" s="68" t="s">
        <v>132</v>
      </c>
      <c r="E20" s="77">
        <f>E18/E8</f>
        <v>3.6855921283608044</v>
      </c>
      <c r="F20" s="77">
        <f>F18/F8</f>
        <v>3.7275352402813335</v>
      </c>
      <c r="G20" s="77">
        <f>G18/G8</f>
        <v>3.8237541379284576</v>
      </c>
      <c r="H20" s="77">
        <f>H18/H8</f>
        <v>3.8731291759673838</v>
      </c>
      <c r="I20" s="77">
        <f>I18/I8</f>
        <v>3.9242422827777705</v>
      </c>
    </row>
    <row r="21" spans="1:9" ht="27" customHeight="1">
      <c r="A21" s="118"/>
      <c r="B21" s="55" t="s">
        <v>133</v>
      </c>
      <c r="C21" s="55"/>
      <c r="D21" s="68" t="s">
        <v>134</v>
      </c>
      <c r="E21" s="77">
        <f>E19/E8</f>
        <v>3.8118004738717972</v>
      </c>
      <c r="F21" s="77">
        <f>F19/F8</f>
        <v>3.8939701597951797</v>
      </c>
      <c r="G21" s="77">
        <f>G19/G8</f>
        <v>3.9707374666537141</v>
      </c>
      <c r="H21" s="77">
        <f>H19/H8</f>
        <v>4.0496148427282268</v>
      </c>
      <c r="I21" s="77">
        <f>I19/I8</f>
        <v>4.119137740115737</v>
      </c>
    </row>
    <row r="22" spans="1:9" ht="27" customHeight="1">
      <c r="A22" s="118"/>
      <c r="B22" s="55" t="s">
        <v>135</v>
      </c>
      <c r="C22" s="55"/>
      <c r="D22" s="68" t="s">
        <v>136</v>
      </c>
      <c r="E22" s="74">
        <f>E18/E24*1000000</f>
        <v>768121.78276271443</v>
      </c>
      <c r="F22" s="74">
        <f>F18/F24*1000000</f>
        <v>776387.71461177862</v>
      </c>
      <c r="G22" s="74">
        <f>G18/G24*1000000</f>
        <v>784118.08671087783</v>
      </c>
      <c r="H22" s="74">
        <f>H18/H24*1000000</f>
        <v>793004.24118883535</v>
      </c>
      <c r="I22" s="74">
        <f>I18/I24*1000000</f>
        <v>815147.82084545633</v>
      </c>
    </row>
    <row r="23" spans="1:9" ht="27" customHeight="1">
      <c r="A23" s="118"/>
      <c r="B23" s="55" t="s">
        <v>137</v>
      </c>
      <c r="C23" s="55"/>
      <c r="D23" s="68" t="s">
        <v>138</v>
      </c>
      <c r="E23" s="74">
        <f>E19/E24*1000000</f>
        <v>794425.12181302684</v>
      </c>
      <c r="F23" s="74">
        <f>F19/F24*1000000</f>
        <v>811053.52417853056</v>
      </c>
      <c r="G23" s="74">
        <f>G19/G24*1000000</f>
        <v>814259.22087932169</v>
      </c>
      <c r="H23" s="74">
        <f>H19/H24*1000000</f>
        <v>829138.81762351678</v>
      </c>
      <c r="I23" s="74">
        <f>I19/I24*1000000</f>
        <v>855631.71452321042</v>
      </c>
    </row>
    <row r="24" spans="1:9" ht="27" customHeight="1">
      <c r="A24" s="118"/>
      <c r="B24" s="78" t="s">
        <v>139</v>
      </c>
      <c r="C24" s="79"/>
      <c r="D24" s="68" t="s">
        <v>140</v>
      </c>
      <c r="E24" s="96">
        <v>2610353</v>
      </c>
      <c r="F24" s="74">
        <f>E24</f>
        <v>2610353</v>
      </c>
      <c r="G24" s="74">
        <f>F24</f>
        <v>2610353</v>
      </c>
      <c r="H24" s="76">
        <f>G24</f>
        <v>2610353</v>
      </c>
      <c r="I24" s="76">
        <v>2578087</v>
      </c>
    </row>
    <row r="25" spans="1:9" ht="27" customHeight="1">
      <c r="A25" s="118"/>
      <c r="B25" s="49" t="s">
        <v>141</v>
      </c>
      <c r="C25" s="49"/>
      <c r="D25" s="49"/>
      <c r="E25" s="96">
        <v>542128</v>
      </c>
      <c r="F25" s="96">
        <v>499088</v>
      </c>
      <c r="G25" s="96">
        <v>501947</v>
      </c>
      <c r="H25" s="96">
        <v>507506</v>
      </c>
      <c r="I25" s="95">
        <v>515092</v>
      </c>
    </row>
    <row r="26" spans="1:9" ht="27" customHeight="1">
      <c r="A26" s="118"/>
      <c r="B26" s="49" t="s">
        <v>142</v>
      </c>
      <c r="C26" s="49"/>
      <c r="D26" s="49"/>
      <c r="E26" s="80">
        <v>0.58423000000000003</v>
      </c>
      <c r="F26" s="80">
        <v>0.58799999999999997</v>
      </c>
      <c r="G26" s="80">
        <v>0.58399999999999996</v>
      </c>
      <c r="H26" s="80">
        <v>0.58599999999999997</v>
      </c>
      <c r="I26" s="81">
        <v>0.59499999999999997</v>
      </c>
    </row>
    <row r="27" spans="1:9" ht="27" customHeight="1">
      <c r="A27" s="118"/>
      <c r="B27" s="49" t="s">
        <v>143</v>
      </c>
      <c r="C27" s="49"/>
      <c r="D27" s="49"/>
      <c r="E27" s="59">
        <v>0.14000000000000001</v>
      </c>
      <c r="F27" s="59">
        <v>0.2</v>
      </c>
      <c r="G27" s="59">
        <v>0.2</v>
      </c>
      <c r="H27" s="59">
        <v>0.3</v>
      </c>
      <c r="I27" s="57">
        <v>3.24</v>
      </c>
    </row>
    <row r="28" spans="1:9" ht="27" customHeight="1">
      <c r="A28" s="118"/>
      <c r="B28" s="49" t="s">
        <v>144</v>
      </c>
      <c r="C28" s="49"/>
      <c r="D28" s="49"/>
      <c r="E28" s="59">
        <v>94.7</v>
      </c>
      <c r="F28" s="59">
        <v>94.6</v>
      </c>
      <c r="G28" s="59">
        <v>94.5</v>
      </c>
      <c r="H28" s="59">
        <v>95.4</v>
      </c>
      <c r="I28" s="57">
        <v>94.5</v>
      </c>
    </row>
    <row r="29" spans="1:9" ht="27" customHeight="1">
      <c r="A29" s="118"/>
      <c r="B29" s="49" t="s">
        <v>145</v>
      </c>
      <c r="C29" s="49"/>
      <c r="D29" s="49"/>
      <c r="E29" s="59">
        <v>60.5</v>
      </c>
      <c r="F29" s="59">
        <v>61.9</v>
      </c>
      <c r="G29" s="59">
        <v>63.3</v>
      </c>
      <c r="H29" s="59">
        <v>61.4</v>
      </c>
      <c r="I29" s="57">
        <v>61.5</v>
      </c>
    </row>
    <row r="30" spans="1:9" ht="27" customHeight="1">
      <c r="A30" s="118"/>
      <c r="B30" s="135" t="s">
        <v>146</v>
      </c>
      <c r="C30" s="49" t="s">
        <v>147</v>
      </c>
      <c r="D30" s="49"/>
      <c r="E30" s="59">
        <v>0</v>
      </c>
      <c r="F30" s="59">
        <v>0</v>
      </c>
      <c r="G30" s="59">
        <v>0</v>
      </c>
      <c r="H30" s="59">
        <v>0</v>
      </c>
      <c r="I30" s="59">
        <v>0</v>
      </c>
    </row>
    <row r="31" spans="1:9" ht="27" customHeight="1">
      <c r="A31" s="118"/>
      <c r="B31" s="118"/>
      <c r="C31" s="49" t="s">
        <v>148</v>
      </c>
      <c r="D31" s="49"/>
      <c r="E31" s="59">
        <v>0</v>
      </c>
      <c r="F31" s="59">
        <v>0</v>
      </c>
      <c r="G31" s="59">
        <v>0</v>
      </c>
      <c r="H31" s="59">
        <v>0</v>
      </c>
      <c r="I31" s="59">
        <v>0</v>
      </c>
    </row>
    <row r="32" spans="1:9" ht="27" customHeight="1">
      <c r="A32" s="118"/>
      <c r="B32" s="118"/>
      <c r="C32" s="49" t="s">
        <v>149</v>
      </c>
      <c r="D32" s="49"/>
      <c r="E32" s="59">
        <v>14.9</v>
      </c>
      <c r="F32" s="59">
        <v>14.2</v>
      </c>
      <c r="G32" s="59">
        <v>14.1</v>
      </c>
      <c r="H32" s="59">
        <v>14.8</v>
      </c>
      <c r="I32" s="57">
        <v>15.9</v>
      </c>
    </row>
    <row r="33" spans="1:9" ht="27" customHeight="1">
      <c r="A33" s="118"/>
      <c r="B33" s="118"/>
      <c r="C33" s="49" t="s">
        <v>150</v>
      </c>
      <c r="D33" s="49"/>
      <c r="E33" s="59">
        <v>259.5</v>
      </c>
      <c r="F33" s="59">
        <v>283.10000000000002</v>
      </c>
      <c r="G33" s="59">
        <v>287.89999999999998</v>
      </c>
      <c r="H33" s="59">
        <v>292.89999999999998</v>
      </c>
      <c r="I33" s="82">
        <v>270.8</v>
      </c>
    </row>
    <row r="34" spans="1:9" ht="27" customHeight="1">
      <c r="A34" s="2" t="s">
        <v>239</v>
      </c>
      <c r="B34" s="8"/>
      <c r="C34" s="8"/>
      <c r="D34" s="8"/>
      <c r="E34" s="40"/>
      <c r="F34" s="40"/>
      <c r="G34" s="40"/>
      <c r="H34" s="40"/>
      <c r="I34" s="41"/>
    </row>
    <row r="35" spans="1:9" ht="27" customHeight="1">
      <c r="A35" s="9" t="s">
        <v>110</v>
      </c>
    </row>
    <row r="36" spans="1:9">
      <c r="A36" s="42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29" activePane="bottomRight" state="frozen"/>
      <selection activeCell="L8" sqref="L8"/>
      <selection pane="topRight" activeCell="L8" sqref="L8"/>
      <selection pane="bottomLeft" activeCell="L8" sqref="L8"/>
      <selection pane="bottomRight" activeCell="Q36" sqref="Q36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1" t="s">
        <v>0</v>
      </c>
      <c r="B1" s="12"/>
      <c r="C1" s="12"/>
      <c r="D1" s="107" t="s">
        <v>263</v>
      </c>
      <c r="E1" s="14"/>
      <c r="F1" s="14"/>
      <c r="G1" s="14"/>
    </row>
    <row r="2" spans="1:25" ht="15" customHeight="1"/>
    <row r="3" spans="1:25" ht="15" customHeight="1">
      <c r="A3" s="15" t="s">
        <v>151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3" t="s">
        <v>245</v>
      </c>
      <c r="B5" s="13"/>
      <c r="C5" s="13"/>
      <c r="D5" s="13"/>
      <c r="K5" s="16"/>
      <c r="O5" s="16" t="s">
        <v>47</v>
      </c>
    </row>
    <row r="6" spans="1:25" ht="15.95" customHeight="1">
      <c r="A6" s="124" t="s">
        <v>48</v>
      </c>
      <c r="B6" s="125"/>
      <c r="C6" s="125"/>
      <c r="D6" s="125"/>
      <c r="E6" s="125"/>
      <c r="F6" s="130" t="s">
        <v>251</v>
      </c>
      <c r="G6" s="131"/>
      <c r="H6" s="130" t="s">
        <v>252</v>
      </c>
      <c r="I6" s="131"/>
      <c r="J6" s="130" t="s">
        <v>253</v>
      </c>
      <c r="K6" s="131"/>
      <c r="L6" s="130" t="s">
        <v>254</v>
      </c>
      <c r="M6" s="131"/>
      <c r="N6" s="130" t="s">
        <v>255</v>
      </c>
      <c r="O6" s="131"/>
    </row>
    <row r="7" spans="1:25" ht="15.95" customHeight="1">
      <c r="A7" s="125"/>
      <c r="B7" s="125"/>
      <c r="C7" s="125"/>
      <c r="D7" s="125"/>
      <c r="E7" s="125"/>
      <c r="F7" s="84" t="s">
        <v>237</v>
      </c>
      <c r="G7" s="84" t="s">
        <v>248</v>
      </c>
      <c r="H7" s="84" t="s">
        <v>237</v>
      </c>
      <c r="I7" s="85" t="s">
        <v>246</v>
      </c>
      <c r="J7" s="84" t="s">
        <v>237</v>
      </c>
      <c r="K7" s="85" t="s">
        <v>246</v>
      </c>
      <c r="L7" s="84" t="s">
        <v>237</v>
      </c>
      <c r="M7" s="85" t="s">
        <v>246</v>
      </c>
      <c r="N7" s="84" t="s">
        <v>237</v>
      </c>
      <c r="O7" s="85" t="s">
        <v>246</v>
      </c>
    </row>
    <row r="8" spans="1:25" ht="15.95" customHeight="1">
      <c r="A8" s="122" t="s">
        <v>82</v>
      </c>
      <c r="B8" s="62" t="s">
        <v>49</v>
      </c>
      <c r="C8" s="55"/>
      <c r="D8" s="55"/>
      <c r="E8" s="108" t="s">
        <v>40</v>
      </c>
      <c r="F8" s="95">
        <v>421</v>
      </c>
      <c r="G8" s="100">
        <v>334</v>
      </c>
      <c r="H8" s="95">
        <v>5011</v>
      </c>
      <c r="I8" s="100">
        <v>4965</v>
      </c>
      <c r="J8" s="95">
        <v>309</v>
      </c>
      <c r="K8" s="100">
        <v>301</v>
      </c>
      <c r="L8" s="95">
        <v>2597</v>
      </c>
      <c r="M8" s="100">
        <v>2650</v>
      </c>
      <c r="N8" s="95">
        <v>12641</v>
      </c>
      <c r="O8" s="115">
        <v>16666</v>
      </c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5.95" customHeight="1">
      <c r="A9" s="122"/>
      <c r="B9" s="64"/>
      <c r="C9" s="55" t="s">
        <v>50</v>
      </c>
      <c r="D9" s="55"/>
      <c r="E9" s="94" t="s">
        <v>41</v>
      </c>
      <c r="F9" s="95">
        <v>421</v>
      </c>
      <c r="G9" s="95">
        <v>325</v>
      </c>
      <c r="H9" s="95">
        <v>5011</v>
      </c>
      <c r="I9" s="95">
        <v>4965</v>
      </c>
      <c r="J9" s="95">
        <v>309</v>
      </c>
      <c r="K9" s="95">
        <v>301</v>
      </c>
      <c r="L9" s="95">
        <v>2583</v>
      </c>
      <c r="M9" s="95">
        <v>2649</v>
      </c>
      <c r="N9" s="95">
        <v>12641</v>
      </c>
      <c r="O9" s="95">
        <v>16573</v>
      </c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5.95" customHeight="1">
      <c r="A10" s="122"/>
      <c r="B10" s="63"/>
      <c r="C10" s="55" t="s">
        <v>51</v>
      </c>
      <c r="D10" s="55"/>
      <c r="E10" s="94" t="s">
        <v>42</v>
      </c>
      <c r="F10" s="95">
        <v>0</v>
      </c>
      <c r="G10" s="95">
        <v>9</v>
      </c>
      <c r="H10" s="95">
        <v>0</v>
      </c>
      <c r="I10" s="95">
        <v>0</v>
      </c>
      <c r="J10" s="69">
        <v>0</v>
      </c>
      <c r="K10" s="69">
        <v>0</v>
      </c>
      <c r="L10" s="95">
        <v>14</v>
      </c>
      <c r="M10" s="95">
        <v>1</v>
      </c>
      <c r="N10" s="95">
        <v>0</v>
      </c>
      <c r="O10" s="95">
        <v>93</v>
      </c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5.95" customHeight="1">
      <c r="A11" s="122"/>
      <c r="B11" s="62" t="s">
        <v>52</v>
      </c>
      <c r="C11" s="55"/>
      <c r="D11" s="55"/>
      <c r="E11" s="94" t="s">
        <v>43</v>
      </c>
      <c r="F11" s="95">
        <v>486</v>
      </c>
      <c r="G11" s="95">
        <v>386</v>
      </c>
      <c r="H11" s="95">
        <v>13523</v>
      </c>
      <c r="I11" s="95">
        <v>4787</v>
      </c>
      <c r="J11" s="95">
        <v>273</v>
      </c>
      <c r="K11" s="95">
        <v>277</v>
      </c>
      <c r="L11" s="95">
        <v>2596</v>
      </c>
      <c r="M11" s="95">
        <v>2656</v>
      </c>
      <c r="N11" s="95">
        <v>13276</v>
      </c>
      <c r="O11" s="95">
        <v>18075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5.95" customHeight="1">
      <c r="A12" s="122"/>
      <c r="B12" s="64"/>
      <c r="C12" s="55" t="s">
        <v>53</v>
      </c>
      <c r="D12" s="55"/>
      <c r="E12" s="94" t="s">
        <v>44</v>
      </c>
      <c r="F12" s="95">
        <v>486</v>
      </c>
      <c r="G12" s="95">
        <v>367</v>
      </c>
      <c r="H12" s="95">
        <v>4519</v>
      </c>
      <c r="I12" s="95">
        <v>4787</v>
      </c>
      <c r="J12" s="95">
        <v>273</v>
      </c>
      <c r="K12" s="95">
        <v>277</v>
      </c>
      <c r="L12" s="95">
        <v>2581</v>
      </c>
      <c r="M12" s="95">
        <v>2654</v>
      </c>
      <c r="N12" s="95">
        <v>13276</v>
      </c>
      <c r="O12" s="95">
        <v>17779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5.95" customHeight="1">
      <c r="A13" s="122"/>
      <c r="B13" s="63"/>
      <c r="C13" s="55" t="s">
        <v>54</v>
      </c>
      <c r="D13" s="55"/>
      <c r="E13" s="94" t="s">
        <v>45</v>
      </c>
      <c r="F13" s="95">
        <v>0</v>
      </c>
      <c r="G13" s="95">
        <v>19</v>
      </c>
      <c r="H13" s="69">
        <v>9004</v>
      </c>
      <c r="I13" s="69">
        <v>0</v>
      </c>
      <c r="J13" s="69">
        <v>0</v>
      </c>
      <c r="K13" s="69">
        <v>0</v>
      </c>
      <c r="L13" s="95">
        <v>15</v>
      </c>
      <c r="M13" s="95">
        <v>2</v>
      </c>
      <c r="N13" s="95">
        <v>0</v>
      </c>
      <c r="O13" s="95">
        <v>296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5.95" customHeight="1">
      <c r="A14" s="122"/>
      <c r="B14" s="55" t="s">
        <v>55</v>
      </c>
      <c r="C14" s="55"/>
      <c r="D14" s="55"/>
      <c r="E14" s="94" t="s">
        <v>152</v>
      </c>
      <c r="F14" s="95">
        <f t="shared" ref="F14:F15" si="0">F9-F12</f>
        <v>-65</v>
      </c>
      <c r="G14" s="95">
        <f t="shared" ref="G14:N15" si="1">G9-G12</f>
        <v>-42</v>
      </c>
      <c r="H14" s="95">
        <f t="shared" si="1"/>
        <v>492</v>
      </c>
      <c r="I14" s="95">
        <f t="shared" si="1"/>
        <v>178</v>
      </c>
      <c r="J14" s="95">
        <f t="shared" si="1"/>
        <v>36</v>
      </c>
      <c r="K14" s="95">
        <f t="shared" si="1"/>
        <v>24</v>
      </c>
      <c r="L14" s="95">
        <f t="shared" si="1"/>
        <v>2</v>
      </c>
      <c r="M14" s="95">
        <f t="shared" si="1"/>
        <v>-5</v>
      </c>
      <c r="N14" s="95">
        <f t="shared" si="1"/>
        <v>-635</v>
      </c>
      <c r="O14" s="95">
        <f t="shared" ref="O14" si="2">O9-O12</f>
        <v>-1206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5.95" customHeight="1">
      <c r="A15" s="122"/>
      <c r="B15" s="55" t="s">
        <v>56</v>
      </c>
      <c r="C15" s="55"/>
      <c r="D15" s="55"/>
      <c r="E15" s="94" t="s">
        <v>153</v>
      </c>
      <c r="F15" s="95">
        <f t="shared" si="0"/>
        <v>0</v>
      </c>
      <c r="G15" s="95">
        <f t="shared" si="1"/>
        <v>-10</v>
      </c>
      <c r="H15" s="95">
        <f t="shared" si="1"/>
        <v>-9004</v>
      </c>
      <c r="I15" s="95">
        <f t="shared" si="1"/>
        <v>0</v>
      </c>
      <c r="J15" s="95">
        <f t="shared" si="1"/>
        <v>0</v>
      </c>
      <c r="K15" s="95">
        <f t="shared" si="1"/>
        <v>0</v>
      </c>
      <c r="L15" s="95">
        <f t="shared" si="1"/>
        <v>-1</v>
      </c>
      <c r="M15" s="95">
        <f t="shared" si="1"/>
        <v>-1</v>
      </c>
      <c r="N15" s="95">
        <f t="shared" si="1"/>
        <v>0</v>
      </c>
      <c r="O15" s="95">
        <f t="shared" ref="O15" si="3">O10-O13</f>
        <v>-203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5.95" customHeight="1">
      <c r="A16" s="122"/>
      <c r="B16" s="55" t="s">
        <v>57</v>
      </c>
      <c r="C16" s="55"/>
      <c r="D16" s="55"/>
      <c r="E16" s="94" t="s">
        <v>154</v>
      </c>
      <c r="F16" s="95">
        <f t="shared" ref="F16" si="4">F8-F11</f>
        <v>-65</v>
      </c>
      <c r="G16" s="95">
        <f t="shared" ref="G16:N16" si="5">G8-G11</f>
        <v>-52</v>
      </c>
      <c r="H16" s="95">
        <f t="shared" si="5"/>
        <v>-8512</v>
      </c>
      <c r="I16" s="95">
        <f t="shared" si="5"/>
        <v>178</v>
      </c>
      <c r="J16" s="95">
        <f t="shared" si="5"/>
        <v>36</v>
      </c>
      <c r="K16" s="95">
        <f t="shared" si="5"/>
        <v>24</v>
      </c>
      <c r="L16" s="95">
        <f t="shared" si="5"/>
        <v>1</v>
      </c>
      <c r="M16" s="95">
        <f t="shared" si="5"/>
        <v>-6</v>
      </c>
      <c r="N16" s="95">
        <f t="shared" si="5"/>
        <v>-635</v>
      </c>
      <c r="O16" s="95">
        <f t="shared" ref="O16" si="6">O8-O11</f>
        <v>-1409</v>
      </c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5.95" customHeight="1">
      <c r="A17" s="122"/>
      <c r="B17" s="55" t="s">
        <v>58</v>
      </c>
      <c r="C17" s="55"/>
      <c r="D17" s="55"/>
      <c r="E17" s="53"/>
      <c r="F17" s="69">
        <v>418</v>
      </c>
      <c r="G17" s="69">
        <v>354</v>
      </c>
      <c r="H17" s="69">
        <v>9113</v>
      </c>
      <c r="I17" s="69">
        <v>601</v>
      </c>
      <c r="J17" s="95">
        <v>0</v>
      </c>
      <c r="K17" s="95">
        <v>0</v>
      </c>
      <c r="L17" s="95">
        <v>22234</v>
      </c>
      <c r="M17" s="95">
        <v>22235</v>
      </c>
      <c r="N17" s="69">
        <v>2044</v>
      </c>
      <c r="O17" s="69">
        <v>0</v>
      </c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95" customHeight="1">
      <c r="A18" s="122"/>
      <c r="B18" s="55" t="s">
        <v>59</v>
      </c>
      <c r="C18" s="55"/>
      <c r="D18" s="55"/>
      <c r="E18" s="53"/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5.95" customHeight="1">
      <c r="A19" s="122" t="s">
        <v>83</v>
      </c>
      <c r="B19" s="62" t="s">
        <v>60</v>
      </c>
      <c r="C19" s="55"/>
      <c r="D19" s="55"/>
      <c r="E19" s="94"/>
      <c r="F19" s="95">
        <v>12</v>
      </c>
      <c r="G19" s="95">
        <v>0</v>
      </c>
      <c r="H19" s="95">
        <v>3040</v>
      </c>
      <c r="I19" s="95">
        <v>3427</v>
      </c>
      <c r="J19" s="95">
        <v>51</v>
      </c>
      <c r="K19" s="95">
        <v>78</v>
      </c>
      <c r="L19" s="95">
        <v>146</v>
      </c>
      <c r="M19" s="95">
        <v>4</v>
      </c>
      <c r="N19" s="95">
        <v>14490</v>
      </c>
      <c r="O19" s="95">
        <v>11834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5.95" customHeight="1">
      <c r="A20" s="122"/>
      <c r="B20" s="63"/>
      <c r="C20" s="55" t="s">
        <v>61</v>
      </c>
      <c r="D20" s="55"/>
      <c r="E20" s="94"/>
      <c r="F20" s="95">
        <v>12</v>
      </c>
      <c r="G20" s="95">
        <v>0</v>
      </c>
      <c r="H20" s="95">
        <v>2162</v>
      </c>
      <c r="I20" s="95">
        <v>2607</v>
      </c>
      <c r="J20" s="95">
        <v>38</v>
      </c>
      <c r="K20" s="95">
        <v>57</v>
      </c>
      <c r="L20" s="95">
        <v>142</v>
      </c>
      <c r="M20" s="95">
        <v>4</v>
      </c>
      <c r="N20" s="95">
        <v>6512</v>
      </c>
      <c r="O20" s="95">
        <v>4349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5.95" customHeight="1">
      <c r="A21" s="122"/>
      <c r="B21" s="83" t="s">
        <v>62</v>
      </c>
      <c r="C21" s="55"/>
      <c r="D21" s="55"/>
      <c r="E21" s="94" t="s">
        <v>155</v>
      </c>
      <c r="F21" s="95">
        <v>12</v>
      </c>
      <c r="G21" s="95">
        <v>0</v>
      </c>
      <c r="H21" s="95">
        <v>3032</v>
      </c>
      <c r="I21" s="95">
        <v>3424</v>
      </c>
      <c r="J21" s="95">
        <v>51</v>
      </c>
      <c r="K21" s="95">
        <v>78</v>
      </c>
      <c r="L21" s="95">
        <v>146</v>
      </c>
      <c r="M21" s="95">
        <v>4</v>
      </c>
      <c r="N21" s="95">
        <v>14490</v>
      </c>
      <c r="O21" s="95">
        <v>11834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5.95" customHeight="1">
      <c r="A22" s="122"/>
      <c r="B22" s="62" t="s">
        <v>63</v>
      </c>
      <c r="C22" s="55"/>
      <c r="D22" s="55"/>
      <c r="E22" s="94" t="s">
        <v>156</v>
      </c>
      <c r="F22" s="95">
        <v>202</v>
      </c>
      <c r="G22" s="95">
        <v>27</v>
      </c>
      <c r="H22" s="95">
        <v>5499</v>
      </c>
      <c r="I22" s="95">
        <v>5754</v>
      </c>
      <c r="J22" s="95">
        <v>322</v>
      </c>
      <c r="K22" s="95">
        <v>130</v>
      </c>
      <c r="L22" s="95">
        <v>190</v>
      </c>
      <c r="M22" s="95">
        <v>61</v>
      </c>
      <c r="N22" s="95">
        <v>13124</v>
      </c>
      <c r="O22" s="95">
        <v>12428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5.95" customHeight="1">
      <c r="A23" s="122"/>
      <c r="B23" s="63" t="s">
        <v>64</v>
      </c>
      <c r="C23" s="55" t="s">
        <v>65</v>
      </c>
      <c r="D23" s="55"/>
      <c r="E23" s="94"/>
      <c r="F23" s="95">
        <v>13</v>
      </c>
      <c r="G23" s="95">
        <v>20</v>
      </c>
      <c r="H23" s="95">
        <v>2025</v>
      </c>
      <c r="I23" s="95">
        <v>2084</v>
      </c>
      <c r="J23" s="95">
        <v>28</v>
      </c>
      <c r="K23" s="95">
        <v>24</v>
      </c>
      <c r="L23" s="95">
        <v>98</v>
      </c>
      <c r="M23" s="95">
        <v>49</v>
      </c>
      <c r="N23" s="95">
        <v>5246</v>
      </c>
      <c r="O23" s="95">
        <v>4115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5.95" customHeight="1">
      <c r="A24" s="122"/>
      <c r="B24" s="55" t="s">
        <v>157</v>
      </c>
      <c r="C24" s="55"/>
      <c r="D24" s="55"/>
      <c r="E24" s="94" t="s">
        <v>158</v>
      </c>
      <c r="F24" s="95">
        <f t="shared" ref="F24" si="7">F21-F22</f>
        <v>-190</v>
      </c>
      <c r="G24" s="95">
        <f t="shared" ref="G24:N24" si="8">G21-G22</f>
        <v>-27</v>
      </c>
      <c r="H24" s="95">
        <f t="shared" si="8"/>
        <v>-2467</v>
      </c>
      <c r="I24" s="95">
        <f t="shared" si="8"/>
        <v>-2330</v>
      </c>
      <c r="J24" s="95">
        <f t="shared" si="8"/>
        <v>-271</v>
      </c>
      <c r="K24" s="95">
        <f t="shared" si="8"/>
        <v>-52</v>
      </c>
      <c r="L24" s="95">
        <f t="shared" si="8"/>
        <v>-44</v>
      </c>
      <c r="M24" s="95">
        <f t="shared" si="8"/>
        <v>-57</v>
      </c>
      <c r="N24" s="95">
        <f t="shared" si="8"/>
        <v>1366</v>
      </c>
      <c r="O24" s="95">
        <f t="shared" ref="O24" si="9">O21-O22</f>
        <v>-594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95" customHeight="1">
      <c r="A25" s="122"/>
      <c r="B25" s="62" t="s">
        <v>66</v>
      </c>
      <c r="C25" s="62"/>
      <c r="D25" s="62"/>
      <c r="E25" s="127" t="s">
        <v>159</v>
      </c>
      <c r="F25" s="132">
        <v>190</v>
      </c>
      <c r="G25" s="132">
        <v>27</v>
      </c>
      <c r="H25" s="132">
        <v>2467</v>
      </c>
      <c r="I25" s="132">
        <v>2330</v>
      </c>
      <c r="J25" s="132">
        <v>271</v>
      </c>
      <c r="K25" s="132">
        <v>52</v>
      </c>
      <c r="L25" s="132">
        <v>44</v>
      </c>
      <c r="M25" s="132">
        <v>57</v>
      </c>
      <c r="N25" s="132">
        <v>0</v>
      </c>
      <c r="O25" s="132">
        <v>594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5.95" customHeight="1">
      <c r="A26" s="122"/>
      <c r="B26" s="83" t="s">
        <v>67</v>
      </c>
      <c r="C26" s="83"/>
      <c r="D26" s="83"/>
      <c r="E26" s="128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5.95" customHeight="1">
      <c r="A27" s="122"/>
      <c r="B27" s="55" t="s">
        <v>160</v>
      </c>
      <c r="C27" s="55"/>
      <c r="D27" s="55"/>
      <c r="E27" s="109" t="s">
        <v>161</v>
      </c>
      <c r="F27" s="95">
        <f t="shared" ref="F27" si="10">F24+F25</f>
        <v>0</v>
      </c>
      <c r="G27" s="99">
        <f t="shared" ref="G27:N27" si="11">G24+G25</f>
        <v>0</v>
      </c>
      <c r="H27" s="95">
        <f t="shared" si="11"/>
        <v>0</v>
      </c>
      <c r="I27" s="103">
        <f t="shared" si="11"/>
        <v>0</v>
      </c>
      <c r="J27" s="95">
        <f t="shared" si="11"/>
        <v>0</v>
      </c>
      <c r="K27" s="99">
        <f t="shared" si="11"/>
        <v>0</v>
      </c>
      <c r="L27" s="95">
        <f t="shared" si="11"/>
        <v>0</v>
      </c>
      <c r="M27" s="99">
        <f t="shared" si="11"/>
        <v>0</v>
      </c>
      <c r="N27" s="95">
        <f t="shared" si="11"/>
        <v>1366</v>
      </c>
      <c r="O27" s="115">
        <f t="shared" ref="O27" si="12">O24+O25</f>
        <v>0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5.95" customHeight="1">
      <c r="A28" s="9"/>
      <c r="F28" s="28"/>
      <c r="G28" s="28"/>
      <c r="H28" s="28"/>
      <c r="I28" s="28"/>
      <c r="J28" s="28"/>
      <c r="K28" s="28"/>
      <c r="L28" s="2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5.95" customHeight="1">
      <c r="A29" s="13"/>
      <c r="F29" s="28"/>
      <c r="G29" s="28"/>
      <c r="H29" s="28"/>
      <c r="I29" s="28"/>
      <c r="J29" s="30"/>
      <c r="K29" s="30"/>
      <c r="L29" s="29"/>
      <c r="M29" s="28"/>
      <c r="N29" s="28"/>
      <c r="O29" s="30" t="s">
        <v>162</v>
      </c>
      <c r="P29" s="28"/>
      <c r="Q29" s="28"/>
      <c r="R29" s="28"/>
      <c r="S29" s="28"/>
      <c r="T29" s="28"/>
      <c r="U29" s="28"/>
      <c r="V29" s="28"/>
      <c r="W29" s="28"/>
      <c r="X29" s="28"/>
      <c r="Y29" s="30"/>
    </row>
    <row r="30" spans="1:25" ht="15.95" customHeight="1">
      <c r="A30" s="126" t="s">
        <v>68</v>
      </c>
      <c r="B30" s="126"/>
      <c r="C30" s="126"/>
      <c r="D30" s="126"/>
      <c r="E30" s="126"/>
      <c r="F30" s="136" t="s">
        <v>256</v>
      </c>
      <c r="G30" s="137"/>
      <c r="H30" s="136" t="s">
        <v>257</v>
      </c>
      <c r="I30" s="137"/>
      <c r="J30" s="136" t="s">
        <v>258</v>
      </c>
      <c r="K30" s="137"/>
      <c r="L30" s="136"/>
      <c r="M30" s="137"/>
      <c r="N30" s="136"/>
      <c r="O30" s="137"/>
      <c r="P30" s="31"/>
      <c r="Q30" s="29"/>
      <c r="R30" s="31"/>
      <c r="S30" s="29"/>
      <c r="T30" s="31"/>
      <c r="U30" s="29"/>
      <c r="V30" s="31"/>
      <c r="W30" s="29"/>
      <c r="X30" s="31"/>
      <c r="Y30" s="29"/>
    </row>
    <row r="31" spans="1:25" ht="15.95" customHeight="1">
      <c r="A31" s="126"/>
      <c r="B31" s="126"/>
      <c r="C31" s="126"/>
      <c r="D31" s="126"/>
      <c r="E31" s="126"/>
      <c r="F31" s="84" t="s">
        <v>237</v>
      </c>
      <c r="G31" s="85" t="s">
        <v>246</v>
      </c>
      <c r="H31" s="84" t="s">
        <v>237</v>
      </c>
      <c r="I31" s="85" t="s">
        <v>246</v>
      </c>
      <c r="J31" s="84" t="s">
        <v>237</v>
      </c>
      <c r="K31" s="85" t="s">
        <v>246</v>
      </c>
      <c r="L31" s="84" t="s">
        <v>237</v>
      </c>
      <c r="M31" s="85" t="s">
        <v>246</v>
      </c>
      <c r="N31" s="84" t="s">
        <v>237</v>
      </c>
      <c r="O31" s="85" t="s">
        <v>246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.95" customHeight="1">
      <c r="A32" s="122" t="s">
        <v>84</v>
      </c>
      <c r="B32" s="62" t="s">
        <v>49</v>
      </c>
      <c r="C32" s="55"/>
      <c r="D32" s="55"/>
      <c r="E32" s="68" t="s">
        <v>40</v>
      </c>
      <c r="F32" s="104">
        <v>18</v>
      </c>
      <c r="G32" s="101">
        <v>31</v>
      </c>
      <c r="H32" s="104">
        <v>309</v>
      </c>
      <c r="I32" s="100">
        <v>374</v>
      </c>
      <c r="J32" s="95">
        <v>105</v>
      </c>
      <c r="K32" s="101">
        <v>288</v>
      </c>
      <c r="L32" s="104"/>
      <c r="M32" s="101"/>
      <c r="N32" s="56"/>
      <c r="O32" s="56"/>
      <c r="P32" s="33"/>
      <c r="Q32" s="33"/>
      <c r="R32" s="33"/>
      <c r="S32" s="33"/>
      <c r="T32" s="34"/>
      <c r="U32" s="34"/>
      <c r="V32" s="33"/>
      <c r="W32" s="33"/>
      <c r="X32" s="34"/>
      <c r="Y32" s="34"/>
    </row>
    <row r="33" spans="1:25" ht="15.95" customHeight="1">
      <c r="A33" s="129"/>
      <c r="B33" s="64"/>
      <c r="C33" s="62" t="s">
        <v>69</v>
      </c>
      <c r="D33" s="55"/>
      <c r="E33" s="68"/>
      <c r="F33" s="95">
        <v>17</v>
      </c>
      <c r="G33" s="95">
        <v>28</v>
      </c>
      <c r="H33" s="95">
        <v>250</v>
      </c>
      <c r="I33" s="95">
        <v>258</v>
      </c>
      <c r="J33" s="95">
        <v>105</v>
      </c>
      <c r="K33" s="95">
        <v>288</v>
      </c>
      <c r="L33" s="95"/>
      <c r="M33" s="95"/>
      <c r="N33" s="56"/>
      <c r="O33" s="56"/>
      <c r="P33" s="33"/>
      <c r="Q33" s="33"/>
      <c r="R33" s="33"/>
      <c r="S33" s="33"/>
      <c r="T33" s="34"/>
      <c r="U33" s="34"/>
      <c r="V33" s="33"/>
      <c r="W33" s="33"/>
      <c r="X33" s="34"/>
      <c r="Y33" s="34"/>
    </row>
    <row r="34" spans="1:25" ht="15.95" customHeight="1">
      <c r="A34" s="129"/>
      <c r="B34" s="64"/>
      <c r="C34" s="63"/>
      <c r="D34" s="55" t="s">
        <v>70</v>
      </c>
      <c r="E34" s="68"/>
      <c r="F34" s="115">
        <v>0</v>
      </c>
      <c r="G34" s="95">
        <v>0</v>
      </c>
      <c r="H34" s="95">
        <v>250</v>
      </c>
      <c r="I34" s="95">
        <v>258</v>
      </c>
      <c r="J34" s="95">
        <v>105</v>
      </c>
      <c r="K34" s="95">
        <v>288</v>
      </c>
      <c r="L34" s="95"/>
      <c r="M34" s="95"/>
      <c r="N34" s="56"/>
      <c r="O34" s="56"/>
      <c r="P34" s="33"/>
      <c r="Q34" s="33"/>
      <c r="R34" s="33"/>
      <c r="S34" s="33"/>
      <c r="T34" s="34"/>
      <c r="U34" s="34"/>
      <c r="V34" s="33"/>
      <c r="W34" s="33"/>
      <c r="X34" s="34"/>
      <c r="Y34" s="34"/>
    </row>
    <row r="35" spans="1:25" ht="15.95" customHeight="1">
      <c r="A35" s="129"/>
      <c r="B35" s="63"/>
      <c r="C35" s="83" t="s">
        <v>71</v>
      </c>
      <c r="D35" s="55"/>
      <c r="E35" s="68"/>
      <c r="F35" s="95">
        <v>1</v>
      </c>
      <c r="G35" s="95">
        <v>3</v>
      </c>
      <c r="H35" s="95">
        <v>59</v>
      </c>
      <c r="I35" s="95">
        <v>116</v>
      </c>
      <c r="J35" s="111" t="s">
        <v>266</v>
      </c>
      <c r="K35" s="95">
        <v>0</v>
      </c>
      <c r="L35" s="95"/>
      <c r="M35" s="95"/>
      <c r="N35" s="56"/>
      <c r="O35" s="56"/>
      <c r="P35" s="33"/>
      <c r="Q35" s="33"/>
      <c r="R35" s="33"/>
      <c r="S35" s="33"/>
      <c r="T35" s="34"/>
      <c r="U35" s="34"/>
      <c r="V35" s="33"/>
      <c r="W35" s="33"/>
      <c r="X35" s="34"/>
      <c r="Y35" s="34"/>
    </row>
    <row r="36" spans="1:25" ht="15.95" customHeight="1">
      <c r="A36" s="129"/>
      <c r="B36" s="62" t="s">
        <v>52</v>
      </c>
      <c r="C36" s="55"/>
      <c r="D36" s="55"/>
      <c r="E36" s="68" t="s">
        <v>41</v>
      </c>
      <c r="F36" s="95">
        <v>1</v>
      </c>
      <c r="G36" s="95">
        <v>3</v>
      </c>
      <c r="H36" s="95">
        <v>196</v>
      </c>
      <c r="I36" s="95">
        <v>273</v>
      </c>
      <c r="J36" s="95">
        <v>28</v>
      </c>
      <c r="K36" s="95">
        <v>26</v>
      </c>
      <c r="L36" s="95"/>
      <c r="M36" s="95"/>
      <c r="N36" s="56"/>
      <c r="O36" s="56"/>
      <c r="P36" s="33"/>
      <c r="Q36" s="33"/>
      <c r="R36" s="33"/>
      <c r="S36" s="33"/>
      <c r="T36" s="33"/>
      <c r="U36" s="33"/>
      <c r="V36" s="33"/>
      <c r="W36" s="33"/>
      <c r="X36" s="34"/>
      <c r="Y36" s="34"/>
    </row>
    <row r="37" spans="1:25" ht="15.95" customHeight="1">
      <c r="A37" s="129"/>
      <c r="B37" s="64"/>
      <c r="C37" s="55" t="s">
        <v>72</v>
      </c>
      <c r="D37" s="55"/>
      <c r="E37" s="68"/>
      <c r="F37" s="115">
        <v>0</v>
      </c>
      <c r="G37" s="95">
        <v>0</v>
      </c>
      <c r="H37" s="95">
        <v>166</v>
      </c>
      <c r="I37" s="95">
        <v>237</v>
      </c>
      <c r="J37" s="95">
        <v>27</v>
      </c>
      <c r="K37" s="95">
        <v>24</v>
      </c>
      <c r="L37" s="95"/>
      <c r="M37" s="95"/>
      <c r="N37" s="56"/>
      <c r="O37" s="56"/>
      <c r="P37" s="33"/>
      <c r="Q37" s="33"/>
      <c r="R37" s="33"/>
      <c r="S37" s="33"/>
      <c r="T37" s="33"/>
      <c r="U37" s="33"/>
      <c r="V37" s="33"/>
      <c r="W37" s="33"/>
      <c r="X37" s="34"/>
      <c r="Y37" s="34"/>
    </row>
    <row r="38" spans="1:25" ht="15.95" customHeight="1">
      <c r="A38" s="129"/>
      <c r="B38" s="63"/>
      <c r="C38" s="55" t="s">
        <v>73</v>
      </c>
      <c r="D38" s="55"/>
      <c r="E38" s="68"/>
      <c r="F38" s="95">
        <v>1</v>
      </c>
      <c r="G38" s="95">
        <v>3</v>
      </c>
      <c r="H38" s="95">
        <v>30</v>
      </c>
      <c r="I38" s="95">
        <v>36</v>
      </c>
      <c r="J38" s="95">
        <v>1</v>
      </c>
      <c r="K38" s="95">
        <v>2</v>
      </c>
      <c r="L38" s="95"/>
      <c r="M38" s="95"/>
      <c r="N38" s="56"/>
      <c r="O38" s="56"/>
      <c r="P38" s="33"/>
      <c r="Q38" s="33"/>
      <c r="R38" s="34"/>
      <c r="S38" s="34"/>
      <c r="T38" s="33"/>
      <c r="U38" s="33"/>
      <c r="V38" s="33"/>
      <c r="W38" s="33"/>
      <c r="X38" s="34"/>
      <c r="Y38" s="34"/>
    </row>
    <row r="39" spans="1:25" ht="15.95" customHeight="1">
      <c r="A39" s="129"/>
      <c r="B39" s="49" t="s">
        <v>74</v>
      </c>
      <c r="C39" s="49"/>
      <c r="D39" s="49"/>
      <c r="E39" s="68" t="s">
        <v>163</v>
      </c>
      <c r="F39" s="95">
        <v>17</v>
      </c>
      <c r="G39" s="95">
        <f t="shared" ref="G39:J39" si="13">G32-G36</f>
        <v>28</v>
      </c>
      <c r="H39" s="95">
        <v>113</v>
      </c>
      <c r="I39" s="95">
        <f t="shared" si="13"/>
        <v>101</v>
      </c>
      <c r="J39" s="95">
        <f t="shared" si="13"/>
        <v>77</v>
      </c>
      <c r="K39" s="95">
        <f t="shared" ref="K39" si="14">K32-K36</f>
        <v>262</v>
      </c>
      <c r="L39" s="95"/>
      <c r="M39" s="95"/>
      <c r="N39" s="56"/>
      <c r="O39" s="56"/>
      <c r="P39" s="33"/>
      <c r="Q39" s="33"/>
      <c r="R39" s="33"/>
      <c r="S39" s="33"/>
      <c r="T39" s="33"/>
      <c r="U39" s="33"/>
      <c r="V39" s="33"/>
      <c r="W39" s="33"/>
      <c r="X39" s="34"/>
      <c r="Y39" s="34"/>
    </row>
    <row r="40" spans="1:25" ht="15.95" customHeight="1">
      <c r="A40" s="122" t="s">
        <v>85</v>
      </c>
      <c r="B40" s="62" t="s">
        <v>75</v>
      </c>
      <c r="C40" s="55"/>
      <c r="D40" s="55"/>
      <c r="E40" s="68" t="s">
        <v>43</v>
      </c>
      <c r="F40" s="95">
        <v>231</v>
      </c>
      <c r="G40" s="95">
        <v>306</v>
      </c>
      <c r="H40" s="95">
        <v>496</v>
      </c>
      <c r="I40" s="95">
        <v>491</v>
      </c>
      <c r="J40" s="95">
        <v>195</v>
      </c>
      <c r="K40" s="95">
        <v>212</v>
      </c>
      <c r="L40" s="95"/>
      <c r="M40" s="95"/>
      <c r="N40" s="56"/>
      <c r="O40" s="56"/>
      <c r="P40" s="33"/>
      <c r="Q40" s="33"/>
      <c r="R40" s="33"/>
      <c r="S40" s="33"/>
      <c r="T40" s="34"/>
      <c r="U40" s="34"/>
      <c r="V40" s="34"/>
      <c r="W40" s="34"/>
      <c r="X40" s="33"/>
      <c r="Y40" s="33"/>
    </row>
    <row r="41" spans="1:25" ht="15.95" customHeight="1">
      <c r="A41" s="123"/>
      <c r="B41" s="63"/>
      <c r="C41" s="55" t="s">
        <v>76</v>
      </c>
      <c r="D41" s="55"/>
      <c r="E41" s="68"/>
      <c r="F41" s="70" t="s">
        <v>264</v>
      </c>
      <c r="G41" s="70">
        <v>0</v>
      </c>
      <c r="H41" s="70">
        <v>358</v>
      </c>
      <c r="I41" s="70">
        <v>232</v>
      </c>
      <c r="J41" s="112" t="s">
        <v>266</v>
      </c>
      <c r="K41" s="95">
        <v>0</v>
      </c>
      <c r="L41" s="95"/>
      <c r="M41" s="95"/>
      <c r="N41" s="56"/>
      <c r="O41" s="56"/>
      <c r="P41" s="34"/>
      <c r="Q41" s="34"/>
      <c r="R41" s="34"/>
      <c r="S41" s="34"/>
      <c r="T41" s="34"/>
      <c r="U41" s="34"/>
      <c r="V41" s="34"/>
      <c r="W41" s="34"/>
      <c r="X41" s="33"/>
      <c r="Y41" s="33"/>
    </row>
    <row r="42" spans="1:25" ht="15.95" customHeight="1">
      <c r="A42" s="123"/>
      <c r="B42" s="62" t="s">
        <v>63</v>
      </c>
      <c r="C42" s="55"/>
      <c r="D42" s="55"/>
      <c r="E42" s="68" t="s">
        <v>44</v>
      </c>
      <c r="F42" s="95">
        <v>248</v>
      </c>
      <c r="G42" s="95">
        <v>334</v>
      </c>
      <c r="H42" s="95">
        <v>609</v>
      </c>
      <c r="I42" s="95">
        <v>592</v>
      </c>
      <c r="J42" s="95">
        <v>248</v>
      </c>
      <c r="K42" s="95">
        <v>67</v>
      </c>
      <c r="L42" s="95"/>
      <c r="M42" s="95"/>
      <c r="N42" s="56"/>
      <c r="O42" s="56"/>
      <c r="P42" s="33"/>
      <c r="Q42" s="33"/>
      <c r="R42" s="33"/>
      <c r="S42" s="33"/>
      <c r="T42" s="34"/>
      <c r="U42" s="34"/>
      <c r="V42" s="33"/>
      <c r="W42" s="33"/>
      <c r="X42" s="33"/>
      <c r="Y42" s="33"/>
    </row>
    <row r="43" spans="1:25" ht="15.95" customHeight="1">
      <c r="A43" s="123"/>
      <c r="B43" s="63"/>
      <c r="C43" s="55" t="s">
        <v>77</v>
      </c>
      <c r="D43" s="55"/>
      <c r="E43" s="68"/>
      <c r="F43" s="95">
        <v>248</v>
      </c>
      <c r="G43" s="95">
        <v>334</v>
      </c>
      <c r="H43" s="95">
        <v>423</v>
      </c>
      <c r="I43" s="95">
        <v>477</v>
      </c>
      <c r="J43" s="95">
        <v>248</v>
      </c>
      <c r="K43" s="95">
        <v>67</v>
      </c>
      <c r="L43" s="95"/>
      <c r="M43" s="95"/>
      <c r="N43" s="56"/>
      <c r="O43" s="56"/>
      <c r="P43" s="33"/>
      <c r="Q43" s="33"/>
      <c r="R43" s="34"/>
      <c r="S43" s="33"/>
      <c r="T43" s="34"/>
      <c r="U43" s="34"/>
      <c r="V43" s="33"/>
      <c r="W43" s="33"/>
      <c r="X43" s="34"/>
      <c r="Y43" s="34"/>
    </row>
    <row r="44" spans="1:25" ht="15.95" customHeight="1">
      <c r="A44" s="123"/>
      <c r="B44" s="55" t="s">
        <v>74</v>
      </c>
      <c r="C44" s="55"/>
      <c r="D44" s="55"/>
      <c r="E44" s="68" t="s">
        <v>164</v>
      </c>
      <c r="F44" s="70">
        <v>-17</v>
      </c>
      <c r="G44" s="70">
        <f t="shared" ref="G44:J44" si="15">G40-G42</f>
        <v>-28</v>
      </c>
      <c r="H44" s="70">
        <v>-113</v>
      </c>
      <c r="I44" s="70">
        <f t="shared" si="15"/>
        <v>-101</v>
      </c>
      <c r="J44" s="70">
        <f t="shared" si="15"/>
        <v>-53</v>
      </c>
      <c r="K44" s="70">
        <f t="shared" ref="K44" si="16">K40-K42</f>
        <v>145</v>
      </c>
      <c r="L44" s="70"/>
      <c r="M44" s="70"/>
      <c r="N44" s="70"/>
      <c r="O44" s="70"/>
      <c r="P44" s="34"/>
      <c r="Q44" s="34"/>
      <c r="R44" s="33"/>
      <c r="S44" s="33"/>
      <c r="T44" s="34"/>
      <c r="U44" s="34"/>
      <c r="V44" s="33"/>
      <c r="W44" s="33"/>
      <c r="X44" s="33"/>
      <c r="Y44" s="33"/>
    </row>
    <row r="45" spans="1:25" ht="15.95" customHeight="1">
      <c r="A45" s="122" t="s">
        <v>86</v>
      </c>
      <c r="B45" s="49" t="s">
        <v>78</v>
      </c>
      <c r="C45" s="49"/>
      <c r="D45" s="49"/>
      <c r="E45" s="68" t="s">
        <v>165</v>
      </c>
      <c r="F45" s="95">
        <v>0</v>
      </c>
      <c r="G45" s="95">
        <f t="shared" ref="G45:J45" si="17">G39+G44</f>
        <v>0</v>
      </c>
      <c r="H45" s="95">
        <v>0</v>
      </c>
      <c r="I45" s="95">
        <f t="shared" si="17"/>
        <v>0</v>
      </c>
      <c r="J45" s="95">
        <f t="shared" si="17"/>
        <v>24</v>
      </c>
      <c r="K45" s="95">
        <f t="shared" ref="K45" si="18">K39+K44</f>
        <v>407</v>
      </c>
      <c r="L45" s="95"/>
      <c r="M45" s="95"/>
      <c r="N45" s="56"/>
      <c r="O45" s="56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15.95" customHeight="1">
      <c r="A46" s="123"/>
      <c r="B46" s="55" t="s">
        <v>79</v>
      </c>
      <c r="C46" s="55"/>
      <c r="D46" s="55"/>
      <c r="E46" s="55"/>
      <c r="F46" s="95">
        <v>0</v>
      </c>
      <c r="G46" s="70">
        <v>0</v>
      </c>
      <c r="H46" s="95">
        <v>0</v>
      </c>
      <c r="I46" s="70">
        <v>0</v>
      </c>
      <c r="J46" s="95">
        <v>0</v>
      </c>
      <c r="K46" s="95">
        <v>0</v>
      </c>
      <c r="L46" s="95"/>
      <c r="M46" s="95"/>
      <c r="N46" s="70"/>
      <c r="O46" s="70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5.95" customHeight="1">
      <c r="A47" s="123"/>
      <c r="B47" s="55" t="s">
        <v>80</v>
      </c>
      <c r="C47" s="55"/>
      <c r="D47" s="55"/>
      <c r="E47" s="55"/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/>
      <c r="M47" s="95"/>
      <c r="N47" s="56"/>
      <c r="O47" s="56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15.95" customHeight="1">
      <c r="A48" s="123"/>
      <c r="B48" s="55" t="s">
        <v>81</v>
      </c>
      <c r="C48" s="55"/>
      <c r="D48" s="55"/>
      <c r="E48" s="55"/>
      <c r="F48" s="95">
        <v>0</v>
      </c>
      <c r="G48" s="95">
        <v>0</v>
      </c>
      <c r="H48" s="95">
        <v>0</v>
      </c>
      <c r="I48" s="95">
        <v>0</v>
      </c>
      <c r="J48" s="102">
        <v>0</v>
      </c>
      <c r="K48" s="102">
        <v>0</v>
      </c>
      <c r="L48" s="105"/>
      <c r="M48" s="102"/>
      <c r="N48" s="56"/>
      <c r="O48" s="56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15" ht="15.95" customHeight="1">
      <c r="A49" s="9" t="s">
        <v>166</v>
      </c>
      <c r="O49" s="6"/>
    </row>
    <row r="50" spans="1:15" ht="15.95" customHeight="1">
      <c r="A50" s="9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2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7" zoomScale="85" zoomScaleNormal="100" zoomScaleSheetLayoutView="85" workbookViewId="0">
      <selection activeCell="J54" sqref="J54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35" t="s">
        <v>0</v>
      </c>
      <c r="B1" s="35"/>
      <c r="C1" s="107" t="s">
        <v>263</v>
      </c>
      <c r="D1" s="43"/>
    </row>
    <row r="3" spans="1:14" ht="15" customHeight="1">
      <c r="A3" s="15" t="s">
        <v>167</v>
      </c>
      <c r="B3" s="15"/>
      <c r="C3" s="15"/>
      <c r="D3" s="15"/>
      <c r="E3" s="15"/>
      <c r="F3" s="15"/>
      <c r="I3" s="15"/>
      <c r="J3" s="15"/>
    </row>
    <row r="4" spans="1:14" ht="15" customHeight="1">
      <c r="A4" s="15"/>
      <c r="B4" s="15"/>
      <c r="C4" s="15"/>
      <c r="D4" s="15"/>
      <c r="E4" s="15"/>
      <c r="F4" s="15"/>
      <c r="I4" s="15"/>
      <c r="J4" s="15"/>
    </row>
    <row r="5" spans="1:14" ht="15" customHeight="1">
      <c r="A5" s="44"/>
      <c r="B5" s="44" t="s">
        <v>247</v>
      </c>
      <c r="C5" s="44"/>
      <c r="D5" s="44"/>
      <c r="H5" s="16"/>
      <c r="L5" s="16"/>
      <c r="N5" s="16" t="s">
        <v>168</v>
      </c>
    </row>
    <row r="6" spans="1:14" ht="15" customHeight="1">
      <c r="A6" s="45"/>
      <c r="B6" s="46"/>
      <c r="C6" s="46"/>
      <c r="D6" s="92"/>
      <c r="E6" s="138" t="s">
        <v>259</v>
      </c>
      <c r="F6" s="138"/>
      <c r="G6" s="138" t="s">
        <v>260</v>
      </c>
      <c r="H6" s="138"/>
      <c r="I6" s="139" t="s">
        <v>261</v>
      </c>
      <c r="J6" s="140"/>
      <c r="K6" s="138"/>
      <c r="L6" s="138"/>
      <c r="M6" s="138"/>
      <c r="N6" s="138"/>
    </row>
    <row r="7" spans="1:14" ht="15" customHeight="1">
      <c r="A7" s="19"/>
      <c r="B7" s="20"/>
      <c r="C7" s="20"/>
      <c r="D7" s="61"/>
      <c r="E7" s="38" t="s">
        <v>237</v>
      </c>
      <c r="F7" s="93" t="s">
        <v>246</v>
      </c>
      <c r="G7" s="38" t="s">
        <v>237</v>
      </c>
      <c r="H7" s="38" t="s">
        <v>246</v>
      </c>
      <c r="I7" s="38" t="s">
        <v>237</v>
      </c>
      <c r="J7" s="38" t="s">
        <v>246</v>
      </c>
      <c r="K7" s="38" t="s">
        <v>237</v>
      </c>
      <c r="L7" s="38" t="s">
        <v>246</v>
      </c>
      <c r="M7" s="38" t="s">
        <v>237</v>
      </c>
      <c r="N7" s="38" t="s">
        <v>246</v>
      </c>
    </row>
    <row r="8" spans="1:14" ht="18" customHeight="1">
      <c r="A8" s="118" t="s">
        <v>169</v>
      </c>
      <c r="B8" s="86" t="s">
        <v>170</v>
      </c>
      <c r="C8" s="87"/>
      <c r="D8" s="87"/>
      <c r="E8" s="88">
        <v>1</v>
      </c>
      <c r="F8" s="88">
        <v>1</v>
      </c>
      <c r="G8" s="88">
        <v>1</v>
      </c>
      <c r="H8" s="88">
        <v>1</v>
      </c>
      <c r="I8" s="88">
        <v>1</v>
      </c>
      <c r="J8" s="88">
        <v>1</v>
      </c>
      <c r="K8" s="88"/>
      <c r="L8" s="88"/>
      <c r="M8" s="88"/>
      <c r="N8" s="88"/>
    </row>
    <row r="9" spans="1:14" ht="18" customHeight="1">
      <c r="A9" s="118"/>
      <c r="B9" s="118" t="s">
        <v>171</v>
      </c>
      <c r="C9" s="55" t="s">
        <v>172</v>
      </c>
      <c r="D9" s="55"/>
      <c r="E9" s="88">
        <f>SUM(E10:E14)</f>
        <v>20</v>
      </c>
      <c r="F9" s="88">
        <f t="shared" ref="F9" si="0">SUM(F10:F14)</f>
        <v>20</v>
      </c>
      <c r="G9" s="88">
        <f t="shared" ref="G9:H9" si="1">SUM(G10:G14)</f>
        <v>9471</v>
      </c>
      <c r="H9" s="88">
        <f t="shared" si="1"/>
        <v>9471</v>
      </c>
      <c r="I9" s="88">
        <f t="shared" ref="I9:J9" si="2">SUM(I10:I14)</f>
        <v>10</v>
      </c>
      <c r="J9" s="88">
        <f t="shared" si="2"/>
        <v>10</v>
      </c>
      <c r="K9" s="106"/>
      <c r="L9" s="88"/>
      <c r="M9" s="88"/>
      <c r="N9" s="88"/>
    </row>
    <row r="10" spans="1:14" ht="18" customHeight="1">
      <c r="A10" s="118"/>
      <c r="B10" s="118"/>
      <c r="C10" s="55" t="s">
        <v>173</v>
      </c>
      <c r="D10" s="55"/>
      <c r="E10" s="88">
        <v>20</v>
      </c>
      <c r="F10" s="88">
        <v>20</v>
      </c>
      <c r="G10" s="88">
        <v>9471</v>
      </c>
      <c r="H10" s="88">
        <v>9471</v>
      </c>
      <c r="I10" s="88">
        <v>10</v>
      </c>
      <c r="J10" s="88">
        <v>10</v>
      </c>
      <c r="K10" s="88"/>
      <c r="L10" s="88"/>
      <c r="M10" s="88"/>
      <c r="N10" s="88"/>
    </row>
    <row r="11" spans="1:14" ht="18" customHeight="1">
      <c r="A11" s="118"/>
      <c r="B11" s="118"/>
      <c r="C11" s="55" t="s">
        <v>174</v>
      </c>
      <c r="D11" s="55"/>
      <c r="E11" s="88">
        <v>0</v>
      </c>
      <c r="F11" s="113">
        <v>0</v>
      </c>
      <c r="G11" s="88">
        <v>0</v>
      </c>
      <c r="H11" s="88">
        <v>0</v>
      </c>
      <c r="I11" s="88">
        <v>0</v>
      </c>
      <c r="J11" s="88">
        <v>0</v>
      </c>
      <c r="K11" s="88"/>
      <c r="L11" s="88"/>
      <c r="M11" s="88"/>
      <c r="N11" s="88"/>
    </row>
    <row r="12" spans="1:14" ht="18" customHeight="1">
      <c r="A12" s="118"/>
      <c r="B12" s="118"/>
      <c r="C12" s="55" t="s">
        <v>175</v>
      </c>
      <c r="D12" s="55"/>
      <c r="E12" s="88">
        <v>0</v>
      </c>
      <c r="F12" s="113">
        <v>0</v>
      </c>
      <c r="G12" s="88">
        <v>0</v>
      </c>
      <c r="H12" s="88">
        <v>0</v>
      </c>
      <c r="I12" s="88">
        <v>0</v>
      </c>
      <c r="J12" s="88">
        <v>0</v>
      </c>
      <c r="K12" s="88"/>
      <c r="L12" s="88"/>
      <c r="M12" s="88"/>
      <c r="N12" s="88"/>
    </row>
    <row r="13" spans="1:14" ht="18" customHeight="1">
      <c r="A13" s="118"/>
      <c r="B13" s="118"/>
      <c r="C13" s="55" t="s">
        <v>176</v>
      </c>
      <c r="D13" s="55"/>
      <c r="E13" s="88">
        <v>0</v>
      </c>
      <c r="F13" s="113">
        <v>0</v>
      </c>
      <c r="G13" s="88">
        <v>0</v>
      </c>
      <c r="H13" s="88">
        <v>0</v>
      </c>
      <c r="I13" s="88">
        <v>0</v>
      </c>
      <c r="J13" s="88">
        <v>0</v>
      </c>
      <c r="K13" s="88"/>
      <c r="L13" s="88"/>
      <c r="M13" s="88"/>
      <c r="N13" s="88"/>
    </row>
    <row r="14" spans="1:14" ht="18" customHeight="1">
      <c r="A14" s="118"/>
      <c r="B14" s="118"/>
      <c r="C14" s="55" t="s">
        <v>177</v>
      </c>
      <c r="D14" s="55"/>
      <c r="E14" s="88">
        <v>0</v>
      </c>
      <c r="F14" s="113">
        <v>0</v>
      </c>
      <c r="G14" s="88">
        <v>0</v>
      </c>
      <c r="H14" s="88">
        <v>0</v>
      </c>
      <c r="I14" s="88">
        <v>0</v>
      </c>
      <c r="J14" s="88">
        <v>0</v>
      </c>
      <c r="K14" s="88"/>
      <c r="L14" s="88"/>
      <c r="M14" s="88"/>
      <c r="N14" s="88"/>
    </row>
    <row r="15" spans="1:14" ht="18" customHeight="1">
      <c r="A15" s="135" t="s">
        <v>178</v>
      </c>
      <c r="B15" s="118" t="s">
        <v>179</v>
      </c>
      <c r="C15" s="55" t="s">
        <v>180</v>
      </c>
      <c r="D15" s="55"/>
      <c r="E15" s="95">
        <v>5137</v>
      </c>
      <c r="F15" s="98">
        <v>5988</v>
      </c>
      <c r="G15" s="95">
        <v>2479</v>
      </c>
      <c r="H15" s="98">
        <v>2143</v>
      </c>
      <c r="I15" s="95">
        <v>348</v>
      </c>
      <c r="J15" s="98">
        <v>360</v>
      </c>
      <c r="K15" s="95"/>
      <c r="L15" s="56"/>
      <c r="M15" s="56"/>
      <c r="N15" s="56"/>
    </row>
    <row r="16" spans="1:14" ht="18" customHeight="1">
      <c r="A16" s="118"/>
      <c r="B16" s="118"/>
      <c r="C16" s="55" t="s">
        <v>181</v>
      </c>
      <c r="D16" s="55"/>
      <c r="E16" s="95">
        <v>25</v>
      </c>
      <c r="F16" s="98">
        <v>25</v>
      </c>
      <c r="G16" s="95">
        <v>31779</v>
      </c>
      <c r="H16" s="98">
        <v>32161</v>
      </c>
      <c r="I16" s="95">
        <v>1691</v>
      </c>
      <c r="J16" s="98">
        <v>1730</v>
      </c>
      <c r="K16" s="95"/>
      <c r="L16" s="56"/>
      <c r="M16" s="56"/>
      <c r="N16" s="56"/>
    </row>
    <row r="17" spans="1:15" ht="18" customHeight="1">
      <c r="A17" s="118"/>
      <c r="B17" s="118"/>
      <c r="C17" s="55" t="s">
        <v>182</v>
      </c>
      <c r="D17" s="55"/>
      <c r="E17" s="95">
        <v>0</v>
      </c>
      <c r="F17" s="113">
        <v>0</v>
      </c>
      <c r="G17" s="95">
        <v>0</v>
      </c>
      <c r="H17" s="98">
        <v>0</v>
      </c>
      <c r="I17" s="95">
        <v>0</v>
      </c>
      <c r="J17" s="98">
        <v>0</v>
      </c>
      <c r="K17" s="95"/>
      <c r="L17" s="56"/>
      <c r="M17" s="56"/>
      <c r="N17" s="56"/>
    </row>
    <row r="18" spans="1:15" ht="18" customHeight="1">
      <c r="A18" s="118"/>
      <c r="B18" s="118"/>
      <c r="C18" s="55" t="s">
        <v>183</v>
      </c>
      <c r="D18" s="55"/>
      <c r="E18" s="95">
        <f>SUM(E15:E17)</f>
        <v>5162</v>
      </c>
      <c r="F18" s="98">
        <f>SUM(F15:F17)</f>
        <v>6013</v>
      </c>
      <c r="G18" s="95">
        <f t="shared" ref="G18:H18" si="3">SUM(G15:G17)</f>
        <v>34258</v>
      </c>
      <c r="H18" s="98">
        <f t="shared" si="3"/>
        <v>34304</v>
      </c>
      <c r="I18" s="95">
        <f t="shared" ref="I18:J18" si="4">SUM(I15:I17)</f>
        <v>2039</v>
      </c>
      <c r="J18" s="98">
        <f t="shared" si="4"/>
        <v>2090</v>
      </c>
      <c r="K18" s="95"/>
      <c r="L18" s="56"/>
      <c r="M18" s="56"/>
      <c r="N18" s="56"/>
    </row>
    <row r="19" spans="1:15" ht="18" customHeight="1">
      <c r="A19" s="118"/>
      <c r="B19" s="118" t="s">
        <v>184</v>
      </c>
      <c r="C19" s="55" t="s">
        <v>185</v>
      </c>
      <c r="D19" s="55"/>
      <c r="E19" s="95">
        <v>1990</v>
      </c>
      <c r="F19" s="98">
        <v>2148</v>
      </c>
      <c r="G19" s="95">
        <v>16638</v>
      </c>
      <c r="H19" s="98">
        <v>17179</v>
      </c>
      <c r="I19" s="95">
        <v>145</v>
      </c>
      <c r="J19" s="98">
        <v>172</v>
      </c>
      <c r="K19" s="95"/>
      <c r="L19" s="56"/>
      <c r="M19" s="56"/>
      <c r="N19" s="56"/>
    </row>
    <row r="20" spans="1:15" ht="18" customHeight="1">
      <c r="A20" s="118"/>
      <c r="B20" s="118"/>
      <c r="C20" s="55" t="s">
        <v>186</v>
      </c>
      <c r="D20" s="55"/>
      <c r="E20" s="95">
        <v>1598</v>
      </c>
      <c r="F20" s="98">
        <v>2355</v>
      </c>
      <c r="G20" s="95">
        <v>4762</v>
      </c>
      <c r="H20" s="98">
        <v>5037</v>
      </c>
      <c r="I20" s="95">
        <v>63</v>
      </c>
      <c r="J20" s="98">
        <v>75</v>
      </c>
      <c r="K20" s="95"/>
      <c r="L20" s="56"/>
      <c r="M20" s="56"/>
      <c r="N20" s="56"/>
    </row>
    <row r="21" spans="1:15" s="47" customFormat="1" ht="18" customHeight="1">
      <c r="A21" s="118"/>
      <c r="B21" s="118"/>
      <c r="C21" s="89" t="s">
        <v>187</v>
      </c>
      <c r="D21" s="89"/>
      <c r="E21" s="90">
        <v>0</v>
      </c>
      <c r="F21" s="114">
        <v>0</v>
      </c>
      <c r="G21" s="90">
        <v>4024</v>
      </c>
      <c r="H21" s="90">
        <v>3726</v>
      </c>
      <c r="I21" s="90">
        <v>0</v>
      </c>
      <c r="J21" s="90">
        <v>0</v>
      </c>
      <c r="K21" s="90"/>
      <c r="L21" s="90"/>
      <c r="M21" s="90"/>
      <c r="N21" s="90"/>
    </row>
    <row r="22" spans="1:15" ht="18" customHeight="1">
      <c r="A22" s="118"/>
      <c r="B22" s="118"/>
      <c r="C22" s="49" t="s">
        <v>188</v>
      </c>
      <c r="D22" s="49"/>
      <c r="E22" s="95">
        <f>SUM(E19:E21)</f>
        <v>3588</v>
      </c>
      <c r="F22" s="98">
        <f t="shared" ref="F22" si="5">SUM(F19:F21)</f>
        <v>4503</v>
      </c>
      <c r="G22" s="95">
        <f t="shared" ref="G22:H22" si="6">SUM(G19:G21)</f>
        <v>25424</v>
      </c>
      <c r="H22" s="98">
        <f t="shared" si="6"/>
        <v>25942</v>
      </c>
      <c r="I22" s="95">
        <f t="shared" ref="I22:J22" si="7">SUM(I19:I21)</f>
        <v>208</v>
      </c>
      <c r="J22" s="98">
        <f t="shared" si="7"/>
        <v>247</v>
      </c>
      <c r="K22" s="95"/>
      <c r="L22" s="56"/>
      <c r="M22" s="56"/>
      <c r="N22" s="56"/>
    </row>
    <row r="23" spans="1:15" ht="18" customHeight="1">
      <c r="A23" s="118"/>
      <c r="B23" s="118" t="s">
        <v>189</v>
      </c>
      <c r="C23" s="55" t="s">
        <v>190</v>
      </c>
      <c r="D23" s="55"/>
      <c r="E23" s="95">
        <v>20</v>
      </c>
      <c r="F23" s="98">
        <v>20</v>
      </c>
      <c r="G23" s="95">
        <v>9471</v>
      </c>
      <c r="H23" s="98">
        <v>9471</v>
      </c>
      <c r="I23" s="95">
        <v>10</v>
      </c>
      <c r="J23" s="98">
        <v>10</v>
      </c>
      <c r="K23" s="95"/>
      <c r="L23" s="56"/>
      <c r="M23" s="56"/>
      <c r="N23" s="56"/>
    </row>
    <row r="24" spans="1:15" ht="18" customHeight="1">
      <c r="A24" s="118"/>
      <c r="B24" s="118"/>
      <c r="C24" s="55" t="s">
        <v>191</v>
      </c>
      <c r="D24" s="55"/>
      <c r="E24" s="95">
        <v>1554</v>
      </c>
      <c r="F24" s="98">
        <v>1489</v>
      </c>
      <c r="G24" s="95">
        <v>-637</v>
      </c>
      <c r="H24" s="98">
        <v>-1109</v>
      </c>
      <c r="I24" s="95">
        <v>740</v>
      </c>
      <c r="J24" s="98">
        <v>740</v>
      </c>
      <c r="K24" s="95"/>
      <c r="L24" s="56"/>
      <c r="M24" s="56"/>
      <c r="N24" s="56"/>
    </row>
    <row r="25" spans="1:15" ht="18" customHeight="1">
      <c r="A25" s="118"/>
      <c r="B25" s="118"/>
      <c r="C25" s="55" t="s">
        <v>192</v>
      </c>
      <c r="D25" s="55"/>
      <c r="E25" s="95">
        <v>0</v>
      </c>
      <c r="F25" s="113">
        <v>0</v>
      </c>
      <c r="G25" s="95">
        <v>0</v>
      </c>
      <c r="H25" s="98">
        <v>0</v>
      </c>
      <c r="I25" s="95">
        <v>1081</v>
      </c>
      <c r="J25" s="98">
        <v>1093</v>
      </c>
      <c r="K25" s="95"/>
      <c r="L25" s="56"/>
      <c r="M25" s="56"/>
      <c r="N25" s="56"/>
    </row>
    <row r="26" spans="1:15" ht="18" customHeight="1">
      <c r="A26" s="118"/>
      <c r="B26" s="118"/>
      <c r="C26" s="55" t="s">
        <v>193</v>
      </c>
      <c r="D26" s="55"/>
      <c r="E26" s="95">
        <f>SUM(E23:E25)</f>
        <v>1574</v>
      </c>
      <c r="F26" s="98">
        <f t="shared" ref="F26" si="8">SUM(F23:F25)</f>
        <v>1509</v>
      </c>
      <c r="G26" s="95">
        <f t="shared" ref="G26:H26" si="9">SUM(G23:G25)</f>
        <v>8834</v>
      </c>
      <c r="H26" s="98">
        <f t="shared" si="9"/>
        <v>8362</v>
      </c>
      <c r="I26" s="95">
        <f t="shared" ref="I26:J26" si="10">SUM(I23:I25)</f>
        <v>1831</v>
      </c>
      <c r="J26" s="98">
        <f t="shared" si="10"/>
        <v>1843</v>
      </c>
      <c r="K26" s="95"/>
      <c r="L26" s="56"/>
      <c r="M26" s="56"/>
      <c r="N26" s="56"/>
    </row>
    <row r="27" spans="1:15" ht="18" customHeight="1">
      <c r="A27" s="118"/>
      <c r="B27" s="55" t="s">
        <v>194</v>
      </c>
      <c r="C27" s="55"/>
      <c r="D27" s="55"/>
      <c r="E27" s="95">
        <f>E22+E26</f>
        <v>5162</v>
      </c>
      <c r="F27" s="98">
        <f t="shared" ref="F27" si="11">F22+F26</f>
        <v>6012</v>
      </c>
      <c r="G27" s="95">
        <f t="shared" ref="G27:H27" si="12">G22+G26</f>
        <v>34258</v>
      </c>
      <c r="H27" s="98">
        <f t="shared" si="12"/>
        <v>34304</v>
      </c>
      <c r="I27" s="95">
        <f t="shared" ref="I27:J27" si="13">I22+I26</f>
        <v>2039</v>
      </c>
      <c r="J27" s="98">
        <f t="shared" si="13"/>
        <v>2090</v>
      </c>
      <c r="K27" s="95"/>
      <c r="L27" s="56"/>
      <c r="M27" s="56"/>
      <c r="N27" s="56"/>
    </row>
    <row r="28" spans="1:15" ht="18" customHeight="1">
      <c r="A28" s="118" t="s">
        <v>195</v>
      </c>
      <c r="B28" s="118" t="s">
        <v>196</v>
      </c>
      <c r="C28" s="55" t="s">
        <v>197</v>
      </c>
      <c r="D28" s="91" t="s">
        <v>40</v>
      </c>
      <c r="E28" s="95">
        <v>2818</v>
      </c>
      <c r="F28" s="98">
        <v>4600</v>
      </c>
      <c r="G28" s="95">
        <v>3662</v>
      </c>
      <c r="H28" s="98">
        <v>4275</v>
      </c>
      <c r="I28" s="95">
        <v>923</v>
      </c>
      <c r="J28" s="98">
        <v>1591</v>
      </c>
      <c r="K28" s="95"/>
      <c r="L28" s="56"/>
      <c r="M28" s="56"/>
      <c r="N28" s="56"/>
    </row>
    <row r="29" spans="1:15" ht="18" customHeight="1">
      <c r="A29" s="118"/>
      <c r="B29" s="118"/>
      <c r="C29" s="55" t="s">
        <v>198</v>
      </c>
      <c r="D29" s="91" t="s">
        <v>41</v>
      </c>
      <c r="E29" s="95">
        <v>2708</v>
      </c>
      <c r="F29" s="98">
        <v>4540</v>
      </c>
      <c r="G29" s="95">
        <v>2940</v>
      </c>
      <c r="H29" s="98">
        <v>2998</v>
      </c>
      <c r="I29" s="95">
        <v>901</v>
      </c>
      <c r="J29" s="98">
        <v>1577</v>
      </c>
      <c r="K29" s="95"/>
      <c r="L29" s="56"/>
      <c r="M29" s="56"/>
      <c r="N29" s="56"/>
    </row>
    <row r="30" spans="1:15" ht="18" customHeight="1">
      <c r="A30" s="118"/>
      <c r="B30" s="118"/>
      <c r="C30" s="55" t="s">
        <v>199</v>
      </c>
      <c r="D30" s="91" t="s">
        <v>200</v>
      </c>
      <c r="E30" s="95">
        <v>43</v>
      </c>
      <c r="F30" s="98">
        <v>42</v>
      </c>
      <c r="G30" s="95">
        <v>279</v>
      </c>
      <c r="H30" s="98">
        <v>312</v>
      </c>
      <c r="I30" s="95">
        <v>35</v>
      </c>
      <c r="J30" s="98">
        <v>32</v>
      </c>
      <c r="K30" s="95"/>
      <c r="L30" s="56"/>
      <c r="M30" s="56"/>
      <c r="N30" s="56"/>
    </row>
    <row r="31" spans="1:15" ht="18" customHeight="1">
      <c r="A31" s="118"/>
      <c r="B31" s="118"/>
      <c r="C31" s="49" t="s">
        <v>201</v>
      </c>
      <c r="D31" s="91" t="s">
        <v>202</v>
      </c>
      <c r="E31" s="95">
        <f t="shared" ref="E31:F31" si="14">E28-E29-E30</f>
        <v>67</v>
      </c>
      <c r="F31" s="98">
        <f t="shared" si="14"/>
        <v>18</v>
      </c>
      <c r="G31" s="95">
        <f t="shared" ref="G31:N31" si="15">G28-G29-G30</f>
        <v>443</v>
      </c>
      <c r="H31" s="98">
        <f t="shared" si="15"/>
        <v>965</v>
      </c>
      <c r="I31" s="95">
        <f t="shared" si="15"/>
        <v>-13</v>
      </c>
      <c r="J31" s="98">
        <f t="shared" si="15"/>
        <v>-18</v>
      </c>
      <c r="K31" s="95">
        <f t="shared" si="15"/>
        <v>0</v>
      </c>
      <c r="L31" s="56">
        <f t="shared" si="15"/>
        <v>0</v>
      </c>
      <c r="M31" s="56">
        <f t="shared" si="15"/>
        <v>0</v>
      </c>
      <c r="N31" s="56">
        <f t="shared" si="15"/>
        <v>0</v>
      </c>
      <c r="O31" s="7"/>
    </row>
    <row r="32" spans="1:15" ht="18" customHeight="1">
      <c r="A32" s="118"/>
      <c r="B32" s="118"/>
      <c r="C32" s="55" t="s">
        <v>203</v>
      </c>
      <c r="D32" s="91" t="s">
        <v>204</v>
      </c>
      <c r="E32" s="95">
        <v>0</v>
      </c>
      <c r="F32" s="98">
        <v>0</v>
      </c>
      <c r="G32" s="95">
        <v>116</v>
      </c>
      <c r="H32" s="98">
        <v>21</v>
      </c>
      <c r="I32" s="95">
        <v>1</v>
      </c>
      <c r="J32" s="98">
        <v>20</v>
      </c>
      <c r="K32" s="95"/>
      <c r="L32" s="56"/>
      <c r="M32" s="56"/>
      <c r="N32" s="56"/>
    </row>
    <row r="33" spans="1:14" ht="18" customHeight="1">
      <c r="A33" s="118"/>
      <c r="B33" s="118"/>
      <c r="C33" s="55" t="s">
        <v>205</v>
      </c>
      <c r="D33" s="91" t="s">
        <v>206</v>
      </c>
      <c r="E33" s="95">
        <v>2</v>
      </c>
      <c r="F33" s="98">
        <v>4</v>
      </c>
      <c r="G33" s="95">
        <v>86</v>
      </c>
      <c r="H33" s="98">
        <v>113</v>
      </c>
      <c r="I33" s="95">
        <v>1</v>
      </c>
      <c r="J33" s="98">
        <v>7</v>
      </c>
      <c r="K33" s="95"/>
      <c r="L33" s="56"/>
      <c r="M33" s="56"/>
      <c r="N33" s="56"/>
    </row>
    <row r="34" spans="1:14" ht="18" customHeight="1">
      <c r="A34" s="118"/>
      <c r="B34" s="118"/>
      <c r="C34" s="49" t="s">
        <v>207</v>
      </c>
      <c r="D34" s="91" t="s">
        <v>208</v>
      </c>
      <c r="E34" s="95">
        <f t="shared" ref="E34:F34" si="16">E31+E32-E33</f>
        <v>65</v>
      </c>
      <c r="F34" s="98">
        <f t="shared" si="16"/>
        <v>14</v>
      </c>
      <c r="G34" s="95">
        <f t="shared" ref="G34:N34" si="17">G31+G32-G33</f>
        <v>473</v>
      </c>
      <c r="H34" s="98">
        <f t="shared" si="17"/>
        <v>873</v>
      </c>
      <c r="I34" s="95">
        <f t="shared" si="17"/>
        <v>-13</v>
      </c>
      <c r="J34" s="98">
        <f t="shared" si="17"/>
        <v>-5</v>
      </c>
      <c r="K34" s="95">
        <f t="shared" si="17"/>
        <v>0</v>
      </c>
      <c r="L34" s="56">
        <f t="shared" si="17"/>
        <v>0</v>
      </c>
      <c r="M34" s="56">
        <f t="shared" si="17"/>
        <v>0</v>
      </c>
      <c r="N34" s="56">
        <f t="shared" si="17"/>
        <v>0</v>
      </c>
    </row>
    <row r="35" spans="1:14" ht="18" customHeight="1">
      <c r="A35" s="118"/>
      <c r="B35" s="118" t="s">
        <v>209</v>
      </c>
      <c r="C35" s="55" t="s">
        <v>210</v>
      </c>
      <c r="D35" s="91" t="s">
        <v>211</v>
      </c>
      <c r="E35" s="95">
        <v>0</v>
      </c>
      <c r="F35" s="110">
        <v>0</v>
      </c>
      <c r="G35" s="95">
        <v>0</v>
      </c>
      <c r="H35" s="98">
        <v>0</v>
      </c>
      <c r="I35" s="95">
        <v>0</v>
      </c>
      <c r="J35" s="98">
        <v>101</v>
      </c>
      <c r="K35" s="95"/>
      <c r="L35" s="56"/>
      <c r="M35" s="56"/>
      <c r="N35" s="56"/>
    </row>
    <row r="36" spans="1:14" ht="18" customHeight="1">
      <c r="A36" s="118"/>
      <c r="B36" s="118"/>
      <c r="C36" s="55" t="s">
        <v>212</v>
      </c>
      <c r="D36" s="91" t="s">
        <v>213</v>
      </c>
      <c r="E36" s="95">
        <v>0</v>
      </c>
      <c r="F36" s="110">
        <v>0</v>
      </c>
      <c r="G36" s="95">
        <v>0</v>
      </c>
      <c r="H36" s="98">
        <v>0</v>
      </c>
      <c r="I36" s="95">
        <v>0</v>
      </c>
      <c r="J36" s="98">
        <v>101</v>
      </c>
      <c r="K36" s="95"/>
      <c r="L36" s="56"/>
      <c r="M36" s="56"/>
      <c r="N36" s="56"/>
    </row>
    <row r="37" spans="1:14" ht="18" customHeight="1">
      <c r="A37" s="118"/>
      <c r="B37" s="118"/>
      <c r="C37" s="55" t="s">
        <v>214</v>
      </c>
      <c r="D37" s="91" t="s">
        <v>215</v>
      </c>
      <c r="E37" s="95">
        <f t="shared" ref="E37:F37" si="18">E34+E35-E36</f>
        <v>65</v>
      </c>
      <c r="F37" s="98">
        <f t="shared" si="18"/>
        <v>14</v>
      </c>
      <c r="G37" s="95">
        <f t="shared" ref="G37:N37" si="19">G34+G35-G36</f>
        <v>473</v>
      </c>
      <c r="H37" s="98">
        <f t="shared" si="19"/>
        <v>873</v>
      </c>
      <c r="I37" s="95">
        <f t="shared" si="19"/>
        <v>-13</v>
      </c>
      <c r="J37" s="98">
        <f t="shared" si="19"/>
        <v>-5</v>
      </c>
      <c r="K37" s="95">
        <f t="shared" si="19"/>
        <v>0</v>
      </c>
      <c r="L37" s="56">
        <f t="shared" si="19"/>
        <v>0</v>
      </c>
      <c r="M37" s="56">
        <f t="shared" si="19"/>
        <v>0</v>
      </c>
      <c r="N37" s="56">
        <f t="shared" si="19"/>
        <v>0</v>
      </c>
    </row>
    <row r="38" spans="1:14" ht="18" customHeight="1">
      <c r="A38" s="118"/>
      <c r="B38" s="118"/>
      <c r="C38" s="55" t="s">
        <v>216</v>
      </c>
      <c r="D38" s="91" t="s">
        <v>217</v>
      </c>
      <c r="E38" s="95">
        <v>0</v>
      </c>
      <c r="F38" s="98">
        <v>0</v>
      </c>
      <c r="G38" s="95">
        <v>0</v>
      </c>
      <c r="H38" s="98">
        <v>0</v>
      </c>
      <c r="I38" s="95">
        <v>0</v>
      </c>
      <c r="J38" s="98">
        <v>0</v>
      </c>
      <c r="K38" s="95"/>
      <c r="L38" s="56"/>
      <c r="M38" s="56"/>
      <c r="N38" s="56"/>
    </row>
    <row r="39" spans="1:14" ht="18" customHeight="1">
      <c r="A39" s="118"/>
      <c r="B39" s="118"/>
      <c r="C39" s="55" t="s">
        <v>218</v>
      </c>
      <c r="D39" s="91" t="s">
        <v>219</v>
      </c>
      <c r="E39" s="95">
        <v>0</v>
      </c>
      <c r="F39" s="98">
        <v>0</v>
      </c>
      <c r="G39" s="95">
        <v>0</v>
      </c>
      <c r="H39" s="98">
        <v>0</v>
      </c>
      <c r="I39" s="95">
        <v>0</v>
      </c>
      <c r="J39" s="98">
        <v>0</v>
      </c>
      <c r="K39" s="95"/>
      <c r="L39" s="56"/>
      <c r="M39" s="56"/>
      <c r="N39" s="56"/>
    </row>
    <row r="40" spans="1:14" ht="18" customHeight="1">
      <c r="A40" s="118"/>
      <c r="B40" s="118"/>
      <c r="C40" s="55" t="s">
        <v>220</v>
      </c>
      <c r="D40" s="91" t="s">
        <v>221</v>
      </c>
      <c r="E40" s="95">
        <v>0</v>
      </c>
      <c r="F40" s="98">
        <v>0</v>
      </c>
      <c r="G40" s="95">
        <v>0</v>
      </c>
      <c r="H40" s="98">
        <v>0</v>
      </c>
      <c r="I40" s="95">
        <v>0</v>
      </c>
      <c r="J40" s="98">
        <v>0</v>
      </c>
      <c r="K40" s="95"/>
      <c r="L40" s="56"/>
      <c r="M40" s="56"/>
      <c r="N40" s="56"/>
    </row>
    <row r="41" spans="1:14" ht="18" customHeight="1">
      <c r="A41" s="118"/>
      <c r="B41" s="118"/>
      <c r="C41" s="49" t="s">
        <v>222</v>
      </c>
      <c r="D41" s="91" t="s">
        <v>223</v>
      </c>
      <c r="E41" s="95">
        <f t="shared" ref="E41:F41" si="20">E34+E35-E36-E40</f>
        <v>65</v>
      </c>
      <c r="F41" s="98">
        <f t="shared" si="20"/>
        <v>14</v>
      </c>
      <c r="G41" s="95">
        <f t="shared" ref="G41:N41" si="21">G34+G35-G36-G40</f>
        <v>473</v>
      </c>
      <c r="H41" s="98">
        <f t="shared" si="21"/>
        <v>873</v>
      </c>
      <c r="I41" s="95">
        <f t="shared" si="21"/>
        <v>-13</v>
      </c>
      <c r="J41" s="98">
        <f t="shared" si="21"/>
        <v>-5</v>
      </c>
      <c r="K41" s="95">
        <f t="shared" si="21"/>
        <v>0</v>
      </c>
      <c r="L41" s="56">
        <f t="shared" si="21"/>
        <v>0</v>
      </c>
      <c r="M41" s="56">
        <f t="shared" si="21"/>
        <v>0</v>
      </c>
      <c r="N41" s="56">
        <f t="shared" si="21"/>
        <v>0</v>
      </c>
    </row>
    <row r="42" spans="1:14" ht="18" customHeight="1">
      <c r="A42" s="118"/>
      <c r="B42" s="118"/>
      <c r="C42" s="141" t="s">
        <v>224</v>
      </c>
      <c r="D42" s="141"/>
      <c r="E42" s="95">
        <f t="shared" ref="E42:F42" si="22">E37+E38-E39-E40</f>
        <v>65</v>
      </c>
      <c r="F42" s="98">
        <f t="shared" si="22"/>
        <v>14</v>
      </c>
      <c r="G42" s="95">
        <f t="shared" ref="G42:N42" si="23">G37+G38-G39-G40</f>
        <v>473</v>
      </c>
      <c r="H42" s="98">
        <f t="shared" si="23"/>
        <v>873</v>
      </c>
      <c r="I42" s="95">
        <f t="shared" si="23"/>
        <v>-13</v>
      </c>
      <c r="J42" s="98">
        <f t="shared" si="23"/>
        <v>-5</v>
      </c>
      <c r="K42" s="95">
        <f t="shared" si="23"/>
        <v>0</v>
      </c>
      <c r="L42" s="56">
        <f t="shared" si="23"/>
        <v>0</v>
      </c>
      <c r="M42" s="56">
        <f t="shared" si="23"/>
        <v>0</v>
      </c>
      <c r="N42" s="56">
        <f t="shared" si="23"/>
        <v>0</v>
      </c>
    </row>
    <row r="43" spans="1:14" ht="18" customHeight="1">
      <c r="A43" s="118"/>
      <c r="B43" s="118"/>
      <c r="C43" s="55" t="s">
        <v>225</v>
      </c>
      <c r="D43" s="91" t="s">
        <v>226</v>
      </c>
      <c r="E43" s="95">
        <v>1489</v>
      </c>
      <c r="F43" s="98">
        <v>1474</v>
      </c>
      <c r="G43" s="95">
        <v>-1109</v>
      </c>
      <c r="H43" s="98">
        <v>-1982</v>
      </c>
      <c r="I43" s="90">
        <v>1093</v>
      </c>
      <c r="J43" s="98">
        <v>1098</v>
      </c>
      <c r="K43" s="95"/>
      <c r="L43" s="56"/>
      <c r="M43" s="56"/>
      <c r="N43" s="56"/>
    </row>
    <row r="44" spans="1:14" ht="18" customHeight="1">
      <c r="A44" s="118"/>
      <c r="B44" s="118"/>
      <c r="C44" s="49" t="s">
        <v>227</v>
      </c>
      <c r="D44" s="68" t="s">
        <v>228</v>
      </c>
      <c r="E44" s="95">
        <v>1554</v>
      </c>
      <c r="F44" s="98">
        <f t="shared" ref="F44" si="24">F41+F43</f>
        <v>1488</v>
      </c>
      <c r="G44" s="95">
        <v>-636</v>
      </c>
      <c r="H44" s="98">
        <f t="shared" ref="H44" si="25">H41+H43</f>
        <v>-1109</v>
      </c>
      <c r="I44" s="90">
        <v>1080</v>
      </c>
      <c r="J44" s="98">
        <f t="shared" ref="J44" si="26">J41+J43</f>
        <v>1093</v>
      </c>
      <c r="K44" s="105">
        <f t="shared" ref="K44:N44" si="27">K41+K43</f>
        <v>0</v>
      </c>
      <c r="L44" s="56">
        <f t="shared" si="27"/>
        <v>0</v>
      </c>
      <c r="M44" s="56">
        <f t="shared" si="27"/>
        <v>0</v>
      </c>
      <c r="N44" s="56">
        <f t="shared" si="27"/>
        <v>0</v>
      </c>
    </row>
    <row r="45" spans="1:14" ht="14.1" customHeight="1">
      <c r="A45" s="9" t="s">
        <v>229</v>
      </c>
    </row>
    <row r="46" spans="1:14" ht="14.1" customHeight="1">
      <c r="A46" s="9" t="s">
        <v>230</v>
      </c>
    </row>
    <row r="47" spans="1:14">
      <c r="A47" s="48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6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1.普通会計予算(R3-4年度)</vt:lpstr>
      <vt:lpstr>2.公営企業会計予算(R3-4年度)</vt:lpstr>
      <vt:lpstr>3.(1)普通会計決算（R元-2年度)</vt:lpstr>
      <vt:lpstr>3.(2)財政指標等（H28‐R2年度）</vt:lpstr>
      <vt:lpstr>4.公営企業会計決算（R元-2年度）</vt:lpstr>
      <vt:lpstr>5.三セク決算（R元-2年度）</vt:lpstr>
      <vt:lpstr>'1.普通会計予算(R3-4年度)'!Print_Area</vt:lpstr>
      <vt:lpstr>'2.公営企業会計予算(R3-4年度)'!Print_Area</vt:lpstr>
      <vt:lpstr>'3.(1)普通会計決算（R元-2年度)'!Print_Area</vt:lpstr>
      <vt:lpstr>'3.(2)財政指標等（H28‐R2年度）'!Print_Area</vt:lpstr>
      <vt:lpstr>'4.公営企業会計決算（R元-2年度）'!Print_Area</vt:lpstr>
      <vt:lpstr>'5.三セク決算（R元-2年度）'!Print_Area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cp:lastPrinted>2022-08-26T01:46:38Z</cp:lastPrinted>
  <dcterms:modified xsi:type="dcterms:W3CDTF">2022-09-20T10:11:43Z</dcterms:modified>
</cp:coreProperties>
</file>