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6CB904C3-C624-490A-BD4B-7F0209785598}" xr6:coauthVersionLast="47" xr6:coauthVersionMax="47" xr10:uidLastSave="{00000000-0000-0000-0000-000000000000}"/>
  <bookViews>
    <workbookView xWindow="-120" yWindow="-120" windowWidth="29040" windowHeight="15840" tabRatio="809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5" l="1"/>
  <c r="F24" i="4" l="1"/>
  <c r="F41" i="2" l="1"/>
  <c r="F38" i="2"/>
  <c r="F24" i="6" l="1"/>
  <c r="G24" i="6" s="1"/>
  <c r="H24" i="6" s="1"/>
  <c r="G22" i="6" l="1"/>
  <c r="F22" i="6"/>
  <c r="H22" i="6"/>
  <c r="I9" i="2"/>
  <c r="F45" i="2"/>
  <c r="G28" i="2" s="1"/>
  <c r="F27" i="2"/>
  <c r="G27" i="2" s="1"/>
  <c r="E22" i="6"/>
  <c r="E19" i="6"/>
  <c r="E23" i="6" s="1"/>
  <c r="H45" i="5"/>
  <c r="G39" i="5"/>
  <c r="H27" i="5"/>
  <c r="F27" i="5"/>
  <c r="G19" i="5" s="1"/>
  <c r="F44" i="4"/>
  <c r="F39" i="4"/>
  <c r="F45" i="4" s="1"/>
  <c r="H27" i="2"/>
  <c r="H45" i="2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 s="1"/>
  <c r="G41" i="8" s="1"/>
  <c r="G44" i="8" s="1"/>
  <c r="F31" i="8"/>
  <c r="F34" i="8" s="1"/>
  <c r="E31" i="8"/>
  <c r="E34" i="8" s="1"/>
  <c r="O44" i="7"/>
  <c r="N44" i="7"/>
  <c r="M44" i="7"/>
  <c r="L44" i="7"/>
  <c r="K44" i="7"/>
  <c r="J44" i="7"/>
  <c r="J45" i="7" s="1"/>
  <c r="I44" i="7"/>
  <c r="H44" i="7"/>
  <c r="G44" i="7"/>
  <c r="F44" i="7"/>
  <c r="O39" i="7"/>
  <c r="O45" i="7" s="1"/>
  <c r="N39" i="7"/>
  <c r="M39" i="7"/>
  <c r="L39" i="7"/>
  <c r="K39" i="7"/>
  <c r="K45" i="7" s="1"/>
  <c r="J39" i="7"/>
  <c r="I39" i="7"/>
  <c r="H39" i="7"/>
  <c r="G39" i="7"/>
  <c r="G45" i="7" s="1"/>
  <c r="F39" i="7"/>
  <c r="O24" i="7"/>
  <c r="O27" i="7" s="1"/>
  <c r="N24" i="7"/>
  <c r="N27" i="7" s="1"/>
  <c r="M24" i="7"/>
  <c r="M27" i="7" s="1"/>
  <c r="L24" i="7"/>
  <c r="L27" i="7" s="1"/>
  <c r="K27" i="7"/>
  <c r="J24" i="7"/>
  <c r="J27" i="7" s="1"/>
  <c r="I24" i="7"/>
  <c r="I27" i="7" s="1"/>
  <c r="H24" i="7"/>
  <c r="H27" i="7" s="1"/>
  <c r="G24" i="7"/>
  <c r="G27" i="7" s="1"/>
  <c r="F24" i="7"/>
  <c r="F27" i="7" s="1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I20" i="6"/>
  <c r="H20" i="6"/>
  <c r="G20" i="6"/>
  <c r="F20" i="6"/>
  <c r="E20" i="6"/>
  <c r="I19" i="6"/>
  <c r="I21" i="6" s="1"/>
  <c r="H19" i="6"/>
  <c r="H23" i="6" s="1"/>
  <c r="H21" i="6"/>
  <c r="G19" i="6"/>
  <c r="G23" i="6" s="1"/>
  <c r="F19" i="6"/>
  <c r="F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O39" i="4"/>
  <c r="O44" i="4"/>
  <c r="N39" i="4"/>
  <c r="N45" i="4" s="1"/>
  <c r="N44" i="4"/>
  <c r="M39" i="4"/>
  <c r="M44" i="4"/>
  <c r="M45" i="4" s="1"/>
  <c r="L39" i="4"/>
  <c r="L45" i="4" s="1"/>
  <c r="L44" i="4"/>
  <c r="K39" i="4"/>
  <c r="K45" i="4" s="1"/>
  <c r="K44" i="4"/>
  <c r="J39" i="4"/>
  <c r="J44" i="4"/>
  <c r="I39" i="4"/>
  <c r="I44" i="4"/>
  <c r="I45" i="4" s="1"/>
  <c r="H39" i="4"/>
  <c r="H44" i="4"/>
  <c r="G39" i="4"/>
  <c r="G44" i="4"/>
  <c r="O24" i="4"/>
  <c r="O27" i="4" s="1"/>
  <c r="N24" i="4"/>
  <c r="N27" i="4" s="1"/>
  <c r="M24" i="4"/>
  <c r="M27" i="4" s="1"/>
  <c r="L24" i="4"/>
  <c r="L27" i="4" s="1"/>
  <c r="K24" i="4"/>
  <c r="K27" i="4" s="1"/>
  <c r="J24" i="4"/>
  <c r="J27" i="4" s="1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 s="1"/>
  <c r="G16" i="4"/>
  <c r="G15" i="4"/>
  <c r="G14" i="4"/>
  <c r="F27" i="4"/>
  <c r="F16" i="4"/>
  <c r="F15" i="4"/>
  <c r="F14" i="4"/>
  <c r="E21" i="6"/>
  <c r="J37" i="8"/>
  <c r="J42" i="8" s="1"/>
  <c r="G29" i="2"/>
  <c r="H45" i="4" l="1"/>
  <c r="O45" i="4"/>
  <c r="F23" i="6"/>
  <c r="M45" i="7"/>
  <c r="G41" i="2"/>
  <c r="J45" i="4"/>
  <c r="G45" i="4"/>
  <c r="G32" i="5"/>
  <c r="G42" i="5"/>
  <c r="G45" i="5"/>
  <c r="G41" i="5"/>
  <c r="I45" i="5"/>
  <c r="G40" i="5"/>
  <c r="G35" i="5"/>
  <c r="G37" i="5"/>
  <c r="G44" i="5"/>
  <c r="G33" i="5"/>
  <c r="G30" i="5"/>
  <c r="G38" i="5"/>
  <c r="G29" i="5"/>
  <c r="G34" i="5"/>
  <c r="G31" i="5"/>
  <c r="G28" i="5"/>
  <c r="G43" i="5"/>
  <c r="G36" i="5"/>
  <c r="G45" i="2"/>
  <c r="G9" i="2"/>
  <c r="G16" i="2"/>
  <c r="G18" i="2"/>
  <c r="G14" i="2"/>
  <c r="G21" i="2"/>
  <c r="G37" i="8"/>
  <c r="G42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H45" i="7"/>
  <c r="G26" i="2"/>
  <c r="G32" i="2"/>
  <c r="G13" i="2"/>
  <c r="G40" i="2"/>
  <c r="I45" i="7"/>
  <c r="G20" i="2"/>
  <c r="G17" i="2"/>
  <c r="G10" i="2"/>
  <c r="G31" i="2"/>
  <c r="N45" i="7"/>
  <c r="I23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<sst xmlns="http://schemas.openxmlformats.org/spreadsheetml/2006/main" count="444" uniqueCount="263">
  <si>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</si>
  <si>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</si>
  <si>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</si>
  <si>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</si>
  <si>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</si>
  <si>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</si>
  <si>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</si>
  <si>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</si>
  <si>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</si>
  <si>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</si>
  <si>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</si>
  <si>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</si>
  <si>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</si>
  <si>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</si>
  <si>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</si>
  <si>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</si>
  <si>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</si>
  <si>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</si>
  <si>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</si>
  <si>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</si>
  <si>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</si>
  <si>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</si>
  <si>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</si>
  <si>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</si>
  <si>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</si>
  <si>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</si>
  <si>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</si>
  <si>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</si>
  <si>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</si>
  <si>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</si>
  <si>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</si>
  <si>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</si>
  <si>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</si>
  <si>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</si>
  <si>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</si>
  <si>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</si>
  <si>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</si>
  <si>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</si>
  <si>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</si>
  <si>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</si>
  <si>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</si>
  <si>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</si>
  <si>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</si>
  <si>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</si>
  <si>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</si>
  <si>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</si>
  <si>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</si>
  <si>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</si>
  <si>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</si>
  <si>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</si>
  <si>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</si>
  <si>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</si>
  <si>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</si>
  <si>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</si>
  <si>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</si>
  <si>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</si>
  <si>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</si>
  <si>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</si>
  <si>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</si>
  <si>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</si>
  <si>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</si>
  <si>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</si>
  <si>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</si>
  <si>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</si>
  <si>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</si>
  <si>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</si>
  <si>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</si>
  <si>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</si>
  <si>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</si>
  <si>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</si>
  <si>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</si>
  <si>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</si>
  <si>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</si>
  <si>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</si>
  <si>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</si>
  <si>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</si>
  <si>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</si>
  <si>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</si>
  <si>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</si>
  <si>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</si>
  <si>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</si>
  <si>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</si>
  <si>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</si>
  <si>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</si>
  <si>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</si>
  <si>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</si>
  <si>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</si>
  <si>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</si>
  <si>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</si>
  <si>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</si>
  <si>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</si>
  <si>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</si>
  <si>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</si>
  <si>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</si>
  <si>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</si>
  <si>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</si>
  <si>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</si>
  <si>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</si>
  <si>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</si>
  <si>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</si>
  <si>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</si>
  <si>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</si>
  <si>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</si>
  <si>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</si>
  <si>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</si>
  <si>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</si>
  <si>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</si>
  <si>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</si>
  <si>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</si>
  <si>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</si>
  <si>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</si>
  <si>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</si>
  <si>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</si>
  <si>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</si>
  <si>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</si>
  <si>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</si>
  <si>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</si>
  <si>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</si>
  <si>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</si>
  <si>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</si>
  <si>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</si>
  <si>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</si>
  <si>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</si>
  <si>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</si>
  <si>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</si>
  <si>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</si>
  <si>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</si>
  <si>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</si>
  <si>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</si>
  <si>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</si>
  <si>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</si>
  <si>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</si>
  <si>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</si>
  <si>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</si>
  <si>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</si>
  <si>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</si>
  <si>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</si>
  <si>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</si>
  <si>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</si>
  <si>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</si>
  <si>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</si>
  <si>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</si>
  <si>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</si>
  <si>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</si>
  <si>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</si>
  <si>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</si>
  <si>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</si>
  <si>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</si>
  <si>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</si>
  <si>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</si>
  <si>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</si>
  <si>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</si>
  <si>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</si>
  <si>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</si>
  <si>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</si>
  <si>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</si>
  <si>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</si>
  <si>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</si>
  <si>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</si>
  <si>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</si>
  <si>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</si>
  <si>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</si>
  <si>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</si>
  <si>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</si>
  <si>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</si>
  <si>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</si>
  <si>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</si>
  <si>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</si>
  <si>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</si>
  <si>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</si>
  <si>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</si>
  <si>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</si>
  <si>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</si>
  <si>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</si>
  <si>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</si>
  <si>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</si>
  <si>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</si>
  <si>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</si>
  <si>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</si>
  <si>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</si>
  <si>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</si>
  <si>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</si>
  <si>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</si>
  <si>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</si>
  <si>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</si>
  <si>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</si>
  <si>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</si>
  <si>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</si>
  <si>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</si>
  <si>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</si>
  <si>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</si>
  <si>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</si>
  <si>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</si>
  <si>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</si>
  <si>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</si>
  <si>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</si>
  <si>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</si>
  <si>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</si>
  <si>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</si>
  <si>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</si>
  <si>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</si>
  <si>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</si>
  <si>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</si>
  <si>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</si>
  <si>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</si>
  <si>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</si>
  <si>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</si>
  <si>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</si>
  <si>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</si>
  <si>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</si>
  <si>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</si>
  <si>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</si>
  <si>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</si>
  <si>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</si>
  <si>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</si>
  <si>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</si>
  <si>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</si>
  <si>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</si>
  <si>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</si>
  <si>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</si>
  <si>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</si>
  <si>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</si>
  <si>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</si>
  <si>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</si>
  <si>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</si>
  <si>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</si>
  <si>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</si>
  <si>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</si>
  <si>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</si>
  <si>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</si>
  <si>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</si>
  <si>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</si>
  <si>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</si>
  <si>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</si>
  <si>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</si>
  <si>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</si>
  <si>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</si>
  <si>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</si>
  <si>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</si>
  <si>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</si>
  <si>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</si>
  <si>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</si>
  <si>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</si>
  <si>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</si>
  <si>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</si>
  <si>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</si>
  <si>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</si>
  <si>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</si>
  <si>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</si>
  <si>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</si>
  <si>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</si>
  <si>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滋賀県</t>
    <rPh sb="0" eb="3">
      <t>シガケン</t>
    </rPh>
    <phoneticPr fontId="9"/>
  </si>
  <si>
    <t>モーターボート競走事業</t>
    <rPh sb="7" eb="9">
      <t>キョウソウ</t>
    </rPh>
    <rPh sb="9" eb="11">
      <t>ジギョウ</t>
    </rPh>
    <phoneticPr fontId="9"/>
  </si>
  <si>
    <t>琵琶湖流域下水道事業</t>
    <rPh sb="0" eb="3">
      <t>ビワコ</t>
    </rPh>
    <rPh sb="3" eb="5">
      <t>リュウイキ</t>
    </rPh>
    <rPh sb="5" eb="8">
      <t>ゲスイドウ</t>
    </rPh>
    <rPh sb="8" eb="10">
      <t>ジギョウ</t>
    </rPh>
    <phoneticPr fontId="9"/>
  </si>
  <si>
    <t>病院事業</t>
    <rPh sb="0" eb="2">
      <t>ビョウイン</t>
    </rPh>
    <rPh sb="2" eb="4">
      <t>ジギョウ</t>
    </rPh>
    <phoneticPr fontId="14"/>
  </si>
  <si>
    <t>工業用水道事業</t>
    <rPh sb="0" eb="3">
      <t>コウギョウヨウ</t>
    </rPh>
    <rPh sb="3" eb="5">
      <t>スイドウ</t>
    </rPh>
    <rPh sb="5" eb="7">
      <t>ジギョウ</t>
    </rPh>
    <phoneticPr fontId="14"/>
  </si>
  <si>
    <t>水道用水供給事業</t>
    <rPh sb="0" eb="2">
      <t>スイドウ</t>
    </rPh>
    <rPh sb="2" eb="4">
      <t>ヨウスイ</t>
    </rPh>
    <rPh sb="4" eb="6">
      <t>キョウキュウ</t>
    </rPh>
    <rPh sb="6" eb="8">
      <t>ジギョウ</t>
    </rPh>
    <phoneticPr fontId="14"/>
  </si>
  <si>
    <t>滋賀県</t>
    <rPh sb="0" eb="3">
      <t>シガケン</t>
    </rPh>
    <phoneticPr fontId="16"/>
  </si>
  <si>
    <t xml:space="preserve">        －</t>
  </si>
  <si>
    <t>モーターボート競走事業</t>
    <rPh sb="7" eb="9">
      <t>キョウソウ</t>
    </rPh>
    <rPh sb="9" eb="11">
      <t>ジギョウ</t>
    </rPh>
    <phoneticPr fontId="14"/>
  </si>
  <si>
    <t>琵琶湖流域下水道事業</t>
    <rPh sb="0" eb="10">
      <t>ビワコリュウイキゲスイドウジギョウ</t>
    </rPh>
    <phoneticPr fontId="14"/>
  </si>
  <si>
    <t>道路公社</t>
    <rPh sb="0" eb="2">
      <t>ドウロ</t>
    </rPh>
    <rPh sb="2" eb="4">
      <t>コウシャ</t>
    </rPh>
    <phoneticPr fontId="14"/>
  </si>
  <si>
    <t>土地開発公社</t>
    <rPh sb="0" eb="2">
      <t>トチ</t>
    </rPh>
    <rPh sb="2" eb="4">
      <t>カイハツ</t>
    </rPh>
    <rPh sb="4" eb="6">
      <t>コウシャ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</si>
</sst>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9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Font="1" applyBorder="1" applyAlignment="1">
      <alignment horizontal="center" vertical="center"/>
    </xf>
    <xf numFmtId="177" fontId="0" fillId="0" borderId="10" xfId="1" applyNumberFormat="1" applyFon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textRotation="255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5" sqref="E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22" t="s">
        <v>251</v>
      </c>
      <c r="F1" s="1"/>
    </row>
    <row r="3" spans="1:11" ht="14.25">
      <c r="A3" s="11" t="s">
        <v>92</v>
      </c>
    </row>
    <row r="5" spans="1:11">
      <c r="A5" s="18" t="s">
        <v>231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2"/>
      <c r="F7" s="51" t="s">
        <v>232</v>
      </c>
      <c r="G7" s="51"/>
      <c r="H7" s="51" t="s">
        <v>233</v>
      </c>
      <c r="I7" s="52" t="s">
        <v>21</v>
      </c>
    </row>
    <row r="8" spans="1:11" ht="17.100000000000001" customHeight="1">
      <c r="A8" s="19"/>
      <c r="B8" s="20"/>
      <c r="C8" s="20"/>
      <c r="D8" s="20"/>
      <c r="E8" s="63"/>
      <c r="F8" s="54" t="s">
        <v>90</v>
      </c>
      <c r="G8" s="54" t="s">
        <v>2</v>
      </c>
      <c r="H8" s="69" t="s">
        <v>249</v>
      </c>
      <c r="I8" s="55"/>
    </row>
    <row r="9" spans="1:11" ht="18" customHeight="1">
      <c r="A9" s="98" t="s">
        <v>87</v>
      </c>
      <c r="B9" s="98" t="s">
        <v>89</v>
      </c>
      <c r="C9" s="64" t="s">
        <v>3</v>
      </c>
      <c r="D9" s="56"/>
      <c r="E9" s="56"/>
      <c r="F9" s="57">
        <v>212773</v>
      </c>
      <c r="G9" s="58">
        <f>F9/$F$27*100</f>
        <v>34.126730812104341</v>
      </c>
      <c r="H9" s="57">
        <v>197413</v>
      </c>
      <c r="I9" s="58">
        <f>(F9/H9-1)*100</f>
        <v>7.7806426121886707</v>
      </c>
      <c r="K9" s="26"/>
    </row>
    <row r="10" spans="1:11" ht="18" customHeight="1">
      <c r="A10" s="98"/>
      <c r="B10" s="98"/>
      <c r="C10" s="66"/>
      <c r="D10" s="68" t="s">
        <v>22</v>
      </c>
      <c r="E10" s="56"/>
      <c r="F10" s="57">
        <v>62248</v>
      </c>
      <c r="G10" s="58">
        <f t="shared" ref="G10:G26" si="0">F10/$F$27*100</f>
        <v>9.9839770064428794</v>
      </c>
      <c r="H10" s="57">
        <v>57690</v>
      </c>
      <c r="I10" s="58">
        <f t="shared" ref="I10:I27" si="1">(F10/H10-1)*100</f>
        <v>7.900849367308016</v>
      </c>
    </row>
    <row r="11" spans="1:11" ht="18" customHeight="1">
      <c r="A11" s="98"/>
      <c r="B11" s="98"/>
      <c r="C11" s="66"/>
      <c r="D11" s="66"/>
      <c r="E11" s="50" t="s">
        <v>23</v>
      </c>
      <c r="F11" s="57">
        <v>51025</v>
      </c>
      <c r="G11" s="58">
        <f t="shared" si="0"/>
        <v>8.1839163788996903</v>
      </c>
      <c r="H11" s="57">
        <v>48212</v>
      </c>
      <c r="I11" s="58">
        <f t="shared" si="1"/>
        <v>5.8346469758566277</v>
      </c>
    </row>
    <row r="12" spans="1:11" ht="18" customHeight="1">
      <c r="A12" s="98"/>
      <c r="B12" s="98"/>
      <c r="C12" s="66"/>
      <c r="D12" s="66"/>
      <c r="E12" s="50" t="s">
        <v>24</v>
      </c>
      <c r="F12" s="57">
        <v>3082</v>
      </c>
      <c r="G12" s="58">
        <f t="shared" si="0"/>
        <v>0.49432298441487199</v>
      </c>
      <c r="H12" s="57">
        <v>1887</v>
      </c>
      <c r="I12" s="58">
        <f t="shared" si="1"/>
        <v>63.328033916269199</v>
      </c>
    </row>
    <row r="13" spans="1:11" ht="18" customHeight="1">
      <c r="A13" s="98"/>
      <c r="B13" s="98"/>
      <c r="C13" s="66"/>
      <c r="D13" s="67"/>
      <c r="E13" s="50" t="s">
        <v>25</v>
      </c>
      <c r="F13" s="57">
        <v>321</v>
      </c>
      <c r="G13" s="58">
        <f t="shared" si="0"/>
        <v>5.1485294612970127E-2</v>
      </c>
      <c r="H13" s="57">
        <v>365</v>
      </c>
      <c r="I13" s="58">
        <f t="shared" si="1"/>
        <v>-12.05479452054794</v>
      </c>
    </row>
    <row r="14" spans="1:11" ht="18" customHeight="1">
      <c r="A14" s="98"/>
      <c r="B14" s="98"/>
      <c r="C14" s="66"/>
      <c r="D14" s="64" t="s">
        <v>26</v>
      </c>
      <c r="E14" s="56"/>
      <c r="F14" s="57">
        <v>50422</v>
      </c>
      <c r="G14" s="58">
        <f t="shared" si="0"/>
        <v>8.087201012383737</v>
      </c>
      <c r="H14" s="57">
        <v>39249</v>
      </c>
      <c r="I14" s="58">
        <f t="shared" si="1"/>
        <v>28.466967311269077</v>
      </c>
    </row>
    <row r="15" spans="1:11" ht="18" customHeight="1">
      <c r="A15" s="98"/>
      <c r="B15" s="98"/>
      <c r="C15" s="66"/>
      <c r="D15" s="66"/>
      <c r="E15" s="50" t="s">
        <v>27</v>
      </c>
      <c r="F15" s="57">
        <v>1783</v>
      </c>
      <c r="G15" s="58">
        <f t="shared" si="0"/>
        <v>0.285975951074535</v>
      </c>
      <c r="H15" s="57">
        <v>1285</v>
      </c>
      <c r="I15" s="58">
        <f t="shared" si="1"/>
        <v>38.754863813229569</v>
      </c>
    </row>
    <row r="16" spans="1:11" ht="18" customHeight="1">
      <c r="A16" s="98"/>
      <c r="B16" s="98"/>
      <c r="C16" s="66"/>
      <c r="D16" s="67"/>
      <c r="E16" s="50" t="s">
        <v>28</v>
      </c>
      <c r="F16" s="57">
        <v>48639</v>
      </c>
      <c r="G16" s="58">
        <f t="shared" si="0"/>
        <v>7.8012250613092027</v>
      </c>
      <c r="H16" s="57">
        <v>37964</v>
      </c>
      <c r="I16" s="58">
        <f t="shared" si="1"/>
        <v>28.118744073332635</v>
      </c>
      <c r="K16" s="27"/>
    </row>
    <row r="17" spans="1:26" ht="18" customHeight="1">
      <c r="A17" s="98"/>
      <c r="B17" s="98"/>
      <c r="C17" s="66"/>
      <c r="D17" s="99" t="s">
        <v>29</v>
      </c>
      <c r="E17" s="100"/>
      <c r="F17" s="57">
        <v>24986</v>
      </c>
      <c r="G17" s="58">
        <f t="shared" si="0"/>
        <v>4.0075126828650207</v>
      </c>
      <c r="H17" s="57">
        <v>26606</v>
      </c>
      <c r="I17" s="58">
        <f t="shared" si="1"/>
        <v>-6.0888521386153531</v>
      </c>
    </row>
    <row r="18" spans="1:26" ht="18" customHeight="1">
      <c r="A18" s="98"/>
      <c r="B18" s="98"/>
      <c r="C18" s="66"/>
      <c r="D18" s="99" t="s">
        <v>93</v>
      </c>
      <c r="E18" s="101"/>
      <c r="F18" s="57">
        <v>3658</v>
      </c>
      <c r="G18" s="58">
        <f t="shared" si="0"/>
        <v>0.5867078121316035</v>
      </c>
      <c r="H18" s="57">
        <v>4301</v>
      </c>
      <c r="I18" s="58">
        <f t="shared" si="1"/>
        <v>-14.950011625203441</v>
      </c>
    </row>
    <row r="19" spans="1:26" ht="18" customHeight="1">
      <c r="A19" s="98"/>
      <c r="B19" s="98"/>
      <c r="C19" s="65"/>
      <c r="D19" s="99" t="s">
        <v>94</v>
      </c>
      <c r="E19" s="101"/>
      <c r="F19" s="59">
        <v>0</v>
      </c>
      <c r="G19" s="58">
        <f t="shared" si="0"/>
        <v>0</v>
      </c>
      <c r="H19" s="57">
        <v>0</v>
      </c>
      <c r="I19" s="58">
        <v>0</v>
      </c>
      <c r="Z19" s="2" t="s">
        <v>95</v>
      </c>
    </row>
    <row r="20" spans="1:26" ht="18" customHeight="1">
      <c r="A20" s="98"/>
      <c r="B20" s="98"/>
      <c r="C20" s="56" t="s">
        <v>4</v>
      </c>
      <c r="D20" s="56"/>
      <c r="E20" s="56"/>
      <c r="F20" s="57">
        <v>26074</v>
      </c>
      <c r="G20" s="58">
        <f t="shared" si="0"/>
        <v>4.1820173574410688</v>
      </c>
      <c r="H20" s="57">
        <v>16927</v>
      </c>
      <c r="I20" s="58">
        <f t="shared" si="1"/>
        <v>54.037927571335743</v>
      </c>
    </row>
    <row r="21" spans="1:26" ht="18" customHeight="1">
      <c r="A21" s="98"/>
      <c r="B21" s="98"/>
      <c r="C21" s="56" t="s">
        <v>5</v>
      </c>
      <c r="D21" s="56"/>
      <c r="E21" s="56"/>
      <c r="F21" s="57">
        <v>131000</v>
      </c>
      <c r="G21" s="58">
        <f t="shared" si="0"/>
        <v>21.011132692520519</v>
      </c>
      <c r="H21" s="57">
        <v>122000</v>
      </c>
      <c r="I21" s="58">
        <f t="shared" si="1"/>
        <v>7.3770491803278659</v>
      </c>
    </row>
    <row r="22" spans="1:26" ht="18" customHeight="1">
      <c r="A22" s="98"/>
      <c r="B22" s="98"/>
      <c r="C22" s="56" t="s">
        <v>30</v>
      </c>
      <c r="D22" s="56"/>
      <c r="E22" s="56"/>
      <c r="F22" s="57">
        <v>7754</v>
      </c>
      <c r="G22" s="58">
        <f t="shared" si="0"/>
        <v>1.2436665870061381</v>
      </c>
      <c r="H22" s="57">
        <v>7774</v>
      </c>
      <c r="I22" s="58">
        <f t="shared" si="1"/>
        <v>-0.25726781579624713</v>
      </c>
    </row>
    <row r="23" spans="1:26" ht="18" customHeight="1">
      <c r="A23" s="98"/>
      <c r="B23" s="98"/>
      <c r="C23" s="56" t="s">
        <v>6</v>
      </c>
      <c r="D23" s="56"/>
      <c r="E23" s="56"/>
      <c r="F23" s="57">
        <v>109635</v>
      </c>
      <c r="G23" s="58">
        <f t="shared" si="0"/>
        <v>17.584393379728908</v>
      </c>
      <c r="H23" s="57">
        <v>97771</v>
      </c>
      <c r="I23" s="58">
        <f t="shared" si="1"/>
        <v>12.13447750355423</v>
      </c>
    </row>
    <row r="24" spans="1:26" ht="18" customHeight="1">
      <c r="A24" s="98"/>
      <c r="B24" s="98"/>
      <c r="C24" s="56" t="s">
        <v>31</v>
      </c>
      <c r="D24" s="56"/>
      <c r="E24" s="56"/>
      <c r="F24" s="57">
        <v>2636</v>
      </c>
      <c r="G24" s="58">
        <f t="shared" si="0"/>
        <v>0.42278889906476402</v>
      </c>
      <c r="H24" s="57">
        <v>2862</v>
      </c>
      <c r="I24" s="58">
        <f t="shared" si="1"/>
        <v>-7.8965758211041237</v>
      </c>
    </row>
    <row r="25" spans="1:26" ht="18" customHeight="1">
      <c r="A25" s="98"/>
      <c r="B25" s="98"/>
      <c r="C25" s="56" t="s">
        <v>7</v>
      </c>
      <c r="D25" s="56"/>
      <c r="E25" s="56"/>
      <c r="F25" s="57">
        <v>59422</v>
      </c>
      <c r="G25" s="58">
        <f t="shared" si="0"/>
        <v>9.5307139454576646</v>
      </c>
      <c r="H25" s="57">
        <v>95072</v>
      </c>
      <c r="I25" s="58">
        <f t="shared" si="1"/>
        <v>-37.497896331201616</v>
      </c>
    </row>
    <row r="26" spans="1:26" ht="18" customHeight="1">
      <c r="A26" s="98"/>
      <c r="B26" s="98"/>
      <c r="C26" s="56" t="s">
        <v>8</v>
      </c>
      <c r="D26" s="56"/>
      <c r="E26" s="56"/>
      <c r="F26" s="57">
        <v>74185</v>
      </c>
      <c r="G26" s="58">
        <f t="shared" si="0"/>
        <v>11.8985563266766</v>
      </c>
      <c r="H26" s="57">
        <v>104094</v>
      </c>
      <c r="I26" s="58">
        <f t="shared" si="1"/>
        <v>-28.732683920302804</v>
      </c>
    </row>
    <row r="27" spans="1:26" ht="18" customHeight="1">
      <c r="A27" s="98"/>
      <c r="B27" s="98"/>
      <c r="C27" s="56" t="s">
        <v>9</v>
      </c>
      <c r="D27" s="56"/>
      <c r="E27" s="56"/>
      <c r="F27" s="57">
        <f>SUM(F9,F20:F26)</f>
        <v>623479</v>
      </c>
      <c r="G27" s="58">
        <f>F27/$F$27*100</f>
        <v>100</v>
      </c>
      <c r="H27" s="57">
        <f>SUM(H9,H20:H26)</f>
        <v>643913</v>
      </c>
      <c r="I27" s="58">
        <f t="shared" si="1"/>
        <v>-3.1734100724787329</v>
      </c>
    </row>
    <row r="28" spans="1:26" ht="18" customHeight="1">
      <c r="A28" s="98"/>
      <c r="B28" s="98" t="s">
        <v>88</v>
      </c>
      <c r="C28" s="64" t="s">
        <v>10</v>
      </c>
      <c r="D28" s="56"/>
      <c r="E28" s="56"/>
      <c r="F28" s="57">
        <v>260287</v>
      </c>
      <c r="G28" s="58">
        <f>F28/$F$45*100</f>
        <v>41.747516756779298</v>
      </c>
      <c r="H28" s="57">
        <v>262058</v>
      </c>
      <c r="I28" s="58">
        <f>(F28/H28-1)*100</f>
        <v>-0.67580459287638339</v>
      </c>
    </row>
    <row r="29" spans="1:26" ht="18" customHeight="1">
      <c r="A29" s="98"/>
      <c r="B29" s="98"/>
      <c r="C29" s="66"/>
      <c r="D29" s="56" t="s">
        <v>11</v>
      </c>
      <c r="E29" s="56"/>
      <c r="F29" s="57">
        <v>167906</v>
      </c>
      <c r="G29" s="58">
        <f t="shared" ref="G29:G44" si="2">F29/$F$45*100</f>
        <v>26.930498060079007</v>
      </c>
      <c r="H29" s="57">
        <v>170505</v>
      </c>
      <c r="I29" s="58">
        <f t="shared" ref="I29:I45" si="3">(F29/H29-1)*100</f>
        <v>-1.5242954752060056</v>
      </c>
    </row>
    <row r="30" spans="1:26" ht="18" customHeight="1">
      <c r="A30" s="98"/>
      <c r="B30" s="98"/>
      <c r="C30" s="66"/>
      <c r="D30" s="56" t="s">
        <v>32</v>
      </c>
      <c r="E30" s="56"/>
      <c r="F30" s="57">
        <v>12713</v>
      </c>
      <c r="G30" s="58">
        <f t="shared" si="2"/>
        <v>2.0390422131298727</v>
      </c>
      <c r="H30" s="57">
        <v>12279</v>
      </c>
      <c r="I30" s="58">
        <f t="shared" si="3"/>
        <v>3.5344897792979779</v>
      </c>
    </row>
    <row r="31" spans="1:26" ht="18" customHeight="1">
      <c r="A31" s="98"/>
      <c r="B31" s="98"/>
      <c r="C31" s="65"/>
      <c r="D31" s="56" t="s">
        <v>12</v>
      </c>
      <c r="E31" s="56"/>
      <c r="F31" s="57">
        <v>79668</v>
      </c>
      <c r="G31" s="58">
        <f t="shared" si="2"/>
        <v>12.777976483570416</v>
      </c>
      <c r="H31" s="57">
        <v>79274</v>
      </c>
      <c r="I31" s="58">
        <f t="shared" si="3"/>
        <v>0.49701036909957086</v>
      </c>
    </row>
    <row r="32" spans="1:26" ht="18" customHeight="1">
      <c r="A32" s="98"/>
      <c r="B32" s="98"/>
      <c r="C32" s="64" t="s">
        <v>13</v>
      </c>
      <c r="D32" s="56"/>
      <c r="E32" s="56"/>
      <c r="F32" s="57">
        <v>283058</v>
      </c>
      <c r="G32" s="58">
        <f t="shared" si="2"/>
        <v>45.399764867782231</v>
      </c>
      <c r="H32" s="57">
        <v>297755</v>
      </c>
      <c r="I32" s="58">
        <f t="shared" si="3"/>
        <v>-4.9359372638578698</v>
      </c>
    </row>
    <row r="33" spans="1:9" ht="18" customHeight="1">
      <c r="A33" s="98"/>
      <c r="B33" s="98"/>
      <c r="C33" s="66"/>
      <c r="D33" s="56" t="s">
        <v>14</v>
      </c>
      <c r="E33" s="56"/>
      <c r="F33" s="57">
        <v>38049</v>
      </c>
      <c r="G33" s="58">
        <f t="shared" si="2"/>
        <v>6.1026915100588797</v>
      </c>
      <c r="H33" s="57">
        <v>27641</v>
      </c>
      <c r="I33" s="58">
        <f t="shared" si="3"/>
        <v>37.654209326724782</v>
      </c>
    </row>
    <row r="34" spans="1:9" ht="18" customHeight="1">
      <c r="A34" s="98"/>
      <c r="B34" s="98"/>
      <c r="C34" s="66"/>
      <c r="D34" s="56" t="s">
        <v>33</v>
      </c>
      <c r="E34" s="56"/>
      <c r="F34" s="57">
        <v>2693</v>
      </c>
      <c r="G34" s="58">
        <f t="shared" si="2"/>
        <v>0.4319311476408989</v>
      </c>
      <c r="H34" s="57">
        <v>2604</v>
      </c>
      <c r="I34" s="58">
        <f t="shared" si="3"/>
        <v>3.417818740399392</v>
      </c>
    </row>
    <row r="35" spans="1:9" ht="18" customHeight="1">
      <c r="A35" s="98"/>
      <c r="B35" s="98"/>
      <c r="C35" s="66"/>
      <c r="D35" s="56" t="s">
        <v>34</v>
      </c>
      <c r="E35" s="56"/>
      <c r="F35" s="57">
        <v>188460</v>
      </c>
      <c r="G35" s="58">
        <f t="shared" si="2"/>
        <v>30.227160818568066</v>
      </c>
      <c r="H35" s="57">
        <v>176389</v>
      </c>
      <c r="I35" s="58">
        <f t="shared" si="3"/>
        <v>6.843397264001716</v>
      </c>
    </row>
    <row r="36" spans="1:9" ht="18" customHeight="1">
      <c r="A36" s="98"/>
      <c r="B36" s="98"/>
      <c r="C36" s="66"/>
      <c r="D36" s="56" t="s">
        <v>35</v>
      </c>
      <c r="E36" s="56"/>
      <c r="F36" s="57">
        <v>8254</v>
      </c>
      <c r="G36" s="58">
        <f t="shared" si="2"/>
        <v>1.3238617499546899</v>
      </c>
      <c r="H36" s="57">
        <v>6915</v>
      </c>
      <c r="I36" s="58">
        <f t="shared" si="3"/>
        <v>19.363702096890822</v>
      </c>
    </row>
    <row r="37" spans="1:9" ht="18" customHeight="1">
      <c r="A37" s="98"/>
      <c r="B37" s="98"/>
      <c r="C37" s="66"/>
      <c r="D37" s="56" t="s">
        <v>15</v>
      </c>
      <c r="E37" s="56"/>
      <c r="F37" s="57">
        <v>5716</v>
      </c>
      <c r="G37" s="58">
        <f t="shared" si="2"/>
        <v>0.91679110282784182</v>
      </c>
      <c r="H37" s="57">
        <v>3669</v>
      </c>
      <c r="I37" s="58">
        <f t="shared" si="3"/>
        <v>55.791768874352684</v>
      </c>
    </row>
    <row r="38" spans="1:9" ht="18" customHeight="1">
      <c r="A38" s="98"/>
      <c r="B38" s="98"/>
      <c r="C38" s="65"/>
      <c r="D38" s="56" t="s">
        <v>36</v>
      </c>
      <c r="E38" s="56"/>
      <c r="F38" s="57">
        <f>1384+38280</f>
        <v>39664</v>
      </c>
      <c r="G38" s="58">
        <f t="shared" si="2"/>
        <v>6.3617218863827016</v>
      </c>
      <c r="H38" s="57">
        <v>80312</v>
      </c>
      <c r="I38" s="58">
        <f t="shared" si="3"/>
        <v>-50.612610817810541</v>
      </c>
    </row>
    <row r="39" spans="1:9" ht="18" customHeight="1">
      <c r="A39" s="98"/>
      <c r="B39" s="98"/>
      <c r="C39" s="64" t="s">
        <v>16</v>
      </c>
      <c r="D39" s="56"/>
      <c r="E39" s="56"/>
      <c r="F39" s="57">
        <v>80134</v>
      </c>
      <c r="G39" s="58">
        <f t="shared" si="2"/>
        <v>12.852718375438469</v>
      </c>
      <c r="H39" s="57">
        <v>84100</v>
      </c>
      <c r="I39" s="58">
        <f t="shared" si="3"/>
        <v>-4.7158145065398287</v>
      </c>
    </row>
    <row r="40" spans="1:9" ht="18" customHeight="1">
      <c r="A40" s="98"/>
      <c r="B40" s="98"/>
      <c r="C40" s="66"/>
      <c r="D40" s="64" t="s">
        <v>17</v>
      </c>
      <c r="E40" s="56"/>
      <c r="F40" s="57">
        <v>79314</v>
      </c>
      <c r="G40" s="58">
        <f t="shared" si="2"/>
        <v>12.72119830820284</v>
      </c>
      <c r="H40" s="57">
        <v>83291</v>
      </c>
      <c r="I40" s="58">
        <f t="shared" si="3"/>
        <v>-4.7748256114105931</v>
      </c>
    </row>
    <row r="41" spans="1:9" ht="18" customHeight="1">
      <c r="A41" s="98"/>
      <c r="B41" s="98"/>
      <c r="C41" s="66"/>
      <c r="D41" s="66"/>
      <c r="E41" s="60" t="s">
        <v>91</v>
      </c>
      <c r="F41" s="57">
        <f>33372+6456</f>
        <v>39828</v>
      </c>
      <c r="G41" s="58">
        <f t="shared" si="2"/>
        <v>6.3880258998298256</v>
      </c>
      <c r="H41" s="57">
        <v>42406</v>
      </c>
      <c r="I41" s="61">
        <f t="shared" si="3"/>
        <v>-6.0793283969249661</v>
      </c>
    </row>
    <row r="42" spans="1:9" ht="18" customHeight="1">
      <c r="A42" s="98"/>
      <c r="B42" s="98"/>
      <c r="C42" s="66"/>
      <c r="D42" s="65"/>
      <c r="E42" s="50" t="s">
        <v>37</v>
      </c>
      <c r="F42" s="57">
        <v>37022</v>
      </c>
      <c r="G42" s="58">
        <f t="shared" si="2"/>
        <v>5.9379706453625545</v>
      </c>
      <c r="H42" s="57">
        <v>39614</v>
      </c>
      <c r="I42" s="61">
        <f t="shared" si="3"/>
        <v>-6.5431413136769816</v>
      </c>
    </row>
    <row r="43" spans="1:9" ht="18" customHeight="1">
      <c r="A43" s="98"/>
      <c r="B43" s="98"/>
      <c r="C43" s="66"/>
      <c r="D43" s="56" t="s">
        <v>38</v>
      </c>
      <c r="E43" s="56"/>
      <c r="F43" s="57">
        <v>820</v>
      </c>
      <c r="G43" s="58">
        <f t="shared" si="2"/>
        <v>0.13152006723562459</v>
      </c>
      <c r="H43" s="57">
        <v>809</v>
      </c>
      <c r="I43" s="61">
        <f t="shared" si="3"/>
        <v>1.3597033374536549</v>
      </c>
    </row>
    <row r="44" spans="1:9" ht="18" customHeight="1">
      <c r="A44" s="98"/>
      <c r="B44" s="98"/>
      <c r="C44" s="65"/>
      <c r="D44" s="56" t="s">
        <v>39</v>
      </c>
      <c r="E44" s="56"/>
      <c r="F44" s="57">
        <v>0</v>
      </c>
      <c r="G44" s="58">
        <f t="shared" si="2"/>
        <v>0</v>
      </c>
      <c r="H44" s="78">
        <v>0</v>
      </c>
      <c r="I44" s="58">
        <v>0</v>
      </c>
    </row>
    <row r="45" spans="1:9" ht="18" customHeight="1">
      <c r="A45" s="98"/>
      <c r="B45" s="98"/>
      <c r="C45" s="50" t="s">
        <v>18</v>
      </c>
      <c r="D45" s="50"/>
      <c r="E45" s="50"/>
      <c r="F45" s="57">
        <f>SUM(F28,F32,F39)</f>
        <v>623479</v>
      </c>
      <c r="G45" s="58">
        <f>F45/$F$45*100</f>
        <v>100</v>
      </c>
      <c r="H45" s="57">
        <f>SUM(H28,H32,H39)</f>
        <v>643913</v>
      </c>
      <c r="I45" s="58">
        <f t="shared" si="3"/>
        <v>-3.1734100724787329</v>
      </c>
    </row>
    <row r="46" spans="1:9">
      <c r="A46" s="24" t="s">
        <v>19</v>
      </c>
    </row>
    <row r="47" spans="1:9">
      <c r="A47" s="25" t="s">
        <v>20</v>
      </c>
    </row>
    <row r="48" spans="1:9">
      <c r="A48" s="2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J25" sqref="J25:J26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251</v>
      </c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235</v>
      </c>
      <c r="B5" s="13"/>
      <c r="C5" s="13"/>
      <c r="D5" s="13"/>
      <c r="K5" s="16"/>
      <c r="O5" s="16" t="s">
        <v>47</v>
      </c>
    </row>
    <row r="6" spans="1:25" ht="15.95" customHeight="1">
      <c r="A6" s="104" t="s">
        <v>48</v>
      </c>
      <c r="B6" s="105"/>
      <c r="C6" s="105"/>
      <c r="D6" s="105"/>
      <c r="E6" s="105"/>
      <c r="F6" s="110" t="s">
        <v>252</v>
      </c>
      <c r="G6" s="110"/>
      <c r="H6" s="110" t="s">
        <v>253</v>
      </c>
      <c r="I6" s="110"/>
      <c r="J6" s="110" t="s">
        <v>254</v>
      </c>
      <c r="K6" s="110"/>
      <c r="L6" s="110" t="s">
        <v>255</v>
      </c>
      <c r="M6" s="110"/>
      <c r="N6" s="110" t="s">
        <v>256</v>
      </c>
      <c r="O6" s="110"/>
    </row>
    <row r="7" spans="1:25" ht="15.95" customHeight="1">
      <c r="A7" s="105"/>
      <c r="B7" s="105"/>
      <c r="C7" s="105"/>
      <c r="D7" s="105"/>
      <c r="E7" s="105"/>
      <c r="F7" s="54" t="s">
        <v>234</v>
      </c>
      <c r="G7" s="69" t="s">
        <v>233</v>
      </c>
      <c r="H7" s="54" t="s">
        <v>234</v>
      </c>
      <c r="I7" s="69" t="s">
        <v>233</v>
      </c>
      <c r="J7" s="54" t="s">
        <v>234</v>
      </c>
      <c r="K7" s="69" t="s">
        <v>233</v>
      </c>
      <c r="L7" s="54" t="s">
        <v>234</v>
      </c>
      <c r="M7" s="69" t="s">
        <v>233</v>
      </c>
      <c r="N7" s="54" t="s">
        <v>234</v>
      </c>
      <c r="O7" s="69" t="s">
        <v>233</v>
      </c>
    </row>
    <row r="8" spans="1:25" ht="15.95" customHeight="1">
      <c r="A8" s="102" t="s">
        <v>82</v>
      </c>
      <c r="B8" s="64" t="s">
        <v>49</v>
      </c>
      <c r="C8" s="56"/>
      <c r="D8" s="56"/>
      <c r="E8" s="70" t="s">
        <v>40</v>
      </c>
      <c r="F8" s="57">
        <v>65530</v>
      </c>
      <c r="G8" s="57">
        <v>51674</v>
      </c>
      <c r="H8" s="57">
        <v>20760</v>
      </c>
      <c r="I8" s="57">
        <v>20696</v>
      </c>
      <c r="J8" s="57">
        <v>26249</v>
      </c>
      <c r="K8" s="57">
        <v>25524</v>
      </c>
      <c r="L8" s="57">
        <v>1153</v>
      </c>
      <c r="M8" s="57">
        <v>1159</v>
      </c>
      <c r="N8" s="57">
        <v>5220</v>
      </c>
      <c r="O8" s="57">
        <v>5334</v>
      </c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02"/>
      <c r="B9" s="66"/>
      <c r="C9" s="56" t="s">
        <v>50</v>
      </c>
      <c r="D9" s="56"/>
      <c r="E9" s="70" t="s">
        <v>41</v>
      </c>
      <c r="F9" s="57">
        <v>65530</v>
      </c>
      <c r="G9" s="57">
        <v>51353</v>
      </c>
      <c r="H9" s="57">
        <v>20727</v>
      </c>
      <c r="I9" s="57">
        <v>20696</v>
      </c>
      <c r="J9" s="57">
        <v>26249</v>
      </c>
      <c r="K9" s="57">
        <v>25524</v>
      </c>
      <c r="L9" s="57">
        <v>1153</v>
      </c>
      <c r="M9" s="57">
        <v>1159</v>
      </c>
      <c r="N9" s="57">
        <v>5220</v>
      </c>
      <c r="O9" s="57">
        <v>5334</v>
      </c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02"/>
      <c r="B10" s="65"/>
      <c r="C10" s="56" t="s">
        <v>51</v>
      </c>
      <c r="D10" s="56"/>
      <c r="E10" s="70" t="s">
        <v>42</v>
      </c>
      <c r="F10" s="57">
        <v>0</v>
      </c>
      <c r="G10" s="57">
        <v>321</v>
      </c>
      <c r="H10" s="57">
        <v>33</v>
      </c>
      <c r="I10" s="57">
        <v>0</v>
      </c>
      <c r="J10" s="71">
        <v>0</v>
      </c>
      <c r="K10" s="71">
        <v>0</v>
      </c>
      <c r="L10" s="57">
        <v>0</v>
      </c>
      <c r="M10" s="57">
        <v>0</v>
      </c>
      <c r="N10" s="57">
        <v>0</v>
      </c>
      <c r="O10" s="57">
        <v>0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02"/>
      <c r="B11" s="64" t="s">
        <v>52</v>
      </c>
      <c r="C11" s="56"/>
      <c r="D11" s="56"/>
      <c r="E11" s="70" t="s">
        <v>43</v>
      </c>
      <c r="F11" s="57">
        <v>64450</v>
      </c>
      <c r="G11" s="57">
        <v>51109</v>
      </c>
      <c r="H11" s="57">
        <v>20685</v>
      </c>
      <c r="I11" s="57">
        <v>20658</v>
      </c>
      <c r="J11" s="57">
        <v>25408</v>
      </c>
      <c r="K11" s="57">
        <v>25700</v>
      </c>
      <c r="L11" s="57">
        <v>990</v>
      </c>
      <c r="M11" s="57">
        <v>1039</v>
      </c>
      <c r="N11" s="57">
        <v>4182</v>
      </c>
      <c r="O11" s="57">
        <v>4239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02"/>
      <c r="B12" s="66"/>
      <c r="C12" s="56" t="s">
        <v>53</v>
      </c>
      <c r="D12" s="56"/>
      <c r="E12" s="70" t="s">
        <v>44</v>
      </c>
      <c r="F12" s="57">
        <v>64450</v>
      </c>
      <c r="G12" s="57">
        <v>51109</v>
      </c>
      <c r="H12" s="57">
        <v>20655</v>
      </c>
      <c r="I12" s="57">
        <v>20658</v>
      </c>
      <c r="J12" s="57">
        <v>25408</v>
      </c>
      <c r="K12" s="57">
        <v>25700</v>
      </c>
      <c r="L12" s="57">
        <v>990</v>
      </c>
      <c r="M12" s="57">
        <v>1039</v>
      </c>
      <c r="N12" s="57">
        <v>4182</v>
      </c>
      <c r="O12" s="57">
        <v>4239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02"/>
      <c r="B13" s="65"/>
      <c r="C13" s="56" t="s">
        <v>54</v>
      </c>
      <c r="D13" s="56"/>
      <c r="E13" s="70" t="s">
        <v>45</v>
      </c>
      <c r="F13" s="57">
        <v>188</v>
      </c>
      <c r="G13" s="57">
        <v>0</v>
      </c>
      <c r="H13" s="71">
        <v>30</v>
      </c>
      <c r="I13" s="71">
        <v>0</v>
      </c>
      <c r="J13" s="71">
        <v>0</v>
      </c>
      <c r="K13" s="71">
        <v>0</v>
      </c>
      <c r="L13" s="57">
        <v>0</v>
      </c>
      <c r="M13" s="57">
        <v>0</v>
      </c>
      <c r="N13" s="57">
        <v>0</v>
      </c>
      <c r="O13" s="57">
        <v>0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02"/>
      <c r="B14" s="56" t="s">
        <v>55</v>
      </c>
      <c r="C14" s="56"/>
      <c r="D14" s="56"/>
      <c r="E14" s="70" t="s">
        <v>96</v>
      </c>
      <c r="F14" s="57">
        <f t="shared" ref="F14:O14" si="0">F9-F12</f>
        <v>1080</v>
      </c>
      <c r="G14" s="57">
        <f t="shared" si="0"/>
        <v>244</v>
      </c>
      <c r="H14" s="57">
        <f t="shared" si="0"/>
        <v>72</v>
      </c>
      <c r="I14" s="57">
        <f t="shared" si="0"/>
        <v>38</v>
      </c>
      <c r="J14" s="57">
        <f t="shared" si="0"/>
        <v>841</v>
      </c>
      <c r="K14" s="57">
        <f t="shared" si="0"/>
        <v>-176</v>
      </c>
      <c r="L14" s="57">
        <f t="shared" si="0"/>
        <v>163</v>
      </c>
      <c r="M14" s="57">
        <f t="shared" si="0"/>
        <v>120</v>
      </c>
      <c r="N14" s="57">
        <f t="shared" si="0"/>
        <v>1038</v>
      </c>
      <c r="O14" s="57">
        <f t="shared" si="0"/>
        <v>1095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02"/>
      <c r="B15" s="56" t="s">
        <v>56</v>
      </c>
      <c r="C15" s="56"/>
      <c r="D15" s="56"/>
      <c r="E15" s="70" t="s">
        <v>97</v>
      </c>
      <c r="F15" s="57">
        <f t="shared" ref="F15:O15" si="1">F10-F13</f>
        <v>-188</v>
      </c>
      <c r="G15" s="57">
        <f t="shared" si="1"/>
        <v>321</v>
      </c>
      <c r="H15" s="57">
        <f t="shared" si="1"/>
        <v>3</v>
      </c>
      <c r="I15" s="57">
        <f t="shared" si="1"/>
        <v>0</v>
      </c>
      <c r="J15" s="57">
        <f t="shared" si="1"/>
        <v>0</v>
      </c>
      <c r="K15" s="57">
        <f t="shared" si="1"/>
        <v>0</v>
      </c>
      <c r="L15" s="57">
        <f t="shared" si="1"/>
        <v>0</v>
      </c>
      <c r="M15" s="57">
        <f t="shared" si="1"/>
        <v>0</v>
      </c>
      <c r="N15" s="57">
        <f t="shared" si="1"/>
        <v>0</v>
      </c>
      <c r="O15" s="57">
        <f t="shared" si="1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02"/>
      <c r="B16" s="56" t="s">
        <v>57</v>
      </c>
      <c r="C16" s="56"/>
      <c r="D16" s="56"/>
      <c r="E16" s="70" t="s">
        <v>98</v>
      </c>
      <c r="F16" s="57">
        <f t="shared" ref="F16:O16" si="2">F8-F11</f>
        <v>1080</v>
      </c>
      <c r="G16" s="57">
        <f t="shared" si="2"/>
        <v>565</v>
      </c>
      <c r="H16" s="57">
        <f t="shared" si="2"/>
        <v>75</v>
      </c>
      <c r="I16" s="57">
        <f t="shared" si="2"/>
        <v>38</v>
      </c>
      <c r="J16" s="57">
        <f t="shared" si="2"/>
        <v>841</v>
      </c>
      <c r="K16" s="57">
        <f t="shared" si="2"/>
        <v>-176</v>
      </c>
      <c r="L16" s="57">
        <f t="shared" si="2"/>
        <v>163</v>
      </c>
      <c r="M16" s="57">
        <f t="shared" si="2"/>
        <v>120</v>
      </c>
      <c r="N16" s="57">
        <f t="shared" si="2"/>
        <v>1038</v>
      </c>
      <c r="O16" s="57">
        <f t="shared" si="2"/>
        <v>1095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02"/>
      <c r="B17" s="56" t="s">
        <v>58</v>
      </c>
      <c r="C17" s="56"/>
      <c r="D17" s="56"/>
      <c r="E17" s="54"/>
      <c r="F17" s="57">
        <v>0</v>
      </c>
      <c r="G17" s="57">
        <v>0</v>
      </c>
      <c r="H17" s="71">
        <v>0</v>
      </c>
      <c r="I17" s="71">
        <v>0</v>
      </c>
      <c r="J17" s="92">
        <v>17274</v>
      </c>
      <c r="K17" s="57">
        <v>18950</v>
      </c>
      <c r="L17" s="57">
        <v>0</v>
      </c>
      <c r="M17" s="57">
        <v>0</v>
      </c>
      <c r="N17" s="71">
        <v>0</v>
      </c>
      <c r="O17" s="72">
        <v>0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02"/>
      <c r="B18" s="56" t="s">
        <v>59</v>
      </c>
      <c r="C18" s="56"/>
      <c r="D18" s="56"/>
      <c r="E18" s="54"/>
      <c r="F18" s="72">
        <v>0</v>
      </c>
      <c r="G18" s="72">
        <v>0</v>
      </c>
      <c r="H18" s="72">
        <v>0</v>
      </c>
      <c r="I18" s="72">
        <v>0</v>
      </c>
      <c r="J18" s="72"/>
      <c r="K18" s="72"/>
      <c r="L18" s="72">
        <v>0</v>
      </c>
      <c r="M18" s="72">
        <v>0</v>
      </c>
      <c r="N18" s="72">
        <v>0</v>
      </c>
      <c r="O18" s="72">
        <v>0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02" t="s">
        <v>83</v>
      </c>
      <c r="B19" s="64" t="s">
        <v>60</v>
      </c>
      <c r="C19" s="56"/>
      <c r="D19" s="56"/>
      <c r="E19" s="70"/>
      <c r="F19" s="57">
        <v>181</v>
      </c>
      <c r="G19" s="57">
        <v>44</v>
      </c>
      <c r="H19" s="57">
        <v>9636</v>
      </c>
      <c r="I19" s="57">
        <v>10774</v>
      </c>
      <c r="J19" s="57">
        <v>1803</v>
      </c>
      <c r="K19" s="57">
        <v>1592</v>
      </c>
      <c r="L19" s="57">
        <v>8</v>
      </c>
      <c r="M19" s="57">
        <v>187</v>
      </c>
      <c r="N19" s="57">
        <v>2370</v>
      </c>
      <c r="O19" s="57">
        <v>3618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02"/>
      <c r="B20" s="65"/>
      <c r="C20" s="56" t="s">
        <v>61</v>
      </c>
      <c r="D20" s="56"/>
      <c r="E20" s="70"/>
      <c r="F20" s="57">
        <v>0</v>
      </c>
      <c r="G20" s="57">
        <v>0</v>
      </c>
      <c r="H20" s="57">
        <v>2703</v>
      </c>
      <c r="I20" s="57">
        <v>3058</v>
      </c>
      <c r="J20" s="57">
        <v>1774</v>
      </c>
      <c r="K20" s="71">
        <v>1555</v>
      </c>
      <c r="L20" s="57">
        <v>0</v>
      </c>
      <c r="M20" s="57">
        <v>0</v>
      </c>
      <c r="N20" s="57">
        <v>2176</v>
      </c>
      <c r="O20" s="57">
        <v>3317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02"/>
      <c r="B21" s="56" t="s">
        <v>62</v>
      </c>
      <c r="C21" s="56"/>
      <c r="D21" s="56"/>
      <c r="E21" s="70" t="s">
        <v>99</v>
      </c>
      <c r="F21" s="57">
        <v>181</v>
      </c>
      <c r="G21" s="57">
        <v>44</v>
      </c>
      <c r="H21" s="57">
        <v>9636</v>
      </c>
      <c r="I21" s="57">
        <v>10774</v>
      </c>
      <c r="J21" s="57">
        <v>1803</v>
      </c>
      <c r="K21" s="57">
        <v>1592</v>
      </c>
      <c r="L21" s="57">
        <v>8</v>
      </c>
      <c r="M21" s="57">
        <v>187</v>
      </c>
      <c r="N21" s="57">
        <v>2370</v>
      </c>
      <c r="O21" s="57">
        <v>3618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02"/>
      <c r="B22" s="64" t="s">
        <v>63</v>
      </c>
      <c r="C22" s="56"/>
      <c r="D22" s="56"/>
      <c r="E22" s="70" t="s">
        <v>100</v>
      </c>
      <c r="F22" s="57">
        <v>1025</v>
      </c>
      <c r="G22" s="57">
        <v>1124</v>
      </c>
      <c r="H22" s="57">
        <v>11890</v>
      </c>
      <c r="I22" s="57">
        <v>14288</v>
      </c>
      <c r="J22" s="57">
        <v>4020</v>
      </c>
      <c r="K22" s="57">
        <v>3726</v>
      </c>
      <c r="L22" s="57">
        <v>1306</v>
      </c>
      <c r="M22" s="57">
        <v>1454</v>
      </c>
      <c r="N22" s="57">
        <v>7702</v>
      </c>
      <c r="O22" s="57">
        <v>8981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02"/>
      <c r="B23" s="65" t="s">
        <v>64</v>
      </c>
      <c r="C23" s="56" t="s">
        <v>65</v>
      </c>
      <c r="D23" s="56"/>
      <c r="E23" s="70"/>
      <c r="F23" s="57">
        <v>0</v>
      </c>
      <c r="G23" s="57">
        <v>628</v>
      </c>
      <c r="H23" s="57">
        <v>3731</v>
      </c>
      <c r="I23" s="57">
        <v>3935</v>
      </c>
      <c r="J23" s="57">
        <v>2137</v>
      </c>
      <c r="K23" s="57">
        <v>2045</v>
      </c>
      <c r="L23" s="57">
        <v>21</v>
      </c>
      <c r="M23" s="57">
        <v>20</v>
      </c>
      <c r="N23" s="57">
        <v>604</v>
      </c>
      <c r="O23" s="57">
        <v>580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02"/>
      <c r="B24" s="56" t="s">
        <v>101</v>
      </c>
      <c r="C24" s="56"/>
      <c r="D24" s="56"/>
      <c r="E24" s="70" t="s">
        <v>102</v>
      </c>
      <c r="F24" s="57">
        <f t="shared" ref="F24:O24" si="3">F21-F22</f>
        <v>-844</v>
      </c>
      <c r="G24" s="57">
        <f t="shared" si="3"/>
        <v>-1080</v>
      </c>
      <c r="H24" s="57">
        <f t="shared" si="3"/>
        <v>-2254</v>
      </c>
      <c r="I24" s="57">
        <f t="shared" si="3"/>
        <v>-3514</v>
      </c>
      <c r="J24" s="57">
        <f t="shared" si="3"/>
        <v>-2217</v>
      </c>
      <c r="K24" s="57">
        <f t="shared" si="3"/>
        <v>-2134</v>
      </c>
      <c r="L24" s="57">
        <f t="shared" si="3"/>
        <v>-1298</v>
      </c>
      <c r="M24" s="57">
        <f t="shared" si="3"/>
        <v>-1267</v>
      </c>
      <c r="N24" s="57">
        <f t="shared" si="3"/>
        <v>-5332</v>
      </c>
      <c r="O24" s="57">
        <f t="shared" si="3"/>
        <v>-5363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02"/>
      <c r="B25" s="64" t="s">
        <v>66</v>
      </c>
      <c r="C25" s="64"/>
      <c r="D25" s="64"/>
      <c r="E25" s="107" t="s">
        <v>103</v>
      </c>
      <c r="F25" s="111">
        <v>844</v>
      </c>
      <c r="G25" s="111">
        <v>1080</v>
      </c>
      <c r="H25" s="111">
        <v>2254</v>
      </c>
      <c r="I25" s="111">
        <v>3514</v>
      </c>
      <c r="J25" s="111">
        <v>2217</v>
      </c>
      <c r="K25" s="111">
        <v>2134</v>
      </c>
      <c r="L25" s="111">
        <v>1298</v>
      </c>
      <c r="M25" s="111">
        <v>1267</v>
      </c>
      <c r="N25" s="111">
        <v>5332</v>
      </c>
      <c r="O25" s="111">
        <v>5363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02"/>
      <c r="B26" s="85" t="s">
        <v>67</v>
      </c>
      <c r="C26" s="85"/>
      <c r="D26" s="85"/>
      <c r="E26" s="108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02"/>
      <c r="B27" s="56" t="s">
        <v>104</v>
      </c>
      <c r="C27" s="56"/>
      <c r="D27" s="56"/>
      <c r="E27" s="70" t="s">
        <v>105</v>
      </c>
      <c r="F27" s="57">
        <f>F24+F25</f>
        <v>0</v>
      </c>
      <c r="G27" s="57">
        <f t="shared" ref="G27:O27" si="4">G24+G25</f>
        <v>0</v>
      </c>
      <c r="H27" s="57">
        <f t="shared" si="4"/>
        <v>0</v>
      </c>
      <c r="I27" s="57">
        <f t="shared" si="4"/>
        <v>0</v>
      </c>
      <c r="J27" s="57">
        <f t="shared" si="4"/>
        <v>0</v>
      </c>
      <c r="K27" s="57">
        <f t="shared" si="4"/>
        <v>0</v>
      </c>
      <c r="L27" s="57">
        <f t="shared" si="4"/>
        <v>0</v>
      </c>
      <c r="M27" s="57">
        <f t="shared" si="4"/>
        <v>0</v>
      </c>
      <c r="N27" s="57">
        <f t="shared" si="4"/>
        <v>0</v>
      </c>
      <c r="O27" s="57">
        <f t="shared" si="4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06" t="s">
        <v>68</v>
      </c>
      <c r="B30" s="106"/>
      <c r="C30" s="106"/>
      <c r="D30" s="106"/>
      <c r="E30" s="106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06"/>
      <c r="B31" s="106"/>
      <c r="C31" s="106"/>
      <c r="D31" s="106"/>
      <c r="E31" s="106"/>
      <c r="F31" s="54" t="s">
        <v>234</v>
      </c>
      <c r="G31" s="69" t="s">
        <v>233</v>
      </c>
      <c r="H31" s="54" t="s">
        <v>234</v>
      </c>
      <c r="I31" s="69" t="s">
        <v>233</v>
      </c>
      <c r="J31" s="54" t="s">
        <v>234</v>
      </c>
      <c r="K31" s="69" t="s">
        <v>233</v>
      </c>
      <c r="L31" s="54" t="s">
        <v>234</v>
      </c>
      <c r="M31" s="69" t="s">
        <v>233</v>
      </c>
      <c r="N31" s="54" t="s">
        <v>234</v>
      </c>
      <c r="O31" s="69" t="s">
        <v>233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02" t="s">
        <v>84</v>
      </c>
      <c r="B32" s="64" t="s">
        <v>49</v>
      </c>
      <c r="C32" s="56"/>
      <c r="D32" s="56"/>
      <c r="E32" s="70" t="s">
        <v>40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09"/>
      <c r="B33" s="66"/>
      <c r="C33" s="64" t="s">
        <v>69</v>
      </c>
      <c r="D33" s="56"/>
      <c r="E33" s="70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09"/>
      <c r="B34" s="66"/>
      <c r="C34" s="65"/>
      <c r="D34" s="56" t="s">
        <v>70</v>
      </c>
      <c r="E34" s="70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09"/>
      <c r="B35" s="65"/>
      <c r="C35" s="56" t="s">
        <v>71</v>
      </c>
      <c r="D35" s="56"/>
      <c r="E35" s="70"/>
      <c r="F35" s="57"/>
      <c r="G35" s="57"/>
      <c r="H35" s="57"/>
      <c r="I35" s="57"/>
      <c r="J35" s="72"/>
      <c r="K35" s="72"/>
      <c r="L35" s="57"/>
      <c r="M35" s="57"/>
      <c r="N35" s="57"/>
      <c r="O35" s="57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09"/>
      <c r="B36" s="64" t="s">
        <v>52</v>
      </c>
      <c r="C36" s="56"/>
      <c r="D36" s="56"/>
      <c r="E36" s="70" t="s">
        <v>41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09"/>
      <c r="B37" s="66"/>
      <c r="C37" s="56" t="s">
        <v>72</v>
      </c>
      <c r="D37" s="56"/>
      <c r="E37" s="70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09"/>
      <c r="B38" s="65"/>
      <c r="C38" s="56" t="s">
        <v>73</v>
      </c>
      <c r="D38" s="56"/>
      <c r="E38" s="70"/>
      <c r="F38" s="57"/>
      <c r="G38" s="57"/>
      <c r="H38" s="57"/>
      <c r="I38" s="57"/>
      <c r="J38" s="57"/>
      <c r="K38" s="72"/>
      <c r="L38" s="57"/>
      <c r="M38" s="57"/>
      <c r="N38" s="57"/>
      <c r="O38" s="57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09"/>
      <c r="B39" s="50" t="s">
        <v>74</v>
      </c>
      <c r="C39" s="50"/>
      <c r="D39" s="50"/>
      <c r="E39" s="70" t="s">
        <v>107</v>
      </c>
      <c r="F39" s="57">
        <f>F32-F36</f>
        <v>0</v>
      </c>
      <c r="G39" s="57">
        <f t="shared" ref="G39:O39" si="5">G32-G36</f>
        <v>0</v>
      </c>
      <c r="H39" s="57">
        <f t="shared" si="5"/>
        <v>0</v>
      </c>
      <c r="I39" s="57">
        <f t="shared" si="5"/>
        <v>0</v>
      </c>
      <c r="J39" s="57">
        <f t="shared" si="5"/>
        <v>0</v>
      </c>
      <c r="K39" s="57">
        <f t="shared" si="5"/>
        <v>0</v>
      </c>
      <c r="L39" s="57">
        <f t="shared" si="5"/>
        <v>0</v>
      </c>
      <c r="M39" s="57">
        <f t="shared" si="5"/>
        <v>0</v>
      </c>
      <c r="N39" s="57">
        <f t="shared" si="5"/>
        <v>0</v>
      </c>
      <c r="O39" s="57">
        <f t="shared" si="5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02" t="s">
        <v>85</v>
      </c>
      <c r="B40" s="64" t="s">
        <v>75</v>
      </c>
      <c r="C40" s="56"/>
      <c r="D40" s="56"/>
      <c r="E40" s="70" t="s">
        <v>43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03"/>
      <c r="B41" s="65"/>
      <c r="C41" s="56" t="s">
        <v>76</v>
      </c>
      <c r="D41" s="56"/>
      <c r="E41" s="70"/>
      <c r="F41" s="72"/>
      <c r="G41" s="72"/>
      <c r="H41" s="72"/>
      <c r="I41" s="72"/>
      <c r="J41" s="57"/>
      <c r="K41" s="57"/>
      <c r="L41" s="57"/>
      <c r="M41" s="57"/>
      <c r="N41" s="57"/>
      <c r="O41" s="57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03"/>
      <c r="B42" s="64" t="s">
        <v>63</v>
      </c>
      <c r="C42" s="56"/>
      <c r="D42" s="56"/>
      <c r="E42" s="70" t="s">
        <v>44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03"/>
      <c r="B43" s="65"/>
      <c r="C43" s="56" t="s">
        <v>77</v>
      </c>
      <c r="D43" s="56"/>
      <c r="E43" s="70"/>
      <c r="F43" s="57"/>
      <c r="G43" s="57"/>
      <c r="H43" s="57"/>
      <c r="I43" s="57"/>
      <c r="J43" s="72"/>
      <c r="K43" s="72"/>
      <c r="L43" s="57"/>
      <c r="M43" s="57"/>
      <c r="N43" s="57"/>
      <c r="O43" s="57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03"/>
      <c r="B44" s="56" t="s">
        <v>74</v>
      </c>
      <c r="C44" s="56"/>
      <c r="D44" s="56"/>
      <c r="E44" s="70" t="s">
        <v>108</v>
      </c>
      <c r="F44" s="72">
        <f>F40-F42</f>
        <v>0</v>
      </c>
      <c r="G44" s="72">
        <f t="shared" ref="G44:O44" si="6">G40-G42</f>
        <v>0</v>
      </c>
      <c r="H44" s="72">
        <f t="shared" si="6"/>
        <v>0</v>
      </c>
      <c r="I44" s="72">
        <f t="shared" si="6"/>
        <v>0</v>
      </c>
      <c r="J44" s="72">
        <f t="shared" si="6"/>
        <v>0</v>
      </c>
      <c r="K44" s="72">
        <f t="shared" si="6"/>
        <v>0</v>
      </c>
      <c r="L44" s="72">
        <f t="shared" si="6"/>
        <v>0</v>
      </c>
      <c r="M44" s="72">
        <f t="shared" si="6"/>
        <v>0</v>
      </c>
      <c r="N44" s="72">
        <f t="shared" si="6"/>
        <v>0</v>
      </c>
      <c r="O44" s="72">
        <f t="shared" si="6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02" t="s">
        <v>86</v>
      </c>
      <c r="B45" s="50" t="s">
        <v>78</v>
      </c>
      <c r="C45" s="50"/>
      <c r="D45" s="50"/>
      <c r="E45" s="70" t="s">
        <v>109</v>
      </c>
      <c r="F45" s="57">
        <f>F39+F44</f>
        <v>0</v>
      </c>
      <c r="G45" s="57">
        <f t="shared" ref="G45:O45" si="7">G39+G44</f>
        <v>0</v>
      </c>
      <c r="H45" s="57">
        <f t="shared" si="7"/>
        <v>0</v>
      </c>
      <c r="I45" s="57">
        <f t="shared" si="7"/>
        <v>0</v>
      </c>
      <c r="J45" s="57">
        <f t="shared" si="7"/>
        <v>0</v>
      </c>
      <c r="K45" s="57">
        <f t="shared" si="7"/>
        <v>0</v>
      </c>
      <c r="L45" s="57">
        <f t="shared" si="7"/>
        <v>0</v>
      </c>
      <c r="M45" s="57">
        <f t="shared" si="7"/>
        <v>0</v>
      </c>
      <c r="N45" s="57">
        <f t="shared" si="7"/>
        <v>0</v>
      </c>
      <c r="O45" s="57">
        <f t="shared" si="7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03"/>
      <c r="B46" s="56" t="s">
        <v>79</v>
      </c>
      <c r="C46" s="56"/>
      <c r="D46" s="56"/>
      <c r="E46" s="56"/>
      <c r="F46" s="72"/>
      <c r="G46" s="72"/>
      <c r="H46" s="72"/>
      <c r="I46" s="72"/>
      <c r="J46" s="72"/>
      <c r="K46" s="72"/>
      <c r="L46" s="57"/>
      <c r="M46" s="57"/>
      <c r="N46" s="72"/>
      <c r="O46" s="7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03"/>
      <c r="B47" s="56" t="s">
        <v>80</v>
      </c>
      <c r="C47" s="56"/>
      <c r="D47" s="56"/>
      <c r="E47" s="56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03"/>
      <c r="B48" s="56" t="s">
        <v>81</v>
      </c>
      <c r="C48" s="56"/>
      <c r="D48" s="56"/>
      <c r="E48" s="56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6" ht="15.95" customHeight="1">
      <c r="A49" s="9" t="s">
        <v>110</v>
      </c>
      <c r="O49" s="8"/>
      <c r="P49" s="8"/>
    </row>
    <row r="50" spans="1:16" ht="15.95" customHeight="1">
      <c r="A50" s="9"/>
      <c r="O50" s="8"/>
      <c r="P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I46" sqref="I46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22" t="s">
        <v>257</v>
      </c>
      <c r="F1" s="1"/>
    </row>
    <row r="3" spans="1:9" ht="14.25">
      <c r="A3" s="11" t="s">
        <v>111</v>
      </c>
    </row>
    <row r="5" spans="1:9">
      <c r="A5" s="18" t="s">
        <v>236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2"/>
      <c r="F7" s="51" t="s">
        <v>237</v>
      </c>
      <c r="G7" s="51"/>
      <c r="H7" s="51" t="s">
        <v>238</v>
      </c>
      <c r="I7" s="73" t="s">
        <v>21</v>
      </c>
    </row>
    <row r="8" spans="1:9" ht="17.100000000000001" customHeight="1">
      <c r="A8" s="19"/>
      <c r="B8" s="20"/>
      <c r="C8" s="20"/>
      <c r="D8" s="20"/>
      <c r="E8" s="63"/>
      <c r="F8" s="54" t="s">
        <v>250</v>
      </c>
      <c r="G8" s="54" t="s">
        <v>2</v>
      </c>
      <c r="H8" s="54" t="s">
        <v>250</v>
      </c>
      <c r="I8" s="55"/>
    </row>
    <row r="9" spans="1:9" ht="18" customHeight="1">
      <c r="A9" s="98" t="s">
        <v>87</v>
      </c>
      <c r="B9" s="98" t="s">
        <v>89</v>
      </c>
      <c r="C9" s="64" t="s">
        <v>3</v>
      </c>
      <c r="D9" s="56"/>
      <c r="E9" s="56"/>
      <c r="F9" s="57">
        <v>199570</v>
      </c>
      <c r="G9" s="58">
        <f>F9/$F$27*100</f>
        <v>30.463911781811408</v>
      </c>
      <c r="H9" s="57">
        <v>199363</v>
      </c>
      <c r="I9" s="58">
        <f t="shared" ref="I9:I45" si="0">(F9/H9-1)*100</f>
        <v>0.10383070078199275</v>
      </c>
    </row>
    <row r="10" spans="1:9" ht="18" customHeight="1">
      <c r="A10" s="98"/>
      <c r="B10" s="98"/>
      <c r="C10" s="66"/>
      <c r="D10" s="64" t="s">
        <v>22</v>
      </c>
      <c r="E10" s="56"/>
      <c r="F10" s="57">
        <v>61873</v>
      </c>
      <c r="G10" s="58">
        <f t="shared" ref="G10:G27" si="1">F10/$F$27*100</f>
        <v>9.4447743331964595</v>
      </c>
      <c r="H10" s="57">
        <v>63699</v>
      </c>
      <c r="I10" s="58">
        <f t="shared" si="0"/>
        <v>-2.866607011099076</v>
      </c>
    </row>
    <row r="11" spans="1:9" ht="18" customHeight="1">
      <c r="A11" s="98"/>
      <c r="B11" s="98"/>
      <c r="C11" s="66"/>
      <c r="D11" s="66"/>
      <c r="E11" s="50" t="s">
        <v>23</v>
      </c>
      <c r="F11" s="57">
        <v>51793</v>
      </c>
      <c r="G11" s="58">
        <f t="shared" si="1"/>
        <v>7.9060849973210319</v>
      </c>
      <c r="H11" s="57">
        <v>51254</v>
      </c>
      <c r="I11" s="58">
        <f t="shared" si="0"/>
        <v>1.0516252390057268</v>
      </c>
    </row>
    <row r="12" spans="1:9" ht="18" customHeight="1">
      <c r="A12" s="98"/>
      <c r="B12" s="98"/>
      <c r="C12" s="66"/>
      <c r="D12" s="66"/>
      <c r="E12" s="50" t="s">
        <v>24</v>
      </c>
      <c r="F12" s="57">
        <v>3126</v>
      </c>
      <c r="G12" s="58">
        <f t="shared" si="1"/>
        <v>0.47717687142327231</v>
      </c>
      <c r="H12" s="57">
        <v>6080</v>
      </c>
      <c r="I12" s="58">
        <f t="shared" si="0"/>
        <v>-48.585526315789473</v>
      </c>
    </row>
    <row r="13" spans="1:9" ht="18" customHeight="1">
      <c r="A13" s="98"/>
      <c r="B13" s="98"/>
      <c r="C13" s="66"/>
      <c r="D13" s="65"/>
      <c r="E13" s="50" t="s">
        <v>25</v>
      </c>
      <c r="F13" s="57">
        <v>391</v>
      </c>
      <c r="G13" s="58">
        <f t="shared" si="1"/>
        <v>5.9685270865802782E-2</v>
      </c>
      <c r="H13" s="57">
        <v>350</v>
      </c>
      <c r="I13" s="58">
        <f t="shared" si="0"/>
        <v>11.714285714285722</v>
      </c>
    </row>
    <row r="14" spans="1:9" ht="18" customHeight="1">
      <c r="A14" s="98"/>
      <c r="B14" s="98"/>
      <c r="C14" s="66"/>
      <c r="D14" s="64" t="s">
        <v>26</v>
      </c>
      <c r="E14" s="56"/>
      <c r="F14" s="57">
        <v>41247</v>
      </c>
      <c r="G14" s="58">
        <f t="shared" si="1"/>
        <v>6.2962618092116811</v>
      </c>
      <c r="H14" s="57">
        <v>46995</v>
      </c>
      <c r="I14" s="58">
        <f t="shared" si="0"/>
        <v>-12.231088413661029</v>
      </c>
    </row>
    <row r="15" spans="1:9" ht="18" customHeight="1">
      <c r="A15" s="98"/>
      <c r="B15" s="98"/>
      <c r="C15" s="66"/>
      <c r="D15" s="66"/>
      <c r="E15" s="50" t="s">
        <v>27</v>
      </c>
      <c r="F15" s="57">
        <v>1686</v>
      </c>
      <c r="G15" s="58">
        <f t="shared" si="1"/>
        <v>0.25736410915535418</v>
      </c>
      <c r="H15" s="57">
        <v>1607</v>
      </c>
      <c r="I15" s="58">
        <f t="shared" si="0"/>
        <v>4.9159925326695664</v>
      </c>
    </row>
    <row r="16" spans="1:9" ht="18" customHeight="1">
      <c r="A16" s="98"/>
      <c r="B16" s="98"/>
      <c r="C16" s="66"/>
      <c r="D16" s="65"/>
      <c r="E16" s="50" t="s">
        <v>28</v>
      </c>
      <c r="F16" s="57">
        <v>39561</v>
      </c>
      <c r="G16" s="58">
        <f t="shared" si="1"/>
        <v>6.0388977000563271</v>
      </c>
      <c r="H16" s="57">
        <v>45388</v>
      </c>
      <c r="I16" s="58">
        <f t="shared" si="0"/>
        <v>-12.838195117652241</v>
      </c>
    </row>
    <row r="17" spans="1:9" ht="18" customHeight="1">
      <c r="A17" s="98"/>
      <c r="B17" s="98"/>
      <c r="C17" s="66"/>
      <c r="D17" s="99" t="s">
        <v>29</v>
      </c>
      <c r="E17" s="100"/>
      <c r="F17" s="57">
        <v>24368</v>
      </c>
      <c r="G17" s="58">
        <f t="shared" si="1"/>
        <v>3.7197204103782155</v>
      </c>
      <c r="H17" s="57">
        <v>21298</v>
      </c>
      <c r="I17" s="58">
        <f t="shared" si="0"/>
        <v>14.414499013991922</v>
      </c>
    </row>
    <row r="18" spans="1:9" ht="18" customHeight="1">
      <c r="A18" s="98"/>
      <c r="B18" s="98"/>
      <c r="C18" s="66"/>
      <c r="D18" s="99" t="s">
        <v>93</v>
      </c>
      <c r="E18" s="101"/>
      <c r="F18" s="57">
        <v>3843</v>
      </c>
      <c r="G18" s="58">
        <f t="shared" si="1"/>
        <v>0.58662530930250656</v>
      </c>
      <c r="H18" s="57">
        <v>4704</v>
      </c>
      <c r="I18" s="58">
        <f t="shared" si="0"/>
        <v>-18.303571428571431</v>
      </c>
    </row>
    <row r="19" spans="1:9" ht="18" customHeight="1">
      <c r="A19" s="98"/>
      <c r="B19" s="98"/>
      <c r="C19" s="65"/>
      <c r="D19" s="99" t="s">
        <v>94</v>
      </c>
      <c r="E19" s="101"/>
      <c r="F19" s="57">
        <v>0</v>
      </c>
      <c r="G19" s="58">
        <f t="shared" si="1"/>
        <v>0</v>
      </c>
      <c r="H19" s="57">
        <v>0</v>
      </c>
      <c r="I19" s="58">
        <v>0</v>
      </c>
    </row>
    <row r="20" spans="1:9" ht="18" customHeight="1">
      <c r="A20" s="98"/>
      <c r="B20" s="98"/>
      <c r="C20" s="56" t="s">
        <v>4</v>
      </c>
      <c r="D20" s="56"/>
      <c r="E20" s="56"/>
      <c r="F20" s="57">
        <v>22015</v>
      </c>
      <c r="G20" s="58">
        <f t="shared" si="1"/>
        <v>3.3605402509223739</v>
      </c>
      <c r="H20" s="57">
        <v>24168</v>
      </c>
      <c r="I20" s="58">
        <f t="shared" si="0"/>
        <v>-8.9084740152267408</v>
      </c>
    </row>
    <row r="21" spans="1:9" ht="18" customHeight="1">
      <c r="A21" s="98"/>
      <c r="B21" s="98"/>
      <c r="C21" s="56" t="s">
        <v>5</v>
      </c>
      <c r="D21" s="56"/>
      <c r="E21" s="56"/>
      <c r="F21" s="57">
        <v>118811</v>
      </c>
      <c r="G21" s="58">
        <f t="shared" si="1"/>
        <v>18.136232012370574</v>
      </c>
      <c r="H21" s="57">
        <v>114773</v>
      </c>
      <c r="I21" s="58">
        <f t="shared" si="0"/>
        <v>3.5182490655467857</v>
      </c>
    </row>
    <row r="22" spans="1:9" ht="18" customHeight="1">
      <c r="A22" s="98"/>
      <c r="B22" s="98"/>
      <c r="C22" s="56" t="s">
        <v>30</v>
      </c>
      <c r="D22" s="56"/>
      <c r="E22" s="56"/>
      <c r="F22" s="57">
        <v>7419</v>
      </c>
      <c r="G22" s="58">
        <f t="shared" si="1"/>
        <v>1.1324936689345035</v>
      </c>
      <c r="H22" s="57">
        <v>7771</v>
      </c>
      <c r="I22" s="58">
        <f t="shared" si="0"/>
        <v>-4.529661562218501</v>
      </c>
    </row>
    <row r="23" spans="1:9" ht="18" customHeight="1">
      <c r="A23" s="98"/>
      <c r="B23" s="98"/>
      <c r="C23" s="56" t="s">
        <v>6</v>
      </c>
      <c r="D23" s="56"/>
      <c r="E23" s="56"/>
      <c r="F23" s="57">
        <v>142366</v>
      </c>
      <c r="G23" s="58">
        <f t="shared" si="1"/>
        <v>21.731849800718361</v>
      </c>
      <c r="H23" s="57">
        <v>66771</v>
      </c>
      <c r="I23" s="58">
        <f t="shared" si="0"/>
        <v>113.21531802728728</v>
      </c>
    </row>
    <row r="24" spans="1:9" ht="18" customHeight="1">
      <c r="A24" s="98"/>
      <c r="B24" s="98"/>
      <c r="C24" s="56" t="s">
        <v>31</v>
      </c>
      <c r="D24" s="56"/>
      <c r="E24" s="56"/>
      <c r="F24" s="57">
        <v>1495</v>
      </c>
      <c r="G24" s="58">
        <f t="shared" si="1"/>
        <v>0.22820838860454004</v>
      </c>
      <c r="H24" s="57">
        <v>795</v>
      </c>
      <c r="I24" s="58">
        <f t="shared" si="0"/>
        <v>88.050314465408803</v>
      </c>
    </row>
    <row r="25" spans="1:9" ht="18" customHeight="1">
      <c r="A25" s="98"/>
      <c r="B25" s="98"/>
      <c r="C25" s="56" t="s">
        <v>7</v>
      </c>
      <c r="D25" s="56"/>
      <c r="E25" s="56"/>
      <c r="F25" s="57">
        <v>83683</v>
      </c>
      <c r="G25" s="58">
        <f t="shared" si="1"/>
        <v>12.77402179504597</v>
      </c>
      <c r="H25" s="57">
        <v>76203</v>
      </c>
      <c r="I25" s="58">
        <f t="shared" si="0"/>
        <v>9.815886513654327</v>
      </c>
    </row>
    <row r="26" spans="1:9" ht="18" customHeight="1">
      <c r="A26" s="98"/>
      <c r="B26" s="98"/>
      <c r="C26" s="56" t="s">
        <v>8</v>
      </c>
      <c r="D26" s="56"/>
      <c r="E26" s="56"/>
      <c r="F26" s="57">
        <v>79744</v>
      </c>
      <c r="G26" s="58">
        <f t="shared" si="1"/>
        <v>12.172742301592269</v>
      </c>
      <c r="H26" s="57">
        <v>35776</v>
      </c>
      <c r="I26" s="58">
        <f t="shared" si="0"/>
        <v>122.8980322003578</v>
      </c>
    </row>
    <row r="27" spans="1:9" ht="18" customHeight="1">
      <c r="A27" s="98"/>
      <c r="B27" s="98"/>
      <c r="C27" s="56" t="s">
        <v>9</v>
      </c>
      <c r="D27" s="56"/>
      <c r="E27" s="56"/>
      <c r="F27" s="57">
        <f>SUM(F9,F20:F26)</f>
        <v>655103</v>
      </c>
      <c r="G27" s="58">
        <f t="shared" si="1"/>
        <v>100</v>
      </c>
      <c r="H27" s="57">
        <f>SUM(H9,H20:H26)</f>
        <v>525620</v>
      </c>
      <c r="I27" s="58">
        <f t="shared" si="0"/>
        <v>24.634336592975913</v>
      </c>
    </row>
    <row r="28" spans="1:9" ht="18" customHeight="1">
      <c r="A28" s="98"/>
      <c r="B28" s="98" t="s">
        <v>88</v>
      </c>
      <c r="C28" s="64" t="s">
        <v>10</v>
      </c>
      <c r="D28" s="56"/>
      <c r="E28" s="56"/>
      <c r="F28" s="57">
        <v>250252</v>
      </c>
      <c r="G28" s="58">
        <f t="shared" ref="G28:G45" si="2">F28/$F$45*100</f>
        <v>38.578354671373624</v>
      </c>
      <c r="H28" s="57">
        <v>251251</v>
      </c>
      <c r="I28" s="58">
        <f t="shared" si="0"/>
        <v>-0.39761035776971765</v>
      </c>
    </row>
    <row r="29" spans="1:9" ht="18" customHeight="1">
      <c r="A29" s="98"/>
      <c r="B29" s="98"/>
      <c r="C29" s="66"/>
      <c r="D29" s="56" t="s">
        <v>11</v>
      </c>
      <c r="E29" s="56"/>
      <c r="F29" s="57">
        <v>164184</v>
      </c>
      <c r="G29" s="58">
        <f t="shared" si="2"/>
        <v>25.310281569637034</v>
      </c>
      <c r="H29" s="57">
        <v>164833</v>
      </c>
      <c r="I29" s="58">
        <f t="shared" si="0"/>
        <v>-0.39373183767813513</v>
      </c>
    </row>
    <row r="30" spans="1:9" ht="18" customHeight="1">
      <c r="A30" s="98"/>
      <c r="B30" s="98"/>
      <c r="C30" s="66"/>
      <c r="D30" s="56" t="s">
        <v>32</v>
      </c>
      <c r="E30" s="56"/>
      <c r="F30" s="57">
        <v>10542</v>
      </c>
      <c r="G30" s="58">
        <f t="shared" si="2"/>
        <v>1.6251339247862984</v>
      </c>
      <c r="H30" s="57">
        <v>9973</v>
      </c>
      <c r="I30" s="58">
        <f t="shared" si="0"/>
        <v>5.7054045923994767</v>
      </c>
    </row>
    <row r="31" spans="1:9" ht="18" customHeight="1">
      <c r="A31" s="98"/>
      <c r="B31" s="98"/>
      <c r="C31" s="65"/>
      <c r="D31" s="56" t="s">
        <v>12</v>
      </c>
      <c r="E31" s="56"/>
      <c r="F31" s="57">
        <v>75526</v>
      </c>
      <c r="G31" s="58">
        <f t="shared" si="2"/>
        <v>11.642939176950291</v>
      </c>
      <c r="H31" s="57">
        <v>76445</v>
      </c>
      <c r="I31" s="58">
        <f t="shared" si="0"/>
        <v>-1.2021714958466823</v>
      </c>
    </row>
    <row r="32" spans="1:9" ht="18" customHeight="1">
      <c r="A32" s="98"/>
      <c r="B32" s="98"/>
      <c r="C32" s="64" t="s">
        <v>13</v>
      </c>
      <c r="D32" s="56"/>
      <c r="E32" s="56"/>
      <c r="F32" s="96">
        <v>291924</v>
      </c>
      <c r="G32" s="58">
        <f t="shared" si="2"/>
        <v>45.002427988931451</v>
      </c>
      <c r="H32" s="57">
        <v>175750</v>
      </c>
      <c r="I32" s="58">
        <f t="shared" si="0"/>
        <v>66.101849217638687</v>
      </c>
    </row>
    <row r="33" spans="1:9" ht="18" customHeight="1">
      <c r="A33" s="98"/>
      <c r="B33" s="98"/>
      <c r="C33" s="66"/>
      <c r="D33" s="56" t="s">
        <v>14</v>
      </c>
      <c r="E33" s="56"/>
      <c r="F33" s="57">
        <v>24698</v>
      </c>
      <c r="G33" s="58">
        <f t="shared" si="2"/>
        <v>3.8073949605740842</v>
      </c>
      <c r="H33" s="57">
        <v>20224</v>
      </c>
      <c r="I33" s="58">
        <f t="shared" si="0"/>
        <v>22.122231012658222</v>
      </c>
    </row>
    <row r="34" spans="1:9" ht="18" customHeight="1">
      <c r="A34" s="98"/>
      <c r="B34" s="98"/>
      <c r="C34" s="66"/>
      <c r="D34" s="56" t="s">
        <v>33</v>
      </c>
      <c r="E34" s="56"/>
      <c r="F34" s="57">
        <v>2847</v>
      </c>
      <c r="G34" s="58">
        <f t="shared" si="2"/>
        <v>0.43888790399038052</v>
      </c>
      <c r="H34" s="57">
        <v>2371</v>
      </c>
      <c r="I34" s="58">
        <f t="shared" si="0"/>
        <v>20.075917334458037</v>
      </c>
    </row>
    <row r="35" spans="1:9" ht="18" customHeight="1">
      <c r="A35" s="98"/>
      <c r="B35" s="98"/>
      <c r="C35" s="66"/>
      <c r="D35" s="56" t="s">
        <v>34</v>
      </c>
      <c r="E35" s="56"/>
      <c r="F35" s="57">
        <v>192744</v>
      </c>
      <c r="G35" s="58">
        <f t="shared" si="2"/>
        <v>29.71303483200629</v>
      </c>
      <c r="H35" s="57">
        <v>124873</v>
      </c>
      <c r="I35" s="58">
        <f t="shared" si="0"/>
        <v>54.35202165400046</v>
      </c>
    </row>
    <row r="36" spans="1:9" ht="18" customHeight="1">
      <c r="A36" s="98"/>
      <c r="B36" s="98"/>
      <c r="C36" s="66"/>
      <c r="D36" s="56" t="s">
        <v>35</v>
      </c>
      <c r="E36" s="56"/>
      <c r="F36" s="57">
        <v>6956</v>
      </c>
      <c r="G36" s="58">
        <f t="shared" si="2"/>
        <v>1.0723232385518395</v>
      </c>
      <c r="H36" s="57">
        <v>7367</v>
      </c>
      <c r="I36" s="58">
        <f t="shared" si="0"/>
        <v>-5.5789330799511312</v>
      </c>
    </row>
    <row r="37" spans="1:9" ht="18" customHeight="1">
      <c r="A37" s="98"/>
      <c r="B37" s="98"/>
      <c r="C37" s="66"/>
      <c r="D37" s="56" t="s">
        <v>15</v>
      </c>
      <c r="E37" s="56"/>
      <c r="F37" s="57">
        <v>6614</v>
      </c>
      <c r="G37" s="58">
        <f t="shared" si="2"/>
        <v>1.0196011931831319</v>
      </c>
      <c r="H37" s="57">
        <v>5835</v>
      </c>
      <c r="I37" s="58">
        <f t="shared" si="0"/>
        <v>13.350471293916023</v>
      </c>
    </row>
    <row r="38" spans="1:9" ht="18" customHeight="1">
      <c r="A38" s="98"/>
      <c r="B38" s="98"/>
      <c r="C38" s="65"/>
      <c r="D38" s="56" t="s">
        <v>36</v>
      </c>
      <c r="E38" s="56"/>
      <c r="F38" s="57">
        <v>58065</v>
      </c>
      <c r="G38" s="58">
        <f t="shared" si="2"/>
        <v>8.9511858606257277</v>
      </c>
      <c r="H38" s="57">
        <v>15080</v>
      </c>
      <c r="I38" s="58">
        <f t="shared" si="0"/>
        <v>285.04641909814325</v>
      </c>
    </row>
    <row r="39" spans="1:9" ht="18" customHeight="1">
      <c r="A39" s="98"/>
      <c r="B39" s="98"/>
      <c r="C39" s="64" t="s">
        <v>16</v>
      </c>
      <c r="D39" s="56"/>
      <c r="E39" s="56"/>
      <c r="F39" s="57">
        <v>106509</v>
      </c>
      <c r="G39" s="58">
        <f t="shared" si="2"/>
        <v>16.419217339694921</v>
      </c>
      <c r="H39" s="57">
        <v>92954</v>
      </c>
      <c r="I39" s="58">
        <f t="shared" si="0"/>
        <v>14.582481657594082</v>
      </c>
    </row>
    <row r="40" spans="1:9" ht="18" customHeight="1">
      <c r="A40" s="98"/>
      <c r="B40" s="98"/>
      <c r="C40" s="66"/>
      <c r="D40" s="64" t="s">
        <v>17</v>
      </c>
      <c r="E40" s="56"/>
      <c r="F40" s="57">
        <v>106398</v>
      </c>
      <c r="G40" s="58">
        <f t="shared" si="2"/>
        <v>16.402105798654201</v>
      </c>
      <c r="H40" s="57">
        <v>92090</v>
      </c>
      <c r="I40" s="58">
        <f t="shared" si="0"/>
        <v>15.536974698664352</v>
      </c>
    </row>
    <row r="41" spans="1:9" ht="18" customHeight="1">
      <c r="A41" s="98"/>
      <c r="B41" s="98"/>
      <c r="C41" s="66"/>
      <c r="D41" s="66"/>
      <c r="E41" s="60" t="s">
        <v>91</v>
      </c>
      <c r="F41" s="57">
        <v>72971</v>
      </c>
      <c r="G41" s="58">
        <f t="shared" si="2"/>
        <v>11.249065416958924</v>
      </c>
      <c r="H41" s="57">
        <v>60321</v>
      </c>
      <c r="I41" s="61">
        <f t="shared" si="0"/>
        <v>20.971137746390145</v>
      </c>
    </row>
    <row r="42" spans="1:9" ht="18" customHeight="1">
      <c r="A42" s="98"/>
      <c r="B42" s="98"/>
      <c r="C42" s="66"/>
      <c r="D42" s="65"/>
      <c r="E42" s="50" t="s">
        <v>37</v>
      </c>
      <c r="F42" s="57">
        <v>32581</v>
      </c>
      <c r="G42" s="58">
        <f t="shared" si="2"/>
        <v>5.0226226905200528</v>
      </c>
      <c r="H42" s="57">
        <v>30884</v>
      </c>
      <c r="I42" s="61">
        <f t="shared" si="0"/>
        <v>5.4947545654707941</v>
      </c>
    </row>
    <row r="43" spans="1:9" ht="18" customHeight="1">
      <c r="A43" s="98"/>
      <c r="B43" s="98"/>
      <c r="C43" s="66"/>
      <c r="D43" s="56" t="s">
        <v>38</v>
      </c>
      <c r="E43" s="56"/>
      <c r="F43" s="57">
        <v>112</v>
      </c>
      <c r="G43" s="58">
        <f t="shared" si="2"/>
        <v>1.7265699068114725E-2</v>
      </c>
      <c r="H43" s="57">
        <v>864</v>
      </c>
      <c r="I43" s="61">
        <f t="shared" si="0"/>
        <v>-87.037037037037038</v>
      </c>
    </row>
    <row r="44" spans="1:9" ht="18" customHeight="1">
      <c r="A44" s="98"/>
      <c r="B44" s="98"/>
      <c r="C44" s="65"/>
      <c r="D44" s="56" t="s">
        <v>39</v>
      </c>
      <c r="E44" s="56"/>
      <c r="F44" s="57">
        <v>0</v>
      </c>
      <c r="G44" s="58">
        <f t="shared" si="2"/>
        <v>0</v>
      </c>
      <c r="H44" s="57">
        <v>0</v>
      </c>
      <c r="I44" s="58">
        <v>0</v>
      </c>
    </row>
    <row r="45" spans="1:9" ht="18" customHeight="1">
      <c r="A45" s="98"/>
      <c r="B45" s="98"/>
      <c r="C45" s="50" t="s">
        <v>18</v>
      </c>
      <c r="D45" s="50"/>
      <c r="E45" s="50"/>
      <c r="F45" s="57">
        <f>SUM(F28,F32,F39)</f>
        <v>648685</v>
      </c>
      <c r="G45" s="58">
        <f t="shared" si="2"/>
        <v>100</v>
      </c>
      <c r="H45" s="57">
        <f>SUM(H28,H32,H39)</f>
        <v>519955</v>
      </c>
      <c r="I45" s="58">
        <f t="shared" si="0"/>
        <v>24.757911742362325</v>
      </c>
    </row>
    <row r="46" spans="1:9">
      <c r="A46" s="24" t="s">
        <v>19</v>
      </c>
    </row>
    <row r="47" spans="1:9">
      <c r="A47" s="25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M12" sqref="M12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5" t="s">
        <v>0</v>
      </c>
      <c r="B1" s="35"/>
      <c r="C1" s="22" t="s">
        <v>257</v>
      </c>
      <c r="D1" s="36"/>
      <c r="E1" s="36"/>
    </row>
    <row r="4" spans="1:9">
      <c r="A4" s="37" t="s">
        <v>112</v>
      </c>
    </row>
    <row r="5" spans="1:9">
      <c r="I5" s="10" t="s">
        <v>113</v>
      </c>
    </row>
    <row r="6" spans="1:9" s="39" customFormat="1" ht="29.25" customHeight="1">
      <c r="A6" s="53" t="s">
        <v>114</v>
      </c>
      <c r="B6" s="74"/>
      <c r="C6" s="74"/>
      <c r="D6" s="74"/>
      <c r="E6" s="38" t="s">
        <v>240</v>
      </c>
      <c r="F6" s="38" t="s">
        <v>241</v>
      </c>
      <c r="G6" s="38" t="s">
        <v>242</v>
      </c>
      <c r="H6" s="38" t="s">
        <v>243</v>
      </c>
      <c r="I6" s="38" t="s">
        <v>244</v>
      </c>
    </row>
    <row r="7" spans="1:9" ht="27" customHeight="1">
      <c r="A7" s="114" t="s">
        <v>115</v>
      </c>
      <c r="B7" s="64" t="s">
        <v>116</v>
      </c>
      <c r="C7" s="56"/>
      <c r="D7" s="70" t="s">
        <v>117</v>
      </c>
      <c r="E7" s="75">
        <v>509495</v>
      </c>
      <c r="F7" s="38">
        <v>512306</v>
      </c>
      <c r="G7" s="38">
        <v>516669</v>
      </c>
      <c r="H7" s="38">
        <v>525620</v>
      </c>
      <c r="I7" s="38">
        <v>655103</v>
      </c>
    </row>
    <row r="8" spans="1:9" ht="27" customHeight="1">
      <c r="A8" s="98"/>
      <c r="B8" s="85"/>
      <c r="C8" s="56" t="s">
        <v>118</v>
      </c>
      <c r="D8" s="70" t="s">
        <v>41</v>
      </c>
      <c r="E8" s="76">
        <v>322222</v>
      </c>
      <c r="F8" s="76">
        <v>328716</v>
      </c>
      <c r="G8" s="76">
        <v>341298</v>
      </c>
      <c r="H8" s="76">
        <v>340159</v>
      </c>
      <c r="I8" s="77">
        <v>341628</v>
      </c>
    </row>
    <row r="9" spans="1:9" ht="27" customHeight="1">
      <c r="A9" s="98"/>
      <c r="B9" s="56" t="s">
        <v>119</v>
      </c>
      <c r="C9" s="56"/>
      <c r="D9" s="70"/>
      <c r="E9" s="76">
        <v>503908</v>
      </c>
      <c r="F9" s="76">
        <v>508238</v>
      </c>
      <c r="G9" s="76">
        <v>511089</v>
      </c>
      <c r="H9" s="76">
        <v>519955</v>
      </c>
      <c r="I9" s="78">
        <v>648685</v>
      </c>
    </row>
    <row r="10" spans="1:9" ht="27" customHeight="1">
      <c r="A10" s="98"/>
      <c r="B10" s="56" t="s">
        <v>120</v>
      </c>
      <c r="C10" s="56"/>
      <c r="D10" s="70"/>
      <c r="E10" s="76">
        <v>5588</v>
      </c>
      <c r="F10" s="76">
        <v>4068</v>
      </c>
      <c r="G10" s="76">
        <v>5580</v>
      </c>
      <c r="H10" s="76">
        <v>5665</v>
      </c>
      <c r="I10" s="78">
        <v>6418</v>
      </c>
    </row>
    <row r="11" spans="1:9" ht="27" customHeight="1">
      <c r="A11" s="98"/>
      <c r="B11" s="56" t="s">
        <v>121</v>
      </c>
      <c r="C11" s="56"/>
      <c r="D11" s="70"/>
      <c r="E11" s="76">
        <v>4589</v>
      </c>
      <c r="F11" s="76">
        <v>3037</v>
      </c>
      <c r="G11" s="76">
        <v>4490</v>
      </c>
      <c r="H11" s="76">
        <v>4592</v>
      </c>
      <c r="I11" s="78">
        <v>5570</v>
      </c>
    </row>
    <row r="12" spans="1:9" ht="27" customHeight="1">
      <c r="A12" s="98"/>
      <c r="B12" s="56" t="s">
        <v>122</v>
      </c>
      <c r="C12" s="56"/>
      <c r="D12" s="70"/>
      <c r="E12" s="76">
        <v>999</v>
      </c>
      <c r="F12" s="76">
        <v>1031</v>
      </c>
      <c r="G12" s="76">
        <v>1090</v>
      </c>
      <c r="H12" s="76">
        <v>1073</v>
      </c>
      <c r="I12" s="78">
        <v>849</v>
      </c>
    </row>
    <row r="13" spans="1:9" ht="27" customHeight="1">
      <c r="A13" s="98"/>
      <c r="B13" s="56" t="s">
        <v>123</v>
      </c>
      <c r="C13" s="56"/>
      <c r="D13" s="70"/>
      <c r="E13" s="76">
        <v>-111</v>
      </c>
      <c r="F13" s="76">
        <v>32</v>
      </c>
      <c r="G13" s="76">
        <v>59</v>
      </c>
      <c r="H13" s="76">
        <v>-17</v>
      </c>
      <c r="I13" s="78">
        <v>-225</v>
      </c>
    </row>
    <row r="14" spans="1:9" ht="27" customHeight="1">
      <c r="A14" s="98"/>
      <c r="B14" s="56" t="s">
        <v>124</v>
      </c>
      <c r="C14" s="56"/>
      <c r="D14" s="70"/>
      <c r="E14" s="76">
        <v>0</v>
      </c>
      <c r="F14" s="76">
        <v>0</v>
      </c>
      <c r="G14" s="76">
        <v>0</v>
      </c>
      <c r="H14" s="97">
        <v>0</v>
      </c>
      <c r="I14" s="77">
        <v>0</v>
      </c>
    </row>
    <row r="15" spans="1:9" ht="27" customHeight="1">
      <c r="A15" s="98"/>
      <c r="B15" s="56" t="s">
        <v>125</v>
      </c>
      <c r="C15" s="56"/>
      <c r="D15" s="70"/>
      <c r="E15" s="76">
        <v>-3527</v>
      </c>
      <c r="F15" s="76">
        <v>-52</v>
      </c>
      <c r="G15" s="76">
        <v>4178</v>
      </c>
      <c r="H15" s="76">
        <v>2046</v>
      </c>
      <c r="I15" s="78">
        <v>247</v>
      </c>
    </row>
    <row r="16" spans="1:9" ht="27" customHeight="1">
      <c r="A16" s="98"/>
      <c r="B16" s="56" t="s">
        <v>126</v>
      </c>
      <c r="C16" s="56"/>
      <c r="D16" s="70" t="s">
        <v>42</v>
      </c>
      <c r="E16" s="76">
        <v>53695</v>
      </c>
      <c r="F16" s="76">
        <v>52823</v>
      </c>
      <c r="G16" s="76">
        <v>56844</v>
      </c>
      <c r="H16" s="76">
        <v>58599</v>
      </c>
      <c r="I16" s="78">
        <v>61213</v>
      </c>
    </row>
    <row r="17" spans="1:9" ht="27" customHeight="1">
      <c r="A17" s="98"/>
      <c r="B17" s="56" t="s">
        <v>127</v>
      </c>
      <c r="C17" s="56"/>
      <c r="D17" s="70" t="s">
        <v>43</v>
      </c>
      <c r="E17" s="76">
        <v>106319</v>
      </c>
      <c r="F17" s="76">
        <v>102786</v>
      </c>
      <c r="G17" s="76">
        <v>110647</v>
      </c>
      <c r="H17" s="76">
        <v>132488</v>
      </c>
      <c r="I17" s="78">
        <v>166128</v>
      </c>
    </row>
    <row r="18" spans="1:9" ht="27" customHeight="1">
      <c r="A18" s="98"/>
      <c r="B18" s="56" t="s">
        <v>128</v>
      </c>
      <c r="C18" s="56"/>
      <c r="D18" s="70" t="s">
        <v>44</v>
      </c>
      <c r="E18" s="76">
        <v>1065246</v>
      </c>
      <c r="F18" s="76">
        <v>1072586</v>
      </c>
      <c r="G18" s="76">
        <v>1073166</v>
      </c>
      <c r="H18" s="76">
        <v>1079683</v>
      </c>
      <c r="I18" s="78">
        <v>1093160</v>
      </c>
    </row>
    <row r="19" spans="1:9" ht="27" customHeight="1">
      <c r="A19" s="98"/>
      <c r="B19" s="56" t="s">
        <v>129</v>
      </c>
      <c r="C19" s="56"/>
      <c r="D19" s="70" t="s">
        <v>130</v>
      </c>
      <c r="E19" s="76">
        <f>E17+E18-E16</f>
        <v>1117870</v>
      </c>
      <c r="F19" s="76">
        <f>F17+F18-F16</f>
        <v>1122549</v>
      </c>
      <c r="G19" s="76">
        <f>G17+G18-G16</f>
        <v>1126969</v>
      </c>
      <c r="H19" s="76">
        <f>H17+H18-H16</f>
        <v>1153572</v>
      </c>
      <c r="I19" s="76">
        <f>I17+I18-I16</f>
        <v>1198075</v>
      </c>
    </row>
    <row r="20" spans="1:9" ht="27" customHeight="1">
      <c r="A20" s="98"/>
      <c r="B20" s="56" t="s">
        <v>131</v>
      </c>
      <c r="C20" s="56"/>
      <c r="D20" s="70" t="s">
        <v>132</v>
      </c>
      <c r="E20" s="79">
        <f>E18/E8</f>
        <v>3.3059381420263048</v>
      </c>
      <c r="F20" s="79">
        <f>F18/F8</f>
        <v>3.2629564730648948</v>
      </c>
      <c r="G20" s="79">
        <f>G18/G8</f>
        <v>3.1443665066891691</v>
      </c>
      <c r="H20" s="79">
        <f>H18/H8</f>
        <v>3.174053898324019</v>
      </c>
      <c r="I20" s="79">
        <f>I18/I8</f>
        <v>3.1998548128373554</v>
      </c>
    </row>
    <row r="21" spans="1:9" ht="27" customHeight="1">
      <c r="A21" s="98"/>
      <c r="B21" s="56" t="s">
        <v>133</v>
      </c>
      <c r="C21" s="56"/>
      <c r="D21" s="70" t="s">
        <v>134</v>
      </c>
      <c r="E21" s="79">
        <f>E19/E8</f>
        <v>3.4692541167269773</v>
      </c>
      <c r="F21" s="79">
        <f>F19/F8</f>
        <v>3.4149508998649289</v>
      </c>
      <c r="G21" s="79">
        <f>G19/G8</f>
        <v>3.3020088016923625</v>
      </c>
      <c r="H21" s="79">
        <f>H19/H8</f>
        <v>3.3912729047298469</v>
      </c>
      <c r="I21" s="79">
        <f>I19/I8</f>
        <v>3.5069578605969065</v>
      </c>
    </row>
    <row r="22" spans="1:9" ht="27" customHeight="1">
      <c r="A22" s="98"/>
      <c r="B22" s="56" t="s">
        <v>135</v>
      </c>
      <c r="C22" s="56"/>
      <c r="D22" s="70" t="s">
        <v>136</v>
      </c>
      <c r="E22" s="76">
        <f>E18/E24*1000000</f>
        <v>753934.41648335778</v>
      </c>
      <c r="F22" s="76">
        <f>F18/F24*1000000</f>
        <v>759129.34668444551</v>
      </c>
      <c r="G22" s="76">
        <f>G18/G24*1000000</f>
        <v>759539.84525619354</v>
      </c>
      <c r="H22" s="76">
        <f>H18/H24*1000000</f>
        <v>764152.29213909386</v>
      </c>
      <c r="I22" s="76">
        <f>I18/I24*1000000</f>
        <v>773310.88489753183</v>
      </c>
    </row>
    <row r="23" spans="1:9" ht="27" customHeight="1">
      <c r="A23" s="98"/>
      <c r="B23" s="56" t="s">
        <v>137</v>
      </c>
      <c r="C23" s="56"/>
      <c r="D23" s="70" t="s">
        <v>138</v>
      </c>
      <c r="E23" s="76">
        <f>E19/E24*1000000</f>
        <v>791179.37655175535</v>
      </c>
      <c r="F23" s="76">
        <f>F19/F24*1000000</f>
        <v>794490.96761590918</v>
      </c>
      <c r="G23" s="76">
        <f>G19/G24*1000000</f>
        <v>797619.24983509281</v>
      </c>
      <c r="H23" s="76">
        <f>H19/H24*1000000</f>
        <v>816447.68691132381</v>
      </c>
      <c r="I23" s="76">
        <f>I19/I24*1000000</f>
        <v>847528.6677372118</v>
      </c>
    </row>
    <row r="24" spans="1:9" ht="27" customHeight="1">
      <c r="A24" s="98"/>
      <c r="B24" s="80" t="s">
        <v>139</v>
      </c>
      <c r="C24" s="81"/>
      <c r="D24" s="70" t="s">
        <v>140</v>
      </c>
      <c r="E24" s="76">
        <v>1412916</v>
      </c>
      <c r="F24" s="76">
        <f>E24</f>
        <v>1412916</v>
      </c>
      <c r="G24" s="76">
        <f>F24</f>
        <v>1412916</v>
      </c>
      <c r="H24" s="78">
        <f>G24</f>
        <v>1412916</v>
      </c>
      <c r="I24" s="78">
        <v>1413610</v>
      </c>
    </row>
    <row r="25" spans="1:9" ht="27" customHeight="1">
      <c r="A25" s="98"/>
      <c r="B25" s="50" t="s">
        <v>141</v>
      </c>
      <c r="C25" s="50"/>
      <c r="D25" s="50"/>
      <c r="E25" s="76">
        <v>328458</v>
      </c>
      <c r="F25" s="76">
        <v>331724</v>
      </c>
      <c r="G25" s="76">
        <v>332108</v>
      </c>
      <c r="H25" s="76">
        <v>334637</v>
      </c>
      <c r="I25" s="57">
        <v>337982</v>
      </c>
    </row>
    <row r="26" spans="1:9" ht="27" customHeight="1">
      <c r="A26" s="98"/>
      <c r="B26" s="50" t="s">
        <v>142</v>
      </c>
      <c r="C26" s="50"/>
      <c r="D26" s="50"/>
      <c r="E26" s="82">
        <v>0.55000000000000004</v>
      </c>
      <c r="F26" s="82">
        <v>0.56399999999999995</v>
      </c>
      <c r="G26" s="82">
        <v>0.56499999999999995</v>
      </c>
      <c r="H26" s="82">
        <v>0.57299999999999995</v>
      </c>
      <c r="I26" s="83">
        <v>0.57599999999999996</v>
      </c>
    </row>
    <row r="27" spans="1:9" ht="27" customHeight="1">
      <c r="A27" s="98"/>
      <c r="B27" s="50" t="s">
        <v>143</v>
      </c>
      <c r="C27" s="50"/>
      <c r="D27" s="50"/>
      <c r="E27" s="61">
        <v>0.3</v>
      </c>
      <c r="F27" s="61">
        <v>0.31080054503141163</v>
      </c>
      <c r="G27" s="61">
        <v>0.3</v>
      </c>
      <c r="H27" s="61">
        <v>0.3</v>
      </c>
      <c r="I27" s="58">
        <v>0.3</v>
      </c>
    </row>
    <row r="28" spans="1:9" ht="27" customHeight="1">
      <c r="A28" s="98"/>
      <c r="B28" s="50" t="s">
        <v>144</v>
      </c>
      <c r="C28" s="50"/>
      <c r="D28" s="50"/>
      <c r="E28" s="61">
        <v>96</v>
      </c>
      <c r="F28" s="61">
        <v>95.5</v>
      </c>
      <c r="G28" s="61">
        <v>92.3</v>
      </c>
      <c r="H28" s="61">
        <v>94.7</v>
      </c>
      <c r="I28" s="58">
        <v>95.2</v>
      </c>
    </row>
    <row r="29" spans="1:9" ht="27" customHeight="1">
      <c r="A29" s="98"/>
      <c r="B29" s="50" t="s">
        <v>145</v>
      </c>
      <c r="C29" s="50"/>
      <c r="D29" s="50"/>
      <c r="E29" s="61">
        <v>46.4</v>
      </c>
      <c r="F29" s="61">
        <v>46.136488739151993</v>
      </c>
      <c r="G29" s="61">
        <v>47.3</v>
      </c>
      <c r="H29" s="61">
        <v>46</v>
      </c>
      <c r="I29" s="58">
        <v>43.8</v>
      </c>
    </row>
    <row r="30" spans="1:9" ht="27" customHeight="1">
      <c r="A30" s="98"/>
      <c r="B30" s="114" t="s">
        <v>146</v>
      </c>
      <c r="C30" s="50" t="s">
        <v>147</v>
      </c>
      <c r="D30" s="50"/>
      <c r="E30" s="61" t="s">
        <v>258</v>
      </c>
      <c r="F30" s="61" t="s">
        <v>258</v>
      </c>
      <c r="G30" s="61" t="s">
        <v>258</v>
      </c>
      <c r="H30" s="61" t="s">
        <v>258</v>
      </c>
      <c r="I30" s="58">
        <v>0</v>
      </c>
    </row>
    <row r="31" spans="1:9" ht="27" customHeight="1">
      <c r="A31" s="98"/>
      <c r="B31" s="98"/>
      <c r="C31" s="50" t="s">
        <v>148</v>
      </c>
      <c r="D31" s="50"/>
      <c r="E31" s="61" t="s">
        <v>258</v>
      </c>
      <c r="F31" s="61" t="s">
        <v>258</v>
      </c>
      <c r="G31" s="61" t="s">
        <v>258</v>
      </c>
      <c r="H31" s="61" t="s">
        <v>258</v>
      </c>
      <c r="I31" s="58">
        <v>0</v>
      </c>
    </row>
    <row r="32" spans="1:9" ht="27" customHeight="1">
      <c r="A32" s="98"/>
      <c r="B32" s="98"/>
      <c r="C32" s="50" t="s">
        <v>149</v>
      </c>
      <c r="D32" s="50"/>
      <c r="E32" s="61">
        <v>13.2</v>
      </c>
      <c r="F32" s="61">
        <v>12.3</v>
      </c>
      <c r="G32" s="61">
        <v>11.6</v>
      </c>
      <c r="H32" s="61">
        <v>10.9</v>
      </c>
      <c r="I32" s="58">
        <v>10.5</v>
      </c>
    </row>
    <row r="33" spans="1:9" ht="27" customHeight="1">
      <c r="A33" s="98"/>
      <c r="B33" s="98"/>
      <c r="C33" s="50" t="s">
        <v>150</v>
      </c>
      <c r="D33" s="50"/>
      <c r="E33" s="61">
        <v>199.6</v>
      </c>
      <c r="F33" s="61">
        <v>200.2</v>
      </c>
      <c r="G33" s="61">
        <v>200.4</v>
      </c>
      <c r="H33" s="61">
        <v>202.1</v>
      </c>
      <c r="I33" s="84">
        <v>201.7</v>
      </c>
    </row>
    <row r="34" spans="1:9" ht="27" customHeight="1">
      <c r="A34" s="2" t="s">
        <v>239</v>
      </c>
      <c r="B34" s="8"/>
      <c r="C34" s="8"/>
      <c r="D34" s="8"/>
      <c r="E34" s="40"/>
      <c r="F34" s="40"/>
      <c r="G34" s="40"/>
      <c r="H34" s="40"/>
      <c r="I34" s="41"/>
    </row>
    <row r="35" spans="1:9" ht="27" customHeight="1">
      <c r="A35" s="9" t="s">
        <v>110</v>
      </c>
    </row>
    <row r="36" spans="1:9">
      <c r="A36" s="4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J27" sqref="J27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257</v>
      </c>
      <c r="E1" s="14"/>
      <c r="F1" s="14"/>
      <c r="G1" s="14"/>
    </row>
    <row r="2" spans="1:25" ht="15" customHeight="1"/>
    <row r="3" spans="1:25" ht="15" customHeight="1">
      <c r="A3" s="15" t="s">
        <v>151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245</v>
      </c>
      <c r="B5" s="13"/>
      <c r="C5" s="13"/>
      <c r="D5" s="13"/>
      <c r="K5" s="16"/>
      <c r="O5" s="16" t="s">
        <v>47</v>
      </c>
    </row>
    <row r="6" spans="1:25" ht="15.95" customHeight="1">
      <c r="A6" s="104" t="s">
        <v>48</v>
      </c>
      <c r="B6" s="105"/>
      <c r="C6" s="105"/>
      <c r="D6" s="105"/>
      <c r="E6" s="105"/>
      <c r="F6" s="110" t="s">
        <v>259</v>
      </c>
      <c r="G6" s="110"/>
      <c r="H6" s="110" t="s">
        <v>260</v>
      </c>
      <c r="I6" s="110"/>
      <c r="J6" s="110" t="s">
        <v>254</v>
      </c>
      <c r="K6" s="110"/>
      <c r="L6" s="110" t="s">
        <v>255</v>
      </c>
      <c r="M6" s="110"/>
      <c r="N6" s="110" t="s">
        <v>256</v>
      </c>
      <c r="O6" s="110"/>
    </row>
    <row r="7" spans="1:25" ht="15.95" customHeight="1">
      <c r="A7" s="105"/>
      <c r="B7" s="105"/>
      <c r="C7" s="105"/>
      <c r="D7" s="105"/>
      <c r="E7" s="105"/>
      <c r="F7" s="86" t="s">
        <v>237</v>
      </c>
      <c r="G7" s="86" t="s">
        <v>248</v>
      </c>
      <c r="H7" s="86" t="s">
        <v>237</v>
      </c>
      <c r="I7" s="87" t="s">
        <v>246</v>
      </c>
      <c r="J7" s="86" t="s">
        <v>237</v>
      </c>
      <c r="K7" s="87" t="s">
        <v>246</v>
      </c>
      <c r="L7" s="86" t="s">
        <v>237</v>
      </c>
      <c r="M7" s="87" t="s">
        <v>246</v>
      </c>
      <c r="N7" s="86" t="s">
        <v>237</v>
      </c>
      <c r="O7" s="87" t="s">
        <v>246</v>
      </c>
    </row>
    <row r="8" spans="1:25" ht="15.95" customHeight="1">
      <c r="A8" s="102" t="s">
        <v>82</v>
      </c>
      <c r="B8" s="64" t="s">
        <v>49</v>
      </c>
      <c r="C8" s="56"/>
      <c r="D8" s="56"/>
      <c r="E8" s="70" t="s">
        <v>40</v>
      </c>
      <c r="F8" s="57">
        <v>70048</v>
      </c>
      <c r="G8" s="57">
        <v>42988</v>
      </c>
      <c r="H8" s="57">
        <v>20746</v>
      </c>
      <c r="I8" s="57">
        <v>20697</v>
      </c>
      <c r="J8" s="57">
        <v>23688</v>
      </c>
      <c r="K8" s="57">
        <v>22796</v>
      </c>
      <c r="L8" s="57">
        <v>1053</v>
      </c>
      <c r="M8" s="57">
        <v>1120</v>
      </c>
      <c r="N8" s="57">
        <v>4660</v>
      </c>
      <c r="O8" s="57">
        <v>4744</v>
      </c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02"/>
      <c r="B9" s="66"/>
      <c r="C9" s="56" t="s">
        <v>50</v>
      </c>
      <c r="D9" s="56"/>
      <c r="E9" s="70" t="s">
        <v>41</v>
      </c>
      <c r="F9" s="57">
        <v>70048</v>
      </c>
      <c r="G9" s="57">
        <v>42988</v>
      </c>
      <c r="H9" s="57">
        <v>20744</v>
      </c>
      <c r="I9" s="57">
        <v>20643</v>
      </c>
      <c r="J9" s="57">
        <v>23688</v>
      </c>
      <c r="K9" s="57">
        <v>22796</v>
      </c>
      <c r="L9" s="57">
        <v>1053</v>
      </c>
      <c r="M9" s="57">
        <v>1120</v>
      </c>
      <c r="N9" s="57">
        <v>4660</v>
      </c>
      <c r="O9" s="57">
        <v>4744</v>
      </c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02"/>
      <c r="B10" s="65"/>
      <c r="C10" s="56" t="s">
        <v>51</v>
      </c>
      <c r="D10" s="56"/>
      <c r="E10" s="70" t="s">
        <v>42</v>
      </c>
      <c r="F10" s="57"/>
      <c r="G10" s="57">
        <v>0</v>
      </c>
      <c r="H10" s="57">
        <v>3</v>
      </c>
      <c r="I10" s="57">
        <v>54</v>
      </c>
      <c r="J10" s="71">
        <v>0</v>
      </c>
      <c r="K10" s="71">
        <v>0</v>
      </c>
      <c r="L10" s="57">
        <v>0</v>
      </c>
      <c r="M10" s="57">
        <v>0</v>
      </c>
      <c r="N10" s="57">
        <v>0</v>
      </c>
      <c r="O10" s="57">
        <v>0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02"/>
      <c r="B11" s="64" t="s">
        <v>52</v>
      </c>
      <c r="C11" s="56"/>
      <c r="D11" s="56"/>
      <c r="E11" s="70" t="s">
        <v>43</v>
      </c>
      <c r="F11" s="57">
        <v>66149</v>
      </c>
      <c r="G11" s="57">
        <v>41667</v>
      </c>
      <c r="H11" s="57">
        <v>20209</v>
      </c>
      <c r="I11" s="57">
        <v>20147</v>
      </c>
      <c r="J11" s="57">
        <v>24095</v>
      </c>
      <c r="K11" s="57">
        <v>23742</v>
      </c>
      <c r="L11" s="57">
        <v>940</v>
      </c>
      <c r="M11" s="57">
        <v>934</v>
      </c>
      <c r="N11" s="57">
        <v>3876</v>
      </c>
      <c r="O11" s="57">
        <v>3933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02"/>
      <c r="B12" s="66"/>
      <c r="C12" s="56" t="s">
        <v>53</v>
      </c>
      <c r="D12" s="56"/>
      <c r="E12" s="70" t="s">
        <v>44</v>
      </c>
      <c r="F12" s="57">
        <v>66149</v>
      </c>
      <c r="G12" s="57">
        <v>41667</v>
      </c>
      <c r="H12" s="57">
        <v>20209</v>
      </c>
      <c r="I12" s="57">
        <v>20110</v>
      </c>
      <c r="J12" s="57">
        <v>24095</v>
      </c>
      <c r="K12" s="57">
        <v>23742</v>
      </c>
      <c r="L12" s="57">
        <v>940</v>
      </c>
      <c r="M12" s="57">
        <v>934</v>
      </c>
      <c r="N12" s="57">
        <v>3876</v>
      </c>
      <c r="O12" s="57">
        <v>3933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02"/>
      <c r="B13" s="65"/>
      <c r="C13" s="56" t="s">
        <v>54</v>
      </c>
      <c r="D13" s="56"/>
      <c r="E13" s="70" t="s">
        <v>45</v>
      </c>
      <c r="F13" s="57"/>
      <c r="G13" s="57">
        <v>0</v>
      </c>
      <c r="H13" s="71">
        <v>1</v>
      </c>
      <c r="I13" s="71">
        <v>37</v>
      </c>
      <c r="J13" s="71">
        <v>0</v>
      </c>
      <c r="K13" s="71">
        <v>0</v>
      </c>
      <c r="L13" s="57">
        <v>0</v>
      </c>
      <c r="M13" s="57">
        <v>0</v>
      </c>
      <c r="N13" s="57">
        <v>0</v>
      </c>
      <c r="O13" s="57">
        <v>0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02"/>
      <c r="B14" s="56" t="s">
        <v>55</v>
      </c>
      <c r="C14" s="56"/>
      <c r="D14" s="56"/>
      <c r="E14" s="70" t="s">
        <v>152</v>
      </c>
      <c r="F14" s="57">
        <f t="shared" ref="F14:O15" si="0">F9-F12</f>
        <v>3899</v>
      </c>
      <c r="G14" s="57">
        <f t="shared" si="0"/>
        <v>1321</v>
      </c>
      <c r="H14" s="57">
        <f t="shared" si="0"/>
        <v>535</v>
      </c>
      <c r="I14" s="57">
        <f t="shared" si="0"/>
        <v>533</v>
      </c>
      <c r="J14" s="57">
        <f t="shared" si="0"/>
        <v>-407</v>
      </c>
      <c r="K14" s="57">
        <f t="shared" si="0"/>
        <v>-946</v>
      </c>
      <c r="L14" s="57">
        <f t="shared" si="0"/>
        <v>113</v>
      </c>
      <c r="M14" s="57">
        <f t="shared" si="0"/>
        <v>186</v>
      </c>
      <c r="N14" s="57">
        <f t="shared" si="0"/>
        <v>784</v>
      </c>
      <c r="O14" s="57">
        <f t="shared" si="0"/>
        <v>811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02"/>
      <c r="B15" s="56" t="s">
        <v>56</v>
      </c>
      <c r="C15" s="56"/>
      <c r="D15" s="56"/>
      <c r="E15" s="70" t="s">
        <v>153</v>
      </c>
      <c r="F15" s="57">
        <f t="shared" si="0"/>
        <v>0</v>
      </c>
      <c r="G15" s="57">
        <f t="shared" si="0"/>
        <v>0</v>
      </c>
      <c r="H15" s="57">
        <f t="shared" si="0"/>
        <v>2</v>
      </c>
      <c r="I15" s="57">
        <f t="shared" si="0"/>
        <v>17</v>
      </c>
      <c r="J15" s="57">
        <f t="shared" si="0"/>
        <v>0</v>
      </c>
      <c r="K15" s="57">
        <f t="shared" si="0"/>
        <v>0</v>
      </c>
      <c r="L15" s="57">
        <f t="shared" si="0"/>
        <v>0</v>
      </c>
      <c r="M15" s="57">
        <f t="shared" si="0"/>
        <v>0</v>
      </c>
      <c r="N15" s="57">
        <f t="shared" si="0"/>
        <v>0</v>
      </c>
      <c r="O15" s="57">
        <f t="shared" si="0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02"/>
      <c r="B16" s="56" t="s">
        <v>57</v>
      </c>
      <c r="C16" s="56"/>
      <c r="D16" s="56"/>
      <c r="E16" s="70" t="s">
        <v>154</v>
      </c>
      <c r="F16" s="57">
        <f t="shared" ref="F16:O16" si="1">F8-F11</f>
        <v>3899</v>
      </c>
      <c r="G16" s="57">
        <f t="shared" si="1"/>
        <v>1321</v>
      </c>
      <c r="H16" s="57">
        <f t="shared" si="1"/>
        <v>537</v>
      </c>
      <c r="I16" s="57">
        <f t="shared" si="1"/>
        <v>550</v>
      </c>
      <c r="J16" s="57">
        <f t="shared" si="1"/>
        <v>-407</v>
      </c>
      <c r="K16" s="57">
        <f t="shared" si="1"/>
        <v>-946</v>
      </c>
      <c r="L16" s="57">
        <f t="shared" si="1"/>
        <v>113</v>
      </c>
      <c r="M16" s="57">
        <f t="shared" si="1"/>
        <v>186</v>
      </c>
      <c r="N16" s="57">
        <f t="shared" si="1"/>
        <v>784</v>
      </c>
      <c r="O16" s="57">
        <f t="shared" si="1"/>
        <v>811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02"/>
      <c r="B17" s="56" t="s">
        <v>58</v>
      </c>
      <c r="C17" s="56"/>
      <c r="D17" s="56"/>
      <c r="E17" s="54"/>
      <c r="F17" s="71"/>
      <c r="G17" s="71">
        <v>0</v>
      </c>
      <c r="H17" s="71"/>
      <c r="I17" s="71"/>
      <c r="J17" s="57">
        <v>18004</v>
      </c>
      <c r="K17" s="57">
        <v>17598</v>
      </c>
      <c r="L17" s="57">
        <v>0</v>
      </c>
      <c r="M17" s="57">
        <v>0</v>
      </c>
      <c r="N17" s="71">
        <v>0</v>
      </c>
      <c r="O17" s="72">
        <v>0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02"/>
      <c r="B18" s="56" t="s">
        <v>59</v>
      </c>
      <c r="C18" s="56"/>
      <c r="D18" s="56"/>
      <c r="E18" s="54"/>
      <c r="F18" s="72"/>
      <c r="G18" s="72">
        <v>0</v>
      </c>
      <c r="H18" s="72"/>
      <c r="I18" s="72"/>
      <c r="J18" s="72"/>
      <c r="K18" s="72"/>
      <c r="L18" s="72">
        <v>0</v>
      </c>
      <c r="M18" s="72">
        <v>0</v>
      </c>
      <c r="N18" s="72">
        <v>0</v>
      </c>
      <c r="O18" s="72">
        <v>0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02" t="s">
        <v>83</v>
      </c>
      <c r="B19" s="64" t="s">
        <v>60</v>
      </c>
      <c r="C19" s="56"/>
      <c r="D19" s="56"/>
      <c r="E19" s="70"/>
      <c r="F19" s="57">
        <v>15</v>
      </c>
      <c r="G19" s="57">
        <v>0</v>
      </c>
      <c r="H19" s="57">
        <v>10070</v>
      </c>
      <c r="I19" s="57">
        <v>9103</v>
      </c>
      <c r="J19" s="57">
        <v>3077</v>
      </c>
      <c r="K19" s="57">
        <v>1732</v>
      </c>
      <c r="L19" s="57">
        <v>41</v>
      </c>
      <c r="M19" s="57">
        <v>100</v>
      </c>
      <c r="N19" s="57">
        <v>260</v>
      </c>
      <c r="O19" s="57">
        <v>81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02"/>
      <c r="B20" s="65"/>
      <c r="C20" s="56" t="s">
        <v>61</v>
      </c>
      <c r="D20" s="56"/>
      <c r="E20" s="70"/>
      <c r="F20" s="57">
        <v>0</v>
      </c>
      <c r="G20" s="57">
        <v>0</v>
      </c>
      <c r="H20" s="57">
        <v>2818</v>
      </c>
      <c r="I20" s="57">
        <v>3554</v>
      </c>
      <c r="J20" s="57">
        <v>2024</v>
      </c>
      <c r="K20" s="71">
        <v>957</v>
      </c>
      <c r="L20" s="57">
        <v>0</v>
      </c>
      <c r="M20" s="57"/>
      <c r="N20" s="57">
        <v>0</v>
      </c>
      <c r="O20" s="57">
        <v>0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02"/>
      <c r="B21" s="85" t="s">
        <v>62</v>
      </c>
      <c r="C21" s="56"/>
      <c r="D21" s="56"/>
      <c r="E21" s="70" t="s">
        <v>155</v>
      </c>
      <c r="F21" s="57">
        <v>15</v>
      </c>
      <c r="G21" s="57">
        <v>0</v>
      </c>
      <c r="H21" s="57">
        <v>8412</v>
      </c>
      <c r="I21" s="57">
        <v>8355</v>
      </c>
      <c r="J21" s="57">
        <v>3077</v>
      </c>
      <c r="K21" s="57">
        <v>1732</v>
      </c>
      <c r="L21" s="57">
        <v>41</v>
      </c>
      <c r="M21" s="57">
        <v>100</v>
      </c>
      <c r="N21" s="57">
        <v>260</v>
      </c>
      <c r="O21" s="57">
        <v>81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02"/>
      <c r="B22" s="64" t="s">
        <v>63</v>
      </c>
      <c r="C22" s="56"/>
      <c r="D22" s="56"/>
      <c r="E22" s="70" t="s">
        <v>156</v>
      </c>
      <c r="F22" s="57">
        <v>1208</v>
      </c>
      <c r="G22" s="57">
        <v>341</v>
      </c>
      <c r="H22" s="57">
        <v>13416</v>
      </c>
      <c r="I22" s="57">
        <v>11268</v>
      </c>
      <c r="J22" s="57">
        <v>42978</v>
      </c>
      <c r="K22" s="57">
        <v>2799</v>
      </c>
      <c r="L22" s="57">
        <v>257</v>
      </c>
      <c r="M22" s="57">
        <v>402</v>
      </c>
      <c r="N22" s="57">
        <v>3579</v>
      </c>
      <c r="O22" s="57">
        <v>1662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02"/>
      <c r="B23" s="65" t="s">
        <v>64</v>
      </c>
      <c r="C23" s="56" t="s">
        <v>65</v>
      </c>
      <c r="D23" s="56"/>
      <c r="E23" s="70"/>
      <c r="F23" s="57">
        <v>1122</v>
      </c>
      <c r="G23" s="57">
        <v>204</v>
      </c>
      <c r="H23" s="57">
        <v>4108</v>
      </c>
      <c r="I23" s="57">
        <v>4818</v>
      </c>
      <c r="J23" s="57">
        <v>1836</v>
      </c>
      <c r="K23" s="57">
        <v>1727</v>
      </c>
      <c r="L23" s="57">
        <v>20</v>
      </c>
      <c r="M23" s="57">
        <v>20</v>
      </c>
      <c r="N23" s="57">
        <v>700</v>
      </c>
      <c r="O23" s="57">
        <v>747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02"/>
      <c r="B24" s="56" t="s">
        <v>157</v>
      </c>
      <c r="C24" s="56"/>
      <c r="D24" s="56"/>
      <c r="E24" s="70" t="s">
        <v>158</v>
      </c>
      <c r="F24" s="57">
        <f t="shared" ref="F24:O24" si="2">F21-F22</f>
        <v>-1193</v>
      </c>
      <c r="G24" s="57">
        <f t="shared" si="2"/>
        <v>-341</v>
      </c>
      <c r="H24" s="57">
        <f t="shared" si="2"/>
        <v>-5004</v>
      </c>
      <c r="I24" s="57">
        <f t="shared" si="2"/>
        <v>-2913</v>
      </c>
      <c r="J24" s="57">
        <f t="shared" si="2"/>
        <v>-39901</v>
      </c>
      <c r="K24" s="57">
        <v>-1066</v>
      </c>
      <c r="L24" s="57">
        <f t="shared" si="2"/>
        <v>-216</v>
      </c>
      <c r="M24" s="57">
        <f t="shared" si="2"/>
        <v>-302</v>
      </c>
      <c r="N24" s="57">
        <f t="shared" si="2"/>
        <v>-3319</v>
      </c>
      <c r="O24" s="57">
        <f t="shared" si="2"/>
        <v>-1581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02"/>
      <c r="B25" s="64" t="s">
        <v>66</v>
      </c>
      <c r="C25" s="64"/>
      <c r="D25" s="64"/>
      <c r="E25" s="107" t="s">
        <v>159</v>
      </c>
      <c r="F25" s="111">
        <v>1193</v>
      </c>
      <c r="G25" s="111">
        <v>341</v>
      </c>
      <c r="H25" s="111">
        <v>5004</v>
      </c>
      <c r="I25" s="111">
        <v>2913</v>
      </c>
      <c r="J25" s="111">
        <v>39901</v>
      </c>
      <c r="K25" s="111">
        <v>1066</v>
      </c>
      <c r="L25" s="111">
        <v>216</v>
      </c>
      <c r="M25" s="111">
        <v>302</v>
      </c>
      <c r="N25" s="111">
        <v>3319</v>
      </c>
      <c r="O25" s="111">
        <v>1581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02"/>
      <c r="B26" s="85" t="s">
        <v>67</v>
      </c>
      <c r="C26" s="85"/>
      <c r="D26" s="85"/>
      <c r="E26" s="108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02"/>
      <c r="B27" s="56" t="s">
        <v>160</v>
      </c>
      <c r="C27" s="56"/>
      <c r="D27" s="56"/>
      <c r="E27" s="70" t="s">
        <v>161</v>
      </c>
      <c r="F27" s="57">
        <f t="shared" ref="F27:O27" si="3">F24+F25</f>
        <v>0</v>
      </c>
      <c r="G27" s="57">
        <f t="shared" si="3"/>
        <v>0</v>
      </c>
      <c r="H27" s="57">
        <f t="shared" si="3"/>
        <v>0</v>
      </c>
      <c r="I27" s="57">
        <f t="shared" si="3"/>
        <v>0</v>
      </c>
      <c r="J27" s="57">
        <f t="shared" si="3"/>
        <v>0</v>
      </c>
      <c r="K27" s="57">
        <f t="shared" si="3"/>
        <v>0</v>
      </c>
      <c r="L27" s="57">
        <f t="shared" si="3"/>
        <v>0</v>
      </c>
      <c r="M27" s="57">
        <f t="shared" si="3"/>
        <v>0</v>
      </c>
      <c r="N27" s="57">
        <f t="shared" si="3"/>
        <v>0</v>
      </c>
      <c r="O27" s="57">
        <f t="shared" si="3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162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06" t="s">
        <v>68</v>
      </c>
      <c r="B30" s="106"/>
      <c r="C30" s="106"/>
      <c r="D30" s="106"/>
      <c r="E30" s="106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06"/>
      <c r="B31" s="106"/>
      <c r="C31" s="106"/>
      <c r="D31" s="106"/>
      <c r="E31" s="106"/>
      <c r="F31" s="86" t="s">
        <v>237</v>
      </c>
      <c r="G31" s="87" t="s">
        <v>246</v>
      </c>
      <c r="H31" s="86" t="s">
        <v>237</v>
      </c>
      <c r="I31" s="87" t="s">
        <v>246</v>
      </c>
      <c r="J31" s="86" t="s">
        <v>237</v>
      </c>
      <c r="K31" s="87" t="s">
        <v>246</v>
      </c>
      <c r="L31" s="86" t="s">
        <v>237</v>
      </c>
      <c r="M31" s="87" t="s">
        <v>246</v>
      </c>
      <c r="N31" s="86" t="s">
        <v>237</v>
      </c>
      <c r="O31" s="87" t="s">
        <v>246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02" t="s">
        <v>84</v>
      </c>
      <c r="B32" s="64" t="s">
        <v>49</v>
      </c>
      <c r="C32" s="56"/>
      <c r="D32" s="56"/>
      <c r="E32" s="70" t="s">
        <v>40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09"/>
      <c r="B33" s="66"/>
      <c r="C33" s="64" t="s">
        <v>69</v>
      </c>
      <c r="D33" s="56"/>
      <c r="E33" s="70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09"/>
      <c r="B34" s="66"/>
      <c r="C34" s="65"/>
      <c r="D34" s="56" t="s">
        <v>70</v>
      </c>
      <c r="E34" s="70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09"/>
      <c r="B35" s="65"/>
      <c r="C35" s="85" t="s">
        <v>71</v>
      </c>
      <c r="D35" s="56"/>
      <c r="E35" s="70"/>
      <c r="F35" s="57"/>
      <c r="G35" s="57"/>
      <c r="H35" s="57"/>
      <c r="I35" s="57"/>
      <c r="J35" s="72"/>
      <c r="K35" s="72"/>
      <c r="L35" s="57"/>
      <c r="M35" s="57"/>
      <c r="N35" s="57"/>
      <c r="O35" s="57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09"/>
      <c r="B36" s="64" t="s">
        <v>52</v>
      </c>
      <c r="C36" s="56"/>
      <c r="D36" s="56"/>
      <c r="E36" s="70" t="s">
        <v>41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09"/>
      <c r="B37" s="66"/>
      <c r="C37" s="56" t="s">
        <v>72</v>
      </c>
      <c r="D37" s="56"/>
      <c r="E37" s="70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09"/>
      <c r="B38" s="65"/>
      <c r="C38" s="56" t="s">
        <v>73</v>
      </c>
      <c r="D38" s="56"/>
      <c r="E38" s="70"/>
      <c r="F38" s="57"/>
      <c r="G38" s="57"/>
      <c r="H38" s="57"/>
      <c r="I38" s="57"/>
      <c r="J38" s="57"/>
      <c r="K38" s="72"/>
      <c r="L38" s="57"/>
      <c r="M38" s="57"/>
      <c r="N38" s="57"/>
      <c r="O38" s="57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09"/>
      <c r="B39" s="50" t="s">
        <v>74</v>
      </c>
      <c r="C39" s="50"/>
      <c r="D39" s="50"/>
      <c r="E39" s="70" t="s">
        <v>163</v>
      </c>
      <c r="F39" s="57">
        <f t="shared" ref="F39:O39" si="4">F32-F36</f>
        <v>0</v>
      </c>
      <c r="G39" s="57">
        <f t="shared" si="4"/>
        <v>0</v>
      </c>
      <c r="H39" s="57">
        <f t="shared" si="4"/>
        <v>0</v>
      </c>
      <c r="I39" s="57">
        <f t="shared" si="4"/>
        <v>0</v>
      </c>
      <c r="J39" s="57">
        <f t="shared" si="4"/>
        <v>0</v>
      </c>
      <c r="K39" s="57">
        <f t="shared" si="4"/>
        <v>0</v>
      </c>
      <c r="L39" s="57">
        <f t="shared" si="4"/>
        <v>0</v>
      </c>
      <c r="M39" s="57">
        <f t="shared" si="4"/>
        <v>0</v>
      </c>
      <c r="N39" s="57">
        <f t="shared" si="4"/>
        <v>0</v>
      </c>
      <c r="O39" s="57">
        <f t="shared" si="4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02" t="s">
        <v>85</v>
      </c>
      <c r="B40" s="64" t="s">
        <v>75</v>
      </c>
      <c r="C40" s="56"/>
      <c r="D40" s="56"/>
      <c r="E40" s="70" t="s">
        <v>43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03"/>
      <c r="B41" s="65"/>
      <c r="C41" s="56" t="s">
        <v>76</v>
      </c>
      <c r="D41" s="56"/>
      <c r="E41" s="70"/>
      <c r="F41" s="72"/>
      <c r="G41" s="72"/>
      <c r="H41" s="72"/>
      <c r="I41" s="72"/>
      <c r="J41" s="57"/>
      <c r="K41" s="57"/>
      <c r="L41" s="57"/>
      <c r="M41" s="57"/>
      <c r="N41" s="57"/>
      <c r="O41" s="57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03"/>
      <c r="B42" s="64" t="s">
        <v>63</v>
      </c>
      <c r="C42" s="56"/>
      <c r="D42" s="56"/>
      <c r="E42" s="70" t="s">
        <v>44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03"/>
      <c r="B43" s="65"/>
      <c r="C43" s="56" t="s">
        <v>77</v>
      </c>
      <c r="D43" s="56"/>
      <c r="E43" s="70"/>
      <c r="F43" s="57"/>
      <c r="G43" s="57"/>
      <c r="H43" s="57"/>
      <c r="I43" s="57"/>
      <c r="J43" s="72"/>
      <c r="K43" s="72"/>
      <c r="L43" s="57"/>
      <c r="M43" s="57"/>
      <c r="N43" s="57"/>
      <c r="O43" s="57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03"/>
      <c r="B44" s="56" t="s">
        <v>74</v>
      </c>
      <c r="C44" s="56"/>
      <c r="D44" s="56"/>
      <c r="E44" s="70" t="s">
        <v>164</v>
      </c>
      <c r="F44" s="72">
        <f t="shared" ref="F44:O44" si="5">F40-F42</f>
        <v>0</v>
      </c>
      <c r="G44" s="72">
        <f t="shared" si="5"/>
        <v>0</v>
      </c>
      <c r="H44" s="72">
        <f t="shared" si="5"/>
        <v>0</v>
      </c>
      <c r="I44" s="72">
        <f t="shared" si="5"/>
        <v>0</v>
      </c>
      <c r="J44" s="72">
        <f t="shared" si="5"/>
        <v>0</v>
      </c>
      <c r="K44" s="72">
        <f t="shared" si="5"/>
        <v>0</v>
      </c>
      <c r="L44" s="72">
        <f t="shared" si="5"/>
        <v>0</v>
      </c>
      <c r="M44" s="72">
        <f t="shared" si="5"/>
        <v>0</v>
      </c>
      <c r="N44" s="72">
        <f t="shared" si="5"/>
        <v>0</v>
      </c>
      <c r="O44" s="72">
        <f t="shared" si="5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02" t="s">
        <v>86</v>
      </c>
      <c r="B45" s="50" t="s">
        <v>78</v>
      </c>
      <c r="C45" s="50"/>
      <c r="D45" s="50"/>
      <c r="E45" s="70" t="s">
        <v>165</v>
      </c>
      <c r="F45" s="57">
        <f t="shared" ref="F45:O45" si="6">F39+F44</f>
        <v>0</v>
      </c>
      <c r="G45" s="57">
        <f t="shared" si="6"/>
        <v>0</v>
      </c>
      <c r="H45" s="57">
        <f t="shared" si="6"/>
        <v>0</v>
      </c>
      <c r="I45" s="57">
        <f t="shared" si="6"/>
        <v>0</v>
      </c>
      <c r="J45" s="57">
        <f t="shared" si="6"/>
        <v>0</v>
      </c>
      <c r="K45" s="57">
        <f t="shared" si="6"/>
        <v>0</v>
      </c>
      <c r="L45" s="57">
        <f t="shared" si="6"/>
        <v>0</v>
      </c>
      <c r="M45" s="57">
        <f t="shared" si="6"/>
        <v>0</v>
      </c>
      <c r="N45" s="57">
        <f t="shared" si="6"/>
        <v>0</v>
      </c>
      <c r="O45" s="57">
        <f t="shared" si="6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03"/>
      <c r="B46" s="56" t="s">
        <v>79</v>
      </c>
      <c r="C46" s="56"/>
      <c r="D46" s="56"/>
      <c r="E46" s="56"/>
      <c r="F46" s="72"/>
      <c r="G46" s="72"/>
      <c r="H46" s="72"/>
      <c r="I46" s="72"/>
      <c r="J46" s="72"/>
      <c r="K46" s="72"/>
      <c r="L46" s="57"/>
      <c r="M46" s="57"/>
      <c r="N46" s="72"/>
      <c r="O46" s="7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03"/>
      <c r="B47" s="56" t="s">
        <v>80</v>
      </c>
      <c r="C47" s="56"/>
      <c r="D47" s="56"/>
      <c r="E47" s="56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03"/>
      <c r="B48" s="56" t="s">
        <v>81</v>
      </c>
      <c r="C48" s="56"/>
      <c r="D48" s="56"/>
      <c r="E48" s="56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5" ht="15.95" customHeight="1">
      <c r="A49" s="9" t="s">
        <v>166</v>
      </c>
      <c r="O49" s="6"/>
    </row>
    <row r="50" spans="1:15" ht="15.95" customHeight="1">
      <c r="A50" s="9"/>
      <c r="O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>
      <selection activeCell="N18" sqref="N18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5" t="s">
        <v>0</v>
      </c>
      <c r="B1" s="35"/>
      <c r="C1" s="43" t="s">
        <v>257</v>
      </c>
      <c r="D1" s="44"/>
    </row>
    <row r="3" spans="1:14" ht="15" customHeight="1">
      <c r="A3" s="15" t="s">
        <v>167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5"/>
      <c r="B5" s="45" t="s">
        <v>247</v>
      </c>
      <c r="C5" s="45"/>
      <c r="D5" s="45"/>
      <c r="H5" s="16"/>
      <c r="L5" s="16"/>
      <c r="N5" s="16" t="s">
        <v>168</v>
      </c>
    </row>
    <row r="6" spans="1:14" ht="15" customHeight="1">
      <c r="A6" s="46"/>
      <c r="B6" s="47"/>
      <c r="C6" s="47"/>
      <c r="D6" s="94"/>
      <c r="E6" s="115" t="s">
        <v>261</v>
      </c>
      <c r="F6" s="115"/>
      <c r="G6" s="115" t="s">
        <v>262</v>
      </c>
      <c r="H6" s="115"/>
      <c r="I6" s="116"/>
      <c r="J6" s="117"/>
      <c r="K6" s="115"/>
      <c r="L6" s="115"/>
      <c r="M6" s="115"/>
      <c r="N6" s="115"/>
    </row>
    <row r="7" spans="1:14" ht="15" customHeight="1">
      <c r="A7" s="19"/>
      <c r="B7" s="20"/>
      <c r="C7" s="20"/>
      <c r="D7" s="63"/>
      <c r="E7" s="38" t="s">
        <v>237</v>
      </c>
      <c r="F7" s="95" t="s">
        <v>246</v>
      </c>
      <c r="G7" s="38" t="s">
        <v>237</v>
      </c>
      <c r="H7" s="38" t="s">
        <v>246</v>
      </c>
      <c r="I7" s="38" t="s">
        <v>237</v>
      </c>
      <c r="J7" s="38" t="s">
        <v>246</v>
      </c>
      <c r="K7" s="38" t="s">
        <v>237</v>
      </c>
      <c r="L7" s="38" t="s">
        <v>246</v>
      </c>
      <c r="M7" s="38" t="s">
        <v>237</v>
      </c>
      <c r="N7" s="38" t="s">
        <v>246</v>
      </c>
    </row>
    <row r="8" spans="1:14" ht="18" customHeight="1">
      <c r="A8" s="98" t="s">
        <v>169</v>
      </c>
      <c r="B8" s="88" t="s">
        <v>170</v>
      </c>
      <c r="C8" s="89"/>
      <c r="D8" s="89"/>
      <c r="E8" s="90">
        <v>2</v>
      </c>
      <c r="F8" s="90">
        <v>2</v>
      </c>
      <c r="G8" s="90">
        <v>1</v>
      </c>
      <c r="H8" s="90">
        <v>1</v>
      </c>
      <c r="I8" s="90"/>
      <c r="J8" s="90"/>
      <c r="K8" s="90"/>
      <c r="L8" s="90"/>
      <c r="M8" s="90"/>
      <c r="N8" s="90"/>
    </row>
    <row r="9" spans="1:14" ht="18" customHeight="1">
      <c r="A9" s="98"/>
      <c r="B9" s="98" t="s">
        <v>171</v>
      </c>
      <c r="C9" s="56" t="s">
        <v>172</v>
      </c>
      <c r="D9" s="56"/>
      <c r="E9" s="90">
        <v>9894</v>
      </c>
      <c r="F9" s="90">
        <v>9894</v>
      </c>
      <c r="G9" s="90">
        <v>30</v>
      </c>
      <c r="H9" s="90">
        <v>30</v>
      </c>
      <c r="I9" s="90"/>
      <c r="J9" s="90"/>
      <c r="K9" s="90"/>
      <c r="L9" s="90"/>
      <c r="M9" s="90"/>
      <c r="N9" s="90"/>
    </row>
    <row r="10" spans="1:14" ht="18" customHeight="1">
      <c r="A10" s="98"/>
      <c r="B10" s="98"/>
      <c r="C10" s="56" t="s">
        <v>173</v>
      </c>
      <c r="D10" s="56"/>
      <c r="E10" s="90">
        <v>9774</v>
      </c>
      <c r="F10" s="90">
        <v>9774</v>
      </c>
      <c r="G10" s="90">
        <v>30</v>
      </c>
      <c r="H10" s="90">
        <v>30</v>
      </c>
      <c r="I10" s="90"/>
      <c r="J10" s="90"/>
      <c r="K10" s="90"/>
      <c r="L10" s="90"/>
      <c r="M10" s="90"/>
      <c r="N10" s="90"/>
    </row>
    <row r="11" spans="1:14" ht="18" customHeight="1">
      <c r="A11" s="98"/>
      <c r="B11" s="98"/>
      <c r="C11" s="56" t="s">
        <v>174</v>
      </c>
      <c r="D11" s="56"/>
      <c r="E11" s="90">
        <v>120</v>
      </c>
      <c r="F11" s="90">
        <v>120</v>
      </c>
      <c r="G11" s="90"/>
      <c r="H11" s="90"/>
      <c r="I11" s="90"/>
      <c r="J11" s="90"/>
      <c r="K11" s="90"/>
      <c r="L11" s="90"/>
      <c r="M11" s="90"/>
      <c r="N11" s="90"/>
    </row>
    <row r="12" spans="1:14" ht="18" customHeight="1">
      <c r="A12" s="98"/>
      <c r="B12" s="98"/>
      <c r="C12" s="56" t="s">
        <v>175</v>
      </c>
      <c r="D12" s="56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ht="18" customHeight="1">
      <c r="A13" s="98"/>
      <c r="B13" s="98"/>
      <c r="C13" s="56" t="s">
        <v>176</v>
      </c>
      <c r="D13" s="56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4" ht="18" customHeight="1">
      <c r="A14" s="98"/>
      <c r="B14" s="98"/>
      <c r="C14" s="56" t="s">
        <v>177</v>
      </c>
      <c r="D14" s="56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ht="18" customHeight="1">
      <c r="A15" s="114" t="s">
        <v>178</v>
      </c>
      <c r="B15" s="98" t="s">
        <v>179</v>
      </c>
      <c r="C15" s="56" t="s">
        <v>180</v>
      </c>
      <c r="D15" s="56"/>
      <c r="E15" s="57">
        <v>10297</v>
      </c>
      <c r="F15" s="57">
        <v>9091</v>
      </c>
      <c r="G15" s="57">
        <v>11887</v>
      </c>
      <c r="H15" s="57">
        <v>13611</v>
      </c>
      <c r="I15" s="57"/>
      <c r="J15" s="57"/>
      <c r="K15" s="57"/>
      <c r="L15" s="57"/>
      <c r="M15" s="57"/>
      <c r="N15" s="57"/>
    </row>
    <row r="16" spans="1:14" ht="18" customHeight="1">
      <c r="A16" s="98"/>
      <c r="B16" s="98"/>
      <c r="C16" s="56" t="s">
        <v>181</v>
      </c>
      <c r="D16" s="56"/>
      <c r="E16" s="57">
        <v>46477</v>
      </c>
      <c r="F16" s="57">
        <v>47291</v>
      </c>
      <c r="G16" s="57">
        <v>3953</v>
      </c>
      <c r="H16" s="57">
        <v>2941</v>
      </c>
      <c r="I16" s="57"/>
      <c r="J16" s="57"/>
      <c r="K16" s="57"/>
      <c r="L16" s="57"/>
      <c r="M16" s="57"/>
      <c r="N16" s="57"/>
    </row>
    <row r="17" spans="1:15" ht="18" customHeight="1">
      <c r="A17" s="98"/>
      <c r="B17" s="98"/>
      <c r="C17" s="56" t="s">
        <v>182</v>
      </c>
      <c r="D17" s="56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5" ht="18" customHeight="1">
      <c r="A18" s="98"/>
      <c r="B18" s="98"/>
      <c r="C18" s="56" t="s">
        <v>183</v>
      </c>
      <c r="D18" s="56"/>
      <c r="E18" s="57">
        <v>56774</v>
      </c>
      <c r="F18" s="57">
        <v>56383</v>
      </c>
      <c r="G18" s="57">
        <v>15840</v>
      </c>
      <c r="H18" s="57">
        <v>16552</v>
      </c>
      <c r="I18" s="57"/>
      <c r="J18" s="57"/>
      <c r="K18" s="57"/>
      <c r="L18" s="57"/>
      <c r="M18" s="57"/>
      <c r="N18" s="57"/>
    </row>
    <row r="19" spans="1:15" ht="18" customHeight="1">
      <c r="A19" s="98"/>
      <c r="B19" s="98" t="s">
        <v>184</v>
      </c>
      <c r="C19" s="56" t="s">
        <v>185</v>
      </c>
      <c r="D19" s="56"/>
      <c r="E19" s="57">
        <v>264</v>
      </c>
      <c r="F19" s="57">
        <v>306</v>
      </c>
      <c r="G19" s="57">
        <v>6128</v>
      </c>
      <c r="H19" s="57">
        <v>6677</v>
      </c>
      <c r="I19" s="57"/>
      <c r="J19" s="57"/>
      <c r="K19" s="57"/>
      <c r="L19" s="57"/>
      <c r="M19" s="57"/>
      <c r="N19" s="57"/>
    </row>
    <row r="20" spans="1:15" ht="18" customHeight="1">
      <c r="A20" s="98"/>
      <c r="B20" s="98"/>
      <c r="C20" s="56" t="s">
        <v>186</v>
      </c>
      <c r="D20" s="56"/>
      <c r="E20" s="57">
        <v>19</v>
      </c>
      <c r="F20" s="57">
        <v>17</v>
      </c>
      <c r="G20" s="57">
        <v>821</v>
      </c>
      <c r="H20" s="57">
        <v>965</v>
      </c>
      <c r="I20" s="57"/>
      <c r="J20" s="57"/>
      <c r="K20" s="57"/>
      <c r="L20" s="57"/>
      <c r="M20" s="57"/>
      <c r="N20" s="57"/>
    </row>
    <row r="21" spans="1:15" s="48" customFormat="1" ht="18" customHeight="1">
      <c r="A21" s="98"/>
      <c r="B21" s="98"/>
      <c r="C21" s="91" t="s">
        <v>187</v>
      </c>
      <c r="D21" s="91"/>
      <c r="E21" s="92">
        <v>46523</v>
      </c>
      <c r="F21" s="92">
        <v>46093</v>
      </c>
      <c r="G21" s="92"/>
      <c r="H21" s="92"/>
      <c r="I21" s="92"/>
      <c r="J21" s="92"/>
      <c r="K21" s="92"/>
      <c r="L21" s="92"/>
      <c r="M21" s="92"/>
      <c r="N21" s="92"/>
    </row>
    <row r="22" spans="1:15" ht="18" customHeight="1">
      <c r="A22" s="98"/>
      <c r="B22" s="98"/>
      <c r="C22" s="50" t="s">
        <v>188</v>
      </c>
      <c r="D22" s="50"/>
      <c r="E22" s="57">
        <v>46806</v>
      </c>
      <c r="F22" s="57">
        <v>46416</v>
      </c>
      <c r="G22" s="57">
        <v>6949</v>
      </c>
      <c r="H22" s="57">
        <v>7642</v>
      </c>
      <c r="I22" s="57"/>
      <c r="J22" s="57"/>
      <c r="K22" s="57"/>
      <c r="L22" s="57"/>
      <c r="M22" s="57"/>
      <c r="N22" s="57"/>
    </row>
    <row r="23" spans="1:15" ht="18" customHeight="1">
      <c r="A23" s="98"/>
      <c r="B23" s="98" t="s">
        <v>189</v>
      </c>
      <c r="C23" s="56" t="s">
        <v>190</v>
      </c>
      <c r="D23" s="56"/>
      <c r="E23" s="57">
        <v>9894</v>
      </c>
      <c r="F23" s="57">
        <v>9894</v>
      </c>
      <c r="G23" s="57">
        <v>30</v>
      </c>
      <c r="H23" s="57">
        <v>30</v>
      </c>
      <c r="I23" s="57"/>
      <c r="J23" s="57"/>
      <c r="K23" s="57"/>
      <c r="L23" s="57"/>
      <c r="M23" s="57"/>
      <c r="N23" s="57"/>
    </row>
    <row r="24" spans="1:15" ht="18" customHeight="1">
      <c r="A24" s="98"/>
      <c r="B24" s="98"/>
      <c r="C24" s="56" t="s">
        <v>191</v>
      </c>
      <c r="D24" s="56"/>
      <c r="E24" s="57">
        <v>74</v>
      </c>
      <c r="F24" s="57">
        <v>72</v>
      </c>
      <c r="G24" s="57">
        <v>8861</v>
      </c>
      <c r="H24" s="57">
        <v>8880</v>
      </c>
      <c r="I24" s="57"/>
      <c r="J24" s="57"/>
      <c r="K24" s="57"/>
      <c r="L24" s="57"/>
      <c r="M24" s="57"/>
      <c r="N24" s="57"/>
    </row>
    <row r="25" spans="1:15" ht="18" customHeight="1">
      <c r="A25" s="98"/>
      <c r="B25" s="98"/>
      <c r="C25" s="56" t="s">
        <v>192</v>
      </c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5" ht="18" customHeight="1">
      <c r="A26" s="98"/>
      <c r="B26" s="98"/>
      <c r="C26" s="56" t="s">
        <v>193</v>
      </c>
      <c r="D26" s="56"/>
      <c r="E26" s="57">
        <v>9968</v>
      </c>
      <c r="F26" s="57">
        <v>9966</v>
      </c>
      <c r="G26" s="57">
        <v>8891</v>
      </c>
      <c r="H26" s="57">
        <v>8910</v>
      </c>
      <c r="I26" s="57"/>
      <c r="J26" s="57"/>
      <c r="K26" s="57"/>
      <c r="L26" s="57"/>
      <c r="M26" s="57"/>
      <c r="N26" s="57"/>
    </row>
    <row r="27" spans="1:15" ht="18" customHeight="1">
      <c r="A27" s="98"/>
      <c r="B27" s="56" t="s">
        <v>194</v>
      </c>
      <c r="C27" s="56"/>
      <c r="D27" s="56"/>
      <c r="E27" s="57">
        <v>56774</v>
      </c>
      <c r="F27" s="57">
        <v>56383</v>
      </c>
      <c r="G27" s="57">
        <v>15840</v>
      </c>
      <c r="H27" s="57">
        <v>16552</v>
      </c>
      <c r="I27" s="57"/>
      <c r="J27" s="57"/>
      <c r="K27" s="57"/>
      <c r="L27" s="57"/>
      <c r="M27" s="57"/>
      <c r="N27" s="57"/>
    </row>
    <row r="28" spans="1:15" ht="18" customHeight="1">
      <c r="A28" s="98" t="s">
        <v>195</v>
      </c>
      <c r="B28" s="98" t="s">
        <v>196</v>
      </c>
      <c r="C28" s="56" t="s">
        <v>197</v>
      </c>
      <c r="D28" s="93" t="s">
        <v>40</v>
      </c>
      <c r="E28" s="57">
        <v>1441</v>
      </c>
      <c r="F28" s="57">
        <v>1519</v>
      </c>
      <c r="G28" s="57">
        <v>1484</v>
      </c>
      <c r="H28" s="57">
        <v>1080</v>
      </c>
      <c r="I28" s="57"/>
      <c r="J28" s="57"/>
      <c r="K28" s="57"/>
      <c r="L28" s="57"/>
      <c r="M28" s="57"/>
      <c r="N28" s="57"/>
    </row>
    <row r="29" spans="1:15" ht="18" customHeight="1">
      <c r="A29" s="98"/>
      <c r="B29" s="98"/>
      <c r="C29" s="56" t="s">
        <v>198</v>
      </c>
      <c r="D29" s="93" t="s">
        <v>41</v>
      </c>
      <c r="E29" s="57">
        <v>1332</v>
      </c>
      <c r="F29" s="57">
        <v>1429</v>
      </c>
      <c r="G29" s="57">
        <v>1399</v>
      </c>
      <c r="H29" s="57">
        <v>1044</v>
      </c>
      <c r="I29" s="57"/>
      <c r="J29" s="57"/>
      <c r="K29" s="57"/>
      <c r="L29" s="57"/>
      <c r="M29" s="57"/>
      <c r="N29" s="57"/>
    </row>
    <row r="30" spans="1:15" ht="18" customHeight="1">
      <c r="A30" s="98"/>
      <c r="B30" s="98"/>
      <c r="C30" s="56" t="s">
        <v>199</v>
      </c>
      <c r="D30" s="93" t="s">
        <v>200</v>
      </c>
      <c r="E30" s="57">
        <v>174</v>
      </c>
      <c r="F30" s="57">
        <v>165</v>
      </c>
      <c r="G30" s="57">
        <v>97</v>
      </c>
      <c r="H30" s="57">
        <v>91</v>
      </c>
      <c r="I30" s="57"/>
      <c r="J30" s="57"/>
      <c r="K30" s="57"/>
      <c r="L30" s="57"/>
      <c r="M30" s="57"/>
      <c r="N30" s="57"/>
    </row>
    <row r="31" spans="1:15" ht="18" customHeight="1">
      <c r="A31" s="98"/>
      <c r="B31" s="98"/>
      <c r="C31" s="50" t="s">
        <v>201</v>
      </c>
      <c r="D31" s="93" t="s">
        <v>202</v>
      </c>
      <c r="E31" s="57">
        <f t="shared" ref="E31:N31" si="0">E28-E29-E30</f>
        <v>-65</v>
      </c>
      <c r="F31" s="57">
        <f t="shared" si="0"/>
        <v>-75</v>
      </c>
      <c r="G31" s="57">
        <f t="shared" si="0"/>
        <v>-12</v>
      </c>
      <c r="H31" s="57">
        <f t="shared" si="0"/>
        <v>-55</v>
      </c>
      <c r="I31" s="57">
        <f t="shared" si="0"/>
        <v>0</v>
      </c>
      <c r="J31" s="57">
        <f t="shared" si="0"/>
        <v>0</v>
      </c>
      <c r="K31" s="57">
        <f t="shared" si="0"/>
        <v>0</v>
      </c>
      <c r="L31" s="57">
        <f t="shared" si="0"/>
        <v>0</v>
      </c>
      <c r="M31" s="57">
        <f t="shared" si="0"/>
        <v>0</v>
      </c>
      <c r="N31" s="57">
        <f t="shared" si="0"/>
        <v>0</v>
      </c>
      <c r="O31" s="7"/>
    </row>
    <row r="32" spans="1:15" ht="18" customHeight="1">
      <c r="A32" s="98"/>
      <c r="B32" s="98"/>
      <c r="C32" s="56" t="s">
        <v>203</v>
      </c>
      <c r="D32" s="93" t="s">
        <v>204</v>
      </c>
      <c r="E32" s="57">
        <v>67</v>
      </c>
      <c r="F32" s="57">
        <v>78</v>
      </c>
      <c r="G32" s="57">
        <v>23</v>
      </c>
      <c r="H32" s="57">
        <v>31</v>
      </c>
      <c r="I32" s="57"/>
      <c r="J32" s="57"/>
      <c r="K32" s="57"/>
      <c r="L32" s="57"/>
      <c r="M32" s="57"/>
      <c r="N32" s="57"/>
    </row>
    <row r="33" spans="1:14" ht="18" customHeight="1">
      <c r="A33" s="98"/>
      <c r="B33" s="98"/>
      <c r="C33" s="56" t="s">
        <v>205</v>
      </c>
      <c r="D33" s="93" t="s">
        <v>206</v>
      </c>
      <c r="E33" s="57">
        <v>0</v>
      </c>
      <c r="F33" s="57">
        <v>0</v>
      </c>
      <c r="G33" s="57">
        <v>29</v>
      </c>
      <c r="H33" s="57">
        <v>1</v>
      </c>
      <c r="I33" s="57"/>
      <c r="J33" s="57"/>
      <c r="K33" s="57"/>
      <c r="L33" s="57"/>
      <c r="M33" s="57"/>
      <c r="N33" s="57"/>
    </row>
    <row r="34" spans="1:14" ht="18" customHeight="1">
      <c r="A34" s="98"/>
      <c r="B34" s="98"/>
      <c r="C34" s="50" t="s">
        <v>207</v>
      </c>
      <c r="D34" s="93" t="s">
        <v>208</v>
      </c>
      <c r="E34" s="57">
        <f t="shared" ref="E34:N34" si="1">E31+E32-E33</f>
        <v>2</v>
      </c>
      <c r="F34" s="57">
        <f t="shared" si="1"/>
        <v>3</v>
      </c>
      <c r="G34" s="57">
        <f t="shared" si="1"/>
        <v>-18</v>
      </c>
      <c r="H34" s="57">
        <f t="shared" si="1"/>
        <v>-25</v>
      </c>
      <c r="I34" s="57">
        <f t="shared" si="1"/>
        <v>0</v>
      </c>
      <c r="J34" s="57">
        <f t="shared" si="1"/>
        <v>0</v>
      </c>
      <c r="K34" s="57">
        <f t="shared" si="1"/>
        <v>0</v>
      </c>
      <c r="L34" s="57">
        <f t="shared" si="1"/>
        <v>0</v>
      </c>
      <c r="M34" s="57">
        <f t="shared" si="1"/>
        <v>0</v>
      </c>
      <c r="N34" s="57">
        <f t="shared" si="1"/>
        <v>0</v>
      </c>
    </row>
    <row r="35" spans="1:14" ht="18" customHeight="1">
      <c r="A35" s="98"/>
      <c r="B35" s="98" t="s">
        <v>209</v>
      </c>
      <c r="C35" s="56" t="s">
        <v>210</v>
      </c>
      <c r="D35" s="93" t="s">
        <v>211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1:14" ht="18" customHeight="1">
      <c r="A36" s="98"/>
      <c r="B36" s="98"/>
      <c r="C36" s="56" t="s">
        <v>212</v>
      </c>
      <c r="D36" s="93" t="s">
        <v>213</v>
      </c>
      <c r="E36" s="57">
        <v>0</v>
      </c>
      <c r="F36" s="57">
        <v>0</v>
      </c>
      <c r="G36" s="57"/>
      <c r="H36" s="57"/>
      <c r="I36" s="57"/>
      <c r="J36" s="57"/>
      <c r="K36" s="57"/>
      <c r="L36" s="57"/>
      <c r="M36" s="57"/>
      <c r="N36" s="57"/>
    </row>
    <row r="37" spans="1:14" ht="18" customHeight="1">
      <c r="A37" s="98"/>
      <c r="B37" s="98"/>
      <c r="C37" s="56" t="s">
        <v>214</v>
      </c>
      <c r="D37" s="93" t="s">
        <v>215</v>
      </c>
      <c r="E37" s="57">
        <f t="shared" ref="E37:N37" si="2">E34+E35-E36</f>
        <v>2</v>
      </c>
      <c r="F37" s="57">
        <f t="shared" si="2"/>
        <v>3</v>
      </c>
      <c r="G37" s="57">
        <f t="shared" si="2"/>
        <v>-18</v>
      </c>
      <c r="H37" s="57">
        <f t="shared" si="2"/>
        <v>-25</v>
      </c>
      <c r="I37" s="57">
        <f t="shared" si="2"/>
        <v>0</v>
      </c>
      <c r="J37" s="57">
        <f t="shared" si="2"/>
        <v>0</v>
      </c>
      <c r="K37" s="57">
        <f t="shared" si="2"/>
        <v>0</v>
      </c>
      <c r="L37" s="57">
        <f t="shared" si="2"/>
        <v>0</v>
      </c>
      <c r="M37" s="57">
        <f t="shared" si="2"/>
        <v>0</v>
      </c>
      <c r="N37" s="57">
        <f t="shared" si="2"/>
        <v>0</v>
      </c>
    </row>
    <row r="38" spans="1:14" ht="18" customHeight="1">
      <c r="A38" s="98"/>
      <c r="B38" s="98"/>
      <c r="C38" s="56" t="s">
        <v>216</v>
      </c>
      <c r="D38" s="93" t="s">
        <v>217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18" customHeight="1">
      <c r="A39" s="98"/>
      <c r="B39" s="98"/>
      <c r="C39" s="56" t="s">
        <v>218</v>
      </c>
      <c r="D39" s="93" t="s">
        <v>219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1:14" ht="18" customHeight="1">
      <c r="A40" s="98"/>
      <c r="B40" s="98"/>
      <c r="C40" s="56" t="s">
        <v>220</v>
      </c>
      <c r="D40" s="93" t="s">
        <v>221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ht="18" customHeight="1">
      <c r="A41" s="98"/>
      <c r="B41" s="98"/>
      <c r="C41" s="50" t="s">
        <v>222</v>
      </c>
      <c r="D41" s="93" t="s">
        <v>223</v>
      </c>
      <c r="E41" s="57">
        <f t="shared" ref="E41:N41" si="3">E34+E35-E36-E40</f>
        <v>2</v>
      </c>
      <c r="F41" s="57">
        <f t="shared" si="3"/>
        <v>3</v>
      </c>
      <c r="G41" s="57">
        <f t="shared" si="3"/>
        <v>-18</v>
      </c>
      <c r="H41" s="57">
        <f t="shared" si="3"/>
        <v>-25</v>
      </c>
      <c r="I41" s="57">
        <f t="shared" si="3"/>
        <v>0</v>
      </c>
      <c r="J41" s="57">
        <f t="shared" si="3"/>
        <v>0</v>
      </c>
      <c r="K41" s="57">
        <f t="shared" si="3"/>
        <v>0</v>
      </c>
      <c r="L41" s="57">
        <f t="shared" si="3"/>
        <v>0</v>
      </c>
      <c r="M41" s="57">
        <f t="shared" si="3"/>
        <v>0</v>
      </c>
      <c r="N41" s="57">
        <f t="shared" si="3"/>
        <v>0</v>
      </c>
    </row>
    <row r="42" spans="1:14" ht="18" customHeight="1">
      <c r="A42" s="98"/>
      <c r="B42" s="98"/>
      <c r="C42" s="118" t="s">
        <v>224</v>
      </c>
      <c r="D42" s="118"/>
      <c r="E42" s="57">
        <f t="shared" ref="E42:N42" si="4">E37+E38-E39-E40</f>
        <v>2</v>
      </c>
      <c r="F42" s="57">
        <f t="shared" si="4"/>
        <v>3</v>
      </c>
      <c r="G42" s="57">
        <f t="shared" si="4"/>
        <v>-18</v>
      </c>
      <c r="H42" s="57">
        <f t="shared" si="4"/>
        <v>-25</v>
      </c>
      <c r="I42" s="57">
        <f t="shared" si="4"/>
        <v>0</v>
      </c>
      <c r="J42" s="57">
        <f t="shared" si="4"/>
        <v>0</v>
      </c>
      <c r="K42" s="57">
        <f t="shared" si="4"/>
        <v>0</v>
      </c>
      <c r="L42" s="57">
        <f t="shared" si="4"/>
        <v>0</v>
      </c>
      <c r="M42" s="57">
        <f t="shared" si="4"/>
        <v>0</v>
      </c>
      <c r="N42" s="57">
        <f t="shared" si="4"/>
        <v>0</v>
      </c>
    </row>
    <row r="43" spans="1:14" ht="18" customHeight="1">
      <c r="A43" s="98"/>
      <c r="B43" s="98"/>
      <c r="C43" s="56" t="s">
        <v>225</v>
      </c>
      <c r="D43" s="93" t="s">
        <v>226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18" customHeight="1">
      <c r="A44" s="98"/>
      <c r="B44" s="98"/>
      <c r="C44" s="50" t="s">
        <v>227</v>
      </c>
      <c r="D44" s="70" t="s">
        <v>228</v>
      </c>
      <c r="E44" s="57">
        <f t="shared" ref="E44:N44" si="5">E41+E43</f>
        <v>2</v>
      </c>
      <c r="F44" s="57">
        <f t="shared" si="5"/>
        <v>3</v>
      </c>
      <c r="G44" s="57">
        <f t="shared" si="5"/>
        <v>-18</v>
      </c>
      <c r="H44" s="57">
        <f t="shared" si="5"/>
        <v>-25</v>
      </c>
      <c r="I44" s="57">
        <f t="shared" si="5"/>
        <v>0</v>
      </c>
      <c r="J44" s="57">
        <f t="shared" si="5"/>
        <v>0</v>
      </c>
      <c r="K44" s="57">
        <f t="shared" si="5"/>
        <v>0</v>
      </c>
      <c r="L44" s="57">
        <f t="shared" si="5"/>
        <v>0</v>
      </c>
      <c r="M44" s="57">
        <f t="shared" si="5"/>
        <v>0</v>
      </c>
      <c r="N44" s="57">
        <f t="shared" si="5"/>
        <v>0</v>
      </c>
    </row>
    <row r="45" spans="1:14" ht="14.1" customHeight="1">
      <c r="A45" s="9" t="s">
        <v>229</v>
      </c>
    </row>
    <row r="46" spans="1:14" ht="14.1" customHeight="1">
      <c r="A46" s="9" t="s">
        <v>230</v>
      </c>
    </row>
    <row r="47" spans="1:14">
      <c r="A47" s="49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2022-08-19T05:32:57Z</cp:lastPrinted>
  <dcterms:created xsi:type="dcterms:W3CDTF">1999-07-06T05:17:05Z</dcterms:created>
  <dcterms:modified xsi:type="dcterms:W3CDTF">2022-09-20T10:12:13Z</dcterms:modified>
</cp:coreProperties>
</file>