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433108A3-087F-49ED-B941-9C4AA2C44F4D}" xr6:coauthVersionLast="47" xr6:coauthVersionMax="47" xr10:uidLastSave="{00000000-0000-0000-0000-000000000000}"/>
  <bookViews>
    <workbookView xWindow="-120" yWindow="-120" windowWidth="29040" windowHeight="15840" tabRatio="940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8" l="1"/>
  <c r="F41" i="8"/>
  <c r="F37" i="8"/>
  <c r="F42" i="8" s="1"/>
  <c r="N31" i="8"/>
  <c r="N34" i="8" s="1"/>
  <c r="M31" i="8"/>
  <c r="M34" i="8" s="1"/>
  <c r="L31" i="8"/>
  <c r="L34" i="8" s="1"/>
  <c r="K31" i="8"/>
  <c r="K34" i="8" s="1"/>
  <c r="J31" i="8"/>
  <c r="J34" i="8" s="1"/>
  <c r="I31" i="8"/>
  <c r="I34" i="8" s="1"/>
  <c r="G31" i="8"/>
  <c r="G34" i="8" s="1"/>
  <c r="F31" i="8"/>
  <c r="E31" i="8"/>
  <c r="E34" i="8" s="1"/>
  <c r="M45" i="7"/>
  <c r="O44" i="7"/>
  <c r="N44" i="7"/>
  <c r="M44" i="7"/>
  <c r="L44" i="7"/>
  <c r="K44" i="7"/>
  <c r="J44" i="7"/>
  <c r="I44" i="7"/>
  <c r="H44" i="7"/>
  <c r="G44" i="7"/>
  <c r="F44" i="7"/>
  <c r="O39" i="7"/>
  <c r="O45" i="7" s="1"/>
  <c r="N39" i="7"/>
  <c r="N45" i="7" s="1"/>
  <c r="M39" i="7"/>
  <c r="L39" i="7"/>
  <c r="L45" i="7" s="1"/>
  <c r="K39" i="7"/>
  <c r="K45" i="7" s="1"/>
  <c r="J39" i="7"/>
  <c r="J45" i="7" s="1"/>
  <c r="I39" i="7"/>
  <c r="I45" i="7" s="1"/>
  <c r="H39" i="7"/>
  <c r="H45" i="7" s="1"/>
  <c r="G39" i="7"/>
  <c r="G45" i="7" s="1"/>
  <c r="F39" i="7"/>
  <c r="F45" i="7" s="1"/>
  <c r="O24" i="7"/>
  <c r="O27" i="7" s="1"/>
  <c r="N24" i="7"/>
  <c r="N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K16" i="7"/>
  <c r="J16" i="7"/>
  <c r="I16" i="7"/>
  <c r="H16" i="7"/>
  <c r="G16" i="7"/>
  <c r="F16" i="7"/>
  <c r="O15" i="7"/>
  <c r="N15" i="7"/>
  <c r="K15" i="7"/>
  <c r="J15" i="7"/>
  <c r="I15" i="7"/>
  <c r="H15" i="7"/>
  <c r="G15" i="7"/>
  <c r="F15" i="7"/>
  <c r="O14" i="7"/>
  <c r="N14" i="7"/>
  <c r="K14" i="7"/>
  <c r="J14" i="7"/>
  <c r="I14" i="7"/>
  <c r="H14" i="7"/>
  <c r="G14" i="7"/>
  <c r="F14" i="7"/>
  <c r="F24" i="6"/>
  <c r="G24" i="6" s="1"/>
  <c r="I22" i="6"/>
  <c r="F22" i="6"/>
  <c r="E22" i="6"/>
  <c r="I20" i="6"/>
  <c r="H20" i="6"/>
  <c r="G20" i="6"/>
  <c r="F20" i="6"/>
  <c r="E20" i="6"/>
  <c r="I19" i="6"/>
  <c r="I21" i="6" s="1"/>
  <c r="H19" i="6"/>
  <c r="H21" i="6" s="1"/>
  <c r="G19" i="6"/>
  <c r="G23" i="6" s="1"/>
  <c r="F19" i="6"/>
  <c r="F23" i="6" s="1"/>
  <c r="E19" i="6"/>
  <c r="E23" i="6" s="1"/>
  <c r="I45" i="5"/>
  <c r="H45" i="5"/>
  <c r="F45" i="5"/>
  <c r="G45" i="5" s="1"/>
  <c r="I43" i="5"/>
  <c r="I42" i="5"/>
  <c r="G42" i="5"/>
  <c r="I41" i="5"/>
  <c r="G41" i="5"/>
  <c r="I40" i="5"/>
  <c r="I39" i="5"/>
  <c r="I38" i="5"/>
  <c r="G38" i="5"/>
  <c r="I37" i="5"/>
  <c r="G37" i="5"/>
  <c r="I36" i="5"/>
  <c r="I35" i="5"/>
  <c r="I34" i="5"/>
  <c r="G34" i="5"/>
  <c r="I33" i="5"/>
  <c r="G33" i="5"/>
  <c r="I32" i="5"/>
  <c r="I31" i="5"/>
  <c r="I30" i="5"/>
  <c r="G30" i="5"/>
  <c r="I29" i="5"/>
  <c r="G29" i="5"/>
  <c r="I28" i="5"/>
  <c r="H27" i="5"/>
  <c r="G27" i="5"/>
  <c r="F27" i="5"/>
  <c r="G26" i="5" s="1"/>
  <c r="I26" i="5"/>
  <c r="I25" i="5"/>
  <c r="I24" i="5"/>
  <c r="I23" i="5"/>
  <c r="G23" i="5"/>
  <c r="I22" i="5"/>
  <c r="I21" i="5"/>
  <c r="I20" i="5"/>
  <c r="G19" i="5"/>
  <c r="I18" i="5"/>
  <c r="I17" i="5"/>
  <c r="I16" i="5"/>
  <c r="I15" i="5"/>
  <c r="G15" i="5"/>
  <c r="I14" i="5"/>
  <c r="I13" i="5"/>
  <c r="I12" i="5"/>
  <c r="I11" i="5"/>
  <c r="G11" i="5"/>
  <c r="I10" i="5"/>
  <c r="I9" i="5"/>
  <c r="M45" i="4"/>
  <c r="L45" i="4"/>
  <c r="J45" i="4"/>
  <c r="O44" i="4"/>
  <c r="N44" i="4"/>
  <c r="M44" i="4"/>
  <c r="L44" i="4"/>
  <c r="K44" i="4"/>
  <c r="J44" i="4"/>
  <c r="I44" i="4"/>
  <c r="H44" i="4"/>
  <c r="G44" i="4"/>
  <c r="F44" i="4"/>
  <c r="O39" i="4"/>
  <c r="O45" i="4" s="1"/>
  <c r="N39" i="4"/>
  <c r="N45" i="4" s="1"/>
  <c r="M39" i="4"/>
  <c r="L39" i="4"/>
  <c r="K39" i="4"/>
  <c r="K45" i="4" s="1"/>
  <c r="J39" i="4"/>
  <c r="I39" i="4"/>
  <c r="I45" i="4" s="1"/>
  <c r="H39" i="4"/>
  <c r="H45" i="4" s="1"/>
  <c r="G39" i="4"/>
  <c r="G45" i="4" s="1"/>
  <c r="F39" i="4"/>
  <c r="F45" i="4" s="1"/>
  <c r="O24" i="4"/>
  <c r="O27" i="4" s="1"/>
  <c r="N24" i="4"/>
  <c r="N27" i="4" s="1"/>
  <c r="K24" i="4"/>
  <c r="K27" i="4" s="1"/>
  <c r="J24" i="4"/>
  <c r="J27" i="4" s="1"/>
  <c r="I24" i="4"/>
  <c r="I27" i="4" s="1"/>
  <c r="H24" i="4"/>
  <c r="H27" i="4" s="1"/>
  <c r="G24" i="4"/>
  <c r="G27" i="4" s="1"/>
  <c r="F24" i="4"/>
  <c r="F27" i="4" s="1"/>
  <c r="O17" i="4"/>
  <c r="N17" i="4"/>
  <c r="O16" i="4"/>
  <c r="N16" i="4"/>
  <c r="K16" i="4"/>
  <c r="J16" i="4"/>
  <c r="I16" i="4"/>
  <c r="H16" i="4"/>
  <c r="G16" i="4"/>
  <c r="F16" i="4"/>
  <c r="O15" i="4"/>
  <c r="N15" i="4"/>
  <c r="K15" i="4"/>
  <c r="J15" i="4"/>
  <c r="I15" i="4"/>
  <c r="H15" i="4"/>
  <c r="G15" i="4"/>
  <c r="F15" i="4"/>
  <c r="O14" i="4"/>
  <c r="N14" i="4"/>
  <c r="K14" i="4"/>
  <c r="J14" i="4"/>
  <c r="I14" i="4"/>
  <c r="H14" i="4"/>
  <c r="G14" i="4"/>
  <c r="F14" i="4"/>
  <c r="H45" i="2"/>
  <c r="G45" i="2"/>
  <c r="F45" i="2"/>
  <c r="G40" i="2" s="1"/>
  <c r="I43" i="2"/>
  <c r="I42" i="2"/>
  <c r="I41" i="2"/>
  <c r="G41" i="2"/>
  <c r="I40" i="2"/>
  <c r="I39" i="2"/>
  <c r="I38" i="2"/>
  <c r="I37" i="2"/>
  <c r="G37" i="2"/>
  <c r="I36" i="2"/>
  <c r="I35" i="2"/>
  <c r="I34" i="2"/>
  <c r="I33" i="2"/>
  <c r="G33" i="2"/>
  <c r="I32" i="2"/>
  <c r="I31" i="2"/>
  <c r="I30" i="2"/>
  <c r="I29" i="2"/>
  <c r="G29" i="2"/>
  <c r="I28" i="2"/>
  <c r="I27" i="2"/>
  <c r="H27" i="2"/>
  <c r="F27" i="2"/>
  <c r="G24" i="2" s="1"/>
  <c r="I26" i="2"/>
  <c r="G26" i="2"/>
  <c r="I25" i="2"/>
  <c r="G25" i="2"/>
  <c r="I24" i="2"/>
  <c r="I23" i="2"/>
  <c r="I22" i="2"/>
  <c r="G22" i="2"/>
  <c r="I21" i="2"/>
  <c r="G21" i="2"/>
  <c r="I20" i="2"/>
  <c r="I18" i="2"/>
  <c r="G18" i="2"/>
  <c r="I17" i="2"/>
  <c r="G17" i="2"/>
  <c r="I16" i="2"/>
  <c r="I15" i="2"/>
  <c r="I14" i="2"/>
  <c r="G14" i="2"/>
  <c r="I13" i="2"/>
  <c r="G13" i="2"/>
  <c r="I12" i="2"/>
  <c r="I11" i="2"/>
  <c r="G11" i="2"/>
  <c r="I10" i="2"/>
  <c r="G10" i="2"/>
  <c r="I9" i="2"/>
  <c r="G9" i="2"/>
  <c r="J37" i="8" l="1"/>
  <c r="J42" i="8" s="1"/>
  <c r="J41" i="8"/>
  <c r="J44" i="8" s="1"/>
  <c r="K41" i="8"/>
  <c r="K44" i="8" s="1"/>
  <c r="K37" i="8"/>
  <c r="K42" i="8" s="1"/>
  <c r="L41" i="8"/>
  <c r="L44" i="8" s="1"/>
  <c r="L37" i="8"/>
  <c r="L42" i="8" s="1"/>
  <c r="M41" i="8"/>
  <c r="M44" i="8" s="1"/>
  <c r="M37" i="8"/>
  <c r="M42" i="8" s="1"/>
  <c r="E41" i="8"/>
  <c r="E44" i="8" s="1"/>
  <c r="E37" i="8"/>
  <c r="E42" i="8" s="1"/>
  <c r="N41" i="8"/>
  <c r="N44" i="8" s="1"/>
  <c r="N37" i="8"/>
  <c r="N42" i="8" s="1"/>
  <c r="H24" i="6"/>
  <c r="G22" i="6"/>
  <c r="G41" i="8"/>
  <c r="G44" i="8" s="1"/>
  <c r="G37" i="8"/>
  <c r="G42" i="8" s="1"/>
  <c r="I37" i="8"/>
  <c r="I42" i="8" s="1"/>
  <c r="I41" i="8"/>
  <c r="I44" i="8" s="1"/>
  <c r="G19" i="2"/>
  <c r="G30" i="2"/>
  <c r="G38" i="2"/>
  <c r="G12" i="5"/>
  <c r="G16" i="5"/>
  <c r="G20" i="5"/>
  <c r="G24" i="5"/>
  <c r="G31" i="5"/>
  <c r="G35" i="5"/>
  <c r="G39" i="5"/>
  <c r="G43" i="5"/>
  <c r="I23" i="6"/>
  <c r="G15" i="2"/>
  <c r="G23" i="2"/>
  <c r="G34" i="2"/>
  <c r="G27" i="2"/>
  <c r="I45" i="2"/>
  <c r="I27" i="5"/>
  <c r="G42" i="2"/>
  <c r="G12" i="2"/>
  <c r="G16" i="2"/>
  <c r="G20" i="2"/>
  <c r="G31" i="2"/>
  <c r="G35" i="2"/>
  <c r="G39" i="2"/>
  <c r="G43" i="2"/>
  <c r="G9" i="5"/>
  <c r="G13" i="5"/>
  <c r="G17" i="5"/>
  <c r="G21" i="5"/>
  <c r="G25" i="5"/>
  <c r="G28" i="5"/>
  <c r="G32" i="5"/>
  <c r="G36" i="5"/>
  <c r="G40" i="5"/>
  <c r="G44" i="5"/>
  <c r="E21" i="6"/>
  <c r="F21" i="6"/>
  <c r="G28" i="2"/>
  <c r="G36" i="2"/>
  <c r="G44" i="2"/>
  <c r="G10" i="5"/>
  <c r="G14" i="5"/>
  <c r="G18" i="5"/>
  <c r="G22" i="5"/>
  <c r="G21" i="6"/>
  <c r="G32" i="2"/>
  <c r="H22" i="6" l="1"/>
  <c r="H23" i="6"/>
</calcChain>
</file>

<file path=xl/sharedStrings.xml><?xml version="1.0" encoding="utf-8"?>
<sst xmlns="http://schemas.openxmlformats.org/spreadsheetml/2006/main" count="442" uniqueCount="242">
  <si>
    <t>不良債務</t>
  </si>
  <si>
    <t>(f/b)</t>
  </si>
  <si>
    <t>うち物件費</t>
  </si>
  <si>
    <t>その他</t>
    <rPh sb="2" eb="3">
      <t>タ</t>
    </rPh>
    <phoneticPr fontId="3"/>
  </si>
  <si>
    <t>団体名</t>
  </si>
  <si>
    <t>（単位：百万円、％）</t>
  </si>
  <si>
    <t>地方譲与税</t>
  </si>
  <si>
    <t>うち都道府県民税</t>
  </si>
  <si>
    <t>構成比</t>
  </si>
  <si>
    <t>令和元年度</t>
    <rPh sb="0" eb="2">
      <t>レイワ</t>
    </rPh>
    <rPh sb="3" eb="5">
      <t>ネンド</t>
    </rPh>
    <phoneticPr fontId="14"/>
  </si>
  <si>
    <t>　　法人分</t>
  </si>
  <si>
    <r>
      <rPr>
        <sz val="11"/>
        <rFont val="游ゴシック"/>
        <family val="3"/>
        <charset val="128"/>
      </rPr>
      <t>29</t>
    </r>
    <r>
      <rPr>
        <sz val="11"/>
        <rFont val="明朝"/>
      </rPr>
      <t>年度</t>
    </r>
    <rPh sb="2" eb="4">
      <t>ネンド</t>
    </rPh>
    <phoneticPr fontId="14"/>
  </si>
  <si>
    <t>国庫支出金</t>
  </si>
  <si>
    <t>地方交付税</t>
  </si>
  <si>
    <t>対前年度
伸び率</t>
  </si>
  <si>
    <t>　　公債費</t>
  </si>
  <si>
    <t>地方税</t>
  </si>
  <si>
    <t>収支差引</t>
  </si>
  <si>
    <t>その他の収入</t>
  </si>
  <si>
    <t>地方債</t>
  </si>
  <si>
    <t>資本的収入（純計） 　</t>
  </si>
  <si>
    <t>法適用企業</t>
  </si>
  <si>
    <t>歳　入　合　計</t>
  </si>
  <si>
    <t>うち所得割</t>
  </si>
  <si>
    <t>義務的経費</t>
  </si>
  <si>
    <t>うち人件費</t>
  </si>
  <si>
    <t>その他の経費</t>
  </si>
  <si>
    <t>累積欠損金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</si>
  <si>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</si>
  <si>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</si>
  <si>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</si>
  <si>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</si>
  <si>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</si>
  <si>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(e)</t>
  </si>
  <si>
    <t>(j=g+h-i)</t>
  </si>
  <si>
    <t>うち地方消費税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</si>
  <si>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3"/>
  </si>
  <si>
    <t>（注２）構成比は表内計数により計算している。</t>
  </si>
  <si>
    <t>　　繰出金</t>
  </si>
  <si>
    <t>一人あたり後年度財政負担</t>
  </si>
  <si>
    <t>　　法人税割</t>
  </si>
  <si>
    <t xml:space="preserve">    特別損失</t>
  </si>
  <si>
    <t>　　利子割</t>
  </si>
  <si>
    <t>うち事業税</t>
  </si>
  <si>
    <t>債務負担行為（翌年度以降支出予定額）</t>
  </si>
  <si>
    <t>うち個人分</t>
  </si>
  <si>
    <t>使用料・手数料</t>
  </si>
  <si>
    <t>財産収入</t>
  </si>
  <si>
    <t>　　扶助費</t>
  </si>
  <si>
    <t>決算額</t>
  </si>
  <si>
    <t>　　維持補修費</t>
  </si>
  <si>
    <t>５.第三セクター(公社・株式会社形態の三セク)の状況</t>
  </si>
  <si>
    <t>後年度財政負担の一般財源総額比</t>
  </si>
  <si>
    <t>　　投資・出資・貸付金</t>
  </si>
  <si>
    <t>静岡県</t>
    <rPh sb="0" eb="3">
      <t>シズオカケン</t>
    </rPh>
    <phoneticPr fontId="3"/>
  </si>
  <si>
    <t>　　補助費等</t>
  </si>
  <si>
    <t>固定負債</t>
  </si>
  <si>
    <t>うち経常費用</t>
  </si>
  <si>
    <t>　　単独事業</t>
  </si>
  <si>
    <t>資本的収入</t>
  </si>
  <si>
    <t>資本</t>
    <rPh sb="0" eb="2">
      <t>シホン</t>
    </rPh>
    <phoneticPr fontId="3"/>
  </si>
  <si>
    <t>　　失業対策事業費</t>
  </si>
  <si>
    <t>うち災害復旧事業費</t>
  </si>
  <si>
    <t>(a)</t>
  </si>
  <si>
    <t>うち料金収入</t>
  </si>
  <si>
    <t>　　　　　　（単位：百万円）</t>
  </si>
  <si>
    <t>(b)</t>
  </si>
  <si>
    <t>(c)</t>
  </si>
  <si>
    <t>(d)</t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</si>
  <si>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3"/>
  </si>
  <si>
    <t>2.公営企業会計の状況</t>
  </si>
  <si>
    <t>(f)</t>
  </si>
  <si>
    <t>総収益</t>
  </si>
  <si>
    <t>うち経常収益</t>
  </si>
  <si>
    <t xml:space="preserve">純損益   </t>
  </si>
  <si>
    <t xml:space="preserve">    特別利益</t>
  </si>
  <si>
    <t>総費用</t>
  </si>
  <si>
    <t xml:space="preserve">経常損益 </t>
  </si>
  <si>
    <t xml:space="preserve">特別損益 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</si>
  <si>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</si>
  <si>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うち企業債</t>
  </si>
  <si>
    <t>資本的支出</t>
  </si>
  <si>
    <t>　</t>
  </si>
  <si>
    <t>営業外収益</t>
  </si>
  <si>
    <t>うち企業債償還金</t>
  </si>
  <si>
    <t>資本的収入が資本的支出に</t>
  </si>
  <si>
    <t xml:space="preserve">不足する額の補てん財源　 </t>
  </si>
  <si>
    <t>法非適用企業</t>
  </si>
  <si>
    <t>(g、人)</t>
    <rPh sb="3" eb="4">
      <t>ニン</t>
    </rPh>
    <phoneticPr fontId="14"/>
  </si>
  <si>
    <t>うち営業収益</t>
  </si>
  <si>
    <t>うち営業外収益</t>
  </si>
  <si>
    <t>うち営業費用</t>
  </si>
  <si>
    <t>(e/b)</t>
  </si>
  <si>
    <t>　　営業外費用</t>
  </si>
  <si>
    <t>資本的収入　</t>
  </si>
  <si>
    <t>損益計算書</t>
    <rPh sb="0" eb="2">
      <t>ソンエキ</t>
    </rPh>
    <rPh sb="2" eb="5">
      <t>ケイサンショ</t>
    </rPh>
    <phoneticPr fontId="14"/>
  </si>
  <si>
    <t>うち地方債</t>
  </si>
  <si>
    <t>うち地方債償還金</t>
  </si>
  <si>
    <t>収支再差引</t>
  </si>
  <si>
    <t>積立金</t>
  </si>
  <si>
    <t>形式収支</t>
  </si>
  <si>
    <t>清水港等港湾整備事業特別会計（港湾整備事業）</t>
    <rPh sb="15" eb="17">
      <t>コウワン</t>
    </rPh>
    <rPh sb="17" eb="19">
      <t>セイビ</t>
    </rPh>
    <rPh sb="19" eb="21">
      <t>ジギョウ</t>
    </rPh>
    <phoneticPr fontId="14"/>
  </si>
  <si>
    <t>(a-d)</t>
  </si>
  <si>
    <t>実質収支</t>
  </si>
  <si>
    <t>損益収支</t>
    <rPh sb="0" eb="2">
      <t>ソンエキ</t>
    </rPh>
    <rPh sb="2" eb="4">
      <t>シュウシ</t>
    </rPh>
    <phoneticPr fontId="3"/>
  </si>
  <si>
    <t>資本収支</t>
    <rPh sb="0" eb="2">
      <t>シホン</t>
    </rPh>
    <rPh sb="2" eb="4">
      <t>シュウシ</t>
    </rPh>
    <phoneticPr fontId="3"/>
  </si>
  <si>
    <t>1.普通会計の状況</t>
    <rPh sb="2" eb="4">
      <t>フツウ</t>
    </rPh>
    <rPh sb="4" eb="6">
      <t>カイケイ</t>
    </rPh>
    <phoneticPr fontId="3"/>
  </si>
  <si>
    <t>収益的収支</t>
    <rPh sb="0" eb="3">
      <t>シュウエキテキ</t>
    </rPh>
    <rPh sb="3" eb="5">
      <t>シュウシ</t>
    </rPh>
    <phoneticPr fontId="3"/>
  </si>
  <si>
    <t>資本的収支</t>
    <rPh sb="0" eb="2">
      <t>シホン</t>
    </rPh>
    <rPh sb="2" eb="3">
      <t>テキ</t>
    </rPh>
    <rPh sb="3" eb="5">
      <t>シュウシ</t>
    </rPh>
    <phoneticPr fontId="3"/>
  </si>
  <si>
    <t>歳　　　出</t>
    <rPh sb="0" eb="1">
      <t>トシ</t>
    </rPh>
    <rPh sb="4" eb="5">
      <t>デ</t>
    </rPh>
    <phoneticPr fontId="3"/>
  </si>
  <si>
    <t>歳　　　入</t>
    <rPh sb="0" eb="1">
      <t>トシ</t>
    </rPh>
    <rPh sb="4" eb="5">
      <t>イ</t>
    </rPh>
    <phoneticPr fontId="3"/>
  </si>
  <si>
    <t>予算額</t>
    <rPh sb="0" eb="2">
      <t>ヨサン</t>
    </rPh>
    <rPh sb="2" eb="3">
      <t>ガク</t>
    </rPh>
    <phoneticPr fontId="3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</si>
  <si>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3"/>
  </si>
  <si>
    <t>うち不動産取得税</t>
  </si>
  <si>
    <t>うち固定資産税</t>
  </si>
  <si>
    <t xml:space="preserve"> </t>
  </si>
  <si>
    <t>(b-e)</t>
  </si>
  <si>
    <t>(c-f)</t>
  </si>
  <si>
    <t>(g)</t>
  </si>
  <si>
    <t>(h)</t>
  </si>
  <si>
    <t>差引不足額 (▲)</t>
  </si>
  <si>
    <t>(i=g-h)</t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</si>
  <si>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</si>
  <si>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(j)</t>
  </si>
  <si>
    <t>補てん財源不足額(▲)</t>
  </si>
  <si>
    <t xml:space="preserve">歳入総額    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</si>
  <si>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3"/>
  </si>
  <si>
    <t>(i+j)</t>
  </si>
  <si>
    <t>予算額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</si>
  <si>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</si>
  <si>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</si>
  <si>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</si>
  <si>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</si>
  <si>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</si>
  <si>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（2）最近の普通会計決算及び財政指標等の状況</t>
  </si>
  <si>
    <t>(単位:百万円、％)</t>
  </si>
  <si>
    <t>区分</t>
  </si>
  <si>
    <t>うち一般財源総額</t>
  </si>
  <si>
    <t>繰延資産</t>
  </si>
  <si>
    <t>歳出総額</t>
  </si>
  <si>
    <t>歳入歳出差引</t>
  </si>
  <si>
    <t>剰余金</t>
  </si>
  <si>
    <t>翌年度への繰越財源</t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</si>
  <si>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</si>
  <si>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</si>
  <si>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</si>
  <si>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r>
      <rPr>
        <sz val="11"/>
        <rFont val="游ゴシック"/>
        <family val="3"/>
        <charset val="128"/>
      </rPr>
      <t>30</t>
    </r>
    <r>
      <rPr>
        <sz val="11"/>
        <rFont val="明朝"/>
      </rPr>
      <t>年度</t>
    </r>
    <rPh sb="2" eb="4">
      <t>ネンド</t>
    </rPh>
    <phoneticPr fontId="14"/>
  </si>
  <si>
    <t>積立金現在高</t>
  </si>
  <si>
    <t>地方債現在高</t>
  </si>
  <si>
    <t>後年度財政負担</t>
  </si>
  <si>
    <t>(f=d+e-c)</t>
  </si>
  <si>
    <t>地方債現在高の一般財源総額比</t>
  </si>
  <si>
    <t>一人あたり地方債現在高</t>
  </si>
  <si>
    <t>(e/g、円)</t>
    <rPh sb="5" eb="6">
      <t>エン</t>
    </rPh>
    <phoneticPr fontId="14"/>
  </si>
  <si>
    <t>(f/g、円)</t>
    <rPh sb="5" eb="6">
      <t>エン</t>
    </rPh>
    <phoneticPr fontId="14"/>
  </si>
  <si>
    <t>人口　（注 1）</t>
    <rPh sb="4" eb="5">
      <t>チュウ</t>
    </rPh>
    <phoneticPr fontId="3"/>
  </si>
  <si>
    <t>流動資産</t>
  </si>
  <si>
    <t xml:space="preserve">標準財政規模  </t>
  </si>
  <si>
    <t>財政力指数</t>
  </si>
  <si>
    <t>民間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</si>
  <si>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</si>
  <si>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</si>
  <si>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</si>
  <si>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3"/>
  </si>
  <si>
    <t>実質赤字比率</t>
    <rPh sb="0" eb="2">
      <t>ジッシツ</t>
    </rPh>
    <rPh sb="2" eb="4">
      <t>アカジ</t>
    </rPh>
    <rPh sb="4" eb="6">
      <t>ヒリツ</t>
    </rPh>
    <phoneticPr fontId="14"/>
  </si>
  <si>
    <t>出資団体数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</si>
  <si>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</si>
  <si>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</si>
  <si>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</si>
  <si>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</si>
  <si>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</si>
  <si>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出資金額</t>
    <rPh sb="0" eb="2">
      <t>シュッシ</t>
    </rPh>
    <rPh sb="2" eb="4">
      <t>キンガク</t>
    </rPh>
    <phoneticPr fontId="3"/>
  </si>
  <si>
    <t>営業外費用</t>
  </si>
  <si>
    <t>総額</t>
  </si>
  <si>
    <t>(d=a-b-c)</t>
  </si>
  <si>
    <t>当該団体</t>
  </si>
  <si>
    <t>その他団体</t>
  </si>
  <si>
    <t>国</t>
  </si>
  <si>
    <t>その他</t>
  </si>
  <si>
    <t>貸借対照表</t>
  </si>
  <si>
    <t>令和元年度</t>
    <rPh sb="2" eb="5">
      <t>ガンネンド</t>
    </rPh>
    <phoneticPr fontId="14"/>
  </si>
  <si>
    <t>資産</t>
    <rPh sb="0" eb="2">
      <t>シサン</t>
    </rPh>
    <phoneticPr fontId="3"/>
  </si>
  <si>
    <t>固定資産</t>
  </si>
  <si>
    <t>資産合計</t>
  </si>
  <si>
    <t>負債</t>
    <rPh sb="0" eb="2">
      <t>フサイ</t>
    </rPh>
    <phoneticPr fontId="3"/>
  </si>
  <si>
    <t>流動負債</t>
  </si>
  <si>
    <t>特別法上の引当金等</t>
  </si>
  <si>
    <t>営業費用</t>
  </si>
  <si>
    <t>負債合計</t>
  </si>
  <si>
    <t>資本金</t>
  </si>
  <si>
    <t>法定準備金</t>
  </si>
  <si>
    <t>清水港等港湾整備事業特別会計（地域開発事業（臨海））</t>
    <rPh sb="15" eb="17">
      <t>チイキ</t>
    </rPh>
    <rPh sb="17" eb="19">
      <t>カイハツ</t>
    </rPh>
    <rPh sb="19" eb="21">
      <t>ジギョウ</t>
    </rPh>
    <rPh sb="22" eb="24">
      <t>リンカイ</t>
    </rPh>
    <phoneticPr fontId="14"/>
  </si>
  <si>
    <t>資本合計</t>
  </si>
  <si>
    <t>負債・資本合計</t>
  </si>
  <si>
    <t>事業・経常損益</t>
    <rPh sb="0" eb="2">
      <t>ジギョウ</t>
    </rPh>
    <rPh sb="3" eb="5">
      <t>ケイジョウ</t>
    </rPh>
    <rPh sb="5" eb="7">
      <t>ソンエキ</t>
    </rPh>
    <phoneticPr fontId="3"/>
  </si>
  <si>
    <t>営業収益</t>
  </si>
  <si>
    <t>一般管理費</t>
    <rPh sb="0" eb="2">
      <t>イッパン</t>
    </rPh>
    <rPh sb="2" eb="5">
      <t>カンリヒ</t>
    </rPh>
    <phoneticPr fontId="14"/>
  </si>
  <si>
    <t xml:space="preserve">営業利益          </t>
  </si>
  <si>
    <t xml:space="preserve">経常利益      </t>
  </si>
  <si>
    <t>(g=d+e-f)</t>
  </si>
  <si>
    <t>特別損失</t>
    <rPh sb="0" eb="2">
      <t>トクベツ</t>
    </rPh>
    <rPh sb="2" eb="4">
      <t>ソンシツ</t>
    </rPh>
    <phoneticPr fontId="3"/>
  </si>
  <si>
    <t>特別利益</t>
  </si>
  <si>
    <t>流域下水道事業会計</t>
    <rPh sb="0" eb="2">
      <t>リュウイキ</t>
    </rPh>
    <rPh sb="2" eb="4">
      <t>ゲスイ</t>
    </rPh>
    <rPh sb="4" eb="5">
      <t>ミチ</t>
    </rPh>
    <rPh sb="5" eb="7">
      <t>ジギョウ</t>
    </rPh>
    <rPh sb="7" eb="9">
      <t>カイケイ</t>
    </rPh>
    <phoneticPr fontId="3"/>
  </si>
  <si>
    <t>特別損失</t>
  </si>
  <si>
    <t>(i)</t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</si>
  <si>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</si>
  <si>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(k)</t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</si>
  <si>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</si>
  <si>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</si>
  <si>
    <t>法人税等</t>
  </si>
  <si>
    <t>(m)</t>
  </si>
  <si>
    <t xml:space="preserve">当期利益  </t>
  </si>
  <si>
    <t>(ｎ=g+h-i-m)</t>
  </si>
  <si>
    <t>地域振興整備事業</t>
    <rPh sb="0" eb="2">
      <t>チイキ</t>
    </rPh>
    <rPh sb="2" eb="4">
      <t>シンコウ</t>
    </rPh>
    <rPh sb="4" eb="6">
      <t>セイビ</t>
    </rPh>
    <rPh sb="6" eb="8">
      <t>ジギョウ</t>
    </rPh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</si>
  <si>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</si>
  <si>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</si>
  <si>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</si>
  <si>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</si>
  <si>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</si>
  <si>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</si>
  <si>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</si>
  <si>
    <t>令和４年度</t>
    <rPh sb="0" eb="2">
      <t>レイワ</t>
    </rPh>
    <rPh sb="3" eb="5">
      <t>ネンド</t>
    </rPh>
    <phoneticPr fontId="14"/>
  </si>
  <si>
    <t>令和３年度</t>
    <rPh sb="0" eb="2">
      <t>レイワ</t>
    </rPh>
    <rPh sb="3" eb="5">
      <t>ネンド</t>
    </rPh>
    <phoneticPr fontId="14"/>
  </si>
  <si>
    <t>令和４年度</t>
    <rPh sb="0" eb="1">
      <t>レイ</t>
    </rPh>
    <rPh sb="1" eb="2">
      <t>ワ</t>
    </rPh>
    <phoneticPr fontId="14"/>
  </si>
  <si>
    <r>
      <t>(令和</t>
    </r>
    <r>
      <rPr>
        <sz val="11"/>
        <rFont val="Meiryo UI"/>
        <family val="3"/>
        <charset val="128"/>
      </rPr>
      <t>4</t>
    </r>
    <r>
      <rPr>
        <sz val="11"/>
        <rFont val="明朝"/>
      </rPr>
      <t>年度予算ﾍﾞｰｽ）</t>
    </r>
    <rPh sb="6" eb="8">
      <t>ヨサン</t>
    </rPh>
    <phoneticPr fontId="14"/>
  </si>
  <si>
    <t>（1）令和２年度普通会計決算の状況</t>
  </si>
  <si>
    <t>令和２年度</t>
    <rPh sb="0" eb="2">
      <t>レイワ</t>
    </rPh>
    <rPh sb="3" eb="5">
      <t>ネンド</t>
    </rPh>
    <phoneticPr fontId="14"/>
  </si>
  <si>
    <t>（注1）平成28年度～令和元年度は平成27年度国勢調査、令和2年度は令和2年度国勢調査を基に計上している。</t>
  </si>
  <si>
    <r>
      <t>2</t>
    </r>
    <r>
      <rPr>
        <sz val="11"/>
        <rFont val="游ゴシック"/>
        <family val="3"/>
        <charset val="128"/>
      </rPr>
      <t>8</t>
    </r>
    <r>
      <rPr>
        <sz val="11"/>
        <rFont val="明朝"/>
      </rPr>
      <t>年度</t>
    </r>
    <rPh sb="2" eb="4">
      <t>ネンド</t>
    </rPh>
    <phoneticPr fontId="14"/>
  </si>
  <si>
    <t>元年度</t>
    <rPh sb="0" eb="1">
      <t>ガン</t>
    </rPh>
    <rPh sb="1" eb="3">
      <t>ネンド</t>
    </rPh>
    <phoneticPr fontId="14"/>
  </si>
  <si>
    <t>２年度</t>
    <rPh sb="1" eb="3">
      <t>ネンド</t>
    </rPh>
    <phoneticPr fontId="14"/>
  </si>
  <si>
    <t>(令和２年度決算ﾍﾞｰｽ）</t>
  </si>
  <si>
    <t>令和元年度</t>
    <rPh sb="0" eb="2">
      <t>レイワ</t>
    </rPh>
    <rPh sb="2" eb="5">
      <t>ガンネンド</t>
    </rPh>
    <phoneticPr fontId="14"/>
  </si>
  <si>
    <t>(令和２年度決算額）</t>
  </si>
  <si>
    <t>工業用水道事業</t>
    <rPh sb="0" eb="3">
      <t>コウギョウヨウ</t>
    </rPh>
    <rPh sb="3" eb="5">
      <t>スイドウ</t>
    </rPh>
    <rPh sb="5" eb="7">
      <t>ジギョウ</t>
    </rPh>
    <phoneticPr fontId="17"/>
  </si>
  <si>
    <t>水道事業</t>
    <rPh sb="0" eb="2">
      <t>スイドウ</t>
    </rPh>
    <rPh sb="2" eb="4">
      <t>ジギョウ</t>
    </rPh>
    <phoneticPr fontId="14"/>
  </si>
  <si>
    <t>静岡県土地開発公社</t>
    <rPh sb="0" eb="3">
      <t>シズオカケン</t>
    </rPh>
    <rPh sb="3" eb="5">
      <t>トチ</t>
    </rPh>
    <rPh sb="5" eb="7">
      <t>カイハツ</t>
    </rPh>
    <rPh sb="7" eb="9">
      <t>コウシャ</t>
    </rPh>
    <phoneticPr fontId="14"/>
  </si>
  <si>
    <t>静岡県道路公社</t>
    <rPh sb="0" eb="3">
      <t>シズオカケン</t>
    </rPh>
    <rPh sb="3" eb="5">
      <t>ドウロ</t>
    </rPh>
    <rPh sb="5" eb="7">
      <t>コウシャ</t>
    </rPh>
    <phoneticPr fontId="14"/>
  </si>
  <si>
    <t>静岡県住宅供給公社</t>
    <rPh sb="0" eb="3">
      <t>シズオカケン</t>
    </rPh>
    <rPh sb="3" eb="5">
      <t>ジュウタク</t>
    </rPh>
    <rPh sb="5" eb="7">
      <t>キョウキュウ</t>
    </rPh>
    <rPh sb="7" eb="9">
      <t>コウシャ</t>
    </rPh>
    <phoneticPr fontId="14"/>
  </si>
  <si>
    <t>静岡県立静岡がんセンター事業</t>
    <rPh sb="0" eb="2">
      <t>シズオカ</t>
    </rPh>
    <rPh sb="2" eb="4">
      <t>ケンリツ</t>
    </rPh>
    <rPh sb="4" eb="6">
      <t>シズオカ</t>
    </rPh>
    <rPh sb="12" eb="14">
      <t>ジギョウ</t>
    </rPh>
    <phoneticPr fontId="14"/>
  </si>
  <si>
    <t>-</t>
  </si>
  <si>
    <t>静岡県</t>
    <rPh sb="0" eb="3">
      <t>シズオカケン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</si>
</sst>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_ * #,##0_ ;_ * &quot;▲ &quot;#,##0_ ;_ * &quot;－&quot;_ ;_ @_ "/>
    <numFmt numFmtId="177" formatCode="_ * #,##0.0_ ;_ * &quot;▲ &quot;#,##0.0_ ;_ * &quot;－&quot;_ ;_ @_ "/>
    <numFmt numFmtId="178" formatCode="#,##0.0;&quot;▲ &quot;#,##0.0"/>
    <numFmt numFmtId="179" formatCode="#,##0;[Red]&quot;△&quot;#,##0"/>
    <numFmt numFmtId="180" formatCode="#,##0;&quot;△ 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</font>
    <font>
      <sz val="11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b/>
      <sz val="12"/>
      <name val="ｺﾞｼｯｸ"/>
      <family val="3"/>
    </font>
    <font>
      <sz val="11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u/>
      <sz val="11"/>
      <name val="明朝"/>
      <family val="1"/>
    </font>
    <font>
      <b/>
      <sz val="12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明朝"/>
      <family val="1"/>
    </font>
    <font>
      <sz val="6"/>
      <name val="明朝"/>
      <family val="1"/>
    </font>
    <font>
      <sz val="8"/>
      <name val="明朝"/>
      <family val="1"/>
    </font>
    <font>
      <sz val="11"/>
      <color indexed="8"/>
      <name val="明朝"/>
      <family val="1"/>
    </font>
    <font>
      <b/>
      <sz val="12"/>
      <name val="明朝"/>
      <family val="1"/>
    </font>
    <font>
      <sz val="11"/>
      <name val="游ゴシック"/>
      <family val="3"/>
      <charset val="128"/>
    </font>
    <font>
      <sz val="11"/>
      <name val="明朝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98">
    <xf numFmtId="0" fontId="0" fillId="0" borderId="0" xfId="0"/>
    <xf numFmtId="41" fontId="0" fillId="0" borderId="0" xfId="0" applyNumberFormat="1" applyAlignment="1">
      <alignment vertical="center"/>
    </xf>
    <xf numFmtId="41" fontId="4" fillId="0" borderId="1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3" xfId="0" applyNumberFormat="1" applyBorder="1" applyAlignment="1">
      <alignment horizontal="centerContinuous" vertical="center"/>
    </xf>
    <xf numFmtId="41" fontId="7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left"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4" fillId="0" borderId="1" xfId="0" applyNumberFormat="1" applyFont="1" applyBorder="1" applyAlignment="1">
      <alignment horizontal="distributed" vertical="center" justifyLastLine="1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0" fillId="0" borderId="4" xfId="0" applyNumberFormat="1" applyBorder="1" applyAlignment="1">
      <alignment horizontal="centerContinuous" vertical="center"/>
    </xf>
    <xf numFmtId="0" fontId="0" fillId="0" borderId="4" xfId="0" applyNumberFormat="1" applyBorder="1" applyAlignment="1">
      <alignment horizontal="center" vertical="center"/>
    </xf>
    <xf numFmtId="176" fontId="0" fillId="0" borderId="4" xfId="3" applyNumberFormat="1" applyFont="1" applyBorder="1" applyAlignment="1">
      <alignment vertical="center"/>
    </xf>
    <xf numFmtId="177" fontId="0" fillId="0" borderId="4" xfId="3" applyNumberFormat="1" applyFont="1" applyBorder="1" applyAlignment="1">
      <alignment vertical="center"/>
    </xf>
    <xf numFmtId="41" fontId="0" fillId="0" borderId="0" xfId="0" quotePrefix="1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0" fontId="0" fillId="0" borderId="4" xfId="0" applyNumberFormat="1" applyFont="1" applyBorder="1" applyAlignment="1">
      <alignment horizontal="centerContinuous" vertical="center" wrapText="1"/>
    </xf>
    <xf numFmtId="41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41" fontId="1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vertical="center"/>
    </xf>
    <xf numFmtId="41" fontId="10" fillId="0" borderId="0" xfId="0" applyNumberFormat="1" applyFont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0" fontId="4" fillId="0" borderId="1" xfId="0" applyNumberFormat="1" applyFont="1" applyBorder="1" applyAlignment="1">
      <alignment horizontal="distributed" vertical="center"/>
    </xf>
    <xf numFmtId="41" fontId="0" fillId="0" borderId="8" xfId="0" applyNumberFormat="1" applyBorder="1" applyAlignment="1">
      <alignment horizontal="left" vertical="center"/>
    </xf>
    <xf numFmtId="0" fontId="13" fillId="0" borderId="1" xfId="0" applyNumberFormat="1" applyFont="1" applyBorder="1" applyAlignment="1">
      <alignment horizontal="distributed" vertical="center" justifyLastLine="1"/>
    </xf>
    <xf numFmtId="41" fontId="13" fillId="0" borderId="0" xfId="0" applyNumberFormat="1" applyFont="1" applyBorder="1" applyAlignment="1">
      <alignment horizontal="distributed" vertical="center"/>
    </xf>
    <xf numFmtId="41" fontId="0" fillId="0" borderId="4" xfId="0" applyNumberFormat="1" applyBorder="1" applyAlignment="1">
      <alignment horizontal="right" vertical="center"/>
    </xf>
    <xf numFmtId="176" fontId="0" fillId="0" borderId="4" xfId="3" quotePrefix="1" applyNumberFormat="1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0" borderId="0" xfId="0" quotePrefix="1" applyNumberFormat="1" applyAlignment="1">
      <alignment horizontal="right" vertical="center"/>
    </xf>
    <xf numFmtId="41" fontId="0" fillId="0" borderId="0" xfId="0" quotePrefix="1" applyNumberFormat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Font="1" applyBorder="1" applyAlignment="1">
      <alignment horizontal="center" vertical="center"/>
    </xf>
    <xf numFmtId="176" fontId="0" fillId="0" borderId="0" xfId="3" applyNumberFormat="1" applyFont="1" applyBorder="1" applyAlignment="1">
      <alignment vertical="center"/>
    </xf>
    <xf numFmtId="176" fontId="0" fillId="0" borderId="0" xfId="3" quotePrefix="1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0" xfId="0" applyNumberFormat="1" applyFont="1" applyAlignment="1">
      <alignment horizontal="left"/>
    </xf>
    <xf numFmtId="0" fontId="8" fillId="0" borderId="4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4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 shrinkToFit="1"/>
    </xf>
    <xf numFmtId="181" fontId="0" fillId="0" borderId="4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4" xfId="3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left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4" fillId="0" borderId="1" xfId="0" applyNumberFormat="1" applyFont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0" fillId="0" borderId="9" xfId="0" applyNumberFormat="1" applyBorder="1" applyAlignment="1">
      <alignment horizontal="centerContinuous" vertical="center"/>
    </xf>
    <xf numFmtId="41" fontId="0" fillId="0" borderId="4" xfId="0" quotePrefix="1" applyNumberFormat="1" applyBorder="1" applyAlignment="1">
      <alignment horizontal="right" vertical="center"/>
    </xf>
    <xf numFmtId="176" fontId="0" fillId="0" borderId="4" xfId="3" applyNumberFormat="1" applyFont="1" applyBorder="1" applyAlignment="1">
      <alignment horizontal="center" vertical="center"/>
    </xf>
    <xf numFmtId="41" fontId="0" fillId="0" borderId="13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textRotation="255"/>
    </xf>
    <xf numFmtId="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180" fontId="0" fillId="0" borderId="4" xfId="0" applyNumberFormat="1" applyBorder="1" applyAlignment="1">
      <alignment horizontal="center" vertical="center" shrinkToFit="1"/>
    </xf>
    <xf numFmtId="180" fontId="0" fillId="0" borderId="4" xfId="0" applyNumberFormat="1" applyBorder="1" applyAlignment="1">
      <alignment horizontal="center" vertical="center"/>
    </xf>
    <xf numFmtId="0" fontId="11" fillId="0" borderId="4" xfId="2" applyNumberFormat="1" applyFont="1" applyBorder="1" applyAlignment="1">
      <alignment horizontal="distributed" vertical="center" justifyLastLine="1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6" fontId="0" fillId="0" borderId="4" xfId="3" applyNumberFormat="1" applyFont="1" applyBorder="1" applyAlignment="1">
      <alignment vertical="center"/>
    </xf>
    <xf numFmtId="179" fontId="12" fillId="0" borderId="4" xfId="3" applyNumberFormat="1" applyFont="1" applyBorder="1" applyAlignment="1">
      <alignment vertical="center" textRotation="255"/>
    </xf>
    <xf numFmtId="0" fontId="1" fillId="0" borderId="4" xfId="1" applyFont="1" applyBorder="1" applyAlignment="1">
      <alignment vertical="center"/>
    </xf>
    <xf numFmtId="0" fontId="1" fillId="0" borderId="4" xfId="1" applyFont="1" applyBorder="1" applyAlignment="1">
      <alignment vertical="center" textRotation="255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16" fillId="0" borderId="11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41" fontId="15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</cellXfs>
  <cellStyles count="4">
    <cellStyle name="桁区切り" xfId="3" builtinId="6"/>
    <cellStyle name="標準" xfId="0" builtinId="0"/>
    <cellStyle name="標準_Ｈ１０決算ベース" xfId="2" xr:uid="{00000000-0005-0000-0000-000002000000}"/>
    <cellStyle name="標準_地方債公営企業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>
        <a:xfrm flipH="1">
          <a:off x="4476750" y="1032573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ShapeType="1"/>
        </xdr:cNvSpPr>
      </xdr:nvSpPr>
      <xdr:spPr>
        <a:xfrm flipH="1">
          <a:off x="4476750" y="1032573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SheetLayoutView="100" workbookViewId="0">
      <pane xSplit="5" ySplit="8" topLeftCell="F9" activePane="bottomRight" state="frozen"/>
      <selection activeCell="E1" sqref="E1"/>
      <selection pane="topRight" activeCell="E1" sqref="E1"/>
      <selection pane="bottomLeft" activeCell="E1" sqref="E1"/>
      <selection pane="bottomRight" activeCell="F4" sqref="F4"/>
    </sheetView>
  </sheetViews>
  <sheetFormatPr defaultColWidth="9" defaultRowHeight="15"/>
  <cols>
    <col min="1" max="2" width="3.5703125" style="1" customWidth="1"/>
    <col min="3" max="4" width="1.5703125" style="1" customWidth="1"/>
    <col min="5" max="5" width="32.5703125" style="1" customWidth="1"/>
    <col min="6" max="6" width="15.5703125" style="1" customWidth="1"/>
    <col min="7" max="7" width="10.5703125" style="1" customWidth="1"/>
    <col min="8" max="8" width="15.5703125" style="1" customWidth="1"/>
    <col min="9" max="9" width="10.5703125" style="1" customWidth="1"/>
    <col min="10" max="11" width="9" style="1" customWidth="1"/>
    <col min="12" max="12" width="9.85546875" style="1" customWidth="1"/>
    <col min="13" max="13" width="9" style="1" customWidth="1"/>
    <col min="14" max="16384" width="9" style="1"/>
  </cols>
  <sheetData>
    <row r="1" spans="1:11" ht="33.950000000000003" customHeight="1">
      <c r="A1" s="2" t="s">
        <v>4</v>
      </c>
      <c r="B1" s="2"/>
      <c r="C1" s="2"/>
      <c r="D1" s="2"/>
      <c r="E1" s="18" t="s">
        <v>54</v>
      </c>
      <c r="F1" s="23"/>
    </row>
    <row r="3" spans="1:11">
      <c r="A3" s="3" t="s">
        <v>106</v>
      </c>
    </row>
    <row r="5" spans="1:11">
      <c r="A5" s="4" t="s">
        <v>69</v>
      </c>
      <c r="B5" s="4"/>
      <c r="C5" s="4"/>
      <c r="D5" s="4"/>
      <c r="E5" s="4"/>
    </row>
    <row r="6" spans="1:11" ht="15.75">
      <c r="A6" s="6"/>
      <c r="H6" s="28"/>
      <c r="I6" s="29" t="s">
        <v>5</v>
      </c>
    </row>
    <row r="7" spans="1:11" ht="27" customHeight="1">
      <c r="A7" s="5"/>
      <c r="B7" s="9"/>
      <c r="C7" s="9"/>
      <c r="D7" s="9"/>
      <c r="E7" s="19"/>
      <c r="F7" s="24" t="s">
        <v>221</v>
      </c>
      <c r="G7" s="24"/>
      <c r="H7" s="24" t="s">
        <v>222</v>
      </c>
      <c r="I7" s="30" t="s">
        <v>14</v>
      </c>
    </row>
    <row r="8" spans="1:11" ht="17.100000000000001" customHeight="1">
      <c r="A8" s="7"/>
      <c r="B8" s="10"/>
      <c r="C8" s="10"/>
      <c r="D8" s="10"/>
      <c r="E8" s="20"/>
      <c r="F8" s="25" t="s">
        <v>111</v>
      </c>
      <c r="G8" s="25" t="s">
        <v>8</v>
      </c>
      <c r="H8" s="25" t="s">
        <v>128</v>
      </c>
      <c r="I8" s="21"/>
    </row>
    <row r="9" spans="1:11" ht="18" customHeight="1">
      <c r="A9" s="78" t="s">
        <v>36</v>
      </c>
      <c r="B9" s="78" t="s">
        <v>110</v>
      </c>
      <c r="C9" s="11" t="s">
        <v>16</v>
      </c>
      <c r="D9" s="14"/>
      <c r="E9" s="14"/>
      <c r="F9" s="26">
        <v>557862</v>
      </c>
      <c r="G9" s="27">
        <f t="shared" ref="G9:G27" si="0">F9/$F$27*100</f>
        <v>43.428661287861566</v>
      </c>
      <c r="H9" s="26">
        <v>517523</v>
      </c>
      <c r="I9" s="27">
        <f t="shared" ref="I9:I45" si="1">(F9/H9-1)*100</f>
        <v>7.7946294174365161</v>
      </c>
      <c r="K9" s="32"/>
    </row>
    <row r="10" spans="1:11" ht="18" customHeight="1">
      <c r="A10" s="78"/>
      <c r="B10" s="78"/>
      <c r="C10" s="12"/>
      <c r="D10" s="16" t="s">
        <v>7</v>
      </c>
      <c r="E10" s="14"/>
      <c r="F10" s="26">
        <v>135085</v>
      </c>
      <c r="G10" s="27">
        <f t="shared" si="0"/>
        <v>10.516150428010475</v>
      </c>
      <c r="H10" s="26">
        <v>126206</v>
      </c>
      <c r="I10" s="27">
        <f t="shared" si="1"/>
        <v>7.0353232017495104</v>
      </c>
    </row>
    <row r="11" spans="1:11" ht="18" customHeight="1">
      <c r="A11" s="78"/>
      <c r="B11" s="78"/>
      <c r="C11" s="12"/>
      <c r="D11" s="12"/>
      <c r="E11" s="15" t="s">
        <v>23</v>
      </c>
      <c r="F11" s="26">
        <v>126184</v>
      </c>
      <c r="G11" s="27">
        <f t="shared" si="0"/>
        <v>9.8232218648115914</v>
      </c>
      <c r="H11" s="26">
        <v>117906</v>
      </c>
      <c r="I11" s="27">
        <f t="shared" si="1"/>
        <v>7.0208471154987961</v>
      </c>
    </row>
    <row r="12" spans="1:11" ht="18" customHeight="1">
      <c r="A12" s="78"/>
      <c r="B12" s="78"/>
      <c r="C12" s="12"/>
      <c r="D12" s="12"/>
      <c r="E12" s="15" t="s">
        <v>40</v>
      </c>
      <c r="F12" s="26">
        <v>8235</v>
      </c>
      <c r="G12" s="27">
        <f t="shared" si="0"/>
        <v>0.64108153218096942</v>
      </c>
      <c r="H12" s="26">
        <v>7477</v>
      </c>
      <c r="I12" s="27">
        <f t="shared" si="1"/>
        <v>10.137755784405499</v>
      </c>
    </row>
    <row r="13" spans="1:11" ht="18" customHeight="1">
      <c r="A13" s="78"/>
      <c r="B13" s="78"/>
      <c r="C13" s="12"/>
      <c r="D13" s="17"/>
      <c r="E13" s="15" t="s">
        <v>42</v>
      </c>
      <c r="F13" s="26">
        <v>666</v>
      </c>
      <c r="G13" s="27">
        <f t="shared" si="0"/>
        <v>5.184703101791447E-2</v>
      </c>
      <c r="H13" s="26">
        <v>823</v>
      </c>
      <c r="I13" s="27">
        <f t="shared" si="1"/>
        <v>-19.076549210206561</v>
      </c>
    </row>
    <row r="14" spans="1:11" ht="18" customHeight="1">
      <c r="A14" s="78"/>
      <c r="B14" s="78"/>
      <c r="C14" s="12"/>
      <c r="D14" s="11" t="s">
        <v>43</v>
      </c>
      <c r="E14" s="14"/>
      <c r="F14" s="26">
        <v>133851</v>
      </c>
      <c r="G14" s="27">
        <f t="shared" si="0"/>
        <v>10.420085508676982</v>
      </c>
      <c r="H14" s="26">
        <v>107777</v>
      </c>
      <c r="I14" s="27">
        <f t="shared" si="1"/>
        <v>24.192545719402105</v>
      </c>
    </row>
    <row r="15" spans="1:11" ht="18" customHeight="1">
      <c r="A15" s="78"/>
      <c r="B15" s="78"/>
      <c r="C15" s="12"/>
      <c r="D15" s="12"/>
      <c r="E15" s="15" t="s">
        <v>45</v>
      </c>
      <c r="F15" s="26">
        <v>6329</v>
      </c>
      <c r="G15" s="27">
        <f t="shared" si="0"/>
        <v>0.49270249146003109</v>
      </c>
      <c r="H15" s="26">
        <v>4924</v>
      </c>
      <c r="I15" s="27">
        <f t="shared" si="1"/>
        <v>28.533712428919578</v>
      </c>
    </row>
    <row r="16" spans="1:11" ht="18" customHeight="1">
      <c r="A16" s="78"/>
      <c r="B16" s="78"/>
      <c r="C16" s="12"/>
      <c r="D16" s="17"/>
      <c r="E16" s="15" t="s">
        <v>10</v>
      </c>
      <c r="F16" s="26">
        <v>127522</v>
      </c>
      <c r="G16" s="27">
        <f t="shared" si="0"/>
        <v>9.9273830172169504</v>
      </c>
      <c r="H16" s="26">
        <v>102853</v>
      </c>
      <c r="I16" s="27">
        <f t="shared" si="1"/>
        <v>23.98471605106316</v>
      </c>
      <c r="K16" s="33"/>
    </row>
    <row r="17" spans="1:26" ht="18" customHeight="1">
      <c r="A17" s="78"/>
      <c r="B17" s="78"/>
      <c r="C17" s="12"/>
      <c r="D17" s="75" t="s">
        <v>35</v>
      </c>
      <c r="E17" s="76"/>
      <c r="F17" s="26">
        <v>174398</v>
      </c>
      <c r="G17" s="27">
        <f t="shared" si="0"/>
        <v>13.576604377570945</v>
      </c>
      <c r="H17" s="26">
        <v>171560</v>
      </c>
      <c r="I17" s="27">
        <f t="shared" si="1"/>
        <v>1.6542317556540009</v>
      </c>
    </row>
    <row r="18" spans="1:26" ht="18" customHeight="1">
      <c r="A18" s="78"/>
      <c r="B18" s="78"/>
      <c r="C18" s="12"/>
      <c r="D18" s="75" t="s">
        <v>113</v>
      </c>
      <c r="E18" s="77"/>
      <c r="F18" s="26">
        <v>11305</v>
      </c>
      <c r="G18" s="27">
        <f t="shared" si="0"/>
        <v>0.88007610459087549</v>
      </c>
      <c r="H18" s="26">
        <v>10742</v>
      </c>
      <c r="I18" s="27">
        <f t="shared" si="1"/>
        <v>5.2411096630050169</v>
      </c>
    </row>
    <row r="19" spans="1:26" ht="18" customHeight="1">
      <c r="A19" s="78"/>
      <c r="B19" s="78"/>
      <c r="C19" s="13"/>
      <c r="D19" s="75" t="s">
        <v>114</v>
      </c>
      <c r="E19" s="77"/>
      <c r="F19" s="26">
        <v>0</v>
      </c>
      <c r="G19" s="27">
        <f t="shared" si="0"/>
        <v>0</v>
      </c>
      <c r="H19" s="26">
        <v>0</v>
      </c>
      <c r="I19" s="27">
        <v>0</v>
      </c>
      <c r="Z19" s="1" t="s">
        <v>115</v>
      </c>
    </row>
    <row r="20" spans="1:26" ht="18" customHeight="1">
      <c r="A20" s="78"/>
      <c r="B20" s="78"/>
      <c r="C20" s="14" t="s">
        <v>6</v>
      </c>
      <c r="D20" s="14"/>
      <c r="E20" s="14"/>
      <c r="F20" s="26">
        <v>66000</v>
      </c>
      <c r="G20" s="27">
        <f t="shared" si="0"/>
        <v>5.1379940648383711</v>
      </c>
      <c r="H20" s="26">
        <v>42800</v>
      </c>
      <c r="I20" s="27">
        <f t="shared" si="1"/>
        <v>54.205607476635521</v>
      </c>
    </row>
    <row r="21" spans="1:26" ht="18" customHeight="1">
      <c r="A21" s="78"/>
      <c r="B21" s="78"/>
      <c r="C21" s="14" t="s">
        <v>13</v>
      </c>
      <c r="D21" s="14"/>
      <c r="E21" s="14"/>
      <c r="F21" s="26">
        <v>183500</v>
      </c>
      <c r="G21" s="27">
        <f t="shared" si="0"/>
        <v>14.285180468149109</v>
      </c>
      <c r="H21" s="26">
        <v>166900</v>
      </c>
      <c r="I21" s="27">
        <f t="shared" si="1"/>
        <v>9.946075494307971</v>
      </c>
    </row>
    <row r="22" spans="1:26" ht="18" customHeight="1">
      <c r="A22" s="78"/>
      <c r="B22" s="78"/>
      <c r="C22" s="14" t="s">
        <v>46</v>
      </c>
      <c r="D22" s="14"/>
      <c r="E22" s="14"/>
      <c r="F22" s="26">
        <v>19715</v>
      </c>
      <c r="G22" s="27">
        <f t="shared" si="0"/>
        <v>1.5347811058831589</v>
      </c>
      <c r="H22" s="26">
        <v>20011</v>
      </c>
      <c r="I22" s="27">
        <f t="shared" si="1"/>
        <v>-1.4791864474538952</v>
      </c>
    </row>
    <row r="23" spans="1:26" ht="18" customHeight="1">
      <c r="A23" s="78"/>
      <c r="B23" s="78"/>
      <c r="C23" s="14" t="s">
        <v>12</v>
      </c>
      <c r="D23" s="14"/>
      <c r="E23" s="14"/>
      <c r="F23" s="26">
        <v>215625</v>
      </c>
      <c r="G23" s="27">
        <f t="shared" si="0"/>
        <v>16.786060155011722</v>
      </c>
      <c r="H23" s="26">
        <v>169812</v>
      </c>
      <c r="I23" s="27">
        <f t="shared" si="1"/>
        <v>26.978658752031649</v>
      </c>
    </row>
    <row r="24" spans="1:26" ht="18" customHeight="1">
      <c r="A24" s="78"/>
      <c r="B24" s="78"/>
      <c r="C24" s="14" t="s">
        <v>47</v>
      </c>
      <c r="D24" s="14"/>
      <c r="E24" s="14"/>
      <c r="F24" s="26">
        <v>4623</v>
      </c>
      <c r="G24" s="27">
        <f t="shared" si="0"/>
        <v>0.35989312972345133</v>
      </c>
      <c r="H24" s="26">
        <v>4167</v>
      </c>
      <c r="I24" s="27">
        <f t="shared" si="1"/>
        <v>10.943124550035987</v>
      </c>
    </row>
    <row r="25" spans="1:26" ht="18" customHeight="1">
      <c r="A25" s="78"/>
      <c r="B25" s="78"/>
      <c r="C25" s="14" t="s">
        <v>19</v>
      </c>
      <c r="D25" s="14"/>
      <c r="E25" s="14"/>
      <c r="F25" s="26">
        <v>133234</v>
      </c>
      <c r="G25" s="27">
        <f t="shared" si="0"/>
        <v>10.372053049010235</v>
      </c>
      <c r="H25" s="26">
        <v>216063</v>
      </c>
      <c r="I25" s="27">
        <f t="shared" si="1"/>
        <v>-38.335578048994968</v>
      </c>
    </row>
    <row r="26" spans="1:26" ht="18" customHeight="1">
      <c r="A26" s="78"/>
      <c r="B26" s="78"/>
      <c r="C26" s="14" t="s">
        <v>18</v>
      </c>
      <c r="D26" s="14"/>
      <c r="E26" s="14"/>
      <c r="F26" s="26">
        <v>103989</v>
      </c>
      <c r="G26" s="27">
        <f t="shared" si="0"/>
        <v>8.0953767395223846</v>
      </c>
      <c r="H26" s="26">
        <v>88779</v>
      </c>
      <c r="I26" s="27">
        <f t="shared" si="1"/>
        <v>17.132429966546137</v>
      </c>
    </row>
    <row r="27" spans="1:26" ht="18" customHeight="1">
      <c r="A27" s="78"/>
      <c r="B27" s="78"/>
      <c r="C27" s="14" t="s">
        <v>22</v>
      </c>
      <c r="D27" s="14"/>
      <c r="E27" s="14"/>
      <c r="F27" s="26">
        <f>SUM(F9,F20:F26)</f>
        <v>1284548</v>
      </c>
      <c r="G27" s="27">
        <f t="shared" si="0"/>
        <v>100</v>
      </c>
      <c r="H27" s="26">
        <f>SUM(H9,H20:H26)</f>
        <v>1226055</v>
      </c>
      <c r="I27" s="27">
        <f t="shared" si="1"/>
        <v>4.7708300198604503</v>
      </c>
    </row>
    <row r="28" spans="1:26" ht="18" customHeight="1">
      <c r="A28" s="78"/>
      <c r="B28" s="78" t="s">
        <v>109</v>
      </c>
      <c r="C28" s="11" t="s">
        <v>24</v>
      </c>
      <c r="D28" s="14"/>
      <c r="E28" s="14"/>
      <c r="F28" s="26">
        <v>509277</v>
      </c>
      <c r="G28" s="27">
        <f t="shared" ref="G28:G45" si="2">F28/$F$45*100</f>
        <v>39.646397020586228</v>
      </c>
      <c r="H28" s="26">
        <v>507255</v>
      </c>
      <c r="I28" s="27">
        <f t="shared" si="1"/>
        <v>0.39861608066948939</v>
      </c>
    </row>
    <row r="29" spans="1:26" ht="18" customHeight="1">
      <c r="A29" s="78"/>
      <c r="B29" s="78"/>
      <c r="C29" s="12"/>
      <c r="D29" s="14" t="s">
        <v>25</v>
      </c>
      <c r="E29" s="14"/>
      <c r="F29" s="26">
        <v>295787</v>
      </c>
      <c r="G29" s="27">
        <f t="shared" si="2"/>
        <v>23.026543188732536</v>
      </c>
      <c r="H29" s="26">
        <v>300213</v>
      </c>
      <c r="I29" s="27">
        <f t="shared" si="1"/>
        <v>-1.4742865898545343</v>
      </c>
    </row>
    <row r="30" spans="1:26" ht="18" customHeight="1">
      <c r="A30" s="78"/>
      <c r="B30" s="78"/>
      <c r="C30" s="12"/>
      <c r="D30" s="14" t="s">
        <v>48</v>
      </c>
      <c r="E30" s="14"/>
      <c r="F30" s="26">
        <v>19048</v>
      </c>
      <c r="G30" s="27">
        <f t="shared" si="2"/>
        <v>1.4828562264703227</v>
      </c>
      <c r="H30" s="26">
        <v>18208</v>
      </c>
      <c r="I30" s="27">
        <f t="shared" si="1"/>
        <v>4.6133567662565822</v>
      </c>
    </row>
    <row r="31" spans="1:26" ht="18" customHeight="1">
      <c r="A31" s="78"/>
      <c r="B31" s="78"/>
      <c r="C31" s="13"/>
      <c r="D31" s="14" t="s">
        <v>15</v>
      </c>
      <c r="E31" s="14"/>
      <c r="F31" s="26">
        <v>194442</v>
      </c>
      <c r="G31" s="27">
        <f t="shared" si="2"/>
        <v>15.136997605383373</v>
      </c>
      <c r="H31" s="26">
        <v>188834</v>
      </c>
      <c r="I31" s="27">
        <f t="shared" si="1"/>
        <v>2.9698041666225361</v>
      </c>
    </row>
    <row r="32" spans="1:26" ht="18" customHeight="1">
      <c r="A32" s="78"/>
      <c r="B32" s="78"/>
      <c r="C32" s="11" t="s">
        <v>26</v>
      </c>
      <c r="D32" s="14"/>
      <c r="E32" s="14"/>
      <c r="F32" s="26">
        <v>573422</v>
      </c>
      <c r="G32" s="27">
        <f t="shared" si="2"/>
        <v>44.639982312844673</v>
      </c>
      <c r="H32" s="26">
        <v>525693</v>
      </c>
      <c r="I32" s="27">
        <f t="shared" si="1"/>
        <v>9.0792534806436453</v>
      </c>
    </row>
    <row r="33" spans="1:9" ht="18" customHeight="1">
      <c r="A33" s="78"/>
      <c r="B33" s="78"/>
      <c r="C33" s="12"/>
      <c r="D33" s="14" t="s">
        <v>2</v>
      </c>
      <c r="E33" s="14"/>
      <c r="F33" s="26">
        <v>50804</v>
      </c>
      <c r="G33" s="27">
        <f t="shared" si="2"/>
        <v>3.955009855606797</v>
      </c>
      <c r="H33" s="26">
        <v>47839</v>
      </c>
      <c r="I33" s="27">
        <f t="shared" si="1"/>
        <v>6.1978720290976064</v>
      </c>
    </row>
    <row r="34" spans="1:9" ht="18" customHeight="1">
      <c r="A34" s="78"/>
      <c r="B34" s="78"/>
      <c r="C34" s="12"/>
      <c r="D34" s="14" t="s">
        <v>50</v>
      </c>
      <c r="E34" s="14"/>
      <c r="F34" s="26">
        <v>14598</v>
      </c>
      <c r="G34" s="27">
        <f t="shared" si="2"/>
        <v>1.1364308690683416</v>
      </c>
      <c r="H34" s="26">
        <v>13632</v>
      </c>
      <c r="I34" s="27">
        <f t="shared" si="1"/>
        <v>7.0862676056338003</v>
      </c>
    </row>
    <row r="35" spans="1:9" ht="18" customHeight="1">
      <c r="A35" s="78"/>
      <c r="B35" s="78"/>
      <c r="C35" s="12"/>
      <c r="D35" s="14" t="s">
        <v>55</v>
      </c>
      <c r="E35" s="14"/>
      <c r="F35" s="26">
        <v>468914</v>
      </c>
      <c r="G35" s="27">
        <f t="shared" si="2"/>
        <v>36.504202256357878</v>
      </c>
      <c r="H35" s="26">
        <v>425481</v>
      </c>
      <c r="I35" s="27">
        <f t="shared" si="1"/>
        <v>10.207976384374383</v>
      </c>
    </row>
    <row r="36" spans="1:9" ht="18" customHeight="1">
      <c r="A36" s="78"/>
      <c r="B36" s="78"/>
      <c r="C36" s="12"/>
      <c r="D36" s="14" t="s">
        <v>38</v>
      </c>
      <c r="E36" s="14"/>
      <c r="F36" s="26">
        <v>20129</v>
      </c>
      <c r="G36" s="27">
        <f t="shared" si="2"/>
        <v>1.5670103413807817</v>
      </c>
      <c r="H36" s="26">
        <v>20261</v>
      </c>
      <c r="I36" s="27">
        <f t="shared" si="1"/>
        <v>-0.65149795172992908</v>
      </c>
    </row>
    <row r="37" spans="1:9" ht="18" customHeight="1">
      <c r="A37" s="78"/>
      <c r="B37" s="78"/>
      <c r="C37" s="12"/>
      <c r="D37" s="14" t="s">
        <v>28</v>
      </c>
      <c r="E37" s="14"/>
      <c r="F37" s="26">
        <v>7387</v>
      </c>
      <c r="G37" s="27">
        <f t="shared" si="2"/>
        <v>0.57506609328728864</v>
      </c>
      <c r="H37" s="26">
        <v>7179</v>
      </c>
      <c r="I37" s="27">
        <f t="shared" si="1"/>
        <v>2.8973394623206472</v>
      </c>
    </row>
    <row r="38" spans="1:9" ht="18" customHeight="1">
      <c r="A38" s="78"/>
      <c r="B38" s="78"/>
      <c r="C38" s="13"/>
      <c r="D38" s="14" t="s">
        <v>53</v>
      </c>
      <c r="E38" s="14"/>
      <c r="F38" s="26">
        <v>10324</v>
      </c>
      <c r="G38" s="27">
        <f t="shared" si="2"/>
        <v>0.80370682917259606</v>
      </c>
      <c r="H38" s="26">
        <v>9061</v>
      </c>
      <c r="I38" s="27">
        <f t="shared" si="1"/>
        <v>13.93885884560202</v>
      </c>
    </row>
    <row r="39" spans="1:9" ht="18" customHeight="1">
      <c r="A39" s="78"/>
      <c r="B39" s="78"/>
      <c r="C39" s="11" t="s">
        <v>29</v>
      </c>
      <c r="D39" s="14"/>
      <c r="E39" s="14"/>
      <c r="F39" s="26">
        <v>201849</v>
      </c>
      <c r="G39" s="27">
        <f t="shared" si="2"/>
        <v>15.713620666569097</v>
      </c>
      <c r="H39" s="26">
        <v>193107</v>
      </c>
      <c r="I39" s="27">
        <f t="shared" si="1"/>
        <v>4.5270238779536731</v>
      </c>
    </row>
    <row r="40" spans="1:9" ht="18" customHeight="1">
      <c r="A40" s="78"/>
      <c r="B40" s="78"/>
      <c r="C40" s="12"/>
      <c r="D40" s="11" t="s">
        <v>30</v>
      </c>
      <c r="E40" s="14"/>
      <c r="F40" s="26">
        <v>191159</v>
      </c>
      <c r="G40" s="27">
        <f t="shared" si="2"/>
        <v>14.881421324855124</v>
      </c>
      <c r="H40" s="26">
        <v>182493</v>
      </c>
      <c r="I40" s="27">
        <f t="shared" si="1"/>
        <v>4.7486752916550135</v>
      </c>
    </row>
    <row r="41" spans="1:9" ht="18" customHeight="1">
      <c r="A41" s="78"/>
      <c r="B41" s="78"/>
      <c r="C41" s="12"/>
      <c r="D41" s="12"/>
      <c r="E41" s="22" t="s">
        <v>112</v>
      </c>
      <c r="F41" s="26">
        <v>105311</v>
      </c>
      <c r="G41" s="27">
        <f t="shared" si="2"/>
        <v>8.1982923176089955</v>
      </c>
      <c r="H41" s="26">
        <v>102861</v>
      </c>
      <c r="I41" s="27">
        <f t="shared" si="1"/>
        <v>2.3818551248772524</v>
      </c>
    </row>
    <row r="42" spans="1:9" ht="18" customHeight="1">
      <c r="A42" s="78"/>
      <c r="B42" s="78"/>
      <c r="C42" s="12"/>
      <c r="D42" s="13"/>
      <c r="E42" s="15" t="s">
        <v>58</v>
      </c>
      <c r="F42" s="26">
        <v>85848</v>
      </c>
      <c r="G42" s="27">
        <f t="shared" si="2"/>
        <v>6.6831290072461291</v>
      </c>
      <c r="H42" s="26">
        <v>79632</v>
      </c>
      <c r="I42" s="27">
        <f t="shared" si="1"/>
        <v>7.8059071729957852</v>
      </c>
    </row>
    <row r="43" spans="1:9" ht="18" customHeight="1">
      <c r="A43" s="78"/>
      <c r="B43" s="78"/>
      <c r="C43" s="12"/>
      <c r="D43" s="14" t="s">
        <v>62</v>
      </c>
      <c r="E43" s="14"/>
      <c r="F43" s="26">
        <v>10690</v>
      </c>
      <c r="G43" s="27">
        <f t="shared" si="2"/>
        <v>0.83219934171397258</v>
      </c>
      <c r="H43" s="26">
        <v>10614</v>
      </c>
      <c r="I43" s="27">
        <f t="shared" si="1"/>
        <v>0.71603542491049943</v>
      </c>
    </row>
    <row r="44" spans="1:9" ht="18" customHeight="1">
      <c r="A44" s="78"/>
      <c r="B44" s="78"/>
      <c r="C44" s="13"/>
      <c r="D44" s="14" t="s">
        <v>61</v>
      </c>
      <c r="E44" s="14"/>
      <c r="F44" s="26">
        <v>0</v>
      </c>
      <c r="G44" s="27">
        <f t="shared" si="2"/>
        <v>0</v>
      </c>
      <c r="H44" s="26">
        <v>0</v>
      </c>
      <c r="I44" s="27">
        <v>0</v>
      </c>
    </row>
    <row r="45" spans="1:9" ht="18" customHeight="1">
      <c r="A45" s="78"/>
      <c r="B45" s="78"/>
      <c r="C45" s="15" t="s">
        <v>31</v>
      </c>
      <c r="D45" s="15"/>
      <c r="E45" s="15"/>
      <c r="F45" s="26">
        <f>SUM(F28,F32,F39)</f>
        <v>1284548</v>
      </c>
      <c r="G45" s="27">
        <f t="shared" si="2"/>
        <v>100</v>
      </c>
      <c r="H45" s="26">
        <f>SUM(H28,H32,H39)</f>
        <v>1226055</v>
      </c>
      <c r="I45" s="27">
        <f t="shared" si="1"/>
        <v>4.7708300198604503</v>
      </c>
    </row>
    <row r="46" spans="1:9">
      <c r="A46" s="96" t="s">
        <v>32</v>
      </c>
    </row>
    <row r="47" spans="1:9">
      <c r="A47" s="97" t="s">
        <v>37</v>
      </c>
    </row>
    <row r="48" spans="1:9">
      <c r="A48" s="8"/>
    </row>
    <row r="57" spans="9:9">
      <c r="I57" s="31"/>
    </row>
    <row r="58" spans="9:9">
      <c r="I58" s="31"/>
    </row>
  </sheetData>
  <mergeCells count="6">
    <mergeCell ref="D17:E17"/>
    <mergeCell ref="D18:E18"/>
    <mergeCell ref="D19:E19"/>
    <mergeCell ref="A9:A45"/>
    <mergeCell ref="B9:B27"/>
    <mergeCell ref="B28:B45"/>
  </mergeCells>
  <phoneticPr fontId="3"/>
  <printOptions horizontalCentered="1" verticalCentered="1"/>
  <pageMargins left="0" right="0" top="0.2" bottom="0.19685039370078741" header="0.2" footer="0.31"/>
  <pageSetup paperSize="9" orientation="portrait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85" zoomScaleSheetLayoutView="85" workbookViewId="0">
      <pane xSplit="5" ySplit="7" topLeftCell="F23" activePane="bottomRight" state="frozen"/>
      <selection pane="topRight"/>
      <selection pane="bottomLeft"/>
      <selection pane="bottomRight" activeCell="D1" sqref="D1"/>
    </sheetView>
  </sheetViews>
  <sheetFormatPr defaultColWidth="9" defaultRowHeight="15"/>
  <cols>
    <col min="1" max="1" width="3.5703125" style="1" customWidth="1"/>
    <col min="2" max="3" width="1.5703125" style="1" customWidth="1"/>
    <col min="4" max="4" width="22.5703125" style="1" customWidth="1"/>
    <col min="5" max="5" width="10.5703125" style="1" customWidth="1"/>
    <col min="6" max="21" width="13.5703125" style="1" customWidth="1"/>
    <col min="22" max="25" width="12" style="1" customWidth="1"/>
    <col min="26" max="26" width="9" style="1" customWidth="1"/>
    <col min="27" max="16384" width="9" style="1"/>
  </cols>
  <sheetData>
    <row r="1" spans="1:25" ht="33.950000000000003" customHeight="1">
      <c r="A1" s="34" t="s">
        <v>4</v>
      </c>
      <c r="B1" s="37"/>
      <c r="C1" s="37"/>
      <c r="D1" s="39" t="s">
        <v>54</v>
      </c>
      <c r="E1" s="40"/>
      <c r="F1" s="40"/>
      <c r="G1" s="40"/>
      <c r="L1" s="40"/>
      <c r="M1" s="40"/>
    </row>
    <row r="2" spans="1:25" ht="15" customHeight="1"/>
    <row r="3" spans="1:25" ht="15" customHeight="1">
      <c r="A3" s="35" t="s">
        <v>70</v>
      </c>
      <c r="B3" s="35"/>
      <c r="C3" s="35"/>
      <c r="D3" s="35"/>
    </row>
    <row r="4" spans="1:25" ht="15" customHeight="1">
      <c r="A4" s="35"/>
      <c r="B4" s="35"/>
      <c r="C4" s="35"/>
      <c r="D4" s="35"/>
    </row>
    <row r="5" spans="1:25" ht="15.95" customHeight="1">
      <c r="A5" s="36" t="s">
        <v>224</v>
      </c>
      <c r="B5" s="36"/>
      <c r="C5" s="36"/>
      <c r="D5" s="36"/>
      <c r="K5" s="45"/>
      <c r="O5" s="45" t="s">
        <v>65</v>
      </c>
    </row>
    <row r="6" spans="1:25" ht="15.95" customHeight="1">
      <c r="A6" s="83" t="s">
        <v>21</v>
      </c>
      <c r="B6" s="83"/>
      <c r="C6" s="83"/>
      <c r="D6" s="83"/>
      <c r="E6" s="83"/>
      <c r="F6" s="79" t="s">
        <v>234</v>
      </c>
      <c r="G6" s="79"/>
      <c r="H6" s="79" t="s">
        <v>235</v>
      </c>
      <c r="I6" s="79"/>
      <c r="J6" s="79" t="s">
        <v>213</v>
      </c>
      <c r="K6" s="79"/>
      <c r="L6" s="79" t="s">
        <v>202</v>
      </c>
      <c r="M6" s="79"/>
      <c r="N6" s="80" t="s">
        <v>239</v>
      </c>
      <c r="O6" s="80"/>
    </row>
    <row r="7" spans="1:25" ht="15.95" customHeight="1">
      <c r="A7" s="83"/>
      <c r="B7" s="83"/>
      <c r="C7" s="83"/>
      <c r="D7" s="83"/>
      <c r="E7" s="83"/>
      <c r="F7" s="25" t="s">
        <v>223</v>
      </c>
      <c r="G7" s="25" t="s">
        <v>222</v>
      </c>
      <c r="H7" s="25" t="s">
        <v>223</v>
      </c>
      <c r="I7" s="25" t="s">
        <v>222</v>
      </c>
      <c r="J7" s="25" t="s">
        <v>223</v>
      </c>
      <c r="K7" s="25" t="s">
        <v>222</v>
      </c>
      <c r="L7" s="25" t="s">
        <v>223</v>
      </c>
      <c r="M7" s="25" t="s">
        <v>222</v>
      </c>
      <c r="N7" s="25" t="s">
        <v>223</v>
      </c>
      <c r="O7" s="25" t="s">
        <v>222</v>
      </c>
    </row>
    <row r="8" spans="1:25" ht="15.95" customHeight="1">
      <c r="A8" s="87" t="s">
        <v>104</v>
      </c>
      <c r="B8" s="11" t="s">
        <v>72</v>
      </c>
      <c r="C8" s="14"/>
      <c r="D8" s="14"/>
      <c r="E8" s="41" t="s">
        <v>63</v>
      </c>
      <c r="F8" s="26">
        <v>5254</v>
      </c>
      <c r="G8" s="26">
        <v>4874</v>
      </c>
      <c r="H8" s="26">
        <v>7079</v>
      </c>
      <c r="I8" s="26">
        <v>7093</v>
      </c>
      <c r="J8" s="26">
        <v>1810</v>
      </c>
      <c r="K8" s="26">
        <v>3486</v>
      </c>
      <c r="L8" s="26">
        <v>5169</v>
      </c>
      <c r="M8" s="26">
        <v>5242</v>
      </c>
      <c r="N8" s="26">
        <v>43042</v>
      </c>
      <c r="O8" s="26">
        <v>40762</v>
      </c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15.95" customHeight="1">
      <c r="A9" s="87"/>
      <c r="B9" s="12"/>
      <c r="C9" s="14" t="s">
        <v>73</v>
      </c>
      <c r="D9" s="14"/>
      <c r="E9" s="41" t="s">
        <v>66</v>
      </c>
      <c r="F9" s="26">
        <v>4908</v>
      </c>
      <c r="G9" s="26">
        <v>4583</v>
      </c>
      <c r="H9" s="26">
        <v>7079</v>
      </c>
      <c r="I9" s="26">
        <v>7093</v>
      </c>
      <c r="J9" s="26">
        <v>1754</v>
      </c>
      <c r="K9" s="26">
        <v>3438</v>
      </c>
      <c r="L9" s="26">
        <v>5169</v>
      </c>
      <c r="M9" s="26">
        <v>5242</v>
      </c>
      <c r="N9" s="26">
        <v>43037</v>
      </c>
      <c r="O9" s="26">
        <v>40757</v>
      </c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15.95" customHeight="1">
      <c r="A10" s="87"/>
      <c r="B10" s="13"/>
      <c r="C10" s="14" t="s">
        <v>75</v>
      </c>
      <c r="D10" s="14"/>
      <c r="E10" s="41" t="s">
        <v>67</v>
      </c>
      <c r="F10" s="26">
        <v>346</v>
      </c>
      <c r="G10" s="26">
        <v>291</v>
      </c>
      <c r="H10" s="26">
        <v>0</v>
      </c>
      <c r="I10" s="26">
        <v>0</v>
      </c>
      <c r="J10" s="42">
        <v>56</v>
      </c>
      <c r="K10" s="42">
        <v>48</v>
      </c>
      <c r="L10" s="26"/>
      <c r="M10" s="26">
        <v>0</v>
      </c>
      <c r="N10" s="26">
        <v>5</v>
      </c>
      <c r="O10" s="26">
        <v>5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15.95" customHeight="1">
      <c r="A11" s="87"/>
      <c r="B11" s="11" t="s">
        <v>76</v>
      </c>
      <c r="C11" s="14"/>
      <c r="D11" s="14"/>
      <c r="E11" s="41" t="s">
        <v>68</v>
      </c>
      <c r="F11" s="26">
        <v>4728</v>
      </c>
      <c r="G11" s="26">
        <v>4788</v>
      </c>
      <c r="H11" s="26">
        <v>6517</v>
      </c>
      <c r="I11" s="26">
        <v>6434</v>
      </c>
      <c r="J11" s="26">
        <v>1824</v>
      </c>
      <c r="K11" s="26">
        <v>3499</v>
      </c>
      <c r="L11" s="26">
        <v>4664</v>
      </c>
      <c r="M11" s="26">
        <v>4637</v>
      </c>
      <c r="N11" s="26">
        <v>43158</v>
      </c>
      <c r="O11" s="26">
        <v>40918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5.95" customHeight="1">
      <c r="A12" s="87"/>
      <c r="B12" s="12"/>
      <c r="C12" s="14" t="s">
        <v>57</v>
      </c>
      <c r="D12" s="14"/>
      <c r="E12" s="41" t="s">
        <v>33</v>
      </c>
      <c r="F12" s="26">
        <v>4725</v>
      </c>
      <c r="G12" s="26">
        <v>4785</v>
      </c>
      <c r="H12" s="26">
        <v>6514</v>
      </c>
      <c r="I12" s="26">
        <v>6431</v>
      </c>
      <c r="J12" s="26">
        <v>1821</v>
      </c>
      <c r="K12" s="26">
        <v>3496</v>
      </c>
      <c r="L12" s="26">
        <v>4664</v>
      </c>
      <c r="M12" s="26">
        <v>4637</v>
      </c>
      <c r="N12" s="26">
        <v>43153</v>
      </c>
      <c r="O12" s="26">
        <v>40913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15.95" customHeight="1">
      <c r="A13" s="87"/>
      <c r="B13" s="13"/>
      <c r="C13" s="14" t="s">
        <v>41</v>
      </c>
      <c r="D13" s="14"/>
      <c r="E13" s="41" t="s">
        <v>71</v>
      </c>
      <c r="F13" s="26">
        <v>0</v>
      </c>
      <c r="G13" s="26">
        <v>0</v>
      </c>
      <c r="H13" s="42">
        <v>0</v>
      </c>
      <c r="I13" s="42">
        <v>0</v>
      </c>
      <c r="J13" s="42">
        <v>0</v>
      </c>
      <c r="K13" s="42">
        <v>0</v>
      </c>
      <c r="L13" s="26"/>
      <c r="M13" s="26">
        <v>0</v>
      </c>
      <c r="N13" s="26">
        <v>5</v>
      </c>
      <c r="O13" s="26">
        <v>5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15.95" customHeight="1">
      <c r="A14" s="87"/>
      <c r="B14" s="14" t="s">
        <v>77</v>
      </c>
      <c r="C14" s="14"/>
      <c r="D14" s="14"/>
      <c r="E14" s="41" t="s">
        <v>116</v>
      </c>
      <c r="F14" s="26">
        <f t="shared" ref="F14:K15" si="0">F9-F12</f>
        <v>183</v>
      </c>
      <c r="G14" s="26">
        <f t="shared" si="0"/>
        <v>-202</v>
      </c>
      <c r="H14" s="26">
        <f t="shared" si="0"/>
        <v>565</v>
      </c>
      <c r="I14" s="26">
        <f t="shared" si="0"/>
        <v>662</v>
      </c>
      <c r="J14" s="26">
        <f t="shared" si="0"/>
        <v>-67</v>
      </c>
      <c r="K14" s="26">
        <f t="shared" si="0"/>
        <v>-58</v>
      </c>
      <c r="L14" s="26">
        <v>505</v>
      </c>
      <c r="M14" s="26">
        <v>605</v>
      </c>
      <c r="N14" s="26">
        <f>N9-N12</f>
        <v>-116</v>
      </c>
      <c r="O14" s="26">
        <f>O9-O12</f>
        <v>-156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5.95" customHeight="1">
      <c r="A15" s="87"/>
      <c r="B15" s="14" t="s">
        <v>78</v>
      </c>
      <c r="C15" s="14"/>
      <c r="D15" s="14"/>
      <c r="E15" s="41" t="s">
        <v>117</v>
      </c>
      <c r="F15" s="26">
        <f t="shared" si="0"/>
        <v>346</v>
      </c>
      <c r="G15" s="26">
        <f t="shared" si="0"/>
        <v>291</v>
      </c>
      <c r="H15" s="26">
        <f t="shared" si="0"/>
        <v>0</v>
      </c>
      <c r="I15" s="26">
        <f t="shared" si="0"/>
        <v>0</v>
      </c>
      <c r="J15" s="26">
        <f t="shared" si="0"/>
        <v>56</v>
      </c>
      <c r="K15" s="26">
        <f t="shared" si="0"/>
        <v>48</v>
      </c>
      <c r="L15" s="26">
        <v>0</v>
      </c>
      <c r="M15" s="26">
        <v>0</v>
      </c>
      <c r="N15" s="26">
        <f>N10-N13</f>
        <v>0</v>
      </c>
      <c r="O15" s="26">
        <f>O10-O13</f>
        <v>0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5.95" customHeight="1">
      <c r="A16" s="87"/>
      <c r="B16" s="14" t="s">
        <v>74</v>
      </c>
      <c r="C16" s="14"/>
      <c r="D16" s="14"/>
      <c r="E16" s="41" t="s">
        <v>102</v>
      </c>
      <c r="F16" s="26">
        <f t="shared" ref="F16:K16" si="1">F8-F11</f>
        <v>526</v>
      </c>
      <c r="G16" s="26">
        <f t="shared" si="1"/>
        <v>86</v>
      </c>
      <c r="H16" s="26">
        <f t="shared" si="1"/>
        <v>562</v>
      </c>
      <c r="I16" s="26">
        <f t="shared" si="1"/>
        <v>659</v>
      </c>
      <c r="J16" s="26">
        <f t="shared" si="1"/>
        <v>-14</v>
      </c>
      <c r="K16" s="26">
        <f t="shared" si="1"/>
        <v>-13</v>
      </c>
      <c r="L16" s="26">
        <v>505</v>
      </c>
      <c r="M16" s="26">
        <v>605</v>
      </c>
      <c r="N16" s="26">
        <f>N8-N11</f>
        <v>-116</v>
      </c>
      <c r="O16" s="26">
        <f>O8-O11</f>
        <v>-156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ht="15.95" customHeight="1">
      <c r="A17" s="87"/>
      <c r="B17" s="14" t="s">
        <v>27</v>
      </c>
      <c r="C17" s="14"/>
      <c r="D17" s="14"/>
      <c r="E17" s="25"/>
      <c r="F17" s="26">
        <v>0</v>
      </c>
      <c r="G17" s="26">
        <v>0</v>
      </c>
      <c r="H17" s="42">
        <v>0</v>
      </c>
      <c r="I17" s="42">
        <v>0</v>
      </c>
      <c r="J17" s="26">
        <v>13579</v>
      </c>
      <c r="K17" s="26">
        <v>13673</v>
      </c>
      <c r="L17" s="26"/>
      <c r="M17" s="26">
        <v>0</v>
      </c>
      <c r="N17" s="26">
        <f>4371+116</f>
        <v>4487</v>
      </c>
      <c r="O17" s="26">
        <f>4136+156</f>
        <v>4292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15.95" customHeight="1">
      <c r="A18" s="87"/>
      <c r="B18" s="14" t="s">
        <v>0</v>
      </c>
      <c r="C18" s="14"/>
      <c r="D18" s="14"/>
      <c r="E18" s="25"/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/>
      <c r="M18" s="42">
        <v>0</v>
      </c>
      <c r="N18" s="42"/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5.95" customHeight="1">
      <c r="A19" s="87" t="s">
        <v>105</v>
      </c>
      <c r="B19" s="11" t="s">
        <v>59</v>
      </c>
      <c r="C19" s="14"/>
      <c r="D19" s="14"/>
      <c r="E19" s="41"/>
      <c r="F19" s="26">
        <v>4959</v>
      </c>
      <c r="G19" s="26">
        <v>3097</v>
      </c>
      <c r="H19" s="26">
        <v>4966</v>
      </c>
      <c r="I19" s="26">
        <v>1414</v>
      </c>
      <c r="J19" s="26">
        <v>743</v>
      </c>
      <c r="K19" s="26">
        <v>937</v>
      </c>
      <c r="L19" s="26">
        <v>1747</v>
      </c>
      <c r="M19" s="26">
        <v>2498</v>
      </c>
      <c r="N19" s="26">
        <v>1570</v>
      </c>
      <c r="O19" s="26">
        <v>3360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15.95" customHeight="1">
      <c r="A20" s="87"/>
      <c r="B20" s="13"/>
      <c r="C20" s="14" t="s">
        <v>80</v>
      </c>
      <c r="D20" s="14"/>
      <c r="E20" s="41"/>
      <c r="F20" s="26">
        <v>2021</v>
      </c>
      <c r="G20" s="26">
        <v>1639</v>
      </c>
      <c r="H20" s="26">
        <v>298</v>
      </c>
      <c r="I20" s="26">
        <v>445</v>
      </c>
      <c r="J20" s="26">
        <v>0</v>
      </c>
      <c r="K20" s="42">
        <v>0</v>
      </c>
      <c r="L20" s="26">
        <v>356</v>
      </c>
      <c r="M20" s="26">
        <v>451</v>
      </c>
      <c r="N20" s="26">
        <v>1175</v>
      </c>
      <c r="O20" s="26">
        <v>1410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15.95" customHeight="1">
      <c r="A21" s="87"/>
      <c r="B21" s="14" t="s">
        <v>20</v>
      </c>
      <c r="C21" s="14"/>
      <c r="D21" s="14"/>
      <c r="E21" s="41" t="s">
        <v>118</v>
      </c>
      <c r="F21" s="26">
        <v>4959</v>
      </c>
      <c r="G21" s="26">
        <v>3097</v>
      </c>
      <c r="H21" s="26">
        <v>4966</v>
      </c>
      <c r="I21" s="26">
        <v>1414</v>
      </c>
      <c r="J21" s="26">
        <v>743</v>
      </c>
      <c r="K21" s="26">
        <v>937</v>
      </c>
      <c r="L21" s="26">
        <v>1747</v>
      </c>
      <c r="M21" s="26">
        <v>2498</v>
      </c>
      <c r="N21" s="26">
        <v>1570</v>
      </c>
      <c r="O21" s="26">
        <v>3360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15.95" customHeight="1">
      <c r="A22" s="87"/>
      <c r="B22" s="11" t="s">
        <v>81</v>
      </c>
      <c r="C22" s="14"/>
      <c r="D22" s="14"/>
      <c r="E22" s="41" t="s">
        <v>119</v>
      </c>
      <c r="F22" s="26">
        <v>6746</v>
      </c>
      <c r="G22" s="26">
        <v>4763</v>
      </c>
      <c r="H22" s="26">
        <v>8164</v>
      </c>
      <c r="I22" s="26">
        <v>4837</v>
      </c>
      <c r="J22" s="26">
        <v>1023</v>
      </c>
      <c r="K22" s="26">
        <v>2740</v>
      </c>
      <c r="L22" s="26">
        <v>2397</v>
      </c>
      <c r="M22" s="26">
        <v>3512</v>
      </c>
      <c r="N22" s="26">
        <v>4696</v>
      </c>
      <c r="O22" s="26">
        <v>4784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15.95" customHeight="1">
      <c r="A23" s="87"/>
      <c r="B23" s="13" t="s">
        <v>82</v>
      </c>
      <c r="C23" s="14" t="s">
        <v>84</v>
      </c>
      <c r="D23" s="14"/>
      <c r="E23" s="41"/>
      <c r="F23" s="26">
        <v>979</v>
      </c>
      <c r="G23" s="26">
        <v>1021</v>
      </c>
      <c r="H23" s="26">
        <v>1026</v>
      </c>
      <c r="I23" s="26">
        <v>1037</v>
      </c>
      <c r="J23" s="26">
        <v>0</v>
      </c>
      <c r="K23" s="26">
        <v>0</v>
      </c>
      <c r="L23" s="26">
        <v>577</v>
      </c>
      <c r="M23" s="26">
        <v>888</v>
      </c>
      <c r="N23" s="26">
        <v>3310</v>
      </c>
      <c r="O23" s="26">
        <v>3216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5.95" customHeight="1">
      <c r="A24" s="87"/>
      <c r="B24" s="14" t="s">
        <v>120</v>
      </c>
      <c r="C24" s="14"/>
      <c r="D24" s="14"/>
      <c r="E24" s="41" t="s">
        <v>121</v>
      </c>
      <c r="F24" s="26">
        <f t="shared" ref="F24:K24" si="2">F21-F22</f>
        <v>-1787</v>
      </c>
      <c r="G24" s="26">
        <f t="shared" si="2"/>
        <v>-1666</v>
      </c>
      <c r="H24" s="26">
        <f t="shared" si="2"/>
        <v>-3198</v>
      </c>
      <c r="I24" s="26">
        <f t="shared" si="2"/>
        <v>-3423</v>
      </c>
      <c r="J24" s="26">
        <f t="shared" si="2"/>
        <v>-280</v>
      </c>
      <c r="K24" s="26">
        <f t="shared" si="2"/>
        <v>-1803</v>
      </c>
      <c r="L24" s="26">
        <v>-650</v>
      </c>
      <c r="M24" s="26">
        <v>-1014</v>
      </c>
      <c r="N24" s="26">
        <f>N21-N22</f>
        <v>-3126</v>
      </c>
      <c r="O24" s="26">
        <f>O21-O22</f>
        <v>-1424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5.95" customHeight="1">
      <c r="A25" s="87"/>
      <c r="B25" s="11" t="s">
        <v>85</v>
      </c>
      <c r="C25" s="11"/>
      <c r="D25" s="11"/>
      <c r="E25" s="84" t="s">
        <v>123</v>
      </c>
      <c r="F25" s="86">
        <v>1787</v>
      </c>
      <c r="G25" s="86">
        <v>1666</v>
      </c>
      <c r="H25" s="86">
        <v>3198</v>
      </c>
      <c r="I25" s="86">
        <v>3423</v>
      </c>
      <c r="J25" s="86">
        <v>280</v>
      </c>
      <c r="K25" s="86">
        <v>1803</v>
      </c>
      <c r="L25" s="86">
        <v>650</v>
      </c>
      <c r="M25" s="86">
        <v>1014</v>
      </c>
      <c r="N25" s="86">
        <v>3126</v>
      </c>
      <c r="O25" s="86">
        <v>1424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5.95" customHeight="1">
      <c r="A26" s="87"/>
      <c r="B26" s="38" t="s">
        <v>86</v>
      </c>
      <c r="C26" s="38"/>
      <c r="D26" s="38"/>
      <c r="E26" s="85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5.95" customHeight="1">
      <c r="A27" s="87"/>
      <c r="B27" s="14" t="s">
        <v>124</v>
      </c>
      <c r="C27" s="14"/>
      <c r="D27" s="14"/>
      <c r="E27" s="41" t="s">
        <v>127</v>
      </c>
      <c r="F27" s="26">
        <f t="shared" ref="F27:K27" si="3">F24+F25</f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6">
        <f t="shared" si="3"/>
        <v>0</v>
      </c>
      <c r="K27" s="26">
        <f t="shared" si="3"/>
        <v>0</v>
      </c>
      <c r="L27" s="26">
        <v>0</v>
      </c>
      <c r="M27" s="26">
        <v>0</v>
      </c>
      <c r="N27" s="26">
        <f>N24+N25</f>
        <v>0</v>
      </c>
      <c r="O27" s="26">
        <f>O24+O25</f>
        <v>0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5.95" customHeight="1"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5.95" customHeight="1">
      <c r="A29" s="36"/>
      <c r="F29" s="43"/>
      <c r="G29" s="43"/>
      <c r="H29" s="43"/>
      <c r="I29" s="43"/>
      <c r="J29" s="44"/>
      <c r="K29" s="44"/>
      <c r="L29" s="43"/>
      <c r="M29" s="43"/>
      <c r="N29" s="43"/>
      <c r="O29" s="44" t="s">
        <v>65</v>
      </c>
      <c r="P29" s="43"/>
      <c r="Q29" s="43"/>
      <c r="R29" s="43"/>
      <c r="S29" s="43"/>
      <c r="T29" s="43"/>
      <c r="U29" s="43"/>
      <c r="V29" s="43"/>
      <c r="W29" s="43"/>
      <c r="X29" s="43"/>
      <c r="Y29" s="44"/>
    </row>
    <row r="30" spans="1:25" ht="15.95" customHeight="1">
      <c r="A30" s="83" t="s">
        <v>87</v>
      </c>
      <c r="B30" s="83"/>
      <c r="C30" s="83"/>
      <c r="D30" s="83"/>
      <c r="E30" s="83"/>
      <c r="F30" s="81" t="s">
        <v>101</v>
      </c>
      <c r="G30" s="81"/>
      <c r="H30" s="81" t="s">
        <v>191</v>
      </c>
      <c r="I30" s="81"/>
      <c r="J30" s="82"/>
      <c r="K30" s="82"/>
      <c r="L30" s="82"/>
      <c r="M30" s="82"/>
      <c r="N30" s="82"/>
      <c r="O30" s="82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ht="15.95" customHeight="1">
      <c r="A31" s="83"/>
      <c r="B31" s="83"/>
      <c r="C31" s="83"/>
      <c r="D31" s="83"/>
      <c r="E31" s="83"/>
      <c r="F31" s="25" t="s">
        <v>223</v>
      </c>
      <c r="G31" s="25" t="s">
        <v>222</v>
      </c>
      <c r="H31" s="25" t="s">
        <v>223</v>
      </c>
      <c r="I31" s="25" t="s">
        <v>222</v>
      </c>
      <c r="J31" s="25" t="s">
        <v>223</v>
      </c>
      <c r="K31" s="25" t="s">
        <v>222</v>
      </c>
      <c r="L31" s="25" t="s">
        <v>223</v>
      </c>
      <c r="M31" s="25" t="s">
        <v>222</v>
      </c>
      <c r="N31" s="25" t="s">
        <v>223</v>
      </c>
      <c r="O31" s="25" t="s">
        <v>222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 ht="15.95" customHeight="1">
      <c r="A32" s="87" t="s">
        <v>107</v>
      </c>
      <c r="B32" s="11" t="s">
        <v>72</v>
      </c>
      <c r="C32" s="14"/>
      <c r="D32" s="14"/>
      <c r="E32" s="41" t="s">
        <v>63</v>
      </c>
      <c r="F32" s="26">
        <v>3251</v>
      </c>
      <c r="G32" s="26">
        <v>3611</v>
      </c>
      <c r="H32" s="26">
        <v>634</v>
      </c>
      <c r="I32" s="26">
        <v>253</v>
      </c>
      <c r="J32" s="26"/>
      <c r="K32" s="26"/>
      <c r="L32" s="26"/>
      <c r="M32" s="26"/>
      <c r="N32" s="26"/>
      <c r="O32" s="26"/>
      <c r="P32" s="48"/>
      <c r="Q32" s="48"/>
      <c r="R32" s="48"/>
      <c r="S32" s="48"/>
      <c r="T32" s="49"/>
      <c r="U32" s="49"/>
      <c r="V32" s="48"/>
      <c r="W32" s="48"/>
      <c r="X32" s="49"/>
      <c r="Y32" s="49"/>
    </row>
    <row r="33" spans="1:25" ht="15.95" customHeight="1">
      <c r="A33" s="89"/>
      <c r="B33" s="12"/>
      <c r="C33" s="11" t="s">
        <v>89</v>
      </c>
      <c r="D33" s="14"/>
      <c r="E33" s="41"/>
      <c r="F33" s="26">
        <v>3153</v>
      </c>
      <c r="G33" s="26">
        <v>3209</v>
      </c>
      <c r="H33" s="26">
        <v>634</v>
      </c>
      <c r="I33" s="26">
        <v>221</v>
      </c>
      <c r="J33" s="26"/>
      <c r="K33" s="26"/>
      <c r="L33" s="26"/>
      <c r="M33" s="26"/>
      <c r="N33" s="26"/>
      <c r="O33" s="26"/>
      <c r="P33" s="48"/>
      <c r="Q33" s="48"/>
      <c r="R33" s="48"/>
      <c r="S33" s="48"/>
      <c r="T33" s="49"/>
      <c r="U33" s="49"/>
      <c r="V33" s="48"/>
      <c r="W33" s="48"/>
      <c r="X33" s="49"/>
      <c r="Y33" s="49"/>
    </row>
    <row r="34" spans="1:25" ht="15.95" customHeight="1">
      <c r="A34" s="89"/>
      <c r="B34" s="12"/>
      <c r="C34" s="13"/>
      <c r="D34" s="14" t="s">
        <v>64</v>
      </c>
      <c r="E34" s="41"/>
      <c r="F34" s="26">
        <v>3018</v>
      </c>
      <c r="G34" s="26">
        <v>3209</v>
      </c>
      <c r="H34" s="26">
        <v>634</v>
      </c>
      <c r="I34" s="26">
        <v>221</v>
      </c>
      <c r="J34" s="26"/>
      <c r="K34" s="26"/>
      <c r="L34" s="26"/>
      <c r="M34" s="26"/>
      <c r="N34" s="26"/>
      <c r="O34" s="26"/>
      <c r="P34" s="48"/>
      <c r="Q34" s="48"/>
      <c r="R34" s="48"/>
      <c r="S34" s="48"/>
      <c r="T34" s="49"/>
      <c r="U34" s="49"/>
      <c r="V34" s="48"/>
      <c r="W34" s="48"/>
      <c r="X34" s="49"/>
      <c r="Y34" s="49"/>
    </row>
    <row r="35" spans="1:25" ht="15.95" customHeight="1">
      <c r="A35" s="89"/>
      <c r="B35" s="13"/>
      <c r="C35" s="14" t="s">
        <v>90</v>
      </c>
      <c r="D35" s="14"/>
      <c r="E35" s="41"/>
      <c r="F35" s="26">
        <v>98</v>
      </c>
      <c r="G35" s="26">
        <v>402</v>
      </c>
      <c r="H35" s="26">
        <v>0</v>
      </c>
      <c r="I35" s="26">
        <v>32</v>
      </c>
      <c r="J35" s="42"/>
      <c r="K35" s="42"/>
      <c r="L35" s="42"/>
      <c r="M35" s="42"/>
      <c r="N35" s="26"/>
      <c r="O35" s="26"/>
      <c r="P35" s="48"/>
      <c r="Q35" s="48"/>
      <c r="R35" s="48"/>
      <c r="S35" s="48"/>
      <c r="T35" s="49"/>
      <c r="U35" s="49"/>
      <c r="V35" s="48"/>
      <c r="W35" s="48"/>
      <c r="X35" s="49"/>
      <c r="Y35" s="49"/>
    </row>
    <row r="36" spans="1:25" ht="15.95" customHeight="1">
      <c r="A36" s="89"/>
      <c r="B36" s="11" t="s">
        <v>76</v>
      </c>
      <c r="C36" s="14"/>
      <c r="D36" s="14"/>
      <c r="E36" s="41" t="s">
        <v>66</v>
      </c>
      <c r="F36" s="26">
        <v>2271</v>
      </c>
      <c r="G36" s="26">
        <v>2053</v>
      </c>
      <c r="H36" s="26">
        <v>9</v>
      </c>
      <c r="I36" s="26">
        <v>161</v>
      </c>
      <c r="J36" s="26"/>
      <c r="K36" s="26"/>
      <c r="L36" s="26"/>
      <c r="M36" s="26"/>
      <c r="N36" s="26"/>
      <c r="O36" s="26"/>
      <c r="P36" s="48"/>
      <c r="Q36" s="48"/>
      <c r="R36" s="48"/>
      <c r="S36" s="48"/>
      <c r="T36" s="48"/>
      <c r="U36" s="48"/>
      <c r="V36" s="48"/>
      <c r="W36" s="48"/>
      <c r="X36" s="49"/>
      <c r="Y36" s="49"/>
    </row>
    <row r="37" spans="1:25" ht="15.95" customHeight="1">
      <c r="A37" s="89"/>
      <c r="B37" s="12"/>
      <c r="C37" s="14" t="s">
        <v>91</v>
      </c>
      <c r="D37" s="14"/>
      <c r="E37" s="41"/>
      <c r="F37" s="26">
        <v>2073</v>
      </c>
      <c r="G37" s="26">
        <v>2009</v>
      </c>
      <c r="H37" s="26">
        <v>0</v>
      </c>
      <c r="I37" s="26">
        <v>0</v>
      </c>
      <c r="J37" s="26"/>
      <c r="K37" s="26"/>
      <c r="L37" s="26"/>
      <c r="M37" s="26"/>
      <c r="N37" s="26"/>
      <c r="O37" s="26"/>
      <c r="P37" s="48"/>
      <c r="Q37" s="48"/>
      <c r="R37" s="48"/>
      <c r="S37" s="48"/>
      <c r="T37" s="48"/>
      <c r="U37" s="48"/>
      <c r="V37" s="48"/>
      <c r="W37" s="48"/>
      <c r="X37" s="49"/>
      <c r="Y37" s="49"/>
    </row>
    <row r="38" spans="1:25" ht="15.95" customHeight="1">
      <c r="A38" s="89"/>
      <c r="B38" s="13"/>
      <c r="C38" s="14" t="s">
        <v>93</v>
      </c>
      <c r="D38" s="14"/>
      <c r="E38" s="41"/>
      <c r="F38" s="26">
        <v>197</v>
      </c>
      <c r="G38" s="26">
        <v>44</v>
      </c>
      <c r="H38" s="26">
        <v>9</v>
      </c>
      <c r="I38" s="26">
        <v>161</v>
      </c>
      <c r="J38" s="26"/>
      <c r="K38" s="42"/>
      <c r="L38" s="26"/>
      <c r="M38" s="42"/>
      <c r="N38" s="26"/>
      <c r="O38" s="26"/>
      <c r="P38" s="48"/>
      <c r="Q38" s="48"/>
      <c r="R38" s="49"/>
      <c r="S38" s="49"/>
      <c r="T38" s="48"/>
      <c r="U38" s="48"/>
      <c r="V38" s="48"/>
      <c r="W38" s="48"/>
      <c r="X38" s="49"/>
      <c r="Y38" s="49"/>
    </row>
    <row r="39" spans="1:25" ht="15.95" customHeight="1">
      <c r="A39" s="89"/>
      <c r="B39" s="15" t="s">
        <v>17</v>
      </c>
      <c r="C39" s="15"/>
      <c r="D39" s="15"/>
      <c r="E39" s="41" t="s">
        <v>129</v>
      </c>
      <c r="F39" s="26">
        <f t="shared" ref="F39:O39" si="4">F32-F36</f>
        <v>980</v>
      </c>
      <c r="G39" s="26">
        <f t="shared" si="4"/>
        <v>1558</v>
      </c>
      <c r="H39" s="26">
        <f t="shared" si="4"/>
        <v>625</v>
      </c>
      <c r="I39" s="26">
        <f t="shared" si="4"/>
        <v>92</v>
      </c>
      <c r="J39" s="26">
        <f t="shared" si="4"/>
        <v>0</v>
      </c>
      <c r="K39" s="26">
        <f t="shared" si="4"/>
        <v>0</v>
      </c>
      <c r="L39" s="26">
        <f t="shared" si="4"/>
        <v>0</v>
      </c>
      <c r="M39" s="26">
        <f t="shared" si="4"/>
        <v>0</v>
      </c>
      <c r="N39" s="26">
        <f t="shared" si="4"/>
        <v>0</v>
      </c>
      <c r="O39" s="26">
        <f t="shared" si="4"/>
        <v>0</v>
      </c>
      <c r="P39" s="48"/>
      <c r="Q39" s="48"/>
      <c r="R39" s="48"/>
      <c r="S39" s="48"/>
      <c r="T39" s="48"/>
      <c r="U39" s="48"/>
      <c r="V39" s="48"/>
      <c r="W39" s="48"/>
      <c r="X39" s="49"/>
      <c r="Y39" s="49"/>
    </row>
    <row r="40" spans="1:25" ht="15.95" customHeight="1">
      <c r="A40" s="87" t="s">
        <v>108</v>
      </c>
      <c r="B40" s="11" t="s">
        <v>94</v>
      </c>
      <c r="C40" s="14"/>
      <c r="D40" s="14"/>
      <c r="E40" s="41" t="s">
        <v>68</v>
      </c>
      <c r="F40" s="26">
        <v>2236</v>
      </c>
      <c r="G40" s="26">
        <v>1229</v>
      </c>
      <c r="H40" s="26">
        <v>50</v>
      </c>
      <c r="I40" s="26">
        <v>170</v>
      </c>
      <c r="J40" s="26"/>
      <c r="K40" s="26"/>
      <c r="L40" s="26"/>
      <c r="M40" s="26"/>
      <c r="N40" s="26"/>
      <c r="O40" s="26"/>
      <c r="P40" s="48"/>
      <c r="Q40" s="48"/>
      <c r="R40" s="48"/>
      <c r="S40" s="48"/>
      <c r="T40" s="49"/>
      <c r="U40" s="49"/>
      <c r="V40" s="49"/>
      <c r="W40" s="49"/>
      <c r="X40" s="48"/>
      <c r="Y40" s="48"/>
    </row>
    <row r="41" spans="1:25" ht="15.95" customHeight="1">
      <c r="A41" s="88"/>
      <c r="B41" s="13"/>
      <c r="C41" s="14" t="s">
        <v>96</v>
      </c>
      <c r="D41" s="14"/>
      <c r="E41" s="41"/>
      <c r="F41" s="42">
        <v>2236</v>
      </c>
      <c r="G41" s="42">
        <v>1194</v>
      </c>
      <c r="H41" s="42">
        <v>50</v>
      </c>
      <c r="I41" s="42">
        <v>170</v>
      </c>
      <c r="J41" s="26"/>
      <c r="K41" s="26"/>
      <c r="L41" s="26"/>
      <c r="M41" s="26"/>
      <c r="N41" s="26"/>
      <c r="O41" s="26"/>
      <c r="P41" s="49"/>
      <c r="Q41" s="49"/>
      <c r="R41" s="49"/>
      <c r="S41" s="49"/>
      <c r="T41" s="49"/>
      <c r="U41" s="49"/>
      <c r="V41" s="49"/>
      <c r="W41" s="49"/>
      <c r="X41" s="48"/>
      <c r="Y41" s="48"/>
    </row>
    <row r="42" spans="1:25" ht="15.95" customHeight="1">
      <c r="A42" s="88"/>
      <c r="B42" s="11" t="s">
        <v>81</v>
      </c>
      <c r="C42" s="14"/>
      <c r="D42" s="14"/>
      <c r="E42" s="41" t="s">
        <v>33</v>
      </c>
      <c r="F42" s="26">
        <v>3580</v>
      </c>
      <c r="G42" s="26">
        <v>2787</v>
      </c>
      <c r="H42" s="26">
        <v>89</v>
      </c>
      <c r="I42" s="26">
        <v>200</v>
      </c>
      <c r="J42" s="26"/>
      <c r="K42" s="26"/>
      <c r="L42" s="26"/>
      <c r="M42" s="26"/>
      <c r="N42" s="26"/>
      <c r="O42" s="26"/>
      <c r="P42" s="48"/>
      <c r="Q42" s="48"/>
      <c r="R42" s="48"/>
      <c r="S42" s="48"/>
      <c r="T42" s="49"/>
      <c r="U42" s="49"/>
      <c r="V42" s="48"/>
      <c r="W42" s="48"/>
      <c r="X42" s="48"/>
      <c r="Y42" s="48"/>
    </row>
    <row r="43" spans="1:25" ht="15.95" customHeight="1">
      <c r="A43" s="88"/>
      <c r="B43" s="13"/>
      <c r="C43" s="14" t="s">
        <v>97</v>
      </c>
      <c r="D43" s="14"/>
      <c r="E43" s="41"/>
      <c r="F43" s="26">
        <v>1958</v>
      </c>
      <c r="G43" s="26">
        <v>2019</v>
      </c>
      <c r="H43" s="26">
        <v>39</v>
      </c>
      <c r="I43" s="26">
        <v>30</v>
      </c>
      <c r="J43" s="42"/>
      <c r="K43" s="42"/>
      <c r="L43" s="42"/>
      <c r="M43" s="42"/>
      <c r="N43" s="26"/>
      <c r="O43" s="26"/>
      <c r="P43" s="48"/>
      <c r="Q43" s="48"/>
      <c r="R43" s="49"/>
      <c r="S43" s="48"/>
      <c r="T43" s="49"/>
      <c r="U43" s="49"/>
      <c r="V43" s="48"/>
      <c r="W43" s="48"/>
      <c r="X43" s="49"/>
      <c r="Y43" s="49"/>
    </row>
    <row r="44" spans="1:25" ht="15.95" customHeight="1">
      <c r="A44" s="88"/>
      <c r="B44" s="14" t="s">
        <v>17</v>
      </c>
      <c r="C44" s="14"/>
      <c r="D44" s="14"/>
      <c r="E44" s="41" t="s">
        <v>130</v>
      </c>
      <c r="F44" s="42">
        <f t="shared" ref="F44:O44" si="5">F40-F42</f>
        <v>-1344</v>
      </c>
      <c r="G44" s="42">
        <f t="shared" si="5"/>
        <v>-1558</v>
      </c>
      <c r="H44" s="42">
        <f t="shared" si="5"/>
        <v>-39</v>
      </c>
      <c r="I44" s="42">
        <f t="shared" si="5"/>
        <v>-30</v>
      </c>
      <c r="J44" s="42">
        <f t="shared" si="5"/>
        <v>0</v>
      </c>
      <c r="K44" s="42">
        <f t="shared" si="5"/>
        <v>0</v>
      </c>
      <c r="L44" s="42">
        <f t="shared" si="5"/>
        <v>0</v>
      </c>
      <c r="M44" s="42">
        <f t="shared" si="5"/>
        <v>0</v>
      </c>
      <c r="N44" s="42">
        <f t="shared" si="5"/>
        <v>0</v>
      </c>
      <c r="O44" s="42">
        <f t="shared" si="5"/>
        <v>0</v>
      </c>
      <c r="P44" s="49"/>
      <c r="Q44" s="49"/>
      <c r="R44" s="48"/>
      <c r="S44" s="48"/>
      <c r="T44" s="49"/>
      <c r="U44" s="49"/>
      <c r="V44" s="48"/>
      <c r="W44" s="48"/>
      <c r="X44" s="48"/>
      <c r="Y44" s="48"/>
    </row>
    <row r="45" spans="1:25" ht="15.95" customHeight="1">
      <c r="A45" s="87" t="s">
        <v>3</v>
      </c>
      <c r="B45" s="15" t="s">
        <v>98</v>
      </c>
      <c r="C45" s="15"/>
      <c r="D45" s="15"/>
      <c r="E45" s="41" t="s">
        <v>131</v>
      </c>
      <c r="F45" s="26">
        <f t="shared" ref="F45:O45" si="6">F39+F44</f>
        <v>-364</v>
      </c>
      <c r="G45" s="26">
        <f t="shared" si="6"/>
        <v>0</v>
      </c>
      <c r="H45" s="26">
        <f t="shared" si="6"/>
        <v>586</v>
      </c>
      <c r="I45" s="26">
        <f t="shared" si="6"/>
        <v>62</v>
      </c>
      <c r="J45" s="26">
        <f t="shared" si="6"/>
        <v>0</v>
      </c>
      <c r="K45" s="26">
        <f t="shared" si="6"/>
        <v>0</v>
      </c>
      <c r="L45" s="26">
        <f t="shared" si="6"/>
        <v>0</v>
      </c>
      <c r="M45" s="26">
        <f t="shared" si="6"/>
        <v>0</v>
      </c>
      <c r="N45" s="26">
        <f t="shared" si="6"/>
        <v>0</v>
      </c>
      <c r="O45" s="26">
        <f t="shared" si="6"/>
        <v>0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ht="15.95" customHeight="1">
      <c r="A46" s="88"/>
      <c r="B46" s="14" t="s">
        <v>99</v>
      </c>
      <c r="C46" s="14"/>
      <c r="D46" s="14"/>
      <c r="E46" s="14"/>
      <c r="F46" s="42">
        <v>223</v>
      </c>
      <c r="G46" s="42">
        <v>42</v>
      </c>
      <c r="H46" s="42">
        <v>0</v>
      </c>
      <c r="I46" s="42" t="s">
        <v>240</v>
      </c>
      <c r="J46" s="42"/>
      <c r="K46" s="42"/>
      <c r="L46" s="42"/>
      <c r="M46" s="42"/>
      <c r="N46" s="42"/>
      <c r="O46" s="42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15.95" customHeight="1">
      <c r="A47" s="88"/>
      <c r="B47" s="14" t="s">
        <v>100</v>
      </c>
      <c r="C47" s="14"/>
      <c r="D47" s="14"/>
      <c r="E47" s="14"/>
      <c r="F47" s="26">
        <v>-586</v>
      </c>
      <c r="G47" s="26">
        <v>-42</v>
      </c>
      <c r="H47" s="26">
        <v>586</v>
      </c>
      <c r="I47" s="26">
        <v>62</v>
      </c>
      <c r="J47" s="26"/>
      <c r="K47" s="26"/>
      <c r="L47" s="26"/>
      <c r="M47" s="26"/>
      <c r="N47" s="26"/>
      <c r="O47" s="26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ht="15.95" customHeight="1">
      <c r="A48" s="88"/>
      <c r="B48" s="14" t="s">
        <v>103</v>
      </c>
      <c r="C48" s="14"/>
      <c r="D48" s="14"/>
      <c r="E48" s="14"/>
      <c r="F48" s="26">
        <v>-586</v>
      </c>
      <c r="G48" s="26">
        <v>-42</v>
      </c>
      <c r="H48" s="26">
        <v>586</v>
      </c>
      <c r="I48" s="26">
        <v>62</v>
      </c>
      <c r="J48" s="26"/>
      <c r="K48" s="26"/>
      <c r="L48" s="26"/>
      <c r="M48" s="26"/>
      <c r="N48" s="26"/>
      <c r="O48" s="26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16" ht="15.95" customHeight="1">
      <c r="A49" s="1" t="s">
        <v>132</v>
      </c>
      <c r="O49" s="31"/>
      <c r="P49" s="31"/>
    </row>
    <row r="50" spans="1:16" ht="15.95" customHeight="1">
      <c r="O50" s="31"/>
      <c r="P50" s="31"/>
    </row>
  </sheetData>
  <mergeCells count="28">
    <mergeCell ref="N25:N26"/>
    <mergeCell ref="O25:O26"/>
    <mergeCell ref="A30:E31"/>
    <mergeCell ref="A40:A44"/>
    <mergeCell ref="A45:A48"/>
    <mergeCell ref="A19:A27"/>
    <mergeCell ref="A32:A39"/>
    <mergeCell ref="I25:I26"/>
    <mergeCell ref="J25:J26"/>
    <mergeCell ref="K25:K26"/>
    <mergeCell ref="L25:L26"/>
    <mergeCell ref="M25:M26"/>
    <mergeCell ref="A6:E7"/>
    <mergeCell ref="E25:E26"/>
    <mergeCell ref="F25:F26"/>
    <mergeCell ref="G25:G26"/>
    <mergeCell ref="H25:H26"/>
    <mergeCell ref="A8:A18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6:O6"/>
  </mergeCells>
  <phoneticPr fontId="3"/>
  <printOptions horizontalCentered="1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SheetLayoutView="100" workbookViewId="0">
      <pane xSplit="5" ySplit="8" topLeftCell="F33" activePane="bottomRight" state="frozen"/>
      <selection pane="topRight"/>
      <selection pane="bottomLeft"/>
      <selection pane="bottomRight" activeCell="M42" sqref="M42"/>
    </sheetView>
  </sheetViews>
  <sheetFormatPr defaultColWidth="9" defaultRowHeight="15"/>
  <cols>
    <col min="1" max="2" width="3.5703125" style="1" customWidth="1"/>
    <col min="3" max="4" width="1.5703125" style="1" customWidth="1"/>
    <col min="5" max="5" width="32.5703125" style="1" customWidth="1"/>
    <col min="6" max="6" width="15.5703125" style="1" customWidth="1"/>
    <col min="7" max="7" width="10.5703125" style="1" customWidth="1"/>
    <col min="8" max="8" width="15.5703125" style="1" customWidth="1"/>
    <col min="9" max="9" width="10.5703125" style="1" customWidth="1"/>
    <col min="10" max="11" width="9" style="1" customWidth="1"/>
    <col min="12" max="12" width="9.85546875" style="1" customWidth="1"/>
    <col min="13" max="13" width="9" style="1" customWidth="1"/>
    <col min="14" max="16384" width="9" style="1"/>
  </cols>
  <sheetData>
    <row r="1" spans="1:9" ht="33.950000000000003" customHeight="1">
      <c r="A1" s="2" t="s">
        <v>4</v>
      </c>
      <c r="B1" s="2"/>
      <c r="C1" s="2"/>
      <c r="D1" s="2"/>
      <c r="E1" s="18" t="s">
        <v>241</v>
      </c>
      <c r="F1" s="23"/>
    </row>
    <row r="3" spans="1:9">
      <c r="A3" s="3" t="s">
        <v>133</v>
      </c>
    </row>
    <row r="5" spans="1:9">
      <c r="A5" s="4" t="s">
        <v>225</v>
      </c>
      <c r="B5" s="4"/>
      <c r="C5" s="4"/>
      <c r="D5" s="4"/>
      <c r="E5" s="4"/>
    </row>
    <row r="6" spans="1:9" ht="15.75">
      <c r="A6" s="6"/>
      <c r="H6" s="28"/>
      <c r="I6" s="29" t="s">
        <v>5</v>
      </c>
    </row>
    <row r="7" spans="1:9" ht="27" customHeight="1">
      <c r="A7" s="5"/>
      <c r="B7" s="9"/>
      <c r="C7" s="9"/>
      <c r="D7" s="9"/>
      <c r="E7" s="19"/>
      <c r="F7" s="24" t="s">
        <v>226</v>
      </c>
      <c r="G7" s="24"/>
      <c r="H7" s="24" t="s">
        <v>180</v>
      </c>
      <c r="I7" s="50" t="s">
        <v>14</v>
      </c>
    </row>
    <row r="8" spans="1:9" ht="17.100000000000001" customHeight="1">
      <c r="A8" s="7"/>
      <c r="B8" s="10"/>
      <c r="C8" s="10"/>
      <c r="D8" s="10"/>
      <c r="E8" s="20"/>
      <c r="F8" s="25" t="s">
        <v>49</v>
      </c>
      <c r="G8" s="25" t="s">
        <v>8</v>
      </c>
      <c r="H8" s="25" t="s">
        <v>49</v>
      </c>
      <c r="I8" s="21"/>
    </row>
    <row r="9" spans="1:9" ht="18" customHeight="1">
      <c r="A9" s="78" t="s">
        <v>36</v>
      </c>
      <c r="B9" s="78" t="s">
        <v>110</v>
      </c>
      <c r="C9" s="11" t="s">
        <v>16</v>
      </c>
      <c r="D9" s="14"/>
      <c r="E9" s="14"/>
      <c r="F9" s="26">
        <v>525887</v>
      </c>
      <c r="G9" s="27">
        <f t="shared" ref="G9:G27" si="0">F9/$F$27*100</f>
        <v>40.588818696479365</v>
      </c>
      <c r="H9" s="26">
        <v>526116</v>
      </c>
      <c r="I9" s="27">
        <f t="shared" ref="I9:I45" si="1">(F9/H9-1)*100</f>
        <v>-4.352652266800261E-2</v>
      </c>
    </row>
    <row r="10" spans="1:9" ht="18" customHeight="1">
      <c r="A10" s="78"/>
      <c r="B10" s="78"/>
      <c r="C10" s="12"/>
      <c r="D10" s="11" t="s">
        <v>7</v>
      </c>
      <c r="E10" s="14"/>
      <c r="F10" s="26">
        <v>134944</v>
      </c>
      <c r="G10" s="27">
        <f t="shared" si="0"/>
        <v>10.415198607643298</v>
      </c>
      <c r="H10" s="26">
        <v>139880</v>
      </c>
      <c r="I10" s="27">
        <f t="shared" si="1"/>
        <v>-3.528738919073493</v>
      </c>
    </row>
    <row r="11" spans="1:9" ht="18" customHeight="1">
      <c r="A11" s="78"/>
      <c r="B11" s="78"/>
      <c r="C11" s="12"/>
      <c r="D11" s="12"/>
      <c r="E11" s="15" t="s">
        <v>23</v>
      </c>
      <c r="F11" s="26">
        <v>123224</v>
      </c>
      <c r="G11" s="27">
        <f t="shared" si="0"/>
        <v>9.510629840735696</v>
      </c>
      <c r="H11" s="26">
        <v>121136</v>
      </c>
      <c r="I11" s="27">
        <f t="shared" si="1"/>
        <v>1.7236824725927802</v>
      </c>
    </row>
    <row r="12" spans="1:9" ht="18" customHeight="1">
      <c r="A12" s="78"/>
      <c r="B12" s="78"/>
      <c r="C12" s="12"/>
      <c r="D12" s="12"/>
      <c r="E12" s="15" t="s">
        <v>40</v>
      </c>
      <c r="F12" s="26">
        <v>10858</v>
      </c>
      <c r="G12" s="27">
        <f t="shared" si="0"/>
        <v>0.8380381971913603</v>
      </c>
      <c r="H12" s="26">
        <v>17907</v>
      </c>
      <c r="I12" s="27">
        <f t="shared" si="1"/>
        <v>-39.36449433182554</v>
      </c>
    </row>
    <row r="13" spans="1:9" ht="18" customHeight="1">
      <c r="A13" s="78"/>
      <c r="B13" s="78"/>
      <c r="C13" s="12"/>
      <c r="D13" s="13"/>
      <c r="E13" s="15" t="s">
        <v>42</v>
      </c>
      <c r="F13" s="26">
        <v>862</v>
      </c>
      <c r="G13" s="27">
        <f t="shared" si="0"/>
        <v>6.6530569716241716E-2</v>
      </c>
      <c r="H13" s="26">
        <v>837</v>
      </c>
      <c r="I13" s="27">
        <f t="shared" si="1"/>
        <v>2.9868578255675127</v>
      </c>
    </row>
    <row r="14" spans="1:9" ht="18" customHeight="1">
      <c r="A14" s="78"/>
      <c r="B14" s="78"/>
      <c r="C14" s="12"/>
      <c r="D14" s="11" t="s">
        <v>43</v>
      </c>
      <c r="E14" s="14"/>
      <c r="F14" s="26">
        <v>116957</v>
      </c>
      <c r="G14" s="27">
        <f t="shared" si="0"/>
        <v>9.0269325316734133</v>
      </c>
      <c r="H14" s="26">
        <v>132092</v>
      </c>
      <c r="I14" s="27">
        <f t="shared" si="1"/>
        <v>-11.457923265602766</v>
      </c>
    </row>
    <row r="15" spans="1:9" ht="18" customHeight="1">
      <c r="A15" s="78"/>
      <c r="B15" s="78"/>
      <c r="C15" s="12"/>
      <c r="D15" s="12"/>
      <c r="E15" s="15" t="s">
        <v>45</v>
      </c>
      <c r="F15" s="26">
        <v>6131</v>
      </c>
      <c r="G15" s="27">
        <f t="shared" si="0"/>
        <v>0.47320060664765423</v>
      </c>
      <c r="H15" s="26">
        <v>5956</v>
      </c>
      <c r="I15" s="27">
        <f t="shared" si="1"/>
        <v>2.9382135661517816</v>
      </c>
    </row>
    <row r="16" spans="1:9" ht="18" customHeight="1">
      <c r="A16" s="78"/>
      <c r="B16" s="78"/>
      <c r="C16" s="12"/>
      <c r="D16" s="13"/>
      <c r="E16" s="15" t="s">
        <v>10</v>
      </c>
      <c r="F16" s="26">
        <v>110826</v>
      </c>
      <c r="G16" s="27">
        <f t="shared" si="0"/>
        <v>8.55373192502576</v>
      </c>
      <c r="H16" s="26">
        <v>126136</v>
      </c>
      <c r="I16" s="27">
        <f t="shared" si="1"/>
        <v>-12.137692649204034</v>
      </c>
    </row>
    <row r="17" spans="1:9" ht="18" customHeight="1">
      <c r="A17" s="78"/>
      <c r="B17" s="78"/>
      <c r="C17" s="12"/>
      <c r="D17" s="75" t="s">
        <v>35</v>
      </c>
      <c r="E17" s="76"/>
      <c r="F17" s="26">
        <v>94185</v>
      </c>
      <c r="G17" s="27">
        <f t="shared" si="0"/>
        <v>7.2693523303065266</v>
      </c>
      <c r="H17" s="26">
        <v>86148</v>
      </c>
      <c r="I17" s="27">
        <f t="shared" si="1"/>
        <v>9.3292937735060644</v>
      </c>
    </row>
    <row r="18" spans="1:9" ht="18" customHeight="1">
      <c r="A18" s="78"/>
      <c r="B18" s="78"/>
      <c r="C18" s="12"/>
      <c r="D18" s="75" t="s">
        <v>113</v>
      </c>
      <c r="E18" s="77"/>
      <c r="F18" s="26">
        <v>10712</v>
      </c>
      <c r="G18" s="27">
        <f t="shared" si="0"/>
        <v>0.82676967842271609</v>
      </c>
      <c r="H18" s="26">
        <v>10046</v>
      </c>
      <c r="I18" s="27">
        <f t="shared" si="1"/>
        <v>6.6295042803105719</v>
      </c>
    </row>
    <row r="19" spans="1:9" ht="18" customHeight="1">
      <c r="A19" s="78"/>
      <c r="B19" s="78"/>
      <c r="C19" s="13"/>
      <c r="D19" s="75" t="s">
        <v>114</v>
      </c>
      <c r="E19" s="77"/>
      <c r="F19" s="26">
        <v>0</v>
      </c>
      <c r="G19" s="27">
        <f t="shared" si="0"/>
        <v>0</v>
      </c>
      <c r="H19" s="26">
        <v>0</v>
      </c>
      <c r="I19" s="27">
        <v>0</v>
      </c>
    </row>
    <row r="20" spans="1:9" ht="18" customHeight="1">
      <c r="A20" s="78"/>
      <c r="B20" s="78"/>
      <c r="C20" s="14" t="s">
        <v>6</v>
      </c>
      <c r="D20" s="14"/>
      <c r="E20" s="14"/>
      <c r="F20" s="26">
        <v>55429</v>
      </c>
      <c r="G20" s="27">
        <f t="shared" si="0"/>
        <v>4.2781008686793065</v>
      </c>
      <c r="H20" s="26">
        <v>63194</v>
      </c>
      <c r="I20" s="27">
        <f t="shared" si="1"/>
        <v>-12.287558945469501</v>
      </c>
    </row>
    <row r="21" spans="1:9" ht="18" customHeight="1">
      <c r="A21" s="78"/>
      <c r="B21" s="78"/>
      <c r="C21" s="14" t="s">
        <v>13</v>
      </c>
      <c r="D21" s="14"/>
      <c r="E21" s="14"/>
      <c r="F21" s="26">
        <v>156943</v>
      </c>
      <c r="G21" s="27">
        <f t="shared" si="0"/>
        <v>12.11311740484469</v>
      </c>
      <c r="H21" s="26">
        <v>145888</v>
      </c>
      <c r="I21" s="27">
        <f t="shared" si="1"/>
        <v>7.5777308620311512</v>
      </c>
    </row>
    <row r="22" spans="1:9" ht="18" customHeight="1">
      <c r="A22" s="78"/>
      <c r="B22" s="78"/>
      <c r="C22" s="14" t="s">
        <v>46</v>
      </c>
      <c r="D22" s="14"/>
      <c r="E22" s="14"/>
      <c r="F22" s="26">
        <v>19920</v>
      </c>
      <c r="G22" s="27">
        <f t="shared" si="0"/>
        <v>1.5374581772013167</v>
      </c>
      <c r="H22" s="26">
        <v>20601</v>
      </c>
      <c r="I22" s="27">
        <f t="shared" si="1"/>
        <v>-3.305664773554684</v>
      </c>
    </row>
    <row r="23" spans="1:9" ht="18" customHeight="1">
      <c r="A23" s="78"/>
      <c r="B23" s="78"/>
      <c r="C23" s="14" t="s">
        <v>12</v>
      </c>
      <c r="D23" s="14"/>
      <c r="E23" s="14"/>
      <c r="F23" s="26">
        <v>247988</v>
      </c>
      <c r="G23" s="27">
        <f t="shared" si="0"/>
        <v>19.140119399989967</v>
      </c>
      <c r="H23" s="26">
        <v>122913</v>
      </c>
      <c r="I23" s="27">
        <f t="shared" si="1"/>
        <v>101.75896772513893</v>
      </c>
    </row>
    <row r="24" spans="1:9" ht="18" customHeight="1">
      <c r="A24" s="78"/>
      <c r="B24" s="78"/>
      <c r="C24" s="14" t="s">
        <v>47</v>
      </c>
      <c r="D24" s="14"/>
      <c r="E24" s="14"/>
      <c r="F24" s="26">
        <v>4829</v>
      </c>
      <c r="G24" s="27">
        <f t="shared" si="0"/>
        <v>0.37271011735467663</v>
      </c>
      <c r="H24" s="26">
        <v>5092</v>
      </c>
      <c r="I24" s="27">
        <f t="shared" si="1"/>
        <v>-5.1649646504320472</v>
      </c>
    </row>
    <row r="25" spans="1:9" ht="18" customHeight="1">
      <c r="A25" s="78"/>
      <c r="B25" s="78"/>
      <c r="C25" s="14" t="s">
        <v>19</v>
      </c>
      <c r="D25" s="14"/>
      <c r="E25" s="14"/>
      <c r="F25" s="26">
        <v>217619</v>
      </c>
      <c r="G25" s="27">
        <f t="shared" si="0"/>
        <v>16.796190314476572</v>
      </c>
      <c r="H25" s="26">
        <v>171960</v>
      </c>
      <c r="I25" s="27">
        <f t="shared" si="1"/>
        <v>26.552105140730408</v>
      </c>
    </row>
    <row r="26" spans="1:9" ht="18" customHeight="1">
      <c r="A26" s="78"/>
      <c r="B26" s="78"/>
      <c r="C26" s="14" t="s">
        <v>18</v>
      </c>
      <c r="D26" s="14"/>
      <c r="E26" s="14"/>
      <c r="F26" s="26">
        <v>67030</v>
      </c>
      <c r="G26" s="27">
        <f t="shared" si="0"/>
        <v>5.173485020974109</v>
      </c>
      <c r="H26" s="26">
        <v>86077</v>
      </c>
      <c r="I26" s="27">
        <f t="shared" si="1"/>
        <v>-22.127862262857679</v>
      </c>
    </row>
    <row r="27" spans="1:9" ht="18" customHeight="1">
      <c r="A27" s="78"/>
      <c r="B27" s="78"/>
      <c r="C27" s="14" t="s">
        <v>22</v>
      </c>
      <c r="D27" s="14"/>
      <c r="E27" s="14"/>
      <c r="F27" s="26">
        <f>SUM(F9,F20:F26)</f>
        <v>1295645</v>
      </c>
      <c r="G27" s="27">
        <f t="shared" si="0"/>
        <v>100</v>
      </c>
      <c r="H27" s="26">
        <f>SUM(H9,H20:H26)</f>
        <v>1141841</v>
      </c>
      <c r="I27" s="27">
        <f t="shared" si="1"/>
        <v>13.469826359361758</v>
      </c>
    </row>
    <row r="28" spans="1:9" ht="18" customHeight="1">
      <c r="A28" s="78"/>
      <c r="B28" s="78" t="s">
        <v>109</v>
      </c>
      <c r="C28" s="11" t="s">
        <v>24</v>
      </c>
      <c r="D28" s="14"/>
      <c r="E28" s="14"/>
      <c r="F28" s="26">
        <v>501316</v>
      </c>
      <c r="G28" s="27">
        <f t="shared" ref="G28:G45" si="2">F28/$F$45*100</f>
        <v>39.357055153073887</v>
      </c>
      <c r="H28" s="26">
        <v>501760</v>
      </c>
      <c r="I28" s="27">
        <f t="shared" si="1"/>
        <v>-8.8488520408158688E-2</v>
      </c>
    </row>
    <row r="29" spans="1:9" ht="18" customHeight="1">
      <c r="A29" s="78"/>
      <c r="B29" s="78"/>
      <c r="C29" s="12"/>
      <c r="D29" s="14" t="s">
        <v>25</v>
      </c>
      <c r="E29" s="14"/>
      <c r="F29" s="26">
        <v>298598</v>
      </c>
      <c r="G29" s="27">
        <f t="shared" si="2"/>
        <v>23.442176101695448</v>
      </c>
      <c r="H29" s="26">
        <v>299198</v>
      </c>
      <c r="I29" s="27">
        <f t="shared" si="1"/>
        <v>-0.20053609984024279</v>
      </c>
    </row>
    <row r="30" spans="1:9" ht="18" customHeight="1">
      <c r="A30" s="78"/>
      <c r="B30" s="78"/>
      <c r="C30" s="12"/>
      <c r="D30" s="14" t="s">
        <v>48</v>
      </c>
      <c r="E30" s="14"/>
      <c r="F30" s="26">
        <v>17204</v>
      </c>
      <c r="G30" s="27">
        <f t="shared" si="2"/>
        <v>1.3506426622200032</v>
      </c>
      <c r="H30" s="26">
        <v>16441</v>
      </c>
      <c r="I30" s="27">
        <f t="shared" si="1"/>
        <v>4.6408369320600995</v>
      </c>
    </row>
    <row r="31" spans="1:9" ht="18" customHeight="1">
      <c r="A31" s="78"/>
      <c r="B31" s="78"/>
      <c r="C31" s="13"/>
      <c r="D31" s="14" t="s">
        <v>15</v>
      </c>
      <c r="E31" s="14"/>
      <c r="F31" s="26">
        <v>185514</v>
      </c>
      <c r="G31" s="27">
        <f t="shared" si="2"/>
        <v>14.564236389158431</v>
      </c>
      <c r="H31" s="26">
        <v>186121</v>
      </c>
      <c r="I31" s="27">
        <f t="shared" si="1"/>
        <v>-0.32613192493055054</v>
      </c>
    </row>
    <row r="32" spans="1:9" ht="18" customHeight="1">
      <c r="A32" s="78"/>
      <c r="B32" s="78"/>
      <c r="C32" s="11" t="s">
        <v>26</v>
      </c>
      <c r="D32" s="14"/>
      <c r="E32" s="14"/>
      <c r="F32" s="26">
        <v>546360</v>
      </c>
      <c r="G32" s="27">
        <f t="shared" si="2"/>
        <v>42.893346020141884</v>
      </c>
      <c r="H32" s="26">
        <v>433261</v>
      </c>
      <c r="I32" s="27">
        <f t="shared" si="1"/>
        <v>26.104126611903688</v>
      </c>
    </row>
    <row r="33" spans="1:9" ht="18" customHeight="1">
      <c r="A33" s="78"/>
      <c r="B33" s="78"/>
      <c r="C33" s="12"/>
      <c r="D33" s="14" t="s">
        <v>2</v>
      </c>
      <c r="E33" s="14"/>
      <c r="F33" s="26">
        <v>43853</v>
      </c>
      <c r="G33" s="27">
        <f t="shared" si="2"/>
        <v>3.442788460028702</v>
      </c>
      <c r="H33" s="26">
        <v>41277</v>
      </c>
      <c r="I33" s="27">
        <f t="shared" si="1"/>
        <v>6.2407636213872131</v>
      </c>
    </row>
    <row r="34" spans="1:9" ht="18" customHeight="1">
      <c r="A34" s="78"/>
      <c r="B34" s="78"/>
      <c r="C34" s="12"/>
      <c r="D34" s="14" t="s">
        <v>50</v>
      </c>
      <c r="E34" s="14"/>
      <c r="F34" s="26">
        <v>8353</v>
      </c>
      <c r="G34" s="27">
        <f t="shared" si="2"/>
        <v>0.65577296893302062</v>
      </c>
      <c r="H34" s="26">
        <v>8735</v>
      </c>
      <c r="I34" s="27">
        <f t="shared" si="1"/>
        <v>-4.3732112192329753</v>
      </c>
    </row>
    <row r="35" spans="1:9" ht="18" customHeight="1">
      <c r="A35" s="78"/>
      <c r="B35" s="78"/>
      <c r="C35" s="12"/>
      <c r="D35" s="14" t="s">
        <v>55</v>
      </c>
      <c r="E35" s="14"/>
      <c r="F35" s="26">
        <v>447107</v>
      </c>
      <c r="G35" s="27">
        <f t="shared" si="2"/>
        <v>35.101243244431465</v>
      </c>
      <c r="H35" s="26">
        <v>334651</v>
      </c>
      <c r="I35" s="27">
        <f t="shared" si="1"/>
        <v>33.60396353215738</v>
      </c>
    </row>
    <row r="36" spans="1:9" ht="18" customHeight="1">
      <c r="A36" s="78"/>
      <c r="B36" s="78"/>
      <c r="C36" s="12"/>
      <c r="D36" s="14" t="s">
        <v>38</v>
      </c>
      <c r="E36" s="14"/>
      <c r="F36" s="26">
        <v>20041</v>
      </c>
      <c r="G36" s="27">
        <f t="shared" si="2"/>
        <v>1.5733683790717903</v>
      </c>
      <c r="H36" s="26">
        <v>20485</v>
      </c>
      <c r="I36" s="27">
        <f t="shared" si="1"/>
        <v>-2.1674395899438648</v>
      </c>
    </row>
    <row r="37" spans="1:9" ht="18" customHeight="1">
      <c r="A37" s="78"/>
      <c r="B37" s="78"/>
      <c r="C37" s="12"/>
      <c r="D37" s="14" t="s">
        <v>28</v>
      </c>
      <c r="E37" s="14"/>
      <c r="F37" s="26">
        <v>20888</v>
      </c>
      <c r="G37" s="27">
        <f t="shared" si="2"/>
        <v>1.6398642134649748</v>
      </c>
      <c r="H37" s="26">
        <v>19089</v>
      </c>
      <c r="I37" s="27">
        <f t="shared" si="1"/>
        <v>9.4242757609094276</v>
      </c>
    </row>
    <row r="38" spans="1:9" ht="18" customHeight="1">
      <c r="A38" s="78"/>
      <c r="B38" s="78"/>
      <c r="C38" s="13"/>
      <c r="D38" s="14" t="s">
        <v>53</v>
      </c>
      <c r="E38" s="14"/>
      <c r="F38" s="26">
        <v>6118</v>
      </c>
      <c r="G38" s="27">
        <f t="shared" si="2"/>
        <v>0.4803087542119262</v>
      </c>
      <c r="H38" s="26">
        <v>9024</v>
      </c>
      <c r="I38" s="27">
        <f t="shared" si="1"/>
        <v>-32.203014184397162</v>
      </c>
    </row>
    <row r="39" spans="1:9" ht="18" customHeight="1">
      <c r="A39" s="78"/>
      <c r="B39" s="78"/>
      <c r="C39" s="11" t="s">
        <v>29</v>
      </c>
      <c r="D39" s="14"/>
      <c r="E39" s="14"/>
      <c r="F39" s="26">
        <v>226088</v>
      </c>
      <c r="G39" s="27">
        <f t="shared" si="2"/>
        <v>17.74959882678424</v>
      </c>
      <c r="H39" s="26">
        <v>193591</v>
      </c>
      <c r="I39" s="27">
        <f t="shared" si="1"/>
        <v>16.786420856341454</v>
      </c>
    </row>
    <row r="40" spans="1:9" ht="18" customHeight="1">
      <c r="A40" s="78"/>
      <c r="B40" s="78"/>
      <c r="C40" s="12"/>
      <c r="D40" s="11" t="s">
        <v>30</v>
      </c>
      <c r="E40" s="14"/>
      <c r="F40" s="26">
        <v>216807</v>
      </c>
      <c r="G40" s="27">
        <f t="shared" si="2"/>
        <v>17.020970917689617</v>
      </c>
      <c r="H40" s="26">
        <v>188944</v>
      </c>
      <c r="I40" s="27">
        <f t="shared" si="1"/>
        <v>14.746697434160394</v>
      </c>
    </row>
    <row r="41" spans="1:9" ht="18" customHeight="1">
      <c r="A41" s="78"/>
      <c r="B41" s="78"/>
      <c r="C41" s="12"/>
      <c r="D41" s="12"/>
      <c r="E41" s="22" t="s">
        <v>112</v>
      </c>
      <c r="F41" s="26">
        <v>142577</v>
      </c>
      <c r="G41" s="27">
        <f t="shared" si="2"/>
        <v>11.193360779547861</v>
      </c>
      <c r="H41" s="26">
        <v>115810</v>
      </c>
      <c r="I41" s="27">
        <f t="shared" si="1"/>
        <v>23.112857266211904</v>
      </c>
    </row>
    <row r="42" spans="1:9" ht="18" customHeight="1">
      <c r="A42" s="78"/>
      <c r="B42" s="78"/>
      <c r="C42" s="12"/>
      <c r="D42" s="13"/>
      <c r="E42" s="15" t="s">
        <v>58</v>
      </c>
      <c r="F42" s="26">
        <v>74230</v>
      </c>
      <c r="G42" s="27">
        <f t="shared" si="2"/>
        <v>5.8276101381417593</v>
      </c>
      <c r="H42" s="26">
        <v>73134</v>
      </c>
      <c r="I42" s="27">
        <f t="shared" si="1"/>
        <v>1.4986189733913191</v>
      </c>
    </row>
    <row r="43" spans="1:9" ht="18" customHeight="1">
      <c r="A43" s="78"/>
      <c r="B43" s="78"/>
      <c r="C43" s="12"/>
      <c r="D43" s="14" t="s">
        <v>62</v>
      </c>
      <c r="E43" s="14"/>
      <c r="F43" s="26">
        <v>9281</v>
      </c>
      <c r="G43" s="27">
        <f t="shared" si="2"/>
        <v>0.72862790909462039</v>
      </c>
      <c r="H43" s="26">
        <v>4647</v>
      </c>
      <c r="I43" s="27">
        <f t="shared" si="1"/>
        <v>99.720249623412954</v>
      </c>
    </row>
    <row r="44" spans="1:9" ht="18" customHeight="1">
      <c r="A44" s="78"/>
      <c r="B44" s="78"/>
      <c r="C44" s="13"/>
      <c r="D44" s="14" t="s">
        <v>61</v>
      </c>
      <c r="E44" s="14"/>
      <c r="F44" s="26">
        <v>0</v>
      </c>
      <c r="G44" s="27">
        <f t="shared" si="2"/>
        <v>0</v>
      </c>
      <c r="H44" s="26">
        <v>0</v>
      </c>
      <c r="I44" s="27">
        <v>0</v>
      </c>
    </row>
    <row r="45" spans="1:9" ht="18" customHeight="1">
      <c r="A45" s="78"/>
      <c r="B45" s="78"/>
      <c r="C45" s="15" t="s">
        <v>31</v>
      </c>
      <c r="D45" s="15"/>
      <c r="E45" s="15"/>
      <c r="F45" s="26">
        <f>SUM(F28,F32,F39)</f>
        <v>1273764</v>
      </c>
      <c r="G45" s="27">
        <f t="shared" si="2"/>
        <v>100</v>
      </c>
      <c r="H45" s="26">
        <f>SUM(H28,H32,H39)</f>
        <v>1128612</v>
      </c>
      <c r="I45" s="27">
        <f t="shared" si="1"/>
        <v>12.861107271586691</v>
      </c>
    </row>
    <row r="46" spans="1:9">
      <c r="A46" s="96" t="s">
        <v>32</v>
      </c>
    </row>
    <row r="47" spans="1:9">
      <c r="A47" s="97" t="s">
        <v>37</v>
      </c>
    </row>
    <row r="57" spans="9:9">
      <c r="I57" s="31"/>
    </row>
    <row r="58" spans="9:9">
      <c r="I58" s="31"/>
    </row>
  </sheetData>
  <mergeCells count="6">
    <mergeCell ref="D17:E17"/>
    <mergeCell ref="D18:E18"/>
    <mergeCell ref="D19:E19"/>
    <mergeCell ref="A9:A45"/>
    <mergeCell ref="B9:B27"/>
    <mergeCell ref="B28:B45"/>
  </mergeCells>
  <phoneticPr fontId="14"/>
  <printOptions horizontalCentered="1" verticalCentered="1"/>
  <pageMargins left="0" right="0" top="0.19685039370078741" bottom="0.19685039370078741" header="0.19685039370078741" footer="0.31496062992125984"/>
  <pageSetup paperSize="9" orientation="portrait" horizontalDpi="6553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SheetLayoutView="85" workbookViewId="0">
      <pane xSplit="4" ySplit="6" topLeftCell="E19" activePane="bottomRight" state="frozen"/>
      <selection activeCell="E1" sqref="E1"/>
      <selection pane="topRight" activeCell="E1" sqref="E1"/>
      <selection pane="bottomLeft" activeCell="E1" sqref="E1"/>
      <selection pane="bottomRight" activeCell="E1" sqref="E1"/>
    </sheetView>
  </sheetViews>
  <sheetFormatPr defaultColWidth="9" defaultRowHeight="15"/>
  <cols>
    <col min="1" max="1" width="5.42578125" style="1" customWidth="1"/>
    <col min="2" max="2" width="3.140625" style="1" customWidth="1"/>
    <col min="3" max="3" width="34.7109375" style="1" customWidth="1"/>
    <col min="4" max="9" width="11.85546875" style="1" customWidth="1"/>
    <col min="10" max="10" width="9" style="1" customWidth="1"/>
    <col min="11" max="16384" width="9" style="1"/>
  </cols>
  <sheetData>
    <row r="1" spans="1:9" ht="33.950000000000003" customHeight="1">
      <c r="A1" s="52" t="s">
        <v>4</v>
      </c>
      <c r="B1" s="52"/>
      <c r="C1" s="18" t="s">
        <v>241</v>
      </c>
      <c r="D1" s="57"/>
      <c r="E1" s="57"/>
    </row>
    <row r="4" spans="1:9">
      <c r="A4" s="53" t="s">
        <v>134</v>
      </c>
    </row>
    <row r="5" spans="1:9">
      <c r="I5" s="29" t="s">
        <v>135</v>
      </c>
    </row>
    <row r="6" spans="1:9" s="51" customFormat="1" ht="29.25" customHeight="1">
      <c r="A6" s="54" t="s">
        <v>136</v>
      </c>
      <c r="B6" s="24"/>
      <c r="C6" s="24"/>
      <c r="D6" s="24"/>
      <c r="E6" s="58" t="s">
        <v>228</v>
      </c>
      <c r="F6" s="58" t="s">
        <v>11</v>
      </c>
      <c r="G6" s="58" t="s">
        <v>146</v>
      </c>
      <c r="H6" s="58" t="s">
        <v>229</v>
      </c>
      <c r="I6" s="58" t="s">
        <v>230</v>
      </c>
    </row>
    <row r="7" spans="1:9" ht="27" customHeight="1">
      <c r="A7" s="78" t="s">
        <v>126</v>
      </c>
      <c r="B7" s="11" t="s">
        <v>125</v>
      </c>
      <c r="C7" s="14"/>
      <c r="D7" s="41" t="s">
        <v>63</v>
      </c>
      <c r="E7" s="59">
        <v>1152622</v>
      </c>
      <c r="F7" s="58">
        <v>1171479</v>
      </c>
      <c r="G7" s="58">
        <v>1127372</v>
      </c>
      <c r="H7" s="58">
        <v>1141841</v>
      </c>
      <c r="I7" s="58">
        <v>1295645</v>
      </c>
    </row>
    <row r="8" spans="1:9" ht="27" customHeight="1">
      <c r="A8" s="78"/>
      <c r="B8" s="38"/>
      <c r="C8" s="14" t="s">
        <v>137</v>
      </c>
      <c r="D8" s="41" t="s">
        <v>66</v>
      </c>
      <c r="E8" s="26">
        <v>758150</v>
      </c>
      <c r="F8" s="26">
        <v>760993</v>
      </c>
      <c r="G8" s="26">
        <v>757889</v>
      </c>
      <c r="H8" s="26">
        <v>739744</v>
      </c>
      <c r="I8" s="63">
        <v>740780</v>
      </c>
    </row>
    <row r="9" spans="1:9" ht="27" customHeight="1">
      <c r="A9" s="78"/>
      <c r="B9" s="14" t="s">
        <v>139</v>
      </c>
      <c r="C9" s="14"/>
      <c r="D9" s="41"/>
      <c r="E9" s="26">
        <v>1137270</v>
      </c>
      <c r="F9" s="26">
        <v>1155599</v>
      </c>
      <c r="G9" s="26">
        <v>1113257</v>
      </c>
      <c r="H9" s="26">
        <v>1128612</v>
      </c>
      <c r="I9" s="63">
        <v>1273764</v>
      </c>
    </row>
    <row r="10" spans="1:9" ht="27" customHeight="1">
      <c r="A10" s="78"/>
      <c r="B10" s="14" t="s">
        <v>140</v>
      </c>
      <c r="C10" s="14"/>
      <c r="D10" s="41"/>
      <c r="E10" s="26">
        <v>15352</v>
      </c>
      <c r="F10" s="26">
        <v>15880</v>
      </c>
      <c r="G10" s="26">
        <v>14115</v>
      </c>
      <c r="H10" s="26">
        <v>13229</v>
      </c>
      <c r="I10" s="63">
        <v>21882</v>
      </c>
    </row>
    <row r="11" spans="1:9" ht="27" customHeight="1">
      <c r="A11" s="78"/>
      <c r="B11" s="14" t="s">
        <v>142</v>
      </c>
      <c r="C11" s="14"/>
      <c r="D11" s="41"/>
      <c r="E11" s="26">
        <v>8790</v>
      </c>
      <c r="F11" s="26">
        <v>9797</v>
      </c>
      <c r="G11" s="26">
        <v>8159</v>
      </c>
      <c r="H11" s="26">
        <v>7156</v>
      </c>
      <c r="I11" s="63">
        <v>7386</v>
      </c>
    </row>
    <row r="12" spans="1:9" ht="27" customHeight="1">
      <c r="A12" s="78"/>
      <c r="B12" s="14" t="s">
        <v>103</v>
      </c>
      <c r="C12" s="14"/>
      <c r="D12" s="41"/>
      <c r="E12" s="26">
        <v>6562</v>
      </c>
      <c r="F12" s="26">
        <v>6083</v>
      </c>
      <c r="G12" s="26">
        <v>5956</v>
      </c>
      <c r="H12" s="26">
        <v>6073</v>
      </c>
      <c r="I12" s="63">
        <v>14496</v>
      </c>
    </row>
    <row r="13" spans="1:9" ht="27" customHeight="1">
      <c r="A13" s="78"/>
      <c r="B13" s="14" t="s">
        <v>143</v>
      </c>
      <c r="C13" s="14"/>
      <c r="D13" s="41"/>
      <c r="E13" s="26">
        <v>420</v>
      </c>
      <c r="F13" s="26">
        <v>-479</v>
      </c>
      <c r="G13" s="26">
        <v>-127</v>
      </c>
      <c r="H13" s="26">
        <v>117</v>
      </c>
      <c r="I13" s="63">
        <v>8423</v>
      </c>
    </row>
    <row r="14" spans="1:9" ht="27" customHeight="1">
      <c r="A14" s="78"/>
      <c r="B14" s="14" t="s">
        <v>144</v>
      </c>
      <c r="C14" s="14"/>
      <c r="D14" s="41"/>
      <c r="E14" s="26">
        <v>0</v>
      </c>
      <c r="F14" s="26">
        <v>0</v>
      </c>
      <c r="G14" s="26">
        <v>0</v>
      </c>
      <c r="H14" s="26">
        <v>0</v>
      </c>
      <c r="I14" s="63">
        <v>0</v>
      </c>
    </row>
    <row r="15" spans="1:9" ht="27" customHeight="1">
      <c r="A15" s="78"/>
      <c r="B15" s="14" t="s">
        <v>145</v>
      </c>
      <c r="C15" s="14"/>
      <c r="D15" s="41"/>
      <c r="E15" s="26">
        <v>422</v>
      </c>
      <c r="F15" s="26">
        <v>-479</v>
      </c>
      <c r="G15" s="26">
        <v>-127</v>
      </c>
      <c r="H15" s="26">
        <v>117</v>
      </c>
      <c r="I15" s="63">
        <v>8424</v>
      </c>
    </row>
    <row r="16" spans="1:9" ht="27" customHeight="1">
      <c r="A16" s="78"/>
      <c r="B16" s="14" t="s">
        <v>147</v>
      </c>
      <c r="C16" s="14"/>
      <c r="D16" s="41" t="s">
        <v>67</v>
      </c>
      <c r="E16" s="26">
        <v>121133</v>
      </c>
      <c r="F16" s="26">
        <v>125045</v>
      </c>
      <c r="G16" s="26">
        <v>128636</v>
      </c>
      <c r="H16" s="26">
        <v>112043</v>
      </c>
      <c r="I16" s="63">
        <v>103360</v>
      </c>
    </row>
    <row r="17" spans="1:9" ht="27" customHeight="1">
      <c r="A17" s="78"/>
      <c r="B17" s="14" t="s">
        <v>44</v>
      </c>
      <c r="C17" s="14"/>
      <c r="D17" s="41" t="s">
        <v>68</v>
      </c>
      <c r="E17" s="26">
        <v>91121</v>
      </c>
      <c r="F17" s="26">
        <v>90769</v>
      </c>
      <c r="G17" s="26">
        <v>82054</v>
      </c>
      <c r="H17" s="26">
        <v>97696</v>
      </c>
      <c r="I17" s="63">
        <v>156721</v>
      </c>
    </row>
    <row r="18" spans="1:9" ht="27" customHeight="1">
      <c r="A18" s="78"/>
      <c r="B18" s="14" t="s">
        <v>148</v>
      </c>
      <c r="C18" s="14"/>
      <c r="D18" s="41" t="s">
        <v>33</v>
      </c>
      <c r="E18" s="26">
        <v>2723827</v>
      </c>
      <c r="F18" s="26">
        <v>2744422</v>
      </c>
      <c r="G18" s="26">
        <v>2756161</v>
      </c>
      <c r="H18" s="26">
        <v>2769682</v>
      </c>
      <c r="I18" s="63">
        <v>2825844</v>
      </c>
    </row>
    <row r="19" spans="1:9" ht="27" customHeight="1">
      <c r="A19" s="78"/>
      <c r="B19" s="14" t="s">
        <v>149</v>
      </c>
      <c r="C19" s="14"/>
      <c r="D19" s="41" t="s">
        <v>150</v>
      </c>
      <c r="E19" s="26">
        <f>E17+E18-E16</f>
        <v>2693815</v>
      </c>
      <c r="F19" s="26">
        <f>F17+F18-F16</f>
        <v>2710146</v>
      </c>
      <c r="G19" s="26">
        <f>G17+G18-G16</f>
        <v>2709579</v>
      </c>
      <c r="H19" s="26">
        <f>H17+H18-H16</f>
        <v>2755335</v>
      </c>
      <c r="I19" s="26">
        <f>I17+I18-I16</f>
        <v>2879205</v>
      </c>
    </row>
    <row r="20" spans="1:9" ht="27" customHeight="1">
      <c r="A20" s="78"/>
      <c r="B20" s="14" t="s">
        <v>151</v>
      </c>
      <c r="C20" s="14"/>
      <c r="D20" s="41" t="s">
        <v>92</v>
      </c>
      <c r="E20" s="60">
        <f>E18/E8</f>
        <v>3.592728351909253</v>
      </c>
      <c r="F20" s="60">
        <f>F18/F8</f>
        <v>3.6063695723876568</v>
      </c>
      <c r="G20" s="60">
        <f>G18/G8</f>
        <v>3.6366288467044647</v>
      </c>
      <c r="H20" s="60">
        <f>H18/H8</f>
        <v>3.7441087727646321</v>
      </c>
      <c r="I20" s="60">
        <f>I18/I8</f>
        <v>3.8146872215772563</v>
      </c>
    </row>
    <row r="21" spans="1:9" ht="27" customHeight="1">
      <c r="A21" s="78"/>
      <c r="B21" s="14" t="s">
        <v>52</v>
      </c>
      <c r="C21" s="14"/>
      <c r="D21" s="41" t="s">
        <v>1</v>
      </c>
      <c r="E21" s="60">
        <f>E19/E8</f>
        <v>3.5531425179713776</v>
      </c>
      <c r="F21" s="60">
        <f>F19/F8</f>
        <v>3.5613284222062491</v>
      </c>
      <c r="G21" s="60">
        <f>G19/G8</f>
        <v>3.5751660203539042</v>
      </c>
      <c r="H21" s="60">
        <f>H19/H8</f>
        <v>3.7247142254617813</v>
      </c>
      <c r="I21" s="60">
        <f>I19/I8</f>
        <v>3.8867207538000486</v>
      </c>
    </row>
    <row r="22" spans="1:9" ht="27" customHeight="1">
      <c r="A22" s="78"/>
      <c r="B22" s="14" t="s">
        <v>152</v>
      </c>
      <c r="C22" s="14"/>
      <c r="D22" s="41" t="s">
        <v>153</v>
      </c>
      <c r="E22" s="26">
        <f>E18/E24*1000000</f>
        <v>736108.78022217087</v>
      </c>
      <c r="F22" s="26">
        <f>F18/F24*1000000</f>
        <v>741674.53763946495</v>
      </c>
      <c r="G22" s="26">
        <f>G18/G24*1000000</f>
        <v>744846.97883012344</v>
      </c>
      <c r="H22" s="26">
        <f>H18/H24*1000000</f>
        <v>748501.00194443436</v>
      </c>
      <c r="I22" s="26">
        <f>I18/I24*1000000</f>
        <v>777783.34372820449</v>
      </c>
    </row>
    <row r="23" spans="1:9" ht="27" customHeight="1">
      <c r="A23" s="78"/>
      <c r="B23" s="14" t="s">
        <v>39</v>
      </c>
      <c r="C23" s="14"/>
      <c r="D23" s="41" t="s">
        <v>154</v>
      </c>
      <c r="E23" s="26">
        <f>E19/E24*1000000</f>
        <v>727998.09745412879</v>
      </c>
      <c r="F23" s="26">
        <f>F19/F24*1000000</f>
        <v>732411.51742896868</v>
      </c>
      <c r="G23" s="26">
        <f>G19/G24*1000000</f>
        <v>732258.28681689757</v>
      </c>
      <c r="H23" s="26">
        <f>H19/H24*1000000</f>
        <v>744623.75398784701</v>
      </c>
      <c r="I23" s="26">
        <f>I19/I24*1000000</f>
        <v>792470.38837917626</v>
      </c>
    </row>
    <row r="24" spans="1:9" ht="27" customHeight="1">
      <c r="A24" s="78"/>
      <c r="B24" s="14" t="s">
        <v>155</v>
      </c>
      <c r="C24" s="56"/>
      <c r="D24" s="41" t="s">
        <v>88</v>
      </c>
      <c r="E24" s="26">
        <v>3700305</v>
      </c>
      <c r="F24" s="26">
        <f>E24</f>
        <v>3700305</v>
      </c>
      <c r="G24" s="26">
        <f>F24</f>
        <v>3700305</v>
      </c>
      <c r="H24" s="63">
        <f>G24</f>
        <v>3700305</v>
      </c>
      <c r="I24" s="63">
        <v>3633202</v>
      </c>
    </row>
    <row r="25" spans="1:9" ht="27" customHeight="1">
      <c r="A25" s="78"/>
      <c r="B25" s="15" t="s">
        <v>157</v>
      </c>
      <c r="C25" s="15"/>
      <c r="D25" s="15"/>
      <c r="E25" s="26">
        <v>747215</v>
      </c>
      <c r="F25" s="26">
        <v>707240</v>
      </c>
      <c r="G25" s="26">
        <v>708306</v>
      </c>
      <c r="H25" s="26">
        <v>711651</v>
      </c>
      <c r="I25" s="26">
        <v>714964</v>
      </c>
    </row>
    <row r="26" spans="1:9" ht="27" customHeight="1">
      <c r="A26" s="78"/>
      <c r="B26" s="15" t="s">
        <v>158</v>
      </c>
      <c r="C26" s="15"/>
      <c r="D26" s="15"/>
      <c r="E26" s="61">
        <v>0.72</v>
      </c>
      <c r="F26" s="61">
        <v>0.72799999999999998</v>
      </c>
      <c r="G26" s="61">
        <v>0.72499999999999998</v>
      </c>
      <c r="H26" s="61">
        <v>0.72899999999999998</v>
      </c>
      <c r="I26" s="61">
        <v>0.72599999999999998</v>
      </c>
    </row>
    <row r="27" spans="1:9" ht="27" customHeight="1">
      <c r="A27" s="78"/>
      <c r="B27" s="15" t="s">
        <v>160</v>
      </c>
      <c r="C27" s="15"/>
      <c r="D27" s="15"/>
      <c r="E27" s="27">
        <v>0.8</v>
      </c>
      <c r="F27" s="27">
        <v>0.9</v>
      </c>
      <c r="G27" s="27">
        <v>0.8</v>
      </c>
      <c r="H27" s="27">
        <v>0.9</v>
      </c>
      <c r="I27" s="27">
        <v>2</v>
      </c>
    </row>
    <row r="28" spans="1:9" ht="27" customHeight="1">
      <c r="A28" s="78"/>
      <c r="B28" s="15" t="s">
        <v>161</v>
      </c>
      <c r="C28" s="15"/>
      <c r="D28" s="15"/>
      <c r="E28" s="27">
        <v>97.6</v>
      </c>
      <c r="F28" s="27">
        <v>94.5</v>
      </c>
      <c r="G28" s="27">
        <v>95.2</v>
      </c>
      <c r="H28" s="27">
        <v>97.1</v>
      </c>
      <c r="I28" s="27">
        <v>96.1</v>
      </c>
    </row>
    <row r="29" spans="1:9" ht="27" customHeight="1">
      <c r="A29" s="78"/>
      <c r="B29" s="15" t="s">
        <v>162</v>
      </c>
      <c r="C29" s="15"/>
      <c r="D29" s="15"/>
      <c r="E29" s="27">
        <v>55.9</v>
      </c>
      <c r="F29" s="27">
        <v>59.4</v>
      </c>
      <c r="G29" s="27">
        <v>56.2</v>
      </c>
      <c r="H29" s="27">
        <v>54.7</v>
      </c>
      <c r="I29" s="27">
        <v>46.8</v>
      </c>
    </row>
    <row r="30" spans="1:9" ht="27" customHeight="1">
      <c r="A30" s="78"/>
      <c r="B30" s="78" t="s">
        <v>163</v>
      </c>
      <c r="C30" s="15" t="s">
        <v>164</v>
      </c>
      <c r="D30" s="15"/>
      <c r="E30" s="27">
        <v>0</v>
      </c>
      <c r="F30" s="27">
        <v>0</v>
      </c>
      <c r="G30" s="27">
        <v>0</v>
      </c>
      <c r="H30" s="27">
        <v>0</v>
      </c>
      <c r="I30" s="27">
        <v>0</v>
      </c>
    </row>
    <row r="31" spans="1:9" ht="27" customHeight="1">
      <c r="A31" s="78"/>
      <c r="B31" s="78"/>
      <c r="C31" s="15" t="s">
        <v>166</v>
      </c>
      <c r="D31" s="15"/>
      <c r="E31" s="27">
        <v>0</v>
      </c>
      <c r="F31" s="27">
        <v>0</v>
      </c>
      <c r="G31" s="27">
        <v>0</v>
      </c>
      <c r="H31" s="27">
        <v>0</v>
      </c>
      <c r="I31" s="27">
        <v>0</v>
      </c>
    </row>
    <row r="32" spans="1:9" ht="27" customHeight="1">
      <c r="A32" s="78"/>
      <c r="B32" s="78"/>
      <c r="C32" s="15" t="s">
        <v>79</v>
      </c>
      <c r="D32" s="15"/>
      <c r="E32" s="27">
        <v>13.6</v>
      </c>
      <c r="F32" s="27">
        <v>13.4</v>
      </c>
      <c r="G32" s="27">
        <v>13.4</v>
      </c>
      <c r="H32" s="27">
        <v>13.8</v>
      </c>
      <c r="I32" s="27">
        <v>13.5</v>
      </c>
    </row>
    <row r="33" spans="1:9" ht="27" customHeight="1">
      <c r="A33" s="78"/>
      <c r="B33" s="78"/>
      <c r="C33" s="15" t="s">
        <v>167</v>
      </c>
      <c r="D33" s="15"/>
      <c r="E33" s="27">
        <v>228</v>
      </c>
      <c r="F33" s="27">
        <v>238.4</v>
      </c>
      <c r="G33" s="27">
        <v>240.2</v>
      </c>
      <c r="H33" s="27">
        <v>242.5</v>
      </c>
      <c r="I33" s="27">
        <v>248.7</v>
      </c>
    </row>
    <row r="34" spans="1:9" ht="27" customHeight="1">
      <c r="A34" s="1" t="s">
        <v>227</v>
      </c>
      <c r="B34" s="31"/>
      <c r="C34" s="31"/>
      <c r="D34" s="31"/>
      <c r="E34" s="62"/>
      <c r="F34" s="62"/>
      <c r="G34" s="62"/>
      <c r="H34" s="62"/>
      <c r="I34" s="62"/>
    </row>
    <row r="35" spans="1:9" ht="27" customHeight="1">
      <c r="A35" s="1" t="s">
        <v>132</v>
      </c>
    </row>
    <row r="36" spans="1:9">
      <c r="A36" s="55"/>
    </row>
  </sheetData>
  <mergeCells count="2">
    <mergeCell ref="B30:B33"/>
    <mergeCell ref="A7:A33"/>
  </mergeCells>
  <phoneticPr fontId="14"/>
  <pageMargins left="0.31496062992125984" right="0.19685039370078741" top="0.98425196850393704" bottom="0.98425196850393704" header="0.51181102362204722" footer="0.51181102362204722"/>
  <pageSetup paperSize="9" scale="82" firstPageNumber="2" orientation="portrait" useFirstPageNumber="1" horizontalDpi="6553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zoomScaleSheetLayoutView="85" workbookViewId="0">
      <pane xSplit="5" ySplit="7" topLeftCell="F17" activePane="bottomRight" state="frozen"/>
      <selection pane="topRight"/>
      <selection pane="bottomLeft"/>
      <selection pane="bottomRight" activeCell="D1" sqref="D1"/>
    </sheetView>
  </sheetViews>
  <sheetFormatPr defaultColWidth="9" defaultRowHeight="15"/>
  <cols>
    <col min="1" max="1" width="3.5703125" style="1" customWidth="1"/>
    <col min="2" max="3" width="1.5703125" style="1" customWidth="1"/>
    <col min="4" max="4" width="22.5703125" style="1" customWidth="1"/>
    <col min="5" max="5" width="10.5703125" style="1" customWidth="1"/>
    <col min="6" max="21" width="13.5703125" style="1" customWidth="1"/>
    <col min="22" max="25" width="12" style="1" customWidth="1"/>
    <col min="26" max="26" width="9" style="1" customWidth="1"/>
    <col min="27" max="16384" width="9" style="1"/>
  </cols>
  <sheetData>
    <row r="1" spans="1:25" ht="33.950000000000003" customHeight="1">
      <c r="A1" s="34" t="s">
        <v>4</v>
      </c>
      <c r="B1" s="37"/>
      <c r="C1" s="37"/>
      <c r="D1" s="39" t="s">
        <v>241</v>
      </c>
      <c r="E1" s="40"/>
      <c r="F1" s="40"/>
      <c r="G1" s="40"/>
    </row>
    <row r="2" spans="1:25" ht="15" customHeight="1"/>
    <row r="3" spans="1:25" ht="15" customHeight="1">
      <c r="A3" s="35" t="s">
        <v>168</v>
      </c>
      <c r="B3" s="35"/>
      <c r="C3" s="35"/>
      <c r="D3" s="35"/>
    </row>
    <row r="4" spans="1:25" ht="15" customHeight="1">
      <c r="A4" s="35"/>
      <c r="B4" s="35"/>
      <c r="C4" s="35"/>
      <c r="D4" s="35"/>
    </row>
    <row r="5" spans="1:25" ht="15.95" customHeight="1">
      <c r="A5" s="36" t="s">
        <v>231</v>
      </c>
      <c r="B5" s="36"/>
      <c r="C5" s="36"/>
      <c r="D5" s="36"/>
      <c r="K5" s="45"/>
      <c r="O5" s="45" t="s">
        <v>65</v>
      </c>
    </row>
    <row r="6" spans="1:25" ht="15.95" customHeight="1">
      <c r="A6" s="83" t="s">
        <v>21</v>
      </c>
      <c r="B6" s="83"/>
      <c r="C6" s="83"/>
      <c r="D6" s="83"/>
      <c r="E6" s="83"/>
      <c r="F6" s="79" t="s">
        <v>234</v>
      </c>
      <c r="G6" s="79"/>
      <c r="H6" s="79" t="s">
        <v>235</v>
      </c>
      <c r="I6" s="79"/>
      <c r="J6" s="79" t="s">
        <v>213</v>
      </c>
      <c r="K6" s="79"/>
      <c r="L6" s="79" t="s">
        <v>202</v>
      </c>
      <c r="M6" s="79"/>
      <c r="N6" s="80" t="s">
        <v>239</v>
      </c>
      <c r="O6" s="80"/>
    </row>
    <row r="7" spans="1:25" ht="15.95" customHeight="1">
      <c r="A7" s="83"/>
      <c r="B7" s="83"/>
      <c r="C7" s="83"/>
      <c r="D7" s="83"/>
      <c r="E7" s="83"/>
      <c r="F7" s="25" t="s">
        <v>226</v>
      </c>
      <c r="G7" s="25" t="s">
        <v>9</v>
      </c>
      <c r="H7" s="25" t="s">
        <v>226</v>
      </c>
      <c r="I7" s="25" t="s">
        <v>232</v>
      </c>
      <c r="J7" s="25" t="s">
        <v>226</v>
      </c>
      <c r="K7" s="25" t="s">
        <v>232</v>
      </c>
      <c r="L7" s="25" t="s">
        <v>226</v>
      </c>
      <c r="M7" s="25" t="s">
        <v>9</v>
      </c>
      <c r="N7" s="25" t="s">
        <v>226</v>
      </c>
      <c r="O7" s="25" t="s">
        <v>9</v>
      </c>
    </row>
    <row r="8" spans="1:25" ht="15.95" customHeight="1">
      <c r="A8" s="87" t="s">
        <v>104</v>
      </c>
      <c r="B8" s="11" t="s">
        <v>72</v>
      </c>
      <c r="C8" s="14"/>
      <c r="D8" s="14"/>
      <c r="E8" s="41" t="s">
        <v>63</v>
      </c>
      <c r="F8" s="26">
        <v>4153</v>
      </c>
      <c r="G8" s="26">
        <v>4299</v>
      </c>
      <c r="H8" s="26">
        <v>6528</v>
      </c>
      <c r="I8" s="26">
        <v>6492</v>
      </c>
      <c r="J8" s="26">
        <v>1111</v>
      </c>
      <c r="K8" s="26">
        <v>1997</v>
      </c>
      <c r="L8" s="26">
        <v>5101</v>
      </c>
      <c r="M8" s="26">
        <v>5212</v>
      </c>
      <c r="N8" s="26">
        <v>38877</v>
      </c>
      <c r="O8" s="26">
        <v>37461</v>
      </c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15.95" customHeight="1">
      <c r="A9" s="87"/>
      <c r="B9" s="12"/>
      <c r="C9" s="14" t="s">
        <v>73</v>
      </c>
      <c r="D9" s="14"/>
      <c r="E9" s="41" t="s">
        <v>66</v>
      </c>
      <c r="F9" s="26">
        <v>4153</v>
      </c>
      <c r="G9" s="26">
        <v>4296</v>
      </c>
      <c r="H9" s="26">
        <v>6501</v>
      </c>
      <c r="I9" s="26">
        <v>6492</v>
      </c>
      <c r="J9" s="26">
        <v>1092</v>
      </c>
      <c r="K9" s="26">
        <v>1975</v>
      </c>
      <c r="L9" s="26">
        <v>5101</v>
      </c>
      <c r="M9" s="26">
        <v>5212</v>
      </c>
      <c r="N9" s="26">
        <v>38486</v>
      </c>
      <c r="O9" s="26">
        <v>37456</v>
      </c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15.95" customHeight="1">
      <c r="A10" s="87"/>
      <c r="B10" s="13"/>
      <c r="C10" s="14" t="s">
        <v>75</v>
      </c>
      <c r="D10" s="14"/>
      <c r="E10" s="41" t="s">
        <v>67</v>
      </c>
      <c r="F10" s="26">
        <v>0</v>
      </c>
      <c r="G10" s="26">
        <v>3</v>
      </c>
      <c r="H10" s="26">
        <v>27</v>
      </c>
      <c r="I10" s="26">
        <v>0</v>
      </c>
      <c r="J10" s="42">
        <v>19</v>
      </c>
      <c r="K10" s="42">
        <v>22</v>
      </c>
      <c r="L10" s="26">
        <v>0</v>
      </c>
      <c r="M10" s="26">
        <v>0</v>
      </c>
      <c r="N10" s="26">
        <v>391</v>
      </c>
      <c r="O10" s="26">
        <v>5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15.95" customHeight="1">
      <c r="A11" s="87"/>
      <c r="B11" s="11" t="s">
        <v>76</v>
      </c>
      <c r="C11" s="14"/>
      <c r="D11" s="14"/>
      <c r="E11" s="41" t="s">
        <v>68</v>
      </c>
      <c r="F11" s="26">
        <v>4119</v>
      </c>
      <c r="G11" s="26">
        <v>4119</v>
      </c>
      <c r="H11" s="26">
        <v>5455</v>
      </c>
      <c r="I11" s="26">
        <v>5324</v>
      </c>
      <c r="J11" s="26">
        <v>984</v>
      </c>
      <c r="K11" s="26">
        <v>1609</v>
      </c>
      <c r="L11" s="26">
        <v>4278</v>
      </c>
      <c r="M11" s="26">
        <v>4593</v>
      </c>
      <c r="N11" s="26">
        <v>39511</v>
      </c>
      <c r="O11" s="26">
        <v>37463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5.95" customHeight="1">
      <c r="A12" s="87"/>
      <c r="B12" s="12"/>
      <c r="C12" s="14" t="s">
        <v>57</v>
      </c>
      <c r="D12" s="14"/>
      <c r="E12" s="41" t="s">
        <v>33</v>
      </c>
      <c r="F12" s="26">
        <v>4119</v>
      </c>
      <c r="G12" s="26">
        <v>4119</v>
      </c>
      <c r="H12" s="26">
        <v>5455</v>
      </c>
      <c r="I12" s="26">
        <v>5324</v>
      </c>
      <c r="J12" s="26">
        <v>962</v>
      </c>
      <c r="K12" s="26">
        <v>1609</v>
      </c>
      <c r="L12" s="26">
        <v>4278</v>
      </c>
      <c r="M12" s="26">
        <v>4583</v>
      </c>
      <c r="N12" s="26">
        <v>38995</v>
      </c>
      <c r="O12" s="26">
        <v>37340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15.95" customHeight="1">
      <c r="A13" s="87"/>
      <c r="B13" s="13"/>
      <c r="C13" s="14" t="s">
        <v>41</v>
      </c>
      <c r="D13" s="14"/>
      <c r="E13" s="41" t="s">
        <v>71</v>
      </c>
      <c r="F13" s="26">
        <v>0</v>
      </c>
      <c r="G13" s="26">
        <v>0</v>
      </c>
      <c r="H13" s="42">
        <v>0</v>
      </c>
      <c r="I13" s="42">
        <v>0</v>
      </c>
      <c r="J13" s="42">
        <v>22</v>
      </c>
      <c r="K13" s="42">
        <v>0</v>
      </c>
      <c r="L13" s="26">
        <v>0</v>
      </c>
      <c r="M13" s="26">
        <v>10</v>
      </c>
      <c r="N13" s="26">
        <v>516</v>
      </c>
      <c r="O13" s="26">
        <v>123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15.95" customHeight="1">
      <c r="A14" s="87"/>
      <c r="B14" s="14" t="s">
        <v>77</v>
      </c>
      <c r="C14" s="14"/>
      <c r="D14" s="14"/>
      <c r="E14" s="41" t="s">
        <v>116</v>
      </c>
      <c r="F14" s="26">
        <f t="shared" ref="F14:K15" si="0">F9-F12</f>
        <v>34</v>
      </c>
      <c r="G14" s="26">
        <f t="shared" si="0"/>
        <v>177</v>
      </c>
      <c r="H14" s="26">
        <f t="shared" si="0"/>
        <v>1046</v>
      </c>
      <c r="I14" s="26">
        <f t="shared" si="0"/>
        <v>1168</v>
      </c>
      <c r="J14" s="26">
        <f t="shared" si="0"/>
        <v>130</v>
      </c>
      <c r="K14" s="26">
        <f t="shared" si="0"/>
        <v>366</v>
      </c>
      <c r="L14" s="26">
        <v>823</v>
      </c>
      <c r="M14" s="26">
        <v>629</v>
      </c>
      <c r="N14" s="26">
        <f>N9-N12</f>
        <v>-509</v>
      </c>
      <c r="O14" s="26">
        <f>O9-O12</f>
        <v>116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5.95" customHeight="1">
      <c r="A15" s="87"/>
      <c r="B15" s="14" t="s">
        <v>78</v>
      </c>
      <c r="C15" s="14"/>
      <c r="D15" s="14"/>
      <c r="E15" s="41" t="s">
        <v>117</v>
      </c>
      <c r="F15" s="26">
        <f t="shared" si="0"/>
        <v>0</v>
      </c>
      <c r="G15" s="26">
        <f t="shared" si="0"/>
        <v>3</v>
      </c>
      <c r="H15" s="26">
        <f t="shared" si="0"/>
        <v>27</v>
      </c>
      <c r="I15" s="26">
        <f t="shared" si="0"/>
        <v>0</v>
      </c>
      <c r="J15" s="26">
        <f t="shared" si="0"/>
        <v>-3</v>
      </c>
      <c r="K15" s="26">
        <f t="shared" si="0"/>
        <v>22</v>
      </c>
      <c r="L15" s="26">
        <v>0</v>
      </c>
      <c r="M15" s="26">
        <v>-10</v>
      </c>
      <c r="N15" s="26">
        <f>N10-N13</f>
        <v>-125</v>
      </c>
      <c r="O15" s="26">
        <f>O10-O13</f>
        <v>-118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5.95" customHeight="1">
      <c r="A16" s="87"/>
      <c r="B16" s="14" t="s">
        <v>74</v>
      </c>
      <c r="C16" s="14"/>
      <c r="D16" s="14"/>
      <c r="E16" s="41" t="s">
        <v>102</v>
      </c>
      <c r="F16" s="26">
        <f t="shared" ref="F16:K16" si="1">F8-F11</f>
        <v>34</v>
      </c>
      <c r="G16" s="26">
        <f t="shared" si="1"/>
        <v>180</v>
      </c>
      <c r="H16" s="26">
        <f t="shared" si="1"/>
        <v>1073</v>
      </c>
      <c r="I16" s="26">
        <f t="shared" si="1"/>
        <v>1168</v>
      </c>
      <c r="J16" s="26">
        <f t="shared" si="1"/>
        <v>127</v>
      </c>
      <c r="K16" s="26">
        <f t="shared" si="1"/>
        <v>388</v>
      </c>
      <c r="L16" s="26">
        <v>823</v>
      </c>
      <c r="M16" s="26">
        <v>619</v>
      </c>
      <c r="N16" s="26">
        <f>N8-N11</f>
        <v>-634</v>
      </c>
      <c r="O16" s="26">
        <f>O8-O11</f>
        <v>-2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ht="15.95" customHeight="1">
      <c r="A17" s="87"/>
      <c r="B17" s="14" t="s">
        <v>27</v>
      </c>
      <c r="C17" s="14"/>
      <c r="D17" s="14"/>
      <c r="E17" s="25"/>
      <c r="F17" s="42">
        <v>0</v>
      </c>
      <c r="G17" s="42">
        <v>0</v>
      </c>
      <c r="H17" s="42">
        <v>0</v>
      </c>
      <c r="I17" s="42">
        <v>0</v>
      </c>
      <c r="J17" s="26">
        <v>13619</v>
      </c>
      <c r="K17" s="26">
        <v>13747</v>
      </c>
      <c r="L17" s="42">
        <v>0</v>
      </c>
      <c r="M17" s="42">
        <v>0</v>
      </c>
      <c r="N17" s="42">
        <v>4136</v>
      </c>
      <c r="O17" s="42">
        <v>3502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15.95" customHeight="1">
      <c r="A18" s="87"/>
      <c r="B18" s="14" t="s">
        <v>0</v>
      </c>
      <c r="C18" s="14"/>
      <c r="D18" s="14"/>
      <c r="E18" s="25"/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/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5.95" customHeight="1">
      <c r="A19" s="87" t="s">
        <v>105</v>
      </c>
      <c r="B19" s="11" t="s">
        <v>59</v>
      </c>
      <c r="C19" s="14"/>
      <c r="D19" s="14"/>
      <c r="E19" s="41"/>
      <c r="F19" s="26">
        <v>1765</v>
      </c>
      <c r="G19" s="26">
        <v>1409</v>
      </c>
      <c r="H19" s="26">
        <v>1244</v>
      </c>
      <c r="I19" s="26">
        <v>239</v>
      </c>
      <c r="J19" s="26">
        <v>923</v>
      </c>
      <c r="K19" s="26">
        <v>1300</v>
      </c>
      <c r="L19" s="26">
        <v>1868</v>
      </c>
      <c r="M19" s="26">
        <v>937</v>
      </c>
      <c r="N19" s="26">
        <v>2076</v>
      </c>
      <c r="O19" s="26">
        <v>3237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15.95" customHeight="1">
      <c r="A20" s="87"/>
      <c r="B20" s="13"/>
      <c r="C20" s="14" t="s">
        <v>80</v>
      </c>
      <c r="D20" s="14"/>
      <c r="E20" s="41"/>
      <c r="F20" s="26">
        <v>1464</v>
      </c>
      <c r="G20" s="26">
        <v>1184</v>
      </c>
      <c r="H20" s="26">
        <v>489</v>
      </c>
      <c r="I20" s="26">
        <v>187</v>
      </c>
      <c r="J20" s="26">
        <v>0</v>
      </c>
      <c r="K20" s="42">
        <v>0</v>
      </c>
      <c r="L20" s="26">
        <v>225</v>
      </c>
      <c r="M20" s="26">
        <v>130</v>
      </c>
      <c r="N20" s="26">
        <v>1659</v>
      </c>
      <c r="O20" s="26">
        <v>1086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15.95" customHeight="1">
      <c r="A21" s="87"/>
      <c r="B21" s="38" t="s">
        <v>20</v>
      </c>
      <c r="C21" s="14"/>
      <c r="D21" s="14"/>
      <c r="E21" s="41" t="s">
        <v>118</v>
      </c>
      <c r="F21" s="26">
        <v>1765</v>
      </c>
      <c r="G21" s="26">
        <v>1409</v>
      </c>
      <c r="H21" s="26">
        <v>1244</v>
      </c>
      <c r="I21" s="26">
        <v>239</v>
      </c>
      <c r="J21" s="26">
        <v>923</v>
      </c>
      <c r="K21" s="26">
        <v>1300</v>
      </c>
      <c r="L21" s="26">
        <v>1680</v>
      </c>
      <c r="M21" s="26">
        <v>937</v>
      </c>
      <c r="N21" s="26">
        <v>2076</v>
      </c>
      <c r="O21" s="26">
        <v>3237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15.95" customHeight="1">
      <c r="A22" s="87"/>
      <c r="B22" s="11" t="s">
        <v>81</v>
      </c>
      <c r="C22" s="14"/>
      <c r="D22" s="14"/>
      <c r="E22" s="41" t="s">
        <v>119</v>
      </c>
      <c r="F22" s="26">
        <v>4152</v>
      </c>
      <c r="G22" s="26">
        <v>5916</v>
      </c>
      <c r="H22" s="26">
        <v>5077</v>
      </c>
      <c r="I22" s="26">
        <v>6759</v>
      </c>
      <c r="J22" s="26">
        <v>895</v>
      </c>
      <c r="K22" s="26">
        <v>1072</v>
      </c>
      <c r="L22" s="26">
        <v>2630</v>
      </c>
      <c r="M22" s="26">
        <v>1666</v>
      </c>
      <c r="N22" s="26">
        <v>5759</v>
      </c>
      <c r="O22" s="26">
        <v>6642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15.95" customHeight="1">
      <c r="A23" s="87"/>
      <c r="B23" s="13" t="s">
        <v>82</v>
      </c>
      <c r="C23" s="14" t="s">
        <v>84</v>
      </c>
      <c r="D23" s="14"/>
      <c r="E23" s="41"/>
      <c r="F23" s="26">
        <v>958</v>
      </c>
      <c r="G23" s="26">
        <v>984</v>
      </c>
      <c r="H23" s="26">
        <v>986</v>
      </c>
      <c r="I23" s="26">
        <v>968</v>
      </c>
      <c r="J23" s="26">
        <v>0</v>
      </c>
      <c r="K23" s="26">
        <v>0</v>
      </c>
      <c r="L23" s="26">
        <v>1346</v>
      </c>
      <c r="M23" s="26">
        <v>1119</v>
      </c>
      <c r="N23" s="26">
        <v>3991</v>
      </c>
      <c r="O23" s="26">
        <v>3946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5.95" customHeight="1">
      <c r="A24" s="87"/>
      <c r="B24" s="14" t="s">
        <v>120</v>
      </c>
      <c r="C24" s="14"/>
      <c r="D24" s="14"/>
      <c r="E24" s="41" t="s">
        <v>121</v>
      </c>
      <c r="F24" s="26">
        <f t="shared" ref="F24:K24" si="2">F21-F22</f>
        <v>-2387</v>
      </c>
      <c r="G24" s="26">
        <f t="shared" si="2"/>
        <v>-4507</v>
      </c>
      <c r="H24" s="26">
        <f t="shared" si="2"/>
        <v>-3833</v>
      </c>
      <c r="I24" s="26">
        <f t="shared" si="2"/>
        <v>-6520</v>
      </c>
      <c r="J24" s="26">
        <f t="shared" si="2"/>
        <v>28</v>
      </c>
      <c r="K24" s="26">
        <f t="shared" si="2"/>
        <v>228</v>
      </c>
      <c r="L24" s="26">
        <v>-950</v>
      </c>
      <c r="M24" s="26">
        <v>-729</v>
      </c>
      <c r="N24" s="26">
        <f>N21-N22</f>
        <v>-3683</v>
      </c>
      <c r="O24" s="26">
        <f>O21-O22</f>
        <v>-3405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5.95" customHeight="1">
      <c r="A25" s="87"/>
      <c r="B25" s="11" t="s">
        <v>85</v>
      </c>
      <c r="C25" s="11"/>
      <c r="D25" s="11"/>
      <c r="E25" s="84" t="s">
        <v>123</v>
      </c>
      <c r="F25" s="86">
        <v>2387</v>
      </c>
      <c r="G25" s="86">
        <v>4507</v>
      </c>
      <c r="H25" s="86">
        <v>3833</v>
      </c>
      <c r="I25" s="86">
        <v>6520</v>
      </c>
      <c r="J25" s="86">
        <v>0</v>
      </c>
      <c r="K25" s="86">
        <v>0</v>
      </c>
      <c r="L25" s="86">
        <v>950</v>
      </c>
      <c r="M25" s="86">
        <v>729</v>
      </c>
      <c r="N25" s="86">
        <v>3683</v>
      </c>
      <c r="O25" s="86">
        <v>3405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5.95" customHeight="1">
      <c r="A26" s="87"/>
      <c r="B26" s="38" t="s">
        <v>86</v>
      </c>
      <c r="C26" s="38"/>
      <c r="D26" s="38"/>
      <c r="E26" s="85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5.95" customHeight="1">
      <c r="A27" s="87"/>
      <c r="B27" s="14" t="s">
        <v>124</v>
      </c>
      <c r="C27" s="14"/>
      <c r="D27" s="14"/>
      <c r="E27" s="41" t="s">
        <v>127</v>
      </c>
      <c r="F27" s="26">
        <f t="shared" ref="F27:K27" si="3">F24+F25</f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6">
        <f t="shared" si="3"/>
        <v>28</v>
      </c>
      <c r="K27" s="26">
        <f t="shared" si="3"/>
        <v>228</v>
      </c>
      <c r="L27" s="26">
        <v>0</v>
      </c>
      <c r="M27" s="26">
        <v>0</v>
      </c>
      <c r="N27" s="26">
        <f>N24+N25</f>
        <v>0</v>
      </c>
      <c r="O27" s="26">
        <f>O24+O25</f>
        <v>0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5.95" customHeight="1">
      <c r="F28" s="43"/>
      <c r="G28" s="43"/>
      <c r="H28" s="43"/>
      <c r="I28" s="43"/>
      <c r="J28" s="43"/>
      <c r="K28" s="43"/>
      <c r="L28" s="46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5.95" customHeight="1">
      <c r="A29" s="36"/>
      <c r="F29" s="43"/>
      <c r="G29" s="43"/>
      <c r="H29" s="43"/>
      <c r="I29" s="43"/>
      <c r="J29" s="44"/>
      <c r="K29" s="44"/>
      <c r="L29" s="46"/>
      <c r="M29" s="43"/>
      <c r="N29" s="43"/>
      <c r="O29" s="44" t="s">
        <v>65</v>
      </c>
      <c r="P29" s="43"/>
      <c r="Q29" s="43"/>
      <c r="R29" s="43"/>
      <c r="S29" s="43"/>
      <c r="T29" s="43"/>
      <c r="U29" s="43"/>
      <c r="V29" s="43"/>
      <c r="W29" s="43"/>
      <c r="X29" s="43"/>
      <c r="Y29" s="44"/>
    </row>
    <row r="30" spans="1:25" ht="15.95" customHeight="1">
      <c r="A30" s="83" t="s">
        <v>87</v>
      </c>
      <c r="B30" s="83"/>
      <c r="C30" s="83"/>
      <c r="D30" s="83"/>
      <c r="E30" s="83"/>
      <c r="F30" s="81" t="s">
        <v>101</v>
      </c>
      <c r="G30" s="81"/>
      <c r="H30" s="81" t="s">
        <v>191</v>
      </c>
      <c r="I30" s="81"/>
      <c r="J30" s="82"/>
      <c r="K30" s="82"/>
      <c r="L30" s="82"/>
      <c r="M30" s="82"/>
      <c r="N30" s="82"/>
      <c r="O30" s="82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ht="15.95" customHeight="1">
      <c r="A31" s="83"/>
      <c r="B31" s="83"/>
      <c r="C31" s="83"/>
      <c r="D31" s="83"/>
      <c r="E31" s="83"/>
      <c r="F31" s="25" t="s">
        <v>226</v>
      </c>
      <c r="G31" s="25" t="s">
        <v>232</v>
      </c>
      <c r="H31" s="25" t="s">
        <v>226</v>
      </c>
      <c r="I31" s="25" t="s">
        <v>232</v>
      </c>
      <c r="J31" s="25" t="s">
        <v>226</v>
      </c>
      <c r="K31" s="25" t="s">
        <v>232</v>
      </c>
      <c r="L31" s="25" t="s">
        <v>226</v>
      </c>
      <c r="M31" s="25" t="s">
        <v>232</v>
      </c>
      <c r="N31" s="25" t="s">
        <v>226</v>
      </c>
      <c r="O31" s="25" t="s">
        <v>232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 ht="15.95" customHeight="1">
      <c r="A32" s="87" t="s">
        <v>107</v>
      </c>
      <c r="B32" s="11" t="s">
        <v>72</v>
      </c>
      <c r="C32" s="14"/>
      <c r="D32" s="14"/>
      <c r="E32" s="41" t="s">
        <v>63</v>
      </c>
      <c r="F32" s="26">
        <v>3714</v>
      </c>
      <c r="G32" s="26">
        <v>3570</v>
      </c>
      <c r="H32" s="26">
        <v>14</v>
      </c>
      <c r="I32" s="26">
        <v>186</v>
      </c>
      <c r="J32" s="26"/>
      <c r="K32" s="26"/>
      <c r="L32" s="26"/>
      <c r="M32" s="26"/>
      <c r="N32" s="26"/>
      <c r="O32" s="26"/>
      <c r="P32" s="48"/>
      <c r="Q32" s="48"/>
      <c r="R32" s="48"/>
      <c r="S32" s="48"/>
      <c r="T32" s="49"/>
      <c r="U32" s="49"/>
      <c r="V32" s="48"/>
      <c r="W32" s="48"/>
      <c r="X32" s="49"/>
      <c r="Y32" s="49"/>
    </row>
    <row r="33" spans="1:25" ht="15.95" customHeight="1">
      <c r="A33" s="89"/>
      <c r="B33" s="12"/>
      <c r="C33" s="11" t="s">
        <v>89</v>
      </c>
      <c r="D33" s="14"/>
      <c r="E33" s="41"/>
      <c r="F33" s="26">
        <v>3255</v>
      </c>
      <c r="G33" s="26">
        <v>3350</v>
      </c>
      <c r="H33" s="26">
        <v>0</v>
      </c>
      <c r="I33" s="26">
        <v>0</v>
      </c>
      <c r="J33" s="26"/>
      <c r="K33" s="26"/>
      <c r="L33" s="26"/>
      <c r="M33" s="26"/>
      <c r="N33" s="26"/>
      <c r="O33" s="26"/>
      <c r="P33" s="48"/>
      <c r="Q33" s="48"/>
      <c r="R33" s="48"/>
      <c r="S33" s="48"/>
      <c r="T33" s="49"/>
      <c r="U33" s="49"/>
      <c r="V33" s="48"/>
      <c r="W33" s="48"/>
      <c r="X33" s="49"/>
      <c r="Y33" s="49"/>
    </row>
    <row r="34" spans="1:25" ht="15.95" customHeight="1">
      <c r="A34" s="89"/>
      <c r="B34" s="12"/>
      <c r="C34" s="13"/>
      <c r="D34" s="14" t="s">
        <v>64</v>
      </c>
      <c r="E34" s="41"/>
      <c r="F34" s="26">
        <v>3255</v>
      </c>
      <c r="G34" s="26">
        <v>3350</v>
      </c>
      <c r="H34" s="26">
        <v>0</v>
      </c>
      <c r="I34" s="26">
        <v>0</v>
      </c>
      <c r="J34" s="26"/>
      <c r="K34" s="26"/>
      <c r="L34" s="26"/>
      <c r="M34" s="26"/>
      <c r="N34" s="26"/>
      <c r="O34" s="26"/>
      <c r="P34" s="48"/>
      <c r="Q34" s="48"/>
      <c r="R34" s="48"/>
      <c r="S34" s="48"/>
      <c r="T34" s="49"/>
      <c r="U34" s="49"/>
      <c r="V34" s="48"/>
      <c r="W34" s="48"/>
      <c r="X34" s="49"/>
      <c r="Y34" s="49"/>
    </row>
    <row r="35" spans="1:25" ht="15.95" customHeight="1">
      <c r="A35" s="89"/>
      <c r="B35" s="13"/>
      <c r="C35" s="38" t="s">
        <v>90</v>
      </c>
      <c r="D35" s="14"/>
      <c r="E35" s="41"/>
      <c r="F35" s="26">
        <v>459</v>
      </c>
      <c r="G35" s="26">
        <v>220</v>
      </c>
      <c r="H35" s="26">
        <v>14</v>
      </c>
      <c r="I35" s="26">
        <v>186</v>
      </c>
      <c r="J35" s="42"/>
      <c r="K35" s="42"/>
      <c r="L35" s="26"/>
      <c r="M35" s="26"/>
      <c r="N35" s="26"/>
      <c r="O35" s="26"/>
      <c r="P35" s="48"/>
      <c r="Q35" s="48"/>
      <c r="R35" s="48"/>
      <c r="S35" s="48"/>
      <c r="T35" s="49"/>
      <c r="U35" s="49"/>
      <c r="V35" s="48"/>
      <c r="W35" s="48"/>
      <c r="X35" s="49"/>
      <c r="Y35" s="49"/>
    </row>
    <row r="36" spans="1:25" ht="15.95" customHeight="1">
      <c r="A36" s="89"/>
      <c r="B36" s="11" t="s">
        <v>76</v>
      </c>
      <c r="C36" s="14"/>
      <c r="D36" s="14"/>
      <c r="E36" s="41" t="s">
        <v>66</v>
      </c>
      <c r="F36" s="26">
        <v>1989</v>
      </c>
      <c r="G36" s="26">
        <v>2188</v>
      </c>
      <c r="H36" s="26">
        <v>2</v>
      </c>
      <c r="I36" s="26">
        <v>4</v>
      </c>
      <c r="J36" s="26"/>
      <c r="K36" s="26"/>
      <c r="L36" s="26"/>
      <c r="M36" s="26"/>
      <c r="N36" s="26"/>
      <c r="O36" s="26"/>
      <c r="P36" s="48"/>
      <c r="Q36" s="48"/>
      <c r="R36" s="48"/>
      <c r="S36" s="48"/>
      <c r="T36" s="48"/>
      <c r="U36" s="48"/>
      <c r="V36" s="48"/>
      <c r="W36" s="48"/>
      <c r="X36" s="49"/>
      <c r="Y36" s="49"/>
    </row>
    <row r="37" spans="1:25" ht="15.95" customHeight="1">
      <c r="A37" s="89"/>
      <c r="B37" s="12"/>
      <c r="C37" s="14" t="s">
        <v>91</v>
      </c>
      <c r="D37" s="14"/>
      <c r="E37" s="41"/>
      <c r="F37" s="26">
        <v>1796</v>
      </c>
      <c r="G37" s="26">
        <v>1791</v>
      </c>
      <c r="H37" s="26">
        <v>0</v>
      </c>
      <c r="I37" s="26">
        <v>0</v>
      </c>
      <c r="J37" s="26"/>
      <c r="K37" s="26"/>
      <c r="L37" s="26"/>
      <c r="M37" s="26"/>
      <c r="N37" s="26"/>
      <c r="O37" s="26"/>
      <c r="P37" s="48"/>
      <c r="Q37" s="48"/>
      <c r="R37" s="48"/>
      <c r="S37" s="48"/>
      <c r="T37" s="48"/>
      <c r="U37" s="48"/>
      <c r="V37" s="48"/>
      <c r="W37" s="48"/>
      <c r="X37" s="49"/>
      <c r="Y37" s="49"/>
    </row>
    <row r="38" spans="1:25" ht="15.95" customHeight="1">
      <c r="A38" s="89"/>
      <c r="B38" s="13"/>
      <c r="C38" s="14" t="s">
        <v>93</v>
      </c>
      <c r="D38" s="14"/>
      <c r="E38" s="41"/>
      <c r="F38" s="26">
        <v>193</v>
      </c>
      <c r="G38" s="26">
        <v>397</v>
      </c>
      <c r="H38" s="26">
        <v>2</v>
      </c>
      <c r="I38" s="26">
        <v>4</v>
      </c>
      <c r="J38" s="26"/>
      <c r="K38" s="42"/>
      <c r="L38" s="26"/>
      <c r="M38" s="26"/>
      <c r="N38" s="26"/>
      <c r="O38" s="26"/>
      <c r="P38" s="48"/>
      <c r="Q38" s="48"/>
      <c r="R38" s="49"/>
      <c r="S38" s="49"/>
      <c r="T38" s="48"/>
      <c r="U38" s="48"/>
      <c r="V38" s="48"/>
      <c r="W38" s="48"/>
      <c r="X38" s="49"/>
      <c r="Y38" s="49"/>
    </row>
    <row r="39" spans="1:25" ht="15.95" customHeight="1">
      <c r="A39" s="89"/>
      <c r="B39" s="15" t="s">
        <v>17</v>
      </c>
      <c r="C39" s="15"/>
      <c r="D39" s="15"/>
      <c r="E39" s="41" t="s">
        <v>129</v>
      </c>
      <c r="F39" s="26">
        <f t="shared" ref="F39:O39" si="4">F32-F36</f>
        <v>1725</v>
      </c>
      <c r="G39" s="26">
        <f t="shared" si="4"/>
        <v>1382</v>
      </c>
      <c r="H39" s="26">
        <f t="shared" si="4"/>
        <v>12</v>
      </c>
      <c r="I39" s="26">
        <f t="shared" si="4"/>
        <v>182</v>
      </c>
      <c r="J39" s="26">
        <f t="shared" si="4"/>
        <v>0</v>
      </c>
      <c r="K39" s="26">
        <f t="shared" si="4"/>
        <v>0</v>
      </c>
      <c r="L39" s="26">
        <f t="shared" si="4"/>
        <v>0</v>
      </c>
      <c r="M39" s="26">
        <f t="shared" si="4"/>
        <v>0</v>
      </c>
      <c r="N39" s="26">
        <f t="shared" si="4"/>
        <v>0</v>
      </c>
      <c r="O39" s="26">
        <f t="shared" si="4"/>
        <v>0</v>
      </c>
      <c r="P39" s="48"/>
      <c r="Q39" s="48"/>
      <c r="R39" s="48"/>
      <c r="S39" s="48"/>
      <c r="T39" s="48"/>
      <c r="U39" s="48"/>
      <c r="V39" s="48"/>
      <c r="W39" s="48"/>
      <c r="X39" s="49"/>
      <c r="Y39" s="49"/>
    </row>
    <row r="40" spans="1:25" ht="15.95" customHeight="1">
      <c r="A40" s="87" t="s">
        <v>108</v>
      </c>
      <c r="B40" s="11" t="s">
        <v>94</v>
      </c>
      <c r="C40" s="14"/>
      <c r="D40" s="14"/>
      <c r="E40" s="41" t="s">
        <v>68</v>
      </c>
      <c r="F40" s="26">
        <v>1312</v>
      </c>
      <c r="G40" s="26">
        <v>3628</v>
      </c>
      <c r="H40" s="26">
        <v>16</v>
      </c>
      <c r="I40" s="26">
        <v>15</v>
      </c>
      <c r="J40" s="26"/>
      <c r="K40" s="26"/>
      <c r="L40" s="26"/>
      <c r="M40" s="26"/>
      <c r="N40" s="26"/>
      <c r="O40" s="26"/>
      <c r="P40" s="48"/>
      <c r="Q40" s="48"/>
      <c r="R40" s="48"/>
      <c r="S40" s="48"/>
      <c r="T40" s="49"/>
      <c r="U40" s="49"/>
      <c r="V40" s="49"/>
      <c r="W40" s="49"/>
      <c r="X40" s="48"/>
      <c r="Y40" s="48"/>
    </row>
    <row r="41" spans="1:25" ht="15.95" customHeight="1">
      <c r="A41" s="88"/>
      <c r="B41" s="13"/>
      <c r="C41" s="14" t="s">
        <v>96</v>
      </c>
      <c r="D41" s="14"/>
      <c r="E41" s="41"/>
      <c r="F41" s="42">
        <v>1162</v>
      </c>
      <c r="G41" s="42">
        <v>3272</v>
      </c>
      <c r="H41" s="42">
        <v>16</v>
      </c>
      <c r="I41" s="42">
        <v>15</v>
      </c>
      <c r="J41" s="26"/>
      <c r="K41" s="26"/>
      <c r="L41" s="26"/>
      <c r="M41" s="26"/>
      <c r="N41" s="26"/>
      <c r="O41" s="26"/>
      <c r="P41" s="49"/>
      <c r="Q41" s="49"/>
      <c r="R41" s="49"/>
      <c r="S41" s="49"/>
      <c r="T41" s="49"/>
      <c r="U41" s="49"/>
      <c r="V41" s="49"/>
      <c r="W41" s="49"/>
      <c r="X41" s="48"/>
      <c r="Y41" s="48"/>
    </row>
    <row r="42" spans="1:25" ht="15.95" customHeight="1">
      <c r="A42" s="88"/>
      <c r="B42" s="11" t="s">
        <v>81</v>
      </c>
      <c r="C42" s="14"/>
      <c r="D42" s="14"/>
      <c r="E42" s="41" t="s">
        <v>33</v>
      </c>
      <c r="F42" s="26">
        <v>2719</v>
      </c>
      <c r="G42" s="26">
        <v>5108</v>
      </c>
      <c r="H42" s="26">
        <v>28</v>
      </c>
      <c r="I42" s="26">
        <v>197</v>
      </c>
      <c r="J42" s="26"/>
      <c r="K42" s="26"/>
      <c r="L42" s="26"/>
      <c r="M42" s="26"/>
      <c r="N42" s="26"/>
      <c r="O42" s="26"/>
      <c r="P42" s="48"/>
      <c r="Q42" s="48"/>
      <c r="R42" s="48"/>
      <c r="S42" s="48"/>
      <c r="T42" s="49"/>
      <c r="U42" s="49"/>
      <c r="V42" s="48"/>
      <c r="W42" s="48"/>
      <c r="X42" s="48"/>
      <c r="Y42" s="48"/>
    </row>
    <row r="43" spans="1:25" ht="15.95" customHeight="1">
      <c r="A43" s="88"/>
      <c r="B43" s="13"/>
      <c r="C43" s="14" t="s">
        <v>97</v>
      </c>
      <c r="D43" s="14"/>
      <c r="E43" s="41"/>
      <c r="F43" s="26">
        <v>2008</v>
      </c>
      <c r="G43" s="26">
        <v>2316</v>
      </c>
      <c r="H43" s="26">
        <v>11</v>
      </c>
      <c r="I43" s="26">
        <v>182</v>
      </c>
      <c r="J43" s="42"/>
      <c r="K43" s="42"/>
      <c r="L43" s="26"/>
      <c r="M43" s="26"/>
      <c r="N43" s="26"/>
      <c r="O43" s="26"/>
      <c r="P43" s="48"/>
      <c r="Q43" s="48"/>
      <c r="R43" s="49"/>
      <c r="S43" s="48"/>
      <c r="T43" s="49"/>
      <c r="U43" s="49"/>
      <c r="V43" s="48"/>
      <c r="W43" s="48"/>
      <c r="X43" s="49"/>
      <c r="Y43" s="49"/>
    </row>
    <row r="44" spans="1:25" ht="15.95" customHeight="1">
      <c r="A44" s="88"/>
      <c r="B44" s="14" t="s">
        <v>17</v>
      </c>
      <c r="C44" s="14"/>
      <c r="D44" s="14"/>
      <c r="E44" s="41" t="s">
        <v>130</v>
      </c>
      <c r="F44" s="42">
        <f t="shared" ref="F44:O44" si="5">F40-F42</f>
        <v>-1407</v>
      </c>
      <c r="G44" s="42">
        <f t="shared" si="5"/>
        <v>-1480</v>
      </c>
      <c r="H44" s="42">
        <f t="shared" si="5"/>
        <v>-12</v>
      </c>
      <c r="I44" s="42">
        <f t="shared" si="5"/>
        <v>-182</v>
      </c>
      <c r="J44" s="42">
        <f t="shared" si="5"/>
        <v>0</v>
      </c>
      <c r="K44" s="42">
        <f t="shared" si="5"/>
        <v>0</v>
      </c>
      <c r="L44" s="42">
        <f t="shared" si="5"/>
        <v>0</v>
      </c>
      <c r="M44" s="42">
        <f t="shared" si="5"/>
        <v>0</v>
      </c>
      <c r="N44" s="42">
        <f t="shared" si="5"/>
        <v>0</v>
      </c>
      <c r="O44" s="42">
        <f t="shared" si="5"/>
        <v>0</v>
      </c>
      <c r="P44" s="49"/>
      <c r="Q44" s="49"/>
      <c r="R44" s="48"/>
      <c r="S44" s="48"/>
      <c r="T44" s="49"/>
      <c r="U44" s="49"/>
      <c r="V44" s="48"/>
      <c r="W44" s="48"/>
      <c r="X44" s="48"/>
      <c r="Y44" s="48"/>
    </row>
    <row r="45" spans="1:25" ht="15.95" customHeight="1">
      <c r="A45" s="87" t="s">
        <v>3</v>
      </c>
      <c r="B45" s="15" t="s">
        <v>98</v>
      </c>
      <c r="C45" s="15"/>
      <c r="D45" s="15"/>
      <c r="E45" s="41" t="s">
        <v>131</v>
      </c>
      <c r="F45" s="26">
        <f t="shared" ref="F45:O45" si="6">F39+F44</f>
        <v>318</v>
      </c>
      <c r="G45" s="26">
        <f t="shared" si="6"/>
        <v>-98</v>
      </c>
      <c r="H45" s="26">
        <f t="shared" si="6"/>
        <v>0</v>
      </c>
      <c r="I45" s="26">
        <f t="shared" si="6"/>
        <v>0</v>
      </c>
      <c r="J45" s="26">
        <f t="shared" si="6"/>
        <v>0</v>
      </c>
      <c r="K45" s="26">
        <f t="shared" si="6"/>
        <v>0</v>
      </c>
      <c r="L45" s="26">
        <f t="shared" si="6"/>
        <v>0</v>
      </c>
      <c r="M45" s="26">
        <f t="shared" si="6"/>
        <v>0</v>
      </c>
      <c r="N45" s="26">
        <f t="shared" si="6"/>
        <v>0</v>
      </c>
      <c r="O45" s="26">
        <f t="shared" si="6"/>
        <v>0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ht="15.95" customHeight="1">
      <c r="A46" s="88"/>
      <c r="B46" s="14" t="s">
        <v>99</v>
      </c>
      <c r="C46" s="14"/>
      <c r="D46" s="14"/>
      <c r="E46" s="14"/>
      <c r="F46" s="42">
        <v>202</v>
      </c>
      <c r="G46" s="42">
        <v>0</v>
      </c>
      <c r="H46" s="42">
        <v>0</v>
      </c>
      <c r="I46" s="42">
        <v>0</v>
      </c>
      <c r="J46" s="42"/>
      <c r="K46" s="42"/>
      <c r="L46" s="26"/>
      <c r="M46" s="26"/>
      <c r="N46" s="42"/>
      <c r="O46" s="42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15.95" customHeight="1">
      <c r="A47" s="88"/>
      <c r="B47" s="14" t="s">
        <v>100</v>
      </c>
      <c r="C47" s="14"/>
      <c r="D47" s="14"/>
      <c r="E47" s="14"/>
      <c r="F47" s="26">
        <v>325</v>
      </c>
      <c r="G47" s="26">
        <v>209</v>
      </c>
      <c r="H47" s="26">
        <v>0</v>
      </c>
      <c r="I47" s="26">
        <v>0</v>
      </c>
      <c r="J47" s="26"/>
      <c r="K47" s="26"/>
      <c r="L47" s="26"/>
      <c r="M47" s="26"/>
      <c r="N47" s="26"/>
      <c r="O47" s="26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ht="15.95" customHeight="1">
      <c r="A48" s="88"/>
      <c r="B48" s="14" t="s">
        <v>103</v>
      </c>
      <c r="C48" s="14"/>
      <c r="D48" s="14"/>
      <c r="E48" s="14"/>
      <c r="F48" s="26">
        <v>61</v>
      </c>
      <c r="G48" s="26">
        <v>14</v>
      </c>
      <c r="H48" s="26">
        <v>0</v>
      </c>
      <c r="I48" s="26">
        <v>0</v>
      </c>
      <c r="J48" s="26"/>
      <c r="K48" s="26"/>
      <c r="L48" s="26"/>
      <c r="M48" s="26"/>
      <c r="N48" s="26"/>
      <c r="O48" s="26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15" ht="15.95" customHeight="1">
      <c r="A49" s="1" t="s">
        <v>132</v>
      </c>
      <c r="O49" s="9"/>
    </row>
    <row r="50" spans="1:15" ht="15.95" customHeight="1">
      <c r="O50" s="31"/>
    </row>
  </sheetData>
  <mergeCells count="28">
    <mergeCell ref="N25:N26"/>
    <mergeCell ref="O25:O26"/>
    <mergeCell ref="A30:E31"/>
    <mergeCell ref="A40:A44"/>
    <mergeCell ref="A45:A48"/>
    <mergeCell ref="A19:A27"/>
    <mergeCell ref="A32:A39"/>
    <mergeCell ref="I25:I26"/>
    <mergeCell ref="J25:J26"/>
    <mergeCell ref="K25:K26"/>
    <mergeCell ref="L25:L26"/>
    <mergeCell ref="M25:M26"/>
    <mergeCell ref="A6:E7"/>
    <mergeCell ref="E25:E26"/>
    <mergeCell ref="F25:F26"/>
    <mergeCell ref="G25:G26"/>
    <mergeCell ref="H25:H26"/>
    <mergeCell ref="A8:A18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6:O6"/>
  </mergeCells>
  <phoneticPr fontId="14"/>
  <printOptions horizontalCentered="1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SheetLayoutView="100" workbookViewId="0">
      <selection activeCell="F17" sqref="F17"/>
    </sheetView>
  </sheetViews>
  <sheetFormatPr defaultColWidth="9" defaultRowHeight="15"/>
  <cols>
    <col min="1" max="2" width="3.5703125" style="1" customWidth="1"/>
    <col min="3" max="3" width="21.42578125" style="1" customWidth="1"/>
    <col min="4" max="4" width="20" style="1" customWidth="1"/>
    <col min="5" max="14" width="12.5703125" style="1" customWidth="1"/>
    <col min="15" max="15" width="9" style="1" customWidth="1"/>
    <col min="16" max="16384" width="9" style="1"/>
  </cols>
  <sheetData>
    <row r="1" spans="1:14" ht="33.950000000000003" customHeight="1">
      <c r="A1" s="52" t="s">
        <v>4</v>
      </c>
      <c r="B1" s="52"/>
      <c r="C1" s="68" t="s">
        <v>241</v>
      </c>
      <c r="D1" s="70"/>
    </row>
    <row r="3" spans="1:14" ht="15" customHeight="1">
      <c r="A3" s="35" t="s">
        <v>51</v>
      </c>
      <c r="B3" s="35"/>
      <c r="C3" s="35"/>
      <c r="D3" s="35"/>
      <c r="E3" s="35"/>
      <c r="F3" s="35"/>
      <c r="I3" s="35"/>
      <c r="J3" s="35"/>
    </row>
    <row r="4" spans="1:14" ht="15" customHeight="1">
      <c r="A4" s="35"/>
      <c r="B4" s="35"/>
      <c r="C4" s="35"/>
      <c r="D4" s="35"/>
      <c r="E4" s="35"/>
      <c r="F4" s="35"/>
      <c r="I4" s="35"/>
      <c r="J4" s="35"/>
    </row>
    <row r="5" spans="1:14" ht="15" customHeight="1">
      <c r="A5" s="64"/>
      <c r="B5" s="64" t="s">
        <v>233</v>
      </c>
      <c r="C5" s="64"/>
      <c r="D5" s="64"/>
      <c r="H5" s="45"/>
      <c r="L5" s="45"/>
      <c r="N5" s="45" t="s">
        <v>169</v>
      </c>
    </row>
    <row r="6" spans="1:14" ht="15" customHeight="1">
      <c r="A6" s="65"/>
      <c r="B6" s="67"/>
      <c r="C6" s="67"/>
      <c r="D6" s="71"/>
      <c r="E6" s="90" t="s">
        <v>236</v>
      </c>
      <c r="F6" s="90"/>
      <c r="G6" s="91" t="s">
        <v>237</v>
      </c>
      <c r="H6" s="92"/>
      <c r="I6" s="93" t="s">
        <v>238</v>
      </c>
      <c r="J6" s="94"/>
      <c r="K6" s="90"/>
      <c r="L6" s="90"/>
      <c r="M6" s="90"/>
      <c r="N6" s="90"/>
    </row>
    <row r="7" spans="1:14" ht="15" customHeight="1">
      <c r="A7" s="7"/>
      <c r="B7" s="10"/>
      <c r="C7" s="10"/>
      <c r="D7" s="20"/>
      <c r="E7" s="58" t="s">
        <v>226</v>
      </c>
      <c r="F7" s="58" t="s">
        <v>232</v>
      </c>
      <c r="G7" s="58" t="s">
        <v>226</v>
      </c>
      <c r="H7" s="58" t="s">
        <v>232</v>
      </c>
      <c r="I7" s="58" t="s">
        <v>226</v>
      </c>
      <c r="J7" s="58" t="s">
        <v>232</v>
      </c>
      <c r="K7" s="58" t="s">
        <v>226</v>
      </c>
      <c r="L7" s="58" t="s">
        <v>232</v>
      </c>
      <c r="M7" s="58" t="s">
        <v>226</v>
      </c>
      <c r="N7" s="58" t="s">
        <v>232</v>
      </c>
    </row>
    <row r="8" spans="1:14" ht="18" customHeight="1">
      <c r="A8" s="78" t="s">
        <v>170</v>
      </c>
      <c r="B8" s="15" t="s">
        <v>165</v>
      </c>
      <c r="C8" s="69"/>
      <c r="D8" s="69"/>
      <c r="E8" s="73">
        <v>1</v>
      </c>
      <c r="F8" s="73">
        <v>1</v>
      </c>
      <c r="G8" s="73">
        <v>15</v>
      </c>
      <c r="H8" s="73">
        <v>15</v>
      </c>
      <c r="I8" s="73">
        <v>4</v>
      </c>
      <c r="J8" s="73">
        <v>4</v>
      </c>
      <c r="K8" s="73"/>
      <c r="L8" s="73"/>
      <c r="M8" s="73"/>
      <c r="N8" s="73"/>
    </row>
    <row r="9" spans="1:14" ht="18" customHeight="1">
      <c r="A9" s="78"/>
      <c r="B9" s="78" t="s">
        <v>171</v>
      </c>
      <c r="C9" s="14" t="s">
        <v>173</v>
      </c>
      <c r="D9" s="14"/>
      <c r="E9" s="73">
        <v>20</v>
      </c>
      <c r="F9" s="73">
        <v>20</v>
      </c>
      <c r="G9" s="73">
        <v>7545</v>
      </c>
      <c r="H9" s="73">
        <v>7545</v>
      </c>
      <c r="I9" s="73">
        <v>15</v>
      </c>
      <c r="J9" s="73">
        <v>15</v>
      </c>
      <c r="K9" s="73"/>
      <c r="L9" s="73"/>
      <c r="M9" s="73"/>
      <c r="N9" s="73"/>
    </row>
    <row r="10" spans="1:14" ht="18" customHeight="1">
      <c r="A10" s="78"/>
      <c r="B10" s="78"/>
      <c r="C10" s="14" t="s">
        <v>175</v>
      </c>
      <c r="D10" s="14"/>
      <c r="E10" s="73">
        <v>20</v>
      </c>
      <c r="F10" s="73">
        <v>20</v>
      </c>
      <c r="G10" s="73">
        <v>7523</v>
      </c>
      <c r="H10" s="73">
        <v>7523</v>
      </c>
      <c r="I10" s="73">
        <v>10</v>
      </c>
      <c r="J10" s="73">
        <v>10</v>
      </c>
      <c r="K10" s="73"/>
      <c r="L10" s="73"/>
      <c r="M10" s="73"/>
      <c r="N10" s="73"/>
    </row>
    <row r="11" spans="1:14" ht="18" customHeight="1">
      <c r="A11" s="78"/>
      <c r="B11" s="78"/>
      <c r="C11" s="14" t="s">
        <v>176</v>
      </c>
      <c r="D11" s="14"/>
      <c r="E11" s="73">
        <v>0</v>
      </c>
      <c r="F11" s="73">
        <v>0</v>
      </c>
      <c r="G11" s="73">
        <v>22</v>
      </c>
      <c r="H11" s="73">
        <v>22</v>
      </c>
      <c r="I11" s="73">
        <v>5</v>
      </c>
      <c r="J11" s="73">
        <v>5</v>
      </c>
      <c r="K11" s="73"/>
      <c r="L11" s="73"/>
      <c r="M11" s="73"/>
      <c r="N11" s="73"/>
    </row>
    <row r="12" spans="1:14" ht="18" customHeight="1">
      <c r="A12" s="78"/>
      <c r="B12" s="78"/>
      <c r="C12" s="14" t="s">
        <v>159</v>
      </c>
      <c r="D12" s="14"/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/>
      <c r="L12" s="73"/>
      <c r="M12" s="73"/>
      <c r="N12" s="73"/>
    </row>
    <row r="13" spans="1:14" ht="18" customHeight="1">
      <c r="A13" s="78"/>
      <c r="B13" s="78"/>
      <c r="C13" s="14" t="s">
        <v>177</v>
      </c>
      <c r="D13" s="14"/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/>
      <c r="L13" s="73"/>
      <c r="M13" s="73"/>
      <c r="N13" s="73"/>
    </row>
    <row r="14" spans="1:14" ht="18" customHeight="1">
      <c r="A14" s="78"/>
      <c r="B14" s="78"/>
      <c r="C14" s="14" t="s">
        <v>178</v>
      </c>
      <c r="D14" s="14"/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/>
      <c r="L14" s="73"/>
      <c r="M14" s="73"/>
      <c r="N14" s="73"/>
    </row>
    <row r="15" spans="1:14" ht="18" customHeight="1">
      <c r="A15" s="78" t="s">
        <v>179</v>
      </c>
      <c r="B15" s="78" t="s">
        <v>181</v>
      </c>
      <c r="C15" s="14" t="s">
        <v>156</v>
      </c>
      <c r="D15" s="14"/>
      <c r="E15" s="26">
        <v>3730</v>
      </c>
      <c r="F15" s="26">
        <v>3719</v>
      </c>
      <c r="G15" s="26">
        <v>4712</v>
      </c>
      <c r="H15" s="26">
        <v>5280</v>
      </c>
      <c r="I15" s="26">
        <v>1340</v>
      </c>
      <c r="J15" s="26">
        <v>1636</v>
      </c>
      <c r="K15" s="26"/>
      <c r="L15" s="26"/>
      <c r="M15" s="26"/>
      <c r="N15" s="26"/>
    </row>
    <row r="16" spans="1:14" ht="18" customHeight="1">
      <c r="A16" s="78"/>
      <c r="B16" s="78"/>
      <c r="C16" s="14" t="s">
        <v>182</v>
      </c>
      <c r="D16" s="14"/>
      <c r="E16" s="26">
        <v>2160</v>
      </c>
      <c r="F16" s="26">
        <v>2193</v>
      </c>
      <c r="G16" s="26">
        <v>30296</v>
      </c>
      <c r="H16" s="26">
        <v>29149</v>
      </c>
      <c r="I16" s="26">
        <v>1632</v>
      </c>
      <c r="J16" s="26">
        <v>1432</v>
      </c>
      <c r="K16" s="26"/>
      <c r="L16" s="26"/>
      <c r="M16" s="26"/>
      <c r="N16" s="26"/>
    </row>
    <row r="17" spans="1:15" ht="18" customHeight="1">
      <c r="A17" s="78"/>
      <c r="B17" s="78"/>
      <c r="C17" s="14" t="s">
        <v>138</v>
      </c>
      <c r="D17" s="14"/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73">
        <v>0</v>
      </c>
      <c r="K17" s="26"/>
      <c r="L17" s="26"/>
      <c r="M17" s="26"/>
      <c r="N17" s="26"/>
    </row>
    <row r="18" spans="1:15" ht="18" customHeight="1">
      <c r="A18" s="78"/>
      <c r="B18" s="78"/>
      <c r="C18" s="14" t="s">
        <v>183</v>
      </c>
      <c r="D18" s="14"/>
      <c r="E18" s="26">
        <v>5891</v>
      </c>
      <c r="F18" s="26">
        <v>5912</v>
      </c>
      <c r="G18" s="26">
        <v>35008</v>
      </c>
      <c r="H18" s="26">
        <v>34429</v>
      </c>
      <c r="I18" s="26">
        <v>2972</v>
      </c>
      <c r="J18" s="26">
        <v>3068</v>
      </c>
      <c r="K18" s="26"/>
      <c r="L18" s="26"/>
      <c r="M18" s="26"/>
      <c r="N18" s="26"/>
    </row>
    <row r="19" spans="1:15" ht="18" customHeight="1">
      <c r="A19" s="78"/>
      <c r="B19" s="78" t="s">
        <v>184</v>
      </c>
      <c r="C19" s="14" t="s">
        <v>185</v>
      </c>
      <c r="D19" s="14"/>
      <c r="E19" s="26">
        <v>63</v>
      </c>
      <c r="F19" s="26">
        <v>22</v>
      </c>
      <c r="G19" s="26">
        <v>507</v>
      </c>
      <c r="H19" s="26">
        <v>301</v>
      </c>
      <c r="I19" s="26">
        <v>442</v>
      </c>
      <c r="J19" s="26">
        <v>558</v>
      </c>
      <c r="K19" s="26"/>
      <c r="L19" s="26"/>
      <c r="M19" s="26"/>
      <c r="N19" s="26"/>
    </row>
    <row r="20" spans="1:15" ht="18" customHeight="1">
      <c r="A20" s="78"/>
      <c r="B20" s="78"/>
      <c r="C20" s="14" t="s">
        <v>56</v>
      </c>
      <c r="D20" s="14"/>
      <c r="E20" s="26">
        <v>3370</v>
      </c>
      <c r="F20" s="26">
        <v>3415</v>
      </c>
      <c r="G20" s="26">
        <v>1399</v>
      </c>
      <c r="H20" s="26">
        <v>1787</v>
      </c>
      <c r="I20" s="26">
        <v>976</v>
      </c>
      <c r="J20" s="26">
        <v>1069</v>
      </c>
      <c r="K20" s="26"/>
      <c r="L20" s="26"/>
      <c r="M20" s="26"/>
      <c r="N20" s="26"/>
    </row>
    <row r="21" spans="1:15" ht="18" customHeight="1">
      <c r="A21" s="78"/>
      <c r="B21" s="78"/>
      <c r="C21" s="14" t="s">
        <v>186</v>
      </c>
      <c r="D21" s="14"/>
      <c r="E21" s="26">
        <v>0</v>
      </c>
      <c r="F21" s="26">
        <v>0</v>
      </c>
      <c r="G21" s="26">
        <v>19565</v>
      </c>
      <c r="H21" s="26">
        <v>18748</v>
      </c>
      <c r="I21" s="26">
        <v>0</v>
      </c>
      <c r="J21" s="73">
        <v>0</v>
      </c>
      <c r="K21" s="26"/>
      <c r="L21" s="26"/>
      <c r="M21" s="26"/>
      <c r="N21" s="26"/>
    </row>
    <row r="22" spans="1:15" ht="18" customHeight="1">
      <c r="A22" s="78"/>
      <c r="B22" s="78"/>
      <c r="C22" s="15" t="s">
        <v>188</v>
      </c>
      <c r="D22" s="15"/>
      <c r="E22" s="26">
        <v>3432</v>
      </c>
      <c r="F22" s="26">
        <v>3437</v>
      </c>
      <c r="G22" s="26">
        <v>21471</v>
      </c>
      <c r="H22" s="26">
        <v>20836</v>
      </c>
      <c r="I22" s="26">
        <v>1418</v>
      </c>
      <c r="J22" s="26">
        <v>1627</v>
      </c>
      <c r="K22" s="26"/>
      <c r="L22" s="26"/>
      <c r="M22" s="26"/>
      <c r="N22" s="26"/>
    </row>
    <row r="23" spans="1:15" ht="18" customHeight="1">
      <c r="A23" s="78"/>
      <c r="B23" s="78" t="s">
        <v>60</v>
      </c>
      <c r="C23" s="14" t="s">
        <v>189</v>
      </c>
      <c r="D23" s="14"/>
      <c r="E23" s="26">
        <v>20</v>
      </c>
      <c r="F23" s="26">
        <v>20</v>
      </c>
      <c r="G23" s="26">
        <v>7545</v>
      </c>
      <c r="H23" s="26">
        <v>7545</v>
      </c>
      <c r="I23" s="26">
        <v>15</v>
      </c>
      <c r="J23" s="26">
        <v>15</v>
      </c>
      <c r="K23" s="26"/>
      <c r="L23" s="26"/>
      <c r="M23" s="26"/>
      <c r="N23" s="26"/>
    </row>
    <row r="24" spans="1:15" ht="18" customHeight="1">
      <c r="A24" s="78"/>
      <c r="B24" s="78"/>
      <c r="C24" s="14" t="s">
        <v>141</v>
      </c>
      <c r="D24" s="14"/>
      <c r="E24" s="26">
        <v>0</v>
      </c>
      <c r="F24" s="26">
        <v>0</v>
      </c>
      <c r="G24" s="26">
        <v>5992</v>
      </c>
      <c r="H24" s="26">
        <v>6048</v>
      </c>
      <c r="I24" s="26">
        <v>1539</v>
      </c>
      <c r="J24" s="26">
        <v>1426</v>
      </c>
      <c r="K24" s="26"/>
      <c r="L24" s="26"/>
      <c r="M24" s="26"/>
      <c r="N24" s="26"/>
    </row>
    <row r="25" spans="1:15" ht="18" customHeight="1">
      <c r="A25" s="78"/>
      <c r="B25" s="78"/>
      <c r="C25" s="14" t="s">
        <v>190</v>
      </c>
      <c r="D25" s="14"/>
      <c r="E25" s="26">
        <v>2438</v>
      </c>
      <c r="F25" s="26">
        <v>2455</v>
      </c>
      <c r="G25" s="26">
        <v>0</v>
      </c>
      <c r="H25" s="26">
        <v>0</v>
      </c>
      <c r="I25" s="26">
        <v>0</v>
      </c>
      <c r="J25" s="73">
        <v>0</v>
      </c>
      <c r="K25" s="26"/>
      <c r="L25" s="26"/>
      <c r="M25" s="26"/>
      <c r="N25" s="26"/>
    </row>
    <row r="26" spans="1:15" ht="18" customHeight="1">
      <c r="A26" s="78"/>
      <c r="B26" s="78"/>
      <c r="C26" s="14" t="s">
        <v>192</v>
      </c>
      <c r="D26" s="14"/>
      <c r="E26" s="26">
        <v>2458</v>
      </c>
      <c r="F26" s="26">
        <v>2475</v>
      </c>
      <c r="G26" s="26">
        <v>13537</v>
      </c>
      <c r="H26" s="26">
        <v>13593</v>
      </c>
      <c r="I26" s="26">
        <v>1554</v>
      </c>
      <c r="J26" s="26">
        <v>1441</v>
      </c>
      <c r="K26" s="26"/>
      <c r="L26" s="26"/>
      <c r="M26" s="26"/>
      <c r="N26" s="26"/>
    </row>
    <row r="27" spans="1:15" ht="18" customHeight="1">
      <c r="A27" s="78"/>
      <c r="B27" s="14" t="s">
        <v>193</v>
      </c>
      <c r="C27" s="14"/>
      <c r="D27" s="14"/>
      <c r="E27" s="26">
        <v>5891</v>
      </c>
      <c r="F27" s="26">
        <v>5912</v>
      </c>
      <c r="G27" s="26">
        <v>35008</v>
      </c>
      <c r="H27" s="26">
        <v>34429</v>
      </c>
      <c r="I27" s="26">
        <v>2972</v>
      </c>
      <c r="J27" s="26">
        <v>3068</v>
      </c>
      <c r="K27" s="26"/>
      <c r="L27" s="26"/>
      <c r="M27" s="26"/>
      <c r="N27" s="26"/>
    </row>
    <row r="28" spans="1:15" ht="18" customHeight="1">
      <c r="A28" s="78" t="s">
        <v>95</v>
      </c>
      <c r="B28" s="78" t="s">
        <v>194</v>
      </c>
      <c r="C28" s="14" t="s">
        <v>195</v>
      </c>
      <c r="D28" s="72" t="s">
        <v>63</v>
      </c>
      <c r="E28" s="26">
        <v>2891</v>
      </c>
      <c r="F28" s="26">
        <v>1479</v>
      </c>
      <c r="G28" s="26">
        <v>1748</v>
      </c>
      <c r="H28" s="26">
        <v>2372</v>
      </c>
      <c r="I28" s="26">
        <v>2426</v>
      </c>
      <c r="J28" s="26">
        <v>2269</v>
      </c>
      <c r="K28" s="26"/>
      <c r="L28" s="26"/>
      <c r="M28" s="26"/>
      <c r="N28" s="26"/>
    </row>
    <row r="29" spans="1:15" ht="18" customHeight="1">
      <c r="A29" s="78"/>
      <c r="B29" s="78"/>
      <c r="C29" s="14" t="s">
        <v>187</v>
      </c>
      <c r="D29" s="72" t="s">
        <v>66</v>
      </c>
      <c r="E29" s="26">
        <v>2872</v>
      </c>
      <c r="F29" s="26">
        <v>1471</v>
      </c>
      <c r="G29" s="26">
        <v>828</v>
      </c>
      <c r="H29" s="26">
        <v>1684</v>
      </c>
      <c r="I29" s="26">
        <v>2327</v>
      </c>
      <c r="J29" s="26">
        <v>2201</v>
      </c>
      <c r="K29" s="26"/>
      <c r="L29" s="26"/>
      <c r="M29" s="26"/>
      <c r="N29" s="26"/>
    </row>
    <row r="30" spans="1:15" ht="18" customHeight="1">
      <c r="A30" s="78"/>
      <c r="B30" s="78"/>
      <c r="C30" s="14" t="s">
        <v>196</v>
      </c>
      <c r="D30" s="72" t="s">
        <v>67</v>
      </c>
      <c r="E30" s="26">
        <v>31</v>
      </c>
      <c r="F30" s="26">
        <v>32</v>
      </c>
      <c r="G30" s="26">
        <v>259</v>
      </c>
      <c r="H30" s="26">
        <v>230</v>
      </c>
      <c r="I30" s="26">
        <v>51</v>
      </c>
      <c r="J30" s="26">
        <v>53</v>
      </c>
      <c r="K30" s="26"/>
      <c r="L30" s="26"/>
      <c r="M30" s="26"/>
      <c r="N30" s="26"/>
    </row>
    <row r="31" spans="1:15" ht="18" customHeight="1">
      <c r="A31" s="78"/>
      <c r="B31" s="78"/>
      <c r="C31" s="15" t="s">
        <v>197</v>
      </c>
      <c r="D31" s="72" t="s">
        <v>174</v>
      </c>
      <c r="E31" s="26">
        <f>E28-E29-E30</f>
        <v>-12</v>
      </c>
      <c r="F31" s="26">
        <f>F28-F29-F30</f>
        <v>-24</v>
      </c>
      <c r="G31" s="26">
        <f>G28-G29-G30</f>
        <v>661</v>
      </c>
      <c r="H31" s="26">
        <v>458</v>
      </c>
      <c r="I31" s="26">
        <f t="shared" ref="I31:N31" si="0">I28-I29-I30</f>
        <v>48</v>
      </c>
      <c r="J31" s="26">
        <f t="shared" si="0"/>
        <v>15</v>
      </c>
      <c r="K31" s="26">
        <f t="shared" si="0"/>
        <v>0</v>
      </c>
      <c r="L31" s="26">
        <f t="shared" si="0"/>
        <v>0</v>
      </c>
      <c r="M31" s="26">
        <f t="shared" si="0"/>
        <v>0</v>
      </c>
      <c r="N31" s="26">
        <f t="shared" si="0"/>
        <v>0</v>
      </c>
      <c r="O31" s="74"/>
    </row>
    <row r="32" spans="1:15" ht="18" customHeight="1">
      <c r="A32" s="78"/>
      <c r="B32" s="78"/>
      <c r="C32" s="14" t="s">
        <v>83</v>
      </c>
      <c r="D32" s="72" t="s">
        <v>33</v>
      </c>
      <c r="E32" s="26">
        <v>28</v>
      </c>
      <c r="F32" s="26">
        <v>29</v>
      </c>
      <c r="G32" s="26">
        <v>105</v>
      </c>
      <c r="H32" s="26">
        <v>210</v>
      </c>
      <c r="I32" s="26">
        <v>68</v>
      </c>
      <c r="J32" s="26">
        <v>35</v>
      </c>
      <c r="K32" s="26"/>
      <c r="L32" s="26"/>
      <c r="M32" s="26"/>
      <c r="N32" s="26"/>
    </row>
    <row r="33" spans="1:14" ht="18" customHeight="1">
      <c r="A33" s="78"/>
      <c r="B33" s="78"/>
      <c r="C33" s="14" t="s">
        <v>172</v>
      </c>
      <c r="D33" s="72" t="s">
        <v>71</v>
      </c>
      <c r="E33" s="73">
        <v>0</v>
      </c>
      <c r="F33" s="73">
        <v>0</v>
      </c>
      <c r="G33" s="26">
        <v>5</v>
      </c>
      <c r="H33" s="26">
        <v>130</v>
      </c>
      <c r="I33" s="26">
        <v>1</v>
      </c>
      <c r="J33" s="26">
        <v>3</v>
      </c>
      <c r="K33" s="26"/>
      <c r="L33" s="26"/>
      <c r="M33" s="26"/>
      <c r="N33" s="26"/>
    </row>
    <row r="34" spans="1:14" ht="18" customHeight="1">
      <c r="A34" s="78"/>
      <c r="B34" s="78"/>
      <c r="C34" s="15" t="s">
        <v>198</v>
      </c>
      <c r="D34" s="72" t="s">
        <v>199</v>
      </c>
      <c r="E34" s="26">
        <f>E31+E32-E33</f>
        <v>16</v>
      </c>
      <c r="F34" s="26">
        <v>4</v>
      </c>
      <c r="G34" s="26">
        <f>G31+G32-G33</f>
        <v>761</v>
      </c>
      <c r="H34" s="26">
        <v>538</v>
      </c>
      <c r="I34" s="26">
        <f t="shared" ref="I34:N34" si="1">I31+I32-I33</f>
        <v>115</v>
      </c>
      <c r="J34" s="26">
        <f t="shared" si="1"/>
        <v>47</v>
      </c>
      <c r="K34" s="26">
        <f t="shared" si="1"/>
        <v>0</v>
      </c>
      <c r="L34" s="26">
        <f t="shared" si="1"/>
        <v>0</v>
      </c>
      <c r="M34" s="26">
        <f t="shared" si="1"/>
        <v>0</v>
      </c>
      <c r="N34" s="26">
        <f t="shared" si="1"/>
        <v>0</v>
      </c>
    </row>
    <row r="35" spans="1:14" ht="18" customHeight="1">
      <c r="A35" s="78"/>
      <c r="B35" s="78" t="s">
        <v>200</v>
      </c>
      <c r="C35" s="14" t="s">
        <v>201</v>
      </c>
      <c r="D35" s="72" t="s">
        <v>119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/>
      <c r="L35" s="26"/>
      <c r="M35" s="26"/>
      <c r="N35" s="26"/>
    </row>
    <row r="36" spans="1:14" ht="18" customHeight="1">
      <c r="A36" s="78"/>
      <c r="B36" s="78"/>
      <c r="C36" s="14" t="s">
        <v>203</v>
      </c>
      <c r="D36" s="72" t="s">
        <v>204</v>
      </c>
      <c r="E36" s="26">
        <v>0</v>
      </c>
      <c r="F36" s="73">
        <v>0</v>
      </c>
      <c r="G36" s="26">
        <v>0</v>
      </c>
      <c r="H36" s="26">
        <v>0</v>
      </c>
      <c r="I36" s="26">
        <v>2</v>
      </c>
      <c r="J36" s="26">
        <v>1</v>
      </c>
      <c r="K36" s="26"/>
      <c r="L36" s="26"/>
      <c r="M36" s="26"/>
      <c r="N36" s="26"/>
    </row>
    <row r="37" spans="1:14" ht="18" customHeight="1">
      <c r="A37" s="78"/>
      <c r="B37" s="78"/>
      <c r="C37" s="14" t="s">
        <v>205</v>
      </c>
      <c r="D37" s="72" t="s">
        <v>34</v>
      </c>
      <c r="E37" s="26">
        <f>E34+E35-E36</f>
        <v>16</v>
      </c>
      <c r="F37" s="26">
        <f>F34+F35-F36</f>
        <v>4</v>
      </c>
      <c r="G37" s="26">
        <f>G34+G35-G36</f>
        <v>761</v>
      </c>
      <c r="H37" s="26">
        <v>538</v>
      </c>
      <c r="I37" s="26">
        <f t="shared" ref="I37:N37" si="2">I34+I35-I36</f>
        <v>113</v>
      </c>
      <c r="J37" s="26">
        <f t="shared" si="2"/>
        <v>46</v>
      </c>
      <c r="K37" s="26">
        <f t="shared" si="2"/>
        <v>0</v>
      </c>
      <c r="L37" s="26">
        <f t="shared" si="2"/>
        <v>0</v>
      </c>
      <c r="M37" s="26">
        <f t="shared" si="2"/>
        <v>0</v>
      </c>
      <c r="N37" s="26">
        <f t="shared" si="2"/>
        <v>0</v>
      </c>
    </row>
    <row r="38" spans="1:14" ht="18" customHeight="1">
      <c r="A38" s="78"/>
      <c r="B38" s="78"/>
      <c r="C38" s="14" t="s">
        <v>122</v>
      </c>
      <c r="D38" s="72" t="s">
        <v>206</v>
      </c>
      <c r="E38" s="26">
        <v>0</v>
      </c>
      <c r="F38" s="73">
        <v>0</v>
      </c>
      <c r="G38" s="26">
        <v>0</v>
      </c>
      <c r="H38" s="26">
        <v>0</v>
      </c>
      <c r="I38" s="26"/>
      <c r="J38" s="26">
        <v>0</v>
      </c>
      <c r="K38" s="26"/>
      <c r="L38" s="26"/>
      <c r="M38" s="26"/>
      <c r="N38" s="26"/>
    </row>
    <row r="39" spans="1:14" ht="18" customHeight="1">
      <c r="A39" s="78"/>
      <c r="B39" s="78"/>
      <c r="C39" s="14" t="s">
        <v>207</v>
      </c>
      <c r="D39" s="72" t="s">
        <v>208</v>
      </c>
      <c r="E39" s="26">
        <v>0</v>
      </c>
      <c r="F39" s="73">
        <v>0</v>
      </c>
      <c r="G39" s="26">
        <v>817</v>
      </c>
      <c r="H39" s="26">
        <v>912</v>
      </c>
      <c r="I39" s="26"/>
      <c r="J39" s="26">
        <v>0</v>
      </c>
      <c r="K39" s="26"/>
      <c r="L39" s="26"/>
      <c r="M39" s="26"/>
      <c r="N39" s="26"/>
    </row>
    <row r="40" spans="1:14" ht="18" customHeight="1">
      <c r="A40" s="78"/>
      <c r="B40" s="78"/>
      <c r="C40" s="14" t="s">
        <v>209</v>
      </c>
      <c r="D40" s="72" t="s">
        <v>210</v>
      </c>
      <c r="E40" s="26">
        <v>0</v>
      </c>
      <c r="F40" s="73">
        <v>0</v>
      </c>
      <c r="G40" s="26">
        <v>0</v>
      </c>
      <c r="H40" s="26">
        <v>0</v>
      </c>
      <c r="I40" s="26"/>
      <c r="J40" s="26">
        <v>0</v>
      </c>
      <c r="K40" s="26"/>
      <c r="L40" s="26"/>
      <c r="M40" s="26"/>
      <c r="N40" s="26"/>
    </row>
    <row r="41" spans="1:14" ht="18" customHeight="1">
      <c r="A41" s="78"/>
      <c r="B41" s="78"/>
      <c r="C41" s="15" t="s">
        <v>211</v>
      </c>
      <c r="D41" s="72" t="s">
        <v>212</v>
      </c>
      <c r="E41" s="26">
        <f>E34+E35-E36-E40</f>
        <v>16</v>
      </c>
      <c r="F41" s="26">
        <f>F34+F35-F36-F40</f>
        <v>4</v>
      </c>
      <c r="G41" s="26">
        <f>G34+G35-G36-G40</f>
        <v>761</v>
      </c>
      <c r="H41" s="26">
        <v>538</v>
      </c>
      <c r="I41" s="26">
        <f t="shared" ref="I41:N41" si="3">I34+I35-I36-I40</f>
        <v>113</v>
      </c>
      <c r="J41" s="26">
        <f t="shared" si="3"/>
        <v>46</v>
      </c>
      <c r="K41" s="26">
        <f t="shared" si="3"/>
        <v>0</v>
      </c>
      <c r="L41" s="26">
        <f t="shared" si="3"/>
        <v>0</v>
      </c>
      <c r="M41" s="26">
        <f t="shared" si="3"/>
        <v>0</v>
      </c>
      <c r="N41" s="26">
        <f t="shared" si="3"/>
        <v>0</v>
      </c>
    </row>
    <row r="42" spans="1:14" ht="18" customHeight="1">
      <c r="A42" s="78"/>
      <c r="B42" s="78"/>
      <c r="C42" s="95" t="s">
        <v>214</v>
      </c>
      <c r="D42" s="95"/>
      <c r="E42" s="26">
        <f>E37+E38-E39-E40</f>
        <v>16</v>
      </c>
      <c r="F42" s="26">
        <f>F37+F38-F39-F40</f>
        <v>4</v>
      </c>
      <c r="G42" s="26">
        <f>G37+G38-G39-G40</f>
        <v>-56</v>
      </c>
      <c r="H42" s="26">
        <v>-374</v>
      </c>
      <c r="I42" s="26">
        <f t="shared" ref="I42:N42" si="4">I37+I38-I39-I40</f>
        <v>113</v>
      </c>
      <c r="J42" s="26">
        <f t="shared" si="4"/>
        <v>46</v>
      </c>
      <c r="K42" s="26">
        <f t="shared" si="4"/>
        <v>0</v>
      </c>
      <c r="L42" s="26">
        <f t="shared" si="4"/>
        <v>0</v>
      </c>
      <c r="M42" s="26">
        <f t="shared" si="4"/>
        <v>0</v>
      </c>
      <c r="N42" s="26">
        <f t="shared" si="4"/>
        <v>0</v>
      </c>
    </row>
    <row r="43" spans="1:14" ht="18" customHeight="1">
      <c r="A43" s="78"/>
      <c r="B43" s="78"/>
      <c r="C43" s="14" t="s">
        <v>215</v>
      </c>
      <c r="D43" s="72" t="s">
        <v>216</v>
      </c>
      <c r="E43" s="26">
        <v>0</v>
      </c>
      <c r="F43" s="73">
        <v>0</v>
      </c>
      <c r="G43" s="26">
        <v>0</v>
      </c>
      <c r="H43" s="26">
        <v>0</v>
      </c>
      <c r="I43" s="26"/>
      <c r="J43" s="26">
        <v>0</v>
      </c>
      <c r="K43" s="26"/>
      <c r="L43" s="26"/>
      <c r="M43" s="26"/>
      <c r="N43" s="26"/>
    </row>
    <row r="44" spans="1:14" ht="18" customHeight="1">
      <c r="A44" s="78"/>
      <c r="B44" s="78"/>
      <c r="C44" s="15" t="s">
        <v>217</v>
      </c>
      <c r="D44" s="41" t="s">
        <v>218</v>
      </c>
      <c r="E44" s="26">
        <f>E41+E43</f>
        <v>16</v>
      </c>
      <c r="F44" s="26">
        <f>F41+F43</f>
        <v>4</v>
      </c>
      <c r="G44" s="26">
        <f>G41+G43</f>
        <v>761</v>
      </c>
      <c r="H44" s="26">
        <v>538</v>
      </c>
      <c r="I44" s="26">
        <f t="shared" ref="I44:N44" si="5">I41+I43</f>
        <v>113</v>
      </c>
      <c r="J44" s="26">
        <f t="shared" si="5"/>
        <v>46</v>
      </c>
      <c r="K44" s="26">
        <f t="shared" si="5"/>
        <v>0</v>
      </c>
      <c r="L44" s="26">
        <f t="shared" si="5"/>
        <v>0</v>
      </c>
      <c r="M44" s="26">
        <f t="shared" si="5"/>
        <v>0</v>
      </c>
      <c r="N44" s="26">
        <f t="shared" si="5"/>
        <v>0</v>
      </c>
    </row>
    <row r="45" spans="1:14" ht="14.1" customHeight="1">
      <c r="A45" s="1" t="s">
        <v>219</v>
      </c>
    </row>
    <row r="46" spans="1:14" ht="14.1" customHeight="1">
      <c r="A46" s="1" t="s">
        <v>220</v>
      </c>
    </row>
    <row r="47" spans="1:14">
      <c r="A47" s="66"/>
    </row>
  </sheetData>
  <mergeCells count="15">
    <mergeCell ref="A8:A14"/>
    <mergeCell ref="A15:A27"/>
    <mergeCell ref="A28:A44"/>
    <mergeCell ref="B28:B34"/>
    <mergeCell ref="B35:B44"/>
    <mergeCell ref="C42:D42"/>
    <mergeCell ref="B9:B14"/>
    <mergeCell ref="B15:B18"/>
    <mergeCell ref="B19:B22"/>
    <mergeCell ref="B23:B26"/>
    <mergeCell ref="E6:F6"/>
    <mergeCell ref="G6:H6"/>
    <mergeCell ref="I6:J6"/>
    <mergeCell ref="K6:L6"/>
    <mergeCell ref="M6:N6"/>
  </mergeCells>
  <phoneticPr fontId="14"/>
  <pageMargins left="0.70866141732283472" right="0.23622047244094491" top="0.19685039370078741" bottom="0.23622047244094491" header="0.19685039370078741" footer="0.19685039370078741"/>
  <pageSetup paperSize="9" scale="74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dcterms:created xsi:type="dcterms:W3CDTF">2022-08-02T02:25:38Z</dcterms:created>
  <dcterms:modified xsi:type="dcterms:W3CDTF">2022-09-20T10:15:27Z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2022-08-15T01:39:12Z</vt:filetime>
  </property>
</Properties>
</file>