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4年度\03\01都道府県（エクセル）\"/>
    </mc:Choice>
  </mc:AlternateContent>
  <xr:revisionPtr revIDLastSave="0" documentId="13_ncr:1_{C40BA4DF-C0A8-418C-9478-7AB14F02029A}" xr6:coauthVersionLast="47" xr6:coauthVersionMax="47" xr10:uidLastSave="{00000000-0000-0000-0000-000000000000}"/>
  <bookViews>
    <workbookView xWindow="-120" yWindow="-120" windowWidth="29040" windowHeight="15840" tabRatio="663" xr2:uid="{00000000-000D-0000-FFFF-FFFF00000000}"/>
  </bookViews>
  <sheets>
    <sheet name="1.普通会計予算(R3-4年度)" sheetId="10" r:id="rId1"/>
    <sheet name="2.公営企業会計予算(R3-4年度)" sheetId="13" r:id="rId2"/>
    <sheet name="3.(1)普通会計決算（R元-2年度)" sheetId="11" r:id="rId3"/>
    <sheet name="3.(2)財政指標等（H28‐R2年度）" sheetId="12" r:id="rId4"/>
    <sheet name="4.公営企業会計決算（R元-2年度）" sheetId="14" r:id="rId5"/>
    <sheet name="5.三セク決算（R元-2年度）" sheetId="9" r:id="rId6"/>
  </sheets>
  <definedNames>
    <definedName name="_xlnm.Print_Area" localSheetId="0">'1.普通会計予算(R3-4年度)'!$A$1:$I$47</definedName>
    <definedName name="_xlnm.Print_Area" localSheetId="1">'2.公営企業会計予算(R3-4年度)'!$A$1:$S$49</definedName>
    <definedName name="_xlnm.Print_Area" localSheetId="2">'3.(1)普通会計決算（R元-2年度)'!$A$1:$I$47</definedName>
    <definedName name="_xlnm.Print_Area" localSheetId="3">'3.(2)財政指標等（H28‐R2年度）'!$A$1:$I$35</definedName>
    <definedName name="_xlnm.Print_Area" localSheetId="4">'4.公営企業会計決算（R元-2年度）'!$A$1:$S$49</definedName>
    <definedName name="_xlnm.Print_Area" localSheetId="5">'5.三セク決算（R元-2年度）'!$A$1:$N$46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44" i="14" l="1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S39" i="14"/>
  <c r="R39" i="14"/>
  <c r="Q39" i="14"/>
  <c r="P39" i="14"/>
  <c r="P45" i="14" s="1"/>
  <c r="O39" i="14"/>
  <c r="N39" i="14"/>
  <c r="M39" i="14"/>
  <c r="M45" i="14" s="1"/>
  <c r="L39" i="14"/>
  <c r="K39" i="14"/>
  <c r="J39" i="14"/>
  <c r="I39" i="14"/>
  <c r="I45" i="14" s="1"/>
  <c r="H39" i="14"/>
  <c r="H45" i="14" s="1"/>
  <c r="G39" i="14"/>
  <c r="G45" i="14" s="1"/>
  <c r="F39" i="14"/>
  <c r="F45" i="14" s="1"/>
  <c r="S24" i="14"/>
  <c r="S27" i="14" s="1"/>
  <c r="R24" i="14"/>
  <c r="R27" i="14" s="1"/>
  <c r="Q24" i="14"/>
  <c r="Q27" i="14" s="1"/>
  <c r="P24" i="14"/>
  <c r="P27" i="14" s="1"/>
  <c r="O24" i="14"/>
  <c r="O27" i="14" s="1"/>
  <c r="N24" i="14"/>
  <c r="N27" i="14" s="1"/>
  <c r="M24" i="14"/>
  <c r="M27" i="14" s="1"/>
  <c r="L24" i="14"/>
  <c r="L27" i="14" s="1"/>
  <c r="K24" i="14"/>
  <c r="K27" i="14" s="1"/>
  <c r="J24" i="14"/>
  <c r="J27" i="14" s="1"/>
  <c r="I24" i="14"/>
  <c r="I27" i="14" s="1"/>
  <c r="H24" i="14"/>
  <c r="H27" i="14" s="1"/>
  <c r="G24" i="14"/>
  <c r="G27" i="14" s="1"/>
  <c r="F24" i="14"/>
  <c r="F27" i="14" s="1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S45" i="13"/>
  <c r="R45" i="13"/>
  <c r="K45" i="13"/>
  <c r="I45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S39" i="13"/>
  <c r="R39" i="13"/>
  <c r="Q39" i="13"/>
  <c r="Q45" i="13" s="1"/>
  <c r="P39" i="13"/>
  <c r="O39" i="13"/>
  <c r="O45" i="13" s="1"/>
  <c r="N39" i="13"/>
  <c r="N45" i="13" s="1"/>
  <c r="M39" i="13"/>
  <c r="M45" i="13" s="1"/>
  <c r="L39" i="13"/>
  <c r="L45" i="13" s="1"/>
  <c r="K39" i="13"/>
  <c r="J39" i="13"/>
  <c r="J45" i="13" s="1"/>
  <c r="I39" i="13"/>
  <c r="H39" i="13"/>
  <c r="G39" i="13"/>
  <c r="G45" i="13" s="1"/>
  <c r="F39" i="13"/>
  <c r="F45" i="13" s="1"/>
  <c r="N27" i="13"/>
  <c r="L27" i="13"/>
  <c r="S24" i="13"/>
  <c r="S27" i="13" s="1"/>
  <c r="R24" i="13"/>
  <c r="R27" i="13" s="1"/>
  <c r="Q24" i="13"/>
  <c r="Q27" i="13" s="1"/>
  <c r="P24" i="13"/>
  <c r="P27" i="13" s="1"/>
  <c r="O24" i="13"/>
  <c r="O27" i="13" s="1"/>
  <c r="N24" i="13"/>
  <c r="M24" i="13"/>
  <c r="M27" i="13" s="1"/>
  <c r="L24" i="13"/>
  <c r="K24" i="13"/>
  <c r="K27" i="13" s="1"/>
  <c r="J24" i="13"/>
  <c r="J27" i="13" s="1"/>
  <c r="I24" i="13"/>
  <c r="I27" i="13" s="1"/>
  <c r="H24" i="13"/>
  <c r="H27" i="13" s="1"/>
  <c r="G24" i="13"/>
  <c r="G27" i="13" s="1"/>
  <c r="F24" i="13"/>
  <c r="F27" i="13" s="1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H45" i="13" l="1"/>
  <c r="P45" i="13"/>
  <c r="K45" i="14"/>
  <c r="S45" i="14"/>
  <c r="Q45" i="14"/>
  <c r="L45" i="14"/>
  <c r="N45" i="14"/>
  <c r="O45" i="14"/>
  <c r="J45" i="14"/>
  <c r="R45" i="14"/>
  <c r="E31" i="9"/>
  <c r="E34" i="9" l="1"/>
  <c r="I27" i="12" l="1"/>
  <c r="F24" i="12"/>
  <c r="G24" i="12" s="1"/>
  <c r="H24" i="12" s="1"/>
  <c r="F22" i="12"/>
  <c r="E22" i="12"/>
  <c r="I20" i="12"/>
  <c r="H20" i="12"/>
  <c r="G20" i="12"/>
  <c r="F20" i="12"/>
  <c r="E20" i="12"/>
  <c r="I19" i="12"/>
  <c r="H19" i="12"/>
  <c r="H21" i="12" s="1"/>
  <c r="G19" i="12"/>
  <c r="F19" i="12"/>
  <c r="F21" i="12" s="1"/>
  <c r="E19" i="12"/>
  <c r="E21" i="12" s="1"/>
  <c r="H45" i="11"/>
  <c r="I45" i="11" s="1"/>
  <c r="F45" i="11"/>
  <c r="G43" i="11" s="1"/>
  <c r="G44" i="11"/>
  <c r="I43" i="11"/>
  <c r="I42" i="11"/>
  <c r="G42" i="11"/>
  <c r="I41" i="11"/>
  <c r="G41" i="11"/>
  <c r="I40" i="11"/>
  <c r="G40" i="11"/>
  <c r="I39" i="11"/>
  <c r="I38" i="11"/>
  <c r="G38" i="11"/>
  <c r="I37" i="11"/>
  <c r="G37" i="11"/>
  <c r="I36" i="11"/>
  <c r="G36" i="11"/>
  <c r="I35" i="11"/>
  <c r="I34" i="11"/>
  <c r="G34" i="11"/>
  <c r="I33" i="11"/>
  <c r="G33" i="11"/>
  <c r="I32" i="11"/>
  <c r="G32" i="11"/>
  <c r="I31" i="11"/>
  <c r="I30" i="11"/>
  <c r="G30" i="11"/>
  <c r="I29" i="11"/>
  <c r="G29" i="11"/>
  <c r="I28" i="11"/>
  <c r="G28" i="11"/>
  <c r="H27" i="11"/>
  <c r="F26" i="11"/>
  <c r="I25" i="11"/>
  <c r="I24" i="11"/>
  <c r="I23" i="11"/>
  <c r="I22" i="11"/>
  <c r="I21" i="11"/>
  <c r="I20" i="11"/>
  <c r="I18" i="11"/>
  <c r="I17" i="11"/>
  <c r="I16" i="11"/>
  <c r="I15" i="11"/>
  <c r="I14" i="11"/>
  <c r="I13" i="11"/>
  <c r="I12" i="11"/>
  <c r="I11" i="11"/>
  <c r="I10" i="11"/>
  <c r="I9" i="11"/>
  <c r="H45" i="10"/>
  <c r="I43" i="10"/>
  <c r="I42" i="10"/>
  <c r="I41" i="10"/>
  <c r="I40" i="10"/>
  <c r="I39" i="10"/>
  <c r="I38" i="10"/>
  <c r="I37" i="10"/>
  <c r="I36" i="10"/>
  <c r="I35" i="10"/>
  <c r="I34" i="10"/>
  <c r="I33" i="10"/>
  <c r="F32" i="10"/>
  <c r="F45" i="10" s="1"/>
  <c r="I31" i="10"/>
  <c r="I30" i="10"/>
  <c r="I29" i="10"/>
  <c r="I28" i="10"/>
  <c r="H27" i="10"/>
  <c r="F26" i="10"/>
  <c r="F27" i="10" s="1"/>
  <c r="I25" i="10"/>
  <c r="I24" i="10"/>
  <c r="I23" i="10"/>
  <c r="I22" i="10"/>
  <c r="I21" i="10"/>
  <c r="I20" i="10"/>
  <c r="I18" i="10"/>
  <c r="I17" i="10"/>
  <c r="I16" i="10"/>
  <c r="I15" i="10"/>
  <c r="I14" i="10"/>
  <c r="I13" i="10"/>
  <c r="I12" i="10"/>
  <c r="I11" i="10"/>
  <c r="I10" i="10"/>
  <c r="I9" i="10"/>
  <c r="G27" i="10" l="1"/>
  <c r="G19" i="10"/>
  <c r="G11" i="10"/>
  <c r="G26" i="10"/>
  <c r="G23" i="10"/>
  <c r="G15" i="10"/>
  <c r="I32" i="10"/>
  <c r="I26" i="10"/>
  <c r="G45" i="11"/>
  <c r="E23" i="12"/>
  <c r="F23" i="12"/>
  <c r="I26" i="11"/>
  <c r="F27" i="11"/>
  <c r="G31" i="11"/>
  <c r="G35" i="11"/>
  <c r="G39" i="11"/>
  <c r="G23" i="12"/>
  <c r="G21" i="12"/>
  <c r="H23" i="12"/>
  <c r="H22" i="12"/>
  <c r="I24" i="12"/>
  <c r="I22" i="12" s="1"/>
  <c r="I21" i="12"/>
  <c r="G22" i="12"/>
  <c r="G13" i="11"/>
  <c r="G17" i="11"/>
  <c r="G21" i="11"/>
  <c r="G10" i="11"/>
  <c r="G14" i="11"/>
  <c r="G18" i="11"/>
  <c r="G42" i="10"/>
  <c r="G38" i="10"/>
  <c r="G34" i="10"/>
  <c r="G45" i="10"/>
  <c r="G30" i="10"/>
  <c r="G41" i="10"/>
  <c r="G37" i="10"/>
  <c r="G33" i="10"/>
  <c r="G44" i="10"/>
  <c r="G40" i="10"/>
  <c r="G36" i="10"/>
  <c r="G28" i="10"/>
  <c r="G29" i="10"/>
  <c r="G43" i="10"/>
  <c r="G39" i="10"/>
  <c r="G35" i="10"/>
  <c r="I45" i="10"/>
  <c r="G31" i="10"/>
  <c r="G9" i="10"/>
  <c r="G13" i="10"/>
  <c r="G17" i="10"/>
  <c r="G21" i="10"/>
  <c r="G25" i="10"/>
  <c r="I27" i="10"/>
  <c r="G10" i="10"/>
  <c r="G14" i="10"/>
  <c r="G18" i="10"/>
  <c r="G22" i="10"/>
  <c r="G32" i="10"/>
  <c r="G12" i="10"/>
  <c r="G16" i="10"/>
  <c r="G20" i="10"/>
  <c r="G24" i="10"/>
  <c r="G22" i="11" l="1"/>
  <c r="G15" i="11"/>
  <c r="G19" i="11"/>
  <c r="G11" i="11"/>
  <c r="G23" i="11"/>
  <c r="G9" i="11"/>
  <c r="G27" i="11"/>
  <c r="G24" i="11"/>
  <c r="G20" i="11"/>
  <c r="G26" i="11"/>
  <c r="I27" i="11"/>
  <c r="G16" i="11"/>
  <c r="G25" i="11"/>
  <c r="G12" i="11"/>
  <c r="I23" i="12"/>
  <c r="E41" i="9" l="1"/>
  <c r="E44" i="9" s="1"/>
  <c r="N31" i="9"/>
  <c r="N34" i="9" s="1"/>
  <c r="M31" i="9"/>
  <c r="M34" i="9" s="1"/>
  <c r="M41" i="9" s="1"/>
  <c r="M44" i="9" s="1"/>
  <c r="L31" i="9"/>
  <c r="L34" i="9" s="1"/>
  <c r="L41" i="9" s="1"/>
  <c r="L44" i="9" s="1"/>
  <c r="K31" i="9"/>
  <c r="K34" i="9" s="1"/>
  <c r="J31" i="9"/>
  <c r="J34" i="9" s="1"/>
  <c r="I31" i="9"/>
  <c r="I34" i="9" s="1"/>
  <c r="H31" i="9"/>
  <c r="H34" i="9" s="1"/>
  <c r="G31" i="9"/>
  <c r="G34" i="9" s="1"/>
  <c r="F31" i="9"/>
  <c r="F34" i="9" s="1"/>
  <c r="J41" i="9" l="1"/>
  <c r="J44" i="9" s="1"/>
  <c r="J37" i="9"/>
  <c r="J42" i="9" s="1"/>
  <c r="K37" i="9"/>
  <c r="K42" i="9" s="1"/>
  <c r="K41" i="9"/>
  <c r="K44" i="9" s="1"/>
  <c r="F41" i="9"/>
  <c r="F44" i="9" s="1"/>
  <c r="F37" i="9"/>
  <c r="F42" i="9" s="1"/>
  <c r="N41" i="9"/>
  <c r="N44" i="9" s="1"/>
  <c r="N37" i="9"/>
  <c r="N42" i="9" s="1"/>
  <c r="G41" i="9"/>
  <c r="G44" i="9" s="1"/>
  <c r="G37" i="9"/>
  <c r="G42" i="9" s="1"/>
  <c r="H37" i="9"/>
  <c r="H42" i="9" s="1"/>
  <c r="H41" i="9"/>
  <c r="H44" i="9" s="1"/>
  <c r="I37" i="9"/>
  <c r="I42" i="9" s="1"/>
  <c r="I41" i="9"/>
  <c r="I44" i="9" s="1"/>
  <c r="L37" i="9"/>
  <c r="L42" i="9" s="1"/>
  <c r="E37" i="9"/>
  <c r="E42" i="9" s="1"/>
  <c r="M37" i="9"/>
  <c r="M42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加部 勝也６５</author>
  </authors>
  <commentList>
    <comment ref="R24" authorId="0" shapeId="0" xr:uid="{FD183766-869E-481E-8E9A-3081617B06CF}">
      <text>
        <r>
          <rPr>
            <b/>
            <sz val="9"/>
            <color indexed="81"/>
            <rFont val="MS P ゴシック"/>
            <family val="3"/>
            <charset val="128"/>
          </rPr>
          <t>端数調整</t>
        </r>
      </text>
    </comment>
  </commentList>
</comments>
</file>

<file path=xl/sharedStrings.xml><?xml version="1.0" encoding="utf-8"?>
<sst xmlns="http://schemas.openxmlformats.org/spreadsheetml/2006/main" count="466" uniqueCount="253">
  <si>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</si>
  <si>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</si>
  <si>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</si>
  <si>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</si>
  <si>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</si>
  <si>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</si>
  <si>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</si>
  <si>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</si>
  <si>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</si>
  <si>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</si>
  <si>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</si>
  <si>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</si>
  <si>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</si>
  <si>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</si>
  <si>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</si>
  <si>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</si>
  <si>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</si>
  <si>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</si>
  <si>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</si>
  <si>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</si>
  <si>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</si>
  <si>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</si>
  <si>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</si>
  <si>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</si>
  <si>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</si>
  <si>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</si>
  <si>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</si>
  <si>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</si>
  <si>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</si>
  <si>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</si>
  <si>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</si>
  <si>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</si>
  <si>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</si>
  <si>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</si>
  <si>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</si>
  <si>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</si>
  <si>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</si>
  <si>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</si>
  <si>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</si>
  <si>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</si>
  <si>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</si>
  <si>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</si>
  <si>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</si>
  <si>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</si>
  <si>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</si>
  <si>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</si>
  <si>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</si>
  <si>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</si>
  <si>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</si>
  <si>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</si>
  <si>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</si>
  <si>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</si>
  <si>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</si>
  <si>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</si>
  <si>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</si>
  <si>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</si>
  <si>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</si>
  <si>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</si>
  <si>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</si>
  <si>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</si>
  <si>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</si>
  <si>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</si>
  <si>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</si>
  <si>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</si>
  <si>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</si>
  <si>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</si>
  <si>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</si>
  <si>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</si>
  <si>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</si>
  <si>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</si>
  <si>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</si>
  <si>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</si>
  <si>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</si>
  <si>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</si>
  <si>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</si>
  <si>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</si>
  <si>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</si>
  <si>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</si>
  <si>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</si>
  <si>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</si>
  <si>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</si>
  <si>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</si>
  <si>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</si>
  <si>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</si>
  <si>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</si>
  <si>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</si>
  <si>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</si>
  <si>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</si>
  <si>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</si>
  <si>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</si>
  <si>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</si>
  <si>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</si>
  <si>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</si>
  <si>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</si>
  <si>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</si>
  <si>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</si>
  <si>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</si>
  <si>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</si>
  <si>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</si>
  <si>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</si>
  <si>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</si>
  <si>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</si>
  <si>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</si>
  <si>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</si>
  <si>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</si>
  <si>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</si>
  <si>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</si>
  <si>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</si>
  <si>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</si>
  <si>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</si>
  <si>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</si>
  <si>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</si>
  <si>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</si>
  <si>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</si>
  <si>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</si>
  <si>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</si>
  <si>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</si>
  <si>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</si>
  <si>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</si>
  <si>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</si>
  <si>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</si>
  <si>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</si>
  <si>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</si>
  <si>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</si>
  <si>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</si>
  <si>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</si>
  <si>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</si>
  <si>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</si>
  <si>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</si>
  <si>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</si>
  <si>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</si>
  <si>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</si>
  <si>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</si>
  <si>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</si>
  <si>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</si>
  <si>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</si>
  <si>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</si>
  <si>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</si>
  <si>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</si>
  <si>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</si>
  <si>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</si>
  <si>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</si>
  <si>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</si>
  <si>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</si>
  <si>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</si>
  <si>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</si>
  <si>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</si>
  <si>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</si>
  <si>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</si>
  <si>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</si>
  <si>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</si>
  <si>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</si>
  <si>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</si>
  <si>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</si>
  <si>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</si>
  <si>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</si>
  <si>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</si>
  <si>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</si>
  <si>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</si>
  <si>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</si>
  <si>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</si>
  <si>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</si>
  <si>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</si>
  <si>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</si>
  <si>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</si>
  <si>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</si>
  <si>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</si>
  <si>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</si>
  <si>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</si>
  <si>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</si>
  <si>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</si>
  <si>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</si>
  <si>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</si>
  <si>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</si>
  <si>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</si>
  <si>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</si>
  <si>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</si>
  <si>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</si>
  <si>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</si>
  <si>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</si>
  <si>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</si>
  <si>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</si>
  <si>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</si>
  <si>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</si>
  <si>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</si>
  <si>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</si>
  <si>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</si>
  <si>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</si>
  <si>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</si>
  <si>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</si>
  <si>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</si>
  <si>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</si>
  <si>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</si>
  <si>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</si>
  <si>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</si>
  <si>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</si>
  <si>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</si>
  <si>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</si>
  <si>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</si>
  <si>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</si>
  <si>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</si>
  <si>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</si>
  <si>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</si>
  <si>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</si>
  <si>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</si>
  <si>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</si>
  <si>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</si>
  <si>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</si>
  <si>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</si>
  <si>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</si>
  <si>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</si>
  <si>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</si>
  <si>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</si>
  <si>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</si>
  <si>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</si>
  <si>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</si>
  <si>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（1）令和４年度普通会計予算の状況</t>
    <rPh sb="8" eb="10">
      <t>フツウ</t>
    </rPh>
    <rPh sb="10" eb="12">
      <t>カイケイ</t>
    </rPh>
    <rPh sb="12" eb="14">
      <t>ヨサン</t>
    </rPh>
    <phoneticPr fontId="9"/>
  </si>
  <si>
    <t>令和４年度</t>
    <rPh sb="0" eb="2">
      <t>レイワ</t>
    </rPh>
    <rPh sb="3" eb="5">
      <t>ネンド</t>
    </rPh>
    <phoneticPr fontId="18"/>
  </si>
  <si>
    <t>令和３年度</t>
    <rPh sb="0" eb="2">
      <t>レイワ</t>
    </rPh>
    <rPh sb="3" eb="5">
      <t>ネンド</t>
    </rPh>
    <phoneticPr fontId="18"/>
  </si>
  <si>
    <t>令和４年度</t>
    <rPh sb="0" eb="1">
      <t>レイ</t>
    </rPh>
    <rPh sb="1" eb="2">
      <t>ワ</t>
    </rPh>
    <phoneticPr fontId="18"/>
  </si>
  <si>
    <r>
      <t>(令和</t>
    </r>
    <r>
      <rPr>
        <sz val="11"/>
        <rFont val="Meiryo UI"/>
        <family val="1"/>
        <charset val="128"/>
      </rPr>
      <t>4</t>
    </r>
    <r>
      <rPr>
        <sz val="11"/>
        <rFont val="明朝"/>
        <family val="1"/>
        <charset val="128"/>
      </rPr>
      <t>年度予算ﾍﾞｰｽ）</t>
    </r>
    <rPh sb="6" eb="8">
      <t>ヨサン</t>
    </rPh>
    <phoneticPr fontId="14"/>
  </si>
  <si>
    <t>令和２年度</t>
    <rPh sb="0" eb="2">
      <t>レイワ</t>
    </rPh>
    <rPh sb="3" eb="5">
      <t>ネンド</t>
    </rPh>
    <phoneticPr fontId="18"/>
  </si>
  <si>
    <t>令和元年度</t>
    <rPh sb="2" eb="5">
      <t>ガンネンド</t>
    </rPh>
    <phoneticPr fontId="18"/>
  </si>
  <si>
    <t>（注1）平成28年度～令和元年度は平成27年度国勢調査、令和2年度は令和2年度国勢調査を基に計上している。</t>
    <phoneticPr fontId="9"/>
  </si>
  <si>
    <r>
      <t>2</t>
    </r>
    <r>
      <rPr>
        <sz val="11"/>
        <rFont val="游ゴシック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</si>
  <si>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</si>
  <si>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</si>
  <si>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</si>
  <si>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</si>
  <si>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令和元年度</t>
    <rPh sb="0" eb="2">
      <t>レイワ</t>
    </rPh>
    <rPh sb="2" eb="5">
      <t>ガンネンド</t>
    </rPh>
    <phoneticPr fontId="18"/>
  </si>
  <si>
    <t>令和元年度</t>
    <rPh sb="0" eb="2">
      <t>レイワ</t>
    </rPh>
    <rPh sb="2" eb="4">
      <t>ガンネン</t>
    </rPh>
    <rPh sb="3" eb="5">
      <t>ネンド</t>
    </rPh>
    <phoneticPr fontId="18"/>
  </si>
  <si>
    <t>予算額</t>
    <phoneticPr fontId="9"/>
  </si>
  <si>
    <t>群馬県</t>
    <rPh sb="0" eb="3">
      <t>グンマケン</t>
    </rPh>
    <phoneticPr fontId="9"/>
  </si>
  <si>
    <t>群馬県</t>
    <rPh sb="0" eb="3">
      <t>グンマケン</t>
    </rPh>
    <phoneticPr fontId="16"/>
  </si>
  <si>
    <t>-</t>
  </si>
  <si>
    <t>ｰ</t>
  </si>
  <si>
    <t>群馬県</t>
    <rPh sb="0" eb="3">
      <t>グンマケン</t>
    </rPh>
    <phoneticPr fontId="14"/>
  </si>
  <si>
    <t>(令和２年度決算額）</t>
    <phoneticPr fontId="14"/>
  </si>
  <si>
    <t>住宅供給公社</t>
  </si>
  <si>
    <t>（1）令和２年度普通会計決算の状況</t>
    <phoneticPr fontId="14"/>
  </si>
  <si>
    <t>決算額</t>
    <phoneticPr fontId="14"/>
  </si>
  <si>
    <t>下水道事業</t>
  </si>
  <si>
    <t>電気事業</t>
    <rPh sb="0" eb="2">
      <t>デンキ</t>
    </rPh>
    <rPh sb="2" eb="4">
      <t>ジギョウ</t>
    </rPh>
    <phoneticPr fontId="5"/>
  </si>
  <si>
    <t>工業用水道事業</t>
    <rPh sb="0" eb="3">
      <t>コウギョウヨウ</t>
    </rPh>
    <rPh sb="3" eb="5">
      <t>スイドウ</t>
    </rPh>
    <rPh sb="5" eb="7">
      <t>ジギョウ</t>
    </rPh>
    <phoneticPr fontId="5"/>
  </si>
  <si>
    <t>水道事業</t>
    <rPh sb="0" eb="2">
      <t>スイドウ</t>
    </rPh>
    <rPh sb="2" eb="4">
      <t>ジギョウ</t>
    </rPh>
    <phoneticPr fontId="5"/>
  </si>
  <si>
    <t>団地造成事業</t>
    <rPh sb="0" eb="2">
      <t>ダンチ</t>
    </rPh>
    <rPh sb="2" eb="4">
      <t>ゾウセイ</t>
    </rPh>
    <rPh sb="4" eb="6">
      <t>ジギョウ</t>
    </rPh>
    <phoneticPr fontId="5"/>
  </si>
  <si>
    <t>施設管理事業</t>
    <rPh sb="0" eb="2">
      <t>シセツ</t>
    </rPh>
    <rPh sb="2" eb="4">
      <t>カンリ</t>
    </rPh>
    <rPh sb="4" eb="6">
      <t>ジギョウ</t>
    </rPh>
    <phoneticPr fontId="23"/>
  </si>
  <si>
    <t>病院事業</t>
    <rPh sb="0" eb="2">
      <t>ビョウイン</t>
    </rPh>
    <rPh sb="2" eb="4">
      <t>ジギョウ</t>
    </rPh>
    <phoneticPr fontId="23"/>
  </si>
  <si>
    <t>(令和２年度決算ﾍﾞｰｽ）</t>
    <phoneticPr fontId="14"/>
  </si>
  <si>
    <t>電気事業</t>
  </si>
  <si>
    <t>工業用水道事業</t>
  </si>
  <si>
    <t>水道事業</t>
  </si>
  <si>
    <t>団地造成事業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</si>
</sst>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  <numFmt numFmtId="183" formatCode="#,##0_);[Red]\(#,##0\)"/>
    <numFmt numFmtId="184" formatCode="_ * #,##0_ ;_ * \-#,##0_ ;_ * \-_ ;_ @_ "/>
  </numFmts>
  <fonts count="25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  <font>
      <sz val="11"/>
      <name val="Meiryo UI"/>
      <family val="1"/>
      <charset val="128"/>
    </font>
    <font>
      <b/>
      <sz val="11"/>
      <name val="游ゴシック"/>
      <family val="1"/>
      <charset val="128"/>
    </font>
    <font>
      <b/>
      <sz val="12"/>
      <name val="游ゴシック"/>
      <family val="1"/>
      <charset val="128"/>
    </font>
    <font>
      <sz val="11"/>
      <name val="DejaVu Sans"/>
      <family val="2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  <xf numFmtId="183" fontId="2" fillId="0" borderId="0" applyBorder="0" applyProtection="0"/>
  </cellStyleXfs>
  <cellXfs count="139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NumberFormat="1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3" fillId="0" borderId="0" xfId="0" applyNumberFormat="1" applyFont="1" applyBorder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0" xfId="0" applyNumberFormat="1" applyFill="1" applyAlignment="1">
      <alignment vertical="center"/>
    </xf>
    <xf numFmtId="41" fontId="2" fillId="0" borderId="0" xfId="0" applyNumberFormat="1" applyFont="1" applyAlignment="1">
      <alignment horizontal="left" vertical="center"/>
    </xf>
    <xf numFmtId="41" fontId="0" fillId="0" borderId="10" xfId="0" applyNumberFormat="1" applyBorder="1" applyAlignment="1">
      <alignment vertical="center"/>
    </xf>
    <xf numFmtId="0" fontId="0" fillId="0" borderId="10" xfId="0" applyNumberFormat="1" applyBorder="1" applyAlignment="1">
      <alignment horizontal="centerContinuous" vertical="center"/>
    </xf>
    <xf numFmtId="0" fontId="2" fillId="0" borderId="10" xfId="0" applyNumberFormat="1" applyFont="1" applyBorder="1" applyAlignment="1">
      <alignment horizontal="centerContinuous" vertical="center" wrapText="1"/>
    </xf>
    <xf numFmtId="41" fontId="0" fillId="0" borderId="10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" vertical="center"/>
    </xf>
    <xf numFmtId="0" fontId="0" fillId="0" borderId="10" xfId="0" applyNumberFormat="1" applyBorder="1" applyAlignment="1">
      <alignment vertical="center"/>
    </xf>
    <xf numFmtId="178" fontId="2" fillId="0" borderId="10" xfId="1" applyNumberFormat="1" applyBorder="1" applyAlignment="1">
      <alignment vertical="center"/>
    </xf>
    <xf numFmtId="177" fontId="2" fillId="0" borderId="10" xfId="1" applyNumberFormat="1" applyFon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left"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0" fontId="0" fillId="0" borderId="10" xfId="0" applyNumberFormat="1" applyFont="1" applyBorder="1" applyAlignment="1">
      <alignment horizontal="center" vertical="center"/>
    </xf>
    <xf numFmtId="177" fontId="0" fillId="0" borderId="10" xfId="0" quotePrefix="1" applyNumberFormat="1" applyBorder="1" applyAlignment="1">
      <alignment horizontal="right" vertical="center"/>
    </xf>
    <xf numFmtId="177" fontId="2" fillId="0" borderId="10" xfId="1" quotePrefix="1" applyNumberFormat="1" applyFont="1" applyBorder="1" applyAlignment="1">
      <alignment horizontal="right" vertical="center"/>
    </xf>
    <xf numFmtId="0" fontId="2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Continuous" vertical="center"/>
    </xf>
    <xf numFmtId="41" fontId="0" fillId="0" borderId="10" xfId="0" applyNumberFormat="1" applyBorder="1" applyAlignment="1">
      <alignment horizontal="center" vertical="center" shrinkToFit="1"/>
    </xf>
    <xf numFmtId="177" fontId="2" fillId="0" borderId="10" xfId="1" applyNumberFormat="1" applyFill="1" applyBorder="1" applyAlignment="1">
      <alignment horizontal="right" vertical="center"/>
    </xf>
    <xf numFmtId="177" fontId="2" fillId="0" borderId="10" xfId="1" applyNumberFormat="1" applyBorder="1" applyAlignment="1">
      <alignment horizontal="right" vertical="center"/>
    </xf>
    <xf numFmtId="181" fontId="0" fillId="0" borderId="10" xfId="0" applyNumberFormat="1" applyBorder="1" applyAlignment="1">
      <alignment vertical="center"/>
    </xf>
    <xf numFmtId="41" fontId="2" fillId="0" borderId="10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182" fontId="0" fillId="0" borderId="10" xfId="0" applyNumberFormat="1" applyBorder="1" applyAlignment="1">
      <alignment vertical="center"/>
    </xf>
    <xf numFmtId="182" fontId="2" fillId="0" borderId="10" xfId="1" applyNumberFormat="1" applyBorder="1" applyAlignment="1">
      <alignment vertical="center"/>
    </xf>
    <xf numFmtId="178" fontId="2" fillId="0" borderId="10" xfId="1" applyNumberFormat="1" applyFill="1" applyBorder="1" applyAlignment="1">
      <alignment vertical="center"/>
    </xf>
    <xf numFmtId="41" fontId="0" fillId="0" borderId="13" xfId="0" applyNumberForma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1" fontId="2" fillId="0" borderId="10" xfId="0" applyNumberFormat="1" applyFont="1" applyBorder="1" applyAlignment="1">
      <alignment vertical="center"/>
    </xf>
    <xf numFmtId="0" fontId="0" fillId="0" borderId="10" xfId="0" applyBorder="1" applyAlignment="1">
      <alignment horizontal="distributed" vertical="center"/>
    </xf>
    <xf numFmtId="177" fontId="2" fillId="0" borderId="10" xfId="1" applyNumberFormat="1" applyBorder="1" applyAlignment="1">
      <alignment horizontal="center" vertical="center"/>
    </xf>
    <xf numFmtId="41" fontId="0" fillId="0" borderId="10" xfId="0" applyNumberFormat="1" applyFill="1" applyBorder="1" applyAlignment="1">
      <alignment horizontal="left" vertical="center"/>
    </xf>
    <xf numFmtId="177" fontId="2" fillId="0" borderId="10" xfId="1" applyNumberFormat="1" applyFill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41" fontId="0" fillId="0" borderId="10" xfId="0" applyNumberFormat="1" applyFont="1" applyBorder="1" applyAlignment="1">
      <alignment horizontal="center" vertical="center"/>
    </xf>
    <xf numFmtId="41" fontId="0" fillId="0" borderId="10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right"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0" fontId="21" fillId="0" borderId="5" xfId="0" applyNumberFormat="1" applyFont="1" applyBorder="1" applyAlignment="1">
      <alignment horizontal="distributed" vertical="center" justifyLastLine="1"/>
    </xf>
    <xf numFmtId="41" fontId="22" fillId="0" borderId="5" xfId="0" applyNumberFormat="1" applyFont="1" applyBorder="1" applyAlignment="1">
      <alignment horizontal="distributed" vertical="center" justifyLastLine="1"/>
    </xf>
    <xf numFmtId="177" fontId="2" fillId="0" borderId="10" xfId="1" applyNumberFormat="1" applyFont="1" applyBorder="1" applyAlignment="1">
      <alignment horizontal="center" vertical="center"/>
    </xf>
    <xf numFmtId="41" fontId="19" fillId="0" borderId="0" xfId="0" applyNumberFormat="1" applyFont="1" applyAlignment="1">
      <alignment vertical="center"/>
    </xf>
    <xf numFmtId="41" fontId="19" fillId="0" borderId="3" xfId="0" applyNumberFormat="1" applyFont="1" applyBorder="1" applyAlignment="1">
      <alignment vertical="center" shrinkToFit="1"/>
    </xf>
    <xf numFmtId="41" fontId="19" fillId="0" borderId="0" xfId="0" applyNumberFormat="1" applyFont="1" applyAlignment="1">
      <alignment vertical="center" shrinkToFit="1"/>
    </xf>
    <xf numFmtId="177" fontId="2" fillId="0" borderId="16" xfId="1" applyNumberFormat="1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right" vertical="center"/>
    </xf>
    <xf numFmtId="177" fontId="2" fillId="0" borderId="10" xfId="1" applyNumberFormat="1" applyBorder="1" applyAlignment="1">
      <alignment vertical="center"/>
    </xf>
    <xf numFmtId="177" fontId="0" fillId="0" borderId="10" xfId="0" quotePrefix="1" applyNumberFormat="1" applyFill="1" applyBorder="1" applyAlignment="1">
      <alignment horizontal="right" vertical="center"/>
    </xf>
    <xf numFmtId="177" fontId="2" fillId="0" borderId="10" xfId="1" quotePrefix="1" applyNumberFormat="1" applyFont="1" applyFill="1" applyBorder="1" applyAlignment="1">
      <alignment horizontal="right" vertical="center"/>
    </xf>
    <xf numFmtId="0" fontId="0" fillId="0" borderId="10" xfId="0" applyBorder="1" applyAlignment="1">
      <alignment horizontal="center" vertical="center" textRotation="255"/>
    </xf>
    <xf numFmtId="41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176" fontId="2" fillId="0" borderId="10" xfId="0" applyNumberFormat="1" applyFont="1" applyBorder="1" applyAlignment="1">
      <alignment horizontal="center" vertical="center"/>
    </xf>
    <xf numFmtId="180" fontId="15" fillId="0" borderId="10" xfId="1" applyNumberFormat="1" applyFont="1" applyBorder="1" applyAlignment="1">
      <alignment vertical="center" textRotation="255"/>
    </xf>
    <xf numFmtId="0" fontId="13" fillId="0" borderId="10" xfId="3" applyFont="1" applyBorder="1" applyAlignment="1">
      <alignment vertical="center" textRotation="255"/>
    </xf>
    <xf numFmtId="0" fontId="13" fillId="0" borderId="10" xfId="3" applyFont="1" applyBorder="1" applyAlignment="1">
      <alignment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177" fontId="2" fillId="0" borderId="10" xfId="1" applyNumberFormat="1" applyFill="1" applyBorder="1" applyAlignment="1">
      <alignment vertical="center"/>
    </xf>
    <xf numFmtId="177" fontId="0" fillId="0" borderId="10" xfId="0" applyNumberFormat="1" applyFill="1" applyBorder="1" applyAlignment="1">
      <alignment vertical="center"/>
    </xf>
    <xf numFmtId="0" fontId="12" fillId="0" borderId="10" xfId="0" applyNumberFormat="1" applyFont="1" applyBorder="1" applyAlignment="1">
      <alignment horizontal="distributed" vertical="center" justifyLastLine="1"/>
    </xf>
    <xf numFmtId="0" fontId="2" fillId="0" borderId="18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41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177" fontId="2" fillId="0" borderId="11" xfId="1" applyNumberFormat="1" applyBorder="1" applyAlignment="1">
      <alignment vertical="center"/>
    </xf>
    <xf numFmtId="177" fontId="2" fillId="0" borderId="13" xfId="1" applyNumberFormat="1" applyBorder="1" applyAlignment="1">
      <alignment vertical="center"/>
    </xf>
    <xf numFmtId="0" fontId="12" fillId="0" borderId="10" xfId="2" applyNumberFormat="1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176" fontId="0" fillId="0" borderId="17" xfId="0" applyNumberFormat="1" applyFon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 textRotation="255"/>
    </xf>
    <xf numFmtId="0" fontId="0" fillId="0" borderId="22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41" fontId="0" fillId="0" borderId="10" xfId="0" applyNumberFormat="1" applyBorder="1" applyAlignment="1">
      <alignment horizontal="center" vertical="center"/>
    </xf>
    <xf numFmtId="41" fontId="17" fillId="0" borderId="10" xfId="0" applyNumberFormat="1" applyFont="1" applyBorder="1" applyAlignment="1">
      <alignment horizontal="right" vertical="center"/>
    </xf>
    <xf numFmtId="184" fontId="0" fillId="0" borderId="14" xfId="0" applyNumberFormat="1" applyBorder="1" applyAlignment="1">
      <alignment horizontal="center" vertical="center"/>
    </xf>
    <xf numFmtId="184" fontId="0" fillId="0" borderId="15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</cellXfs>
  <cellStyles count="5">
    <cellStyle name="Excel Built-in Comma [0]" xfId="4" xr:uid="{DE646C17-034C-48A9-87F2-0E4FE1004917}"/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518C945-57B8-47AE-9135-4949D0B2FBE2}"/>
            </a:ext>
          </a:extLst>
        </xdr:cNvPr>
        <xdr:cNvSpPr>
          <a:spLocks noChangeShapeType="1"/>
        </xdr:cNvSpPr>
      </xdr:nvSpPr>
      <xdr:spPr bwMode="auto">
        <a:xfrm flipH="1">
          <a:off x="4108450" y="102997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3F1A79E-848E-43BB-A239-3B41619F63F8}"/>
            </a:ext>
          </a:extLst>
        </xdr:cNvPr>
        <xdr:cNvSpPr>
          <a:spLocks noChangeShapeType="1"/>
        </xdr:cNvSpPr>
      </xdr:nvSpPr>
      <xdr:spPr bwMode="auto">
        <a:xfrm flipH="1">
          <a:off x="4108450" y="102997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239058</xdr:colOff>
      <xdr:row>7</xdr:row>
      <xdr:rowOff>67235</xdr:rowOff>
    </xdr:from>
    <xdr:ext cx="482600" cy="385765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52D9CA8-1AC3-4382-99B3-2F6D2D8CAFBF}"/>
            </a:ext>
          </a:extLst>
        </xdr:cNvPr>
        <xdr:cNvSpPr txBox="1"/>
      </xdr:nvSpPr>
      <xdr:spPr>
        <a:xfrm>
          <a:off x="3998258" y="1680135"/>
          <a:ext cx="482600" cy="3857654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令和元年度は法非適用企業</a:t>
          </a:r>
        </a:p>
      </xdr:txBody>
    </xdr:sp>
    <xdr:clientData/>
  </xdr:oneCellAnchor>
  <xdr:oneCellAnchor>
    <xdr:from>
      <xdr:col>5</xdr:col>
      <xdr:colOff>246530</xdr:colOff>
      <xdr:row>31</xdr:row>
      <xdr:rowOff>134471</xdr:rowOff>
    </xdr:from>
    <xdr:ext cx="482600" cy="3137646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F97C82A-4155-48EF-A71B-83B34F9A4994}"/>
            </a:ext>
          </a:extLst>
        </xdr:cNvPr>
        <xdr:cNvSpPr txBox="1"/>
      </xdr:nvSpPr>
      <xdr:spPr>
        <a:xfrm>
          <a:off x="3053230" y="6624171"/>
          <a:ext cx="482600" cy="3137646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令和２年度は法適用企業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8BD1B-1BE9-4CC7-A98C-9BBDD873824C}">
  <sheetPr>
    <pageSetUpPr fitToPage="1"/>
  </sheetPr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F4" sqref="F4"/>
    </sheetView>
  </sheetViews>
  <sheetFormatPr defaultColWidth="9"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0" width="49.125" style="2" customWidth="1"/>
    <col min="11" max="11" width="9" style="2"/>
    <col min="12" max="12" width="9.875" style="2" customWidth="1"/>
    <col min="13" max="16384" width="9" style="2"/>
  </cols>
  <sheetData>
    <row r="1" spans="1:11" ht="33.950000000000003" customHeight="1">
      <c r="A1" s="17" t="s">
        <v>0</v>
      </c>
      <c r="B1" s="17"/>
      <c r="C1" s="17"/>
      <c r="D1" s="17"/>
      <c r="E1" s="22" t="s">
        <v>232</v>
      </c>
      <c r="F1" s="1"/>
    </row>
    <row r="3" spans="1:11" ht="14.25">
      <c r="A3" s="11" t="s">
        <v>92</v>
      </c>
    </row>
    <row r="5" spans="1:11">
      <c r="A5" s="18" t="s">
        <v>216</v>
      </c>
      <c r="B5" s="18"/>
      <c r="C5" s="18"/>
      <c r="D5" s="18"/>
      <c r="E5" s="18"/>
    </row>
    <row r="6" spans="1:11" ht="14.25">
      <c r="A6" s="3"/>
      <c r="H6" s="4"/>
      <c r="I6" s="10" t="s">
        <v>1</v>
      </c>
    </row>
    <row r="7" spans="1:11" ht="27" customHeight="1">
      <c r="A7" s="5"/>
      <c r="B7" s="6"/>
      <c r="C7" s="6"/>
      <c r="D7" s="6"/>
      <c r="E7" s="57"/>
      <c r="F7" s="48" t="s">
        <v>217</v>
      </c>
      <c r="G7" s="48"/>
      <c r="H7" s="48" t="s">
        <v>218</v>
      </c>
      <c r="I7" s="49" t="s">
        <v>21</v>
      </c>
    </row>
    <row r="8" spans="1:11" ht="17.100000000000001" customHeight="1">
      <c r="A8" s="19"/>
      <c r="B8" s="20"/>
      <c r="C8" s="20"/>
      <c r="D8" s="20"/>
      <c r="E8" s="58"/>
      <c r="F8" s="51" t="s">
        <v>90</v>
      </c>
      <c r="G8" s="51" t="s">
        <v>2</v>
      </c>
      <c r="H8" s="64" t="s">
        <v>231</v>
      </c>
      <c r="I8" s="52"/>
    </row>
    <row r="9" spans="1:11" ht="18" customHeight="1">
      <c r="A9" s="106" t="s">
        <v>87</v>
      </c>
      <c r="B9" s="106" t="s">
        <v>89</v>
      </c>
      <c r="C9" s="59" t="s">
        <v>3</v>
      </c>
      <c r="D9" s="89"/>
      <c r="E9" s="89"/>
      <c r="F9" s="91">
        <v>296694</v>
      </c>
      <c r="G9" s="53">
        <f>F9/$F$27*100</f>
        <v>31.640508775166548</v>
      </c>
      <c r="H9" s="91">
        <v>276390</v>
      </c>
      <c r="I9" s="53">
        <f>(F9/H9-1)*100</f>
        <v>7.3461413220449412</v>
      </c>
      <c r="J9" s="97"/>
      <c r="K9" s="25"/>
    </row>
    <row r="10" spans="1:11" ht="18" customHeight="1">
      <c r="A10" s="106"/>
      <c r="B10" s="106"/>
      <c r="C10" s="61"/>
      <c r="D10" s="63" t="s">
        <v>22</v>
      </c>
      <c r="E10" s="89"/>
      <c r="F10" s="85">
        <v>78538</v>
      </c>
      <c r="G10" s="53">
        <f t="shared" ref="G10:G26" si="0">F10/$F$27*100</f>
        <v>8.3755730759099638</v>
      </c>
      <c r="H10" s="91">
        <v>74416</v>
      </c>
      <c r="I10" s="53">
        <f t="shared" ref="I10:I27" si="1">(F10/H10-1)*100</f>
        <v>5.5391313695979383</v>
      </c>
      <c r="J10" s="97"/>
    </row>
    <row r="11" spans="1:11" ht="18" customHeight="1">
      <c r="A11" s="106"/>
      <c r="B11" s="106"/>
      <c r="C11" s="61"/>
      <c r="D11" s="61"/>
      <c r="E11" s="47" t="s">
        <v>23</v>
      </c>
      <c r="F11" s="85">
        <v>65214</v>
      </c>
      <c r="G11" s="53">
        <f t="shared" si="0"/>
        <v>6.9546540855686718</v>
      </c>
      <c r="H11" s="91">
        <v>63736</v>
      </c>
      <c r="I11" s="53">
        <f t="shared" si="1"/>
        <v>2.3189406300991644</v>
      </c>
    </row>
    <row r="12" spans="1:11" ht="18" customHeight="1">
      <c r="A12" s="106"/>
      <c r="B12" s="106"/>
      <c r="C12" s="61"/>
      <c r="D12" s="61"/>
      <c r="E12" s="47" t="s">
        <v>24</v>
      </c>
      <c r="F12" s="85">
        <v>3854</v>
      </c>
      <c r="G12" s="53">
        <f t="shared" si="0"/>
        <v>0.41100433719418628</v>
      </c>
      <c r="H12" s="91">
        <v>2144</v>
      </c>
      <c r="I12" s="53">
        <f t="shared" si="1"/>
        <v>79.757462686567166</v>
      </c>
    </row>
    <row r="13" spans="1:11" ht="18" customHeight="1">
      <c r="A13" s="106"/>
      <c r="B13" s="106"/>
      <c r="C13" s="61"/>
      <c r="D13" s="62"/>
      <c r="E13" s="47" t="s">
        <v>25</v>
      </c>
      <c r="F13" s="85">
        <v>167</v>
      </c>
      <c r="G13" s="53">
        <f t="shared" si="0"/>
        <v>1.7809476987916215E-2</v>
      </c>
      <c r="H13" s="91">
        <v>219</v>
      </c>
      <c r="I13" s="53">
        <f t="shared" si="1"/>
        <v>-23.74429223744292</v>
      </c>
    </row>
    <row r="14" spans="1:11" ht="18" customHeight="1">
      <c r="A14" s="106"/>
      <c r="B14" s="106"/>
      <c r="C14" s="61"/>
      <c r="D14" s="59" t="s">
        <v>26</v>
      </c>
      <c r="E14" s="89"/>
      <c r="F14" s="85">
        <v>64057</v>
      </c>
      <c r="G14" s="53">
        <f t="shared" si="0"/>
        <v>6.8312674695505935</v>
      </c>
      <c r="H14" s="91">
        <v>51343</v>
      </c>
      <c r="I14" s="53">
        <f t="shared" si="1"/>
        <v>24.762869329801539</v>
      </c>
    </row>
    <row r="15" spans="1:11" ht="18" customHeight="1">
      <c r="A15" s="106"/>
      <c r="B15" s="106"/>
      <c r="C15" s="61"/>
      <c r="D15" s="61"/>
      <c r="E15" s="47" t="s">
        <v>27</v>
      </c>
      <c r="F15" s="85">
        <v>2192</v>
      </c>
      <c r="G15" s="53">
        <f t="shared" si="0"/>
        <v>0.2337627159132476</v>
      </c>
      <c r="H15" s="91">
        <v>1938</v>
      </c>
      <c r="I15" s="53">
        <f t="shared" si="1"/>
        <v>13.106295149638814</v>
      </c>
    </row>
    <row r="16" spans="1:11" ht="18" customHeight="1">
      <c r="A16" s="106"/>
      <c r="B16" s="106"/>
      <c r="C16" s="61"/>
      <c r="D16" s="62"/>
      <c r="E16" s="47" t="s">
        <v>28</v>
      </c>
      <c r="F16" s="85">
        <v>61865</v>
      </c>
      <c r="G16" s="53">
        <f t="shared" si="0"/>
        <v>6.5975047536373452</v>
      </c>
      <c r="H16" s="91">
        <v>49405</v>
      </c>
      <c r="I16" s="53">
        <f t="shared" si="1"/>
        <v>25.220119421111221</v>
      </c>
      <c r="K16" s="26"/>
    </row>
    <row r="17" spans="1:26" ht="18" customHeight="1">
      <c r="A17" s="106"/>
      <c r="B17" s="106"/>
      <c r="C17" s="61"/>
      <c r="D17" s="107" t="s">
        <v>29</v>
      </c>
      <c r="E17" s="108"/>
      <c r="F17" s="85">
        <v>91650</v>
      </c>
      <c r="G17" s="53">
        <f t="shared" si="0"/>
        <v>9.7738836283983304</v>
      </c>
      <c r="H17" s="91">
        <v>90090.999999999985</v>
      </c>
      <c r="I17" s="53">
        <f t="shared" si="1"/>
        <v>1.730472522227533</v>
      </c>
      <c r="J17" s="98"/>
      <c r="K17" s="99"/>
      <c r="L17" s="99"/>
      <c r="M17" s="99"/>
      <c r="N17" s="99"/>
    </row>
    <row r="18" spans="1:26" ht="18" customHeight="1">
      <c r="A18" s="106"/>
      <c r="B18" s="106"/>
      <c r="C18" s="61"/>
      <c r="D18" s="107" t="s">
        <v>93</v>
      </c>
      <c r="E18" s="109"/>
      <c r="F18" s="85">
        <v>5805</v>
      </c>
      <c r="G18" s="53">
        <f t="shared" si="0"/>
        <v>0.6190659515859499</v>
      </c>
      <c r="H18" s="91">
        <v>4935</v>
      </c>
      <c r="I18" s="53">
        <f t="shared" si="1"/>
        <v>17.629179331306986</v>
      </c>
      <c r="J18" s="97"/>
    </row>
    <row r="19" spans="1:26" ht="18" customHeight="1">
      <c r="A19" s="106"/>
      <c r="B19" s="106"/>
      <c r="C19" s="60"/>
      <c r="D19" s="107" t="s">
        <v>94</v>
      </c>
      <c r="E19" s="109"/>
      <c r="F19" s="85">
        <v>0</v>
      </c>
      <c r="G19" s="53">
        <f t="shared" si="0"/>
        <v>0</v>
      </c>
      <c r="H19" s="91">
        <v>0</v>
      </c>
      <c r="I19" s="53">
        <v>0</v>
      </c>
      <c r="Z19" s="2" t="s">
        <v>95</v>
      </c>
    </row>
    <row r="20" spans="1:26" ht="18" customHeight="1">
      <c r="A20" s="106"/>
      <c r="B20" s="106"/>
      <c r="C20" s="89" t="s">
        <v>4</v>
      </c>
      <c r="D20" s="89"/>
      <c r="E20" s="89"/>
      <c r="F20" s="91">
        <v>35400</v>
      </c>
      <c r="G20" s="53">
        <f t="shared" si="0"/>
        <v>3.775182547139126</v>
      </c>
      <c r="H20" s="91">
        <v>24000</v>
      </c>
      <c r="I20" s="53">
        <f t="shared" si="1"/>
        <v>47.500000000000007</v>
      </c>
      <c r="J20" s="97"/>
    </row>
    <row r="21" spans="1:26" ht="18" customHeight="1">
      <c r="A21" s="106"/>
      <c r="B21" s="106"/>
      <c r="C21" s="89" t="s">
        <v>5</v>
      </c>
      <c r="D21" s="89"/>
      <c r="E21" s="89"/>
      <c r="F21" s="91">
        <v>141400</v>
      </c>
      <c r="G21" s="53">
        <f t="shared" si="0"/>
        <v>15.079401473600917</v>
      </c>
      <c r="H21" s="91">
        <v>132300</v>
      </c>
      <c r="I21" s="53">
        <f t="shared" si="1"/>
        <v>6.8783068783068835</v>
      </c>
    </row>
    <row r="22" spans="1:26" ht="18" customHeight="1">
      <c r="A22" s="106"/>
      <c r="B22" s="106"/>
      <c r="C22" s="89" t="s">
        <v>30</v>
      </c>
      <c r="D22" s="89"/>
      <c r="E22" s="89"/>
      <c r="F22" s="91">
        <v>11855</v>
      </c>
      <c r="G22" s="53">
        <f t="shared" si="0"/>
        <v>1.2642595789924955</v>
      </c>
      <c r="H22" s="91">
        <v>12195</v>
      </c>
      <c r="I22" s="53">
        <f t="shared" si="1"/>
        <v>-2.7880278802787983</v>
      </c>
    </row>
    <row r="23" spans="1:26" ht="18" customHeight="1">
      <c r="A23" s="106"/>
      <c r="B23" s="106"/>
      <c r="C23" s="89" t="s">
        <v>6</v>
      </c>
      <c r="D23" s="89"/>
      <c r="E23" s="89"/>
      <c r="F23" s="91">
        <v>164693</v>
      </c>
      <c r="G23" s="53">
        <f t="shared" si="0"/>
        <v>17.563450260903508</v>
      </c>
      <c r="H23" s="91">
        <v>122537</v>
      </c>
      <c r="I23" s="53">
        <f t="shared" si="1"/>
        <v>34.402670213894581</v>
      </c>
    </row>
    <row r="24" spans="1:26" ht="18" customHeight="1">
      <c r="A24" s="106"/>
      <c r="B24" s="106"/>
      <c r="C24" s="89" t="s">
        <v>31</v>
      </c>
      <c r="D24" s="89"/>
      <c r="E24" s="89"/>
      <c r="F24" s="91">
        <v>2031</v>
      </c>
      <c r="G24" s="53">
        <f t="shared" si="0"/>
        <v>0.21659310037399904</v>
      </c>
      <c r="H24" s="91">
        <v>1719</v>
      </c>
      <c r="I24" s="53">
        <f t="shared" si="1"/>
        <v>18.150087260034908</v>
      </c>
    </row>
    <row r="25" spans="1:26" ht="18" customHeight="1">
      <c r="A25" s="106"/>
      <c r="B25" s="106"/>
      <c r="C25" s="89" t="s">
        <v>7</v>
      </c>
      <c r="D25" s="89"/>
      <c r="E25" s="89"/>
      <c r="F25" s="91">
        <v>59567</v>
      </c>
      <c r="G25" s="53">
        <f t="shared" si="0"/>
        <v>6.352437818797636</v>
      </c>
      <c r="H25" s="91">
        <v>112202</v>
      </c>
      <c r="I25" s="53">
        <f t="shared" si="1"/>
        <v>-46.910928503948234</v>
      </c>
    </row>
    <row r="26" spans="1:26" ht="18" customHeight="1">
      <c r="A26" s="106"/>
      <c r="B26" s="106"/>
      <c r="C26" s="89" t="s">
        <v>8</v>
      </c>
      <c r="D26" s="89"/>
      <c r="E26" s="89"/>
      <c r="F26" s="100">
        <f>937703-F9-SUM(F20:F25)</f>
        <v>226063</v>
      </c>
      <c r="G26" s="53">
        <f t="shared" si="0"/>
        <v>24.10816644502577</v>
      </c>
      <c r="H26" s="91">
        <v>281734</v>
      </c>
      <c r="I26" s="53">
        <f t="shared" si="1"/>
        <v>-19.760128348016217</v>
      </c>
      <c r="J26" s="97"/>
    </row>
    <row r="27" spans="1:26" ht="18" customHeight="1">
      <c r="A27" s="106"/>
      <c r="B27" s="106"/>
      <c r="C27" s="89" t="s">
        <v>9</v>
      </c>
      <c r="D27" s="89"/>
      <c r="E27" s="89"/>
      <c r="F27" s="91">
        <f>SUM(F9,F20:F26)</f>
        <v>937703</v>
      </c>
      <c r="G27" s="53">
        <f>F27/$F$27*100</f>
        <v>100</v>
      </c>
      <c r="H27" s="91">
        <f>SUM(H9,H20:H26)</f>
        <v>963077</v>
      </c>
      <c r="I27" s="53">
        <f t="shared" si="1"/>
        <v>-2.6346803007443853</v>
      </c>
    </row>
    <row r="28" spans="1:26" ht="18" customHeight="1">
      <c r="A28" s="106"/>
      <c r="B28" s="106" t="s">
        <v>88</v>
      </c>
      <c r="C28" s="59" t="s">
        <v>10</v>
      </c>
      <c r="D28" s="89"/>
      <c r="E28" s="89"/>
      <c r="F28" s="91">
        <v>352594</v>
      </c>
      <c r="G28" s="53">
        <f>F28/$F$45*100</f>
        <v>37.601884605253474</v>
      </c>
      <c r="H28" s="91">
        <v>353081</v>
      </c>
      <c r="I28" s="53">
        <f>(F28/H28-1)*100</f>
        <v>-0.13792869058374402</v>
      </c>
      <c r="J28" s="97"/>
    </row>
    <row r="29" spans="1:26" ht="18" customHeight="1">
      <c r="A29" s="106"/>
      <c r="B29" s="106"/>
      <c r="C29" s="61"/>
      <c r="D29" s="89" t="s">
        <v>11</v>
      </c>
      <c r="E29" s="89"/>
      <c r="F29" s="91">
        <v>215977</v>
      </c>
      <c r="G29" s="53">
        <f>F29/$F$45*100</f>
        <v>23.032559349815454</v>
      </c>
      <c r="H29" s="91">
        <v>217289</v>
      </c>
      <c r="I29" s="53">
        <f t="shared" ref="I29:I45" si="2">(F29/H29-1)*100</f>
        <v>-0.60380415023310041</v>
      </c>
    </row>
    <row r="30" spans="1:26" ht="18" customHeight="1">
      <c r="A30" s="106"/>
      <c r="B30" s="106"/>
      <c r="C30" s="61"/>
      <c r="D30" s="89" t="s">
        <v>32</v>
      </c>
      <c r="E30" s="89"/>
      <c r="F30" s="91">
        <v>37656</v>
      </c>
      <c r="G30" s="53">
        <f t="shared" ref="G30:G44" si="3">F30/$F$45*100</f>
        <v>4.0157704518381614</v>
      </c>
      <c r="H30" s="91">
        <v>36048</v>
      </c>
      <c r="I30" s="53">
        <f t="shared" si="2"/>
        <v>4.4607190412782938</v>
      </c>
    </row>
    <row r="31" spans="1:26" ht="18" customHeight="1">
      <c r="A31" s="106"/>
      <c r="B31" s="106"/>
      <c r="C31" s="60"/>
      <c r="D31" s="89" t="s">
        <v>12</v>
      </c>
      <c r="E31" s="89"/>
      <c r="F31" s="91">
        <v>98961</v>
      </c>
      <c r="G31" s="53">
        <f t="shared" si="3"/>
        <v>10.553554803599861</v>
      </c>
      <c r="H31" s="91">
        <v>99745</v>
      </c>
      <c r="I31" s="53">
        <f t="shared" si="2"/>
        <v>-0.78600431099302703</v>
      </c>
    </row>
    <row r="32" spans="1:26" ht="18" customHeight="1">
      <c r="A32" s="106"/>
      <c r="B32" s="106"/>
      <c r="C32" s="59" t="s">
        <v>13</v>
      </c>
      <c r="D32" s="89"/>
      <c r="E32" s="89"/>
      <c r="F32" s="91">
        <f>546124+705-51736</f>
        <v>495093</v>
      </c>
      <c r="G32" s="53">
        <f t="shared" si="3"/>
        <v>52.798487367535351</v>
      </c>
      <c r="H32" s="91">
        <v>521128</v>
      </c>
      <c r="I32" s="53">
        <f t="shared" si="2"/>
        <v>-4.9958935232802704</v>
      </c>
      <c r="J32" s="97"/>
    </row>
    <row r="33" spans="1:10" ht="18" customHeight="1">
      <c r="A33" s="106"/>
      <c r="B33" s="106"/>
      <c r="C33" s="61"/>
      <c r="D33" s="89" t="s">
        <v>14</v>
      </c>
      <c r="E33" s="89"/>
      <c r="F33" s="91">
        <v>63503</v>
      </c>
      <c r="G33" s="53">
        <f t="shared" si="3"/>
        <v>6.7721869291236132</v>
      </c>
      <c r="H33" s="91">
        <v>33868</v>
      </c>
      <c r="I33" s="53">
        <f t="shared" si="2"/>
        <v>87.501476319829919</v>
      </c>
      <c r="J33" s="97"/>
    </row>
    <row r="34" spans="1:10" ht="18" customHeight="1">
      <c r="A34" s="106"/>
      <c r="B34" s="106"/>
      <c r="C34" s="61"/>
      <c r="D34" s="89" t="s">
        <v>33</v>
      </c>
      <c r="E34" s="89"/>
      <c r="F34" s="91">
        <v>6852</v>
      </c>
      <c r="G34" s="53">
        <f t="shared" si="3"/>
        <v>0.73072177437845454</v>
      </c>
      <c r="H34" s="91">
        <v>7033</v>
      </c>
      <c r="I34" s="53">
        <f t="shared" si="2"/>
        <v>-2.5735816863358463</v>
      </c>
    </row>
    <row r="35" spans="1:10" ht="18" customHeight="1">
      <c r="A35" s="106"/>
      <c r="B35" s="106"/>
      <c r="C35" s="61"/>
      <c r="D35" s="89" t="s">
        <v>34</v>
      </c>
      <c r="E35" s="89"/>
      <c r="F35" s="91">
        <v>235718</v>
      </c>
      <c r="G35" s="53">
        <f t="shared" si="3"/>
        <v>25.137810159506795</v>
      </c>
      <c r="H35" s="91">
        <v>216781</v>
      </c>
      <c r="I35" s="53">
        <f t="shared" si="2"/>
        <v>8.7355441666935754</v>
      </c>
      <c r="J35" s="97"/>
    </row>
    <row r="36" spans="1:10" ht="18" customHeight="1">
      <c r="A36" s="106"/>
      <c r="B36" s="106"/>
      <c r="C36" s="61"/>
      <c r="D36" s="89" t="s">
        <v>35</v>
      </c>
      <c r="E36" s="89"/>
      <c r="F36" s="91">
        <v>10472</v>
      </c>
      <c r="G36" s="53">
        <f t="shared" si="3"/>
        <v>1.1167715150746025</v>
      </c>
      <c r="H36" s="91">
        <v>15044</v>
      </c>
      <c r="I36" s="53">
        <f t="shared" si="2"/>
        <v>-30.390853496410529</v>
      </c>
      <c r="J36" s="97"/>
    </row>
    <row r="37" spans="1:10" ht="18" customHeight="1">
      <c r="A37" s="106"/>
      <c r="B37" s="106"/>
      <c r="C37" s="61"/>
      <c r="D37" s="89" t="s">
        <v>15</v>
      </c>
      <c r="E37" s="89"/>
      <c r="F37" s="91">
        <v>7184</v>
      </c>
      <c r="G37" s="53">
        <f t="shared" si="3"/>
        <v>0.76612744120473109</v>
      </c>
      <c r="H37" s="91">
        <v>6403</v>
      </c>
      <c r="I37" s="53">
        <f t="shared" si="2"/>
        <v>12.197407465250665</v>
      </c>
    </row>
    <row r="38" spans="1:10" ht="18" customHeight="1">
      <c r="A38" s="106"/>
      <c r="B38" s="106"/>
      <c r="C38" s="60"/>
      <c r="D38" s="89" t="s">
        <v>36</v>
      </c>
      <c r="E38" s="89"/>
      <c r="F38" s="91">
        <v>170659</v>
      </c>
      <c r="G38" s="53">
        <f t="shared" si="3"/>
        <v>18.199685828028706</v>
      </c>
      <c r="H38" s="91">
        <v>241294</v>
      </c>
      <c r="I38" s="53">
        <f t="shared" si="2"/>
        <v>-29.273417490695998</v>
      </c>
    </row>
    <row r="39" spans="1:10" ht="18" customHeight="1">
      <c r="A39" s="106"/>
      <c r="B39" s="106"/>
      <c r="C39" s="59" t="s">
        <v>16</v>
      </c>
      <c r="D39" s="89"/>
      <c r="E39" s="89"/>
      <c r="F39" s="91">
        <v>90016</v>
      </c>
      <c r="G39" s="53">
        <f t="shared" si="3"/>
        <v>9.5996280272111747</v>
      </c>
      <c r="H39" s="91">
        <v>88868</v>
      </c>
      <c r="I39" s="53">
        <f t="shared" si="2"/>
        <v>1.2918035738398448</v>
      </c>
    </row>
    <row r="40" spans="1:10" ht="18" customHeight="1">
      <c r="A40" s="106"/>
      <c r="B40" s="106"/>
      <c r="C40" s="61"/>
      <c r="D40" s="59" t="s">
        <v>17</v>
      </c>
      <c r="E40" s="89"/>
      <c r="F40" s="91">
        <v>86400</v>
      </c>
      <c r="G40" s="53">
        <f t="shared" si="3"/>
        <v>9.2140048608141392</v>
      </c>
      <c r="H40" s="91">
        <v>84989</v>
      </c>
      <c r="I40" s="53">
        <f t="shared" si="2"/>
        <v>1.6602148513336967</v>
      </c>
    </row>
    <row r="41" spans="1:10" ht="18" customHeight="1">
      <c r="A41" s="106"/>
      <c r="B41" s="106"/>
      <c r="C41" s="61"/>
      <c r="D41" s="61"/>
      <c r="E41" s="55" t="s">
        <v>91</v>
      </c>
      <c r="F41" s="91">
        <v>60117</v>
      </c>
      <c r="G41" s="53">
        <f t="shared" si="3"/>
        <v>6.4110917849255049</v>
      </c>
      <c r="H41" s="91">
        <v>58861</v>
      </c>
      <c r="I41" s="56">
        <f t="shared" si="2"/>
        <v>2.1338407434464246</v>
      </c>
    </row>
    <row r="42" spans="1:10" ht="18" customHeight="1">
      <c r="A42" s="106"/>
      <c r="B42" s="106"/>
      <c r="C42" s="61"/>
      <c r="D42" s="60"/>
      <c r="E42" s="47" t="s">
        <v>37</v>
      </c>
      <c r="F42" s="91">
        <v>25504</v>
      </c>
      <c r="G42" s="53">
        <f t="shared" si="3"/>
        <v>2.719837731136618</v>
      </c>
      <c r="H42" s="91">
        <v>25530</v>
      </c>
      <c r="I42" s="56">
        <f t="shared" si="2"/>
        <v>-0.10184097140618631</v>
      </c>
    </row>
    <row r="43" spans="1:10" ht="18" customHeight="1">
      <c r="A43" s="106"/>
      <c r="B43" s="106"/>
      <c r="C43" s="61"/>
      <c r="D43" s="89" t="s">
        <v>38</v>
      </c>
      <c r="E43" s="89"/>
      <c r="F43" s="91">
        <v>3616</v>
      </c>
      <c r="G43" s="53">
        <f t="shared" si="3"/>
        <v>0.38562316639703614</v>
      </c>
      <c r="H43" s="91">
        <v>3878</v>
      </c>
      <c r="I43" s="56">
        <f t="shared" si="2"/>
        <v>-6.7560598246518833</v>
      </c>
    </row>
    <row r="44" spans="1:10" ht="18" customHeight="1">
      <c r="A44" s="106"/>
      <c r="B44" s="106"/>
      <c r="C44" s="60"/>
      <c r="D44" s="89" t="s">
        <v>39</v>
      </c>
      <c r="E44" s="89"/>
      <c r="F44" s="91">
        <v>0</v>
      </c>
      <c r="G44" s="53">
        <f t="shared" si="3"/>
        <v>0</v>
      </c>
      <c r="H44" s="91">
        <v>0</v>
      </c>
      <c r="I44" s="53">
        <v>0</v>
      </c>
    </row>
    <row r="45" spans="1:10" ht="18" customHeight="1">
      <c r="A45" s="106"/>
      <c r="B45" s="106"/>
      <c r="C45" s="47" t="s">
        <v>18</v>
      </c>
      <c r="D45" s="47"/>
      <c r="E45" s="47"/>
      <c r="F45" s="91">
        <f>SUM(F28,F32,F39)</f>
        <v>937703</v>
      </c>
      <c r="G45" s="53">
        <f>F45/$F$45*100</f>
        <v>100</v>
      </c>
      <c r="H45" s="91">
        <f>SUM(H28,H32,H39)</f>
        <v>963077</v>
      </c>
      <c r="I45" s="53">
        <f t="shared" si="2"/>
        <v>-2.6346803007443853</v>
      </c>
    </row>
    <row r="46" spans="1:10">
      <c r="A46" s="23" t="s">
        <v>19</v>
      </c>
    </row>
    <row r="47" spans="1:10">
      <c r="A47" s="24" t="s">
        <v>20</v>
      </c>
    </row>
    <row r="48" spans="1:10">
      <c r="A48" s="24"/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4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horizontalDpi="1200" verticalDpi="1200" r:id="rId1"/>
  <headerFooter alignWithMargins="0">
    <oddHeader>&amp;R&amp;"明朝,斜体"&amp;9都道府県－&amp;P</oddHeader>
  </headerFooter>
  <colBreaks count="1" manualBreakCount="1">
    <brk id="10" max="4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66491-A87A-438E-BD3A-53CEA2A4B251}">
  <sheetPr>
    <pageSetUpPr fitToPage="1"/>
  </sheetPr>
  <dimension ref="A1:AC50"/>
  <sheetViews>
    <sheetView view="pageBreakPreview" zoomScale="82" zoomScaleNormal="100" zoomScaleSheetLayoutView="82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G4" sqref="G4"/>
    </sheetView>
  </sheetViews>
  <sheetFormatPr defaultColWidth="9"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5" width="13.625" style="2" customWidth="1"/>
    <col min="16" max="16" width="13.625" style="8" customWidth="1"/>
    <col min="17" max="25" width="13.625" style="2" customWidth="1"/>
    <col min="26" max="29" width="12" style="2" customWidth="1"/>
    <col min="30" max="16384" width="9" style="2"/>
  </cols>
  <sheetData>
    <row r="1" spans="1:29" ht="33.950000000000003" customHeight="1">
      <c r="A1" s="21" t="s">
        <v>0</v>
      </c>
      <c r="B1" s="12"/>
      <c r="C1" s="12"/>
      <c r="D1" s="94" t="s">
        <v>232</v>
      </c>
      <c r="E1" s="14"/>
      <c r="F1" s="14"/>
      <c r="G1" s="14"/>
    </row>
    <row r="2" spans="1:29" ht="15" customHeight="1"/>
    <row r="3" spans="1:29" ht="15" customHeight="1">
      <c r="A3" s="15" t="s">
        <v>46</v>
      </c>
      <c r="B3" s="15"/>
      <c r="C3" s="15"/>
      <c r="D3" s="15"/>
    </row>
    <row r="4" spans="1:29" ht="15" customHeight="1">
      <c r="A4" s="15"/>
      <c r="B4" s="15"/>
      <c r="C4" s="15"/>
      <c r="D4" s="15"/>
    </row>
    <row r="5" spans="1:29" ht="15.95" customHeight="1">
      <c r="A5" s="13" t="s">
        <v>220</v>
      </c>
      <c r="B5" s="13"/>
      <c r="C5" s="13"/>
      <c r="D5" s="13"/>
      <c r="K5" s="16"/>
      <c r="O5" s="16"/>
      <c r="S5" s="16" t="s">
        <v>47</v>
      </c>
    </row>
    <row r="6" spans="1:29" ht="15.95" customHeight="1">
      <c r="A6" s="127" t="s">
        <v>48</v>
      </c>
      <c r="B6" s="128"/>
      <c r="C6" s="128"/>
      <c r="D6" s="128"/>
      <c r="E6" s="128"/>
      <c r="F6" s="129" t="s">
        <v>241</v>
      </c>
      <c r="G6" s="129"/>
      <c r="H6" s="119" t="s">
        <v>242</v>
      </c>
      <c r="I6" s="120"/>
      <c r="J6" s="119" t="s">
        <v>243</v>
      </c>
      <c r="K6" s="120"/>
      <c r="L6" s="119" t="s">
        <v>244</v>
      </c>
      <c r="M6" s="120"/>
      <c r="N6" s="119" t="s">
        <v>245</v>
      </c>
      <c r="O6" s="120"/>
      <c r="P6" s="119" t="s">
        <v>246</v>
      </c>
      <c r="Q6" s="120"/>
      <c r="R6" s="121" t="s">
        <v>247</v>
      </c>
      <c r="S6" s="122"/>
    </row>
    <row r="7" spans="1:29" ht="15.95" customHeight="1">
      <c r="A7" s="128"/>
      <c r="B7" s="128"/>
      <c r="C7" s="128"/>
      <c r="D7" s="128"/>
      <c r="E7" s="128"/>
      <c r="F7" s="51" t="s">
        <v>219</v>
      </c>
      <c r="G7" s="64" t="s">
        <v>218</v>
      </c>
      <c r="H7" s="51" t="s">
        <v>219</v>
      </c>
      <c r="I7" s="64" t="s">
        <v>218</v>
      </c>
      <c r="J7" s="51" t="s">
        <v>219</v>
      </c>
      <c r="K7" s="64" t="s">
        <v>218</v>
      </c>
      <c r="L7" s="51" t="s">
        <v>219</v>
      </c>
      <c r="M7" s="64" t="s">
        <v>218</v>
      </c>
      <c r="N7" s="51" t="s">
        <v>219</v>
      </c>
      <c r="O7" s="64" t="s">
        <v>218</v>
      </c>
      <c r="P7" s="51" t="s">
        <v>219</v>
      </c>
      <c r="Q7" s="64" t="s">
        <v>218</v>
      </c>
      <c r="R7" s="51" t="s">
        <v>219</v>
      </c>
      <c r="S7" s="64" t="s">
        <v>218</v>
      </c>
    </row>
    <row r="8" spans="1:29" ht="15.95" customHeight="1">
      <c r="A8" s="111" t="s">
        <v>82</v>
      </c>
      <c r="B8" s="59" t="s">
        <v>49</v>
      </c>
      <c r="C8" s="101"/>
      <c r="D8" s="101"/>
      <c r="E8" s="102" t="s">
        <v>40</v>
      </c>
      <c r="F8" s="103">
        <v>10027</v>
      </c>
      <c r="G8" s="103">
        <v>10641</v>
      </c>
      <c r="H8" s="103">
        <v>9255</v>
      </c>
      <c r="I8" s="103">
        <v>9513</v>
      </c>
      <c r="J8" s="103">
        <v>2069</v>
      </c>
      <c r="K8" s="103">
        <v>2072</v>
      </c>
      <c r="L8" s="103">
        <v>5199</v>
      </c>
      <c r="M8" s="103">
        <v>5206</v>
      </c>
      <c r="N8" s="103">
        <v>2553</v>
      </c>
      <c r="O8" s="103">
        <v>6937</v>
      </c>
      <c r="P8" s="103">
        <v>882</v>
      </c>
      <c r="Q8" s="103">
        <v>798</v>
      </c>
      <c r="R8" s="103">
        <v>32036</v>
      </c>
      <c r="S8" s="103">
        <v>31549</v>
      </c>
      <c r="T8" s="27"/>
      <c r="U8" s="27"/>
      <c r="V8" s="27"/>
      <c r="W8" s="27"/>
      <c r="X8" s="27"/>
      <c r="Y8" s="27"/>
      <c r="Z8" s="27"/>
      <c r="AA8" s="27"/>
      <c r="AB8" s="27"/>
      <c r="AC8" s="27"/>
    </row>
    <row r="9" spans="1:29" ht="15.95" customHeight="1">
      <c r="A9" s="111"/>
      <c r="B9" s="61"/>
      <c r="C9" s="101" t="s">
        <v>50</v>
      </c>
      <c r="D9" s="101"/>
      <c r="E9" s="102" t="s">
        <v>41</v>
      </c>
      <c r="F9" s="103">
        <v>10027</v>
      </c>
      <c r="G9" s="103">
        <v>10641</v>
      </c>
      <c r="H9" s="103">
        <v>9255</v>
      </c>
      <c r="I9" s="103">
        <v>9513</v>
      </c>
      <c r="J9" s="103">
        <v>2069</v>
      </c>
      <c r="K9" s="103">
        <v>2072</v>
      </c>
      <c r="L9" s="103">
        <v>5199</v>
      </c>
      <c r="M9" s="103">
        <v>5206</v>
      </c>
      <c r="N9" s="103">
        <v>2553</v>
      </c>
      <c r="O9" s="103">
        <v>6937</v>
      </c>
      <c r="P9" s="103">
        <v>882</v>
      </c>
      <c r="Q9" s="103">
        <v>798</v>
      </c>
      <c r="R9" s="103">
        <v>32036</v>
      </c>
      <c r="S9" s="103">
        <v>31549</v>
      </c>
      <c r="T9" s="27"/>
      <c r="U9" s="27"/>
      <c r="V9" s="27"/>
      <c r="W9" s="27"/>
      <c r="X9" s="27"/>
      <c r="Y9" s="27"/>
      <c r="Z9" s="27"/>
      <c r="AA9" s="27"/>
      <c r="AB9" s="27"/>
      <c r="AC9" s="27"/>
    </row>
    <row r="10" spans="1:29" ht="15.95" customHeight="1">
      <c r="A10" s="111"/>
      <c r="B10" s="60"/>
      <c r="C10" s="101" t="s">
        <v>51</v>
      </c>
      <c r="D10" s="101"/>
      <c r="E10" s="102" t="s">
        <v>42</v>
      </c>
      <c r="F10" s="103">
        <v>0</v>
      </c>
      <c r="G10" s="103">
        <v>0</v>
      </c>
      <c r="H10" s="103">
        <v>0</v>
      </c>
      <c r="I10" s="103">
        <v>0</v>
      </c>
      <c r="J10" s="65">
        <v>0</v>
      </c>
      <c r="K10" s="65">
        <v>0</v>
      </c>
      <c r="L10" s="103">
        <v>0</v>
      </c>
      <c r="M10" s="103">
        <v>0</v>
      </c>
      <c r="N10" s="65">
        <v>0</v>
      </c>
      <c r="O10" s="65">
        <v>0</v>
      </c>
      <c r="P10" s="103">
        <v>0</v>
      </c>
      <c r="Q10" s="103">
        <v>0</v>
      </c>
      <c r="R10" s="103">
        <v>0</v>
      </c>
      <c r="S10" s="103">
        <v>0</v>
      </c>
      <c r="T10" s="27"/>
      <c r="U10" s="27"/>
      <c r="V10" s="27"/>
      <c r="W10" s="27"/>
      <c r="X10" s="27"/>
      <c r="Y10" s="27"/>
      <c r="Z10" s="27"/>
      <c r="AA10" s="27"/>
      <c r="AB10" s="27"/>
      <c r="AC10" s="27"/>
    </row>
    <row r="11" spans="1:29" ht="15.95" customHeight="1">
      <c r="A11" s="111"/>
      <c r="B11" s="59" t="s">
        <v>52</v>
      </c>
      <c r="C11" s="101"/>
      <c r="D11" s="101"/>
      <c r="E11" s="102" t="s">
        <v>43</v>
      </c>
      <c r="F11" s="103">
        <v>9893.2000000000007</v>
      </c>
      <c r="G11" s="103">
        <v>10548</v>
      </c>
      <c r="H11" s="103">
        <v>8732</v>
      </c>
      <c r="I11" s="103">
        <v>8758</v>
      </c>
      <c r="J11" s="103">
        <v>2028</v>
      </c>
      <c r="K11" s="103">
        <v>2022</v>
      </c>
      <c r="L11" s="103">
        <v>4528</v>
      </c>
      <c r="M11" s="103">
        <v>4902</v>
      </c>
      <c r="N11" s="103">
        <v>2271</v>
      </c>
      <c r="O11" s="103">
        <v>5729</v>
      </c>
      <c r="P11" s="103">
        <v>733</v>
      </c>
      <c r="Q11" s="103">
        <v>1005</v>
      </c>
      <c r="R11" s="103">
        <v>33425</v>
      </c>
      <c r="S11" s="103">
        <v>33287</v>
      </c>
      <c r="T11" s="27"/>
      <c r="U11" s="27"/>
      <c r="V11" s="27"/>
      <c r="W11" s="27"/>
      <c r="X11" s="27"/>
      <c r="Y11" s="27"/>
      <c r="Z11" s="27"/>
      <c r="AA11" s="27"/>
      <c r="AB11" s="27"/>
      <c r="AC11" s="27"/>
    </row>
    <row r="12" spans="1:29" ht="15.95" customHeight="1">
      <c r="A12" s="111"/>
      <c r="B12" s="61"/>
      <c r="C12" s="101" t="s">
        <v>53</v>
      </c>
      <c r="D12" s="101"/>
      <c r="E12" s="102" t="s">
        <v>44</v>
      </c>
      <c r="F12" s="103">
        <v>9893.2000000000007</v>
      </c>
      <c r="G12" s="103">
        <v>10548</v>
      </c>
      <c r="H12" s="103">
        <v>8732</v>
      </c>
      <c r="I12" s="103">
        <v>8758</v>
      </c>
      <c r="J12" s="103">
        <v>2028</v>
      </c>
      <c r="K12" s="103">
        <v>2022</v>
      </c>
      <c r="L12" s="103">
        <v>4528</v>
      </c>
      <c r="M12" s="103">
        <v>4902</v>
      </c>
      <c r="N12" s="103">
        <v>2271</v>
      </c>
      <c r="O12" s="103">
        <v>5729</v>
      </c>
      <c r="P12" s="103">
        <v>733</v>
      </c>
      <c r="Q12" s="103">
        <v>776</v>
      </c>
      <c r="R12" s="103">
        <v>33423</v>
      </c>
      <c r="S12" s="103">
        <v>33285</v>
      </c>
      <c r="T12" s="27"/>
      <c r="U12" s="27"/>
      <c r="V12" s="27"/>
      <c r="W12" s="27"/>
      <c r="X12" s="27"/>
      <c r="Y12" s="27"/>
      <c r="Z12" s="27"/>
      <c r="AA12" s="27"/>
      <c r="AB12" s="27"/>
      <c r="AC12" s="27"/>
    </row>
    <row r="13" spans="1:29" ht="15.95" customHeight="1">
      <c r="A13" s="111"/>
      <c r="B13" s="60"/>
      <c r="C13" s="101" t="s">
        <v>54</v>
      </c>
      <c r="D13" s="101"/>
      <c r="E13" s="102" t="s">
        <v>45</v>
      </c>
      <c r="F13" s="103">
        <v>0</v>
      </c>
      <c r="G13" s="103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103">
        <v>0</v>
      </c>
      <c r="Q13" s="103">
        <v>229</v>
      </c>
      <c r="R13" s="103">
        <v>2</v>
      </c>
      <c r="S13" s="103">
        <v>2</v>
      </c>
      <c r="T13" s="27"/>
      <c r="U13" s="27"/>
      <c r="V13" s="27"/>
      <c r="W13" s="27"/>
      <c r="X13" s="27"/>
      <c r="Y13" s="27"/>
      <c r="Z13" s="27"/>
      <c r="AA13" s="27"/>
      <c r="AB13" s="27"/>
      <c r="AC13" s="27"/>
    </row>
    <row r="14" spans="1:29" ht="15.95" customHeight="1">
      <c r="A14" s="111"/>
      <c r="B14" s="101" t="s">
        <v>55</v>
      </c>
      <c r="C14" s="101"/>
      <c r="D14" s="101"/>
      <c r="E14" s="102" t="s">
        <v>96</v>
      </c>
      <c r="F14" s="103">
        <f t="shared" ref="F14:S15" si="0">F9-F12</f>
        <v>133.79999999999927</v>
      </c>
      <c r="G14" s="103">
        <f t="shared" si="0"/>
        <v>93</v>
      </c>
      <c r="H14" s="103">
        <f t="shared" si="0"/>
        <v>523</v>
      </c>
      <c r="I14" s="103">
        <f t="shared" si="0"/>
        <v>755</v>
      </c>
      <c r="J14" s="103">
        <f t="shared" si="0"/>
        <v>41</v>
      </c>
      <c r="K14" s="103">
        <f t="shared" si="0"/>
        <v>50</v>
      </c>
      <c r="L14" s="103">
        <f t="shared" si="0"/>
        <v>671</v>
      </c>
      <c r="M14" s="103">
        <f t="shared" si="0"/>
        <v>304</v>
      </c>
      <c r="N14" s="103">
        <f t="shared" si="0"/>
        <v>282</v>
      </c>
      <c r="O14" s="103">
        <f t="shared" si="0"/>
        <v>1208</v>
      </c>
      <c r="P14" s="103">
        <f t="shared" si="0"/>
        <v>149</v>
      </c>
      <c r="Q14" s="103">
        <f t="shared" si="0"/>
        <v>22</v>
      </c>
      <c r="R14" s="103">
        <f t="shared" si="0"/>
        <v>-1387</v>
      </c>
      <c r="S14" s="103">
        <f t="shared" si="0"/>
        <v>-1736</v>
      </c>
      <c r="T14" s="27"/>
      <c r="U14" s="27"/>
      <c r="V14" s="27"/>
      <c r="W14" s="27"/>
      <c r="X14" s="27"/>
      <c r="Y14" s="27"/>
      <c r="Z14" s="27"/>
      <c r="AA14" s="27"/>
      <c r="AB14" s="27"/>
      <c r="AC14" s="27"/>
    </row>
    <row r="15" spans="1:29" ht="15.95" customHeight="1">
      <c r="A15" s="111"/>
      <c r="B15" s="101" t="s">
        <v>56</v>
      </c>
      <c r="C15" s="101"/>
      <c r="D15" s="101"/>
      <c r="E15" s="102" t="s">
        <v>97</v>
      </c>
      <c r="F15" s="103">
        <f t="shared" si="0"/>
        <v>0</v>
      </c>
      <c r="G15" s="103">
        <f t="shared" si="0"/>
        <v>0</v>
      </c>
      <c r="H15" s="103">
        <f t="shared" si="0"/>
        <v>0</v>
      </c>
      <c r="I15" s="103">
        <f t="shared" si="0"/>
        <v>0</v>
      </c>
      <c r="J15" s="103">
        <f t="shared" si="0"/>
        <v>0</v>
      </c>
      <c r="K15" s="103">
        <f t="shared" si="0"/>
        <v>0</v>
      </c>
      <c r="L15" s="103">
        <f t="shared" si="0"/>
        <v>0</v>
      </c>
      <c r="M15" s="103">
        <f t="shared" si="0"/>
        <v>0</v>
      </c>
      <c r="N15" s="103">
        <f t="shared" si="0"/>
        <v>0</v>
      </c>
      <c r="O15" s="103">
        <f t="shared" si="0"/>
        <v>0</v>
      </c>
      <c r="P15" s="103">
        <f t="shared" si="0"/>
        <v>0</v>
      </c>
      <c r="Q15" s="103">
        <f t="shared" si="0"/>
        <v>-229</v>
      </c>
      <c r="R15" s="85">
        <f t="shared" si="0"/>
        <v>-2</v>
      </c>
      <c r="S15" s="85">
        <f t="shared" si="0"/>
        <v>-2</v>
      </c>
      <c r="T15" s="27"/>
      <c r="U15" s="27"/>
      <c r="V15" s="27"/>
      <c r="W15" s="27"/>
      <c r="X15" s="27"/>
      <c r="Y15" s="27"/>
      <c r="Z15" s="27"/>
      <c r="AA15" s="27"/>
      <c r="AB15" s="27"/>
      <c r="AC15" s="27"/>
    </row>
    <row r="16" spans="1:29" ht="15.95" customHeight="1">
      <c r="A16" s="111"/>
      <c r="B16" s="101" t="s">
        <v>57</v>
      </c>
      <c r="C16" s="101"/>
      <c r="D16" s="101"/>
      <c r="E16" s="102" t="s">
        <v>98</v>
      </c>
      <c r="F16" s="103">
        <f t="shared" ref="F16:S16" si="1">F8-F11</f>
        <v>133.79999999999927</v>
      </c>
      <c r="G16" s="103">
        <f t="shared" si="1"/>
        <v>93</v>
      </c>
      <c r="H16" s="103">
        <f t="shared" si="1"/>
        <v>523</v>
      </c>
      <c r="I16" s="103">
        <f t="shared" si="1"/>
        <v>755</v>
      </c>
      <c r="J16" s="103">
        <f t="shared" si="1"/>
        <v>41</v>
      </c>
      <c r="K16" s="103">
        <f t="shared" si="1"/>
        <v>50</v>
      </c>
      <c r="L16" s="103">
        <f t="shared" si="1"/>
        <v>671</v>
      </c>
      <c r="M16" s="103">
        <f t="shared" si="1"/>
        <v>304</v>
      </c>
      <c r="N16" s="103">
        <f t="shared" si="1"/>
        <v>282</v>
      </c>
      <c r="O16" s="103">
        <f t="shared" si="1"/>
        <v>1208</v>
      </c>
      <c r="P16" s="103">
        <f t="shared" si="1"/>
        <v>149</v>
      </c>
      <c r="Q16" s="103">
        <f t="shared" si="1"/>
        <v>-207</v>
      </c>
      <c r="R16" s="85">
        <f t="shared" si="1"/>
        <v>-1389</v>
      </c>
      <c r="S16" s="85">
        <f t="shared" si="1"/>
        <v>-1738</v>
      </c>
      <c r="T16" s="27"/>
      <c r="U16" s="27"/>
      <c r="V16" s="27"/>
      <c r="W16" s="27"/>
      <c r="X16" s="27"/>
      <c r="Y16" s="27"/>
      <c r="Z16" s="27"/>
      <c r="AA16" s="27"/>
      <c r="AB16" s="27"/>
      <c r="AC16" s="27"/>
    </row>
    <row r="17" spans="1:29" ht="15.95" customHeight="1">
      <c r="A17" s="111"/>
      <c r="B17" s="101" t="s">
        <v>58</v>
      </c>
      <c r="C17" s="101"/>
      <c r="D17" s="101"/>
      <c r="E17" s="51"/>
      <c r="F17" s="103"/>
      <c r="G17" s="103"/>
      <c r="H17" s="65"/>
      <c r="I17" s="65"/>
      <c r="J17" s="103"/>
      <c r="K17" s="103"/>
      <c r="L17" s="65"/>
      <c r="M17" s="65"/>
      <c r="N17" s="103"/>
      <c r="O17" s="103"/>
      <c r="P17" s="103"/>
      <c r="Q17" s="103"/>
      <c r="R17" s="104">
        <v>9625</v>
      </c>
      <c r="S17" s="105">
        <v>12167</v>
      </c>
      <c r="T17" s="27"/>
      <c r="U17" s="27"/>
      <c r="V17" s="27"/>
      <c r="W17" s="27"/>
      <c r="X17" s="27"/>
      <c r="Y17" s="27"/>
      <c r="Z17" s="27"/>
      <c r="AA17" s="27"/>
      <c r="AB17" s="27"/>
      <c r="AC17" s="27"/>
    </row>
    <row r="18" spans="1:29" ht="15.95" customHeight="1">
      <c r="A18" s="111"/>
      <c r="B18" s="101" t="s">
        <v>59</v>
      </c>
      <c r="C18" s="101"/>
      <c r="D18" s="101"/>
      <c r="E18" s="51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105">
        <v>0</v>
      </c>
      <c r="S18" s="105">
        <v>0</v>
      </c>
      <c r="T18" s="27"/>
      <c r="U18" s="27"/>
      <c r="V18" s="27"/>
      <c r="W18" s="27"/>
      <c r="X18" s="27"/>
      <c r="Y18" s="27"/>
      <c r="Z18" s="27"/>
      <c r="AA18" s="27"/>
      <c r="AB18" s="27"/>
      <c r="AC18" s="27"/>
    </row>
    <row r="19" spans="1:29" ht="15.95" customHeight="1">
      <c r="A19" s="111" t="s">
        <v>83</v>
      </c>
      <c r="B19" s="59" t="s">
        <v>60</v>
      </c>
      <c r="C19" s="101"/>
      <c r="D19" s="101"/>
      <c r="E19" s="102"/>
      <c r="F19" s="103">
        <v>4163</v>
      </c>
      <c r="G19" s="103">
        <v>4771</v>
      </c>
      <c r="H19" s="103">
        <v>189</v>
      </c>
      <c r="I19" s="103">
        <v>164</v>
      </c>
      <c r="J19" s="103">
        <v>445</v>
      </c>
      <c r="K19" s="103">
        <v>495</v>
      </c>
      <c r="L19" s="103">
        <v>0</v>
      </c>
      <c r="M19" s="103">
        <v>0</v>
      </c>
      <c r="N19" s="103">
        <v>3</v>
      </c>
      <c r="O19" s="103">
        <v>404</v>
      </c>
      <c r="P19" s="103">
        <v>63</v>
      </c>
      <c r="Q19" s="103">
        <v>53</v>
      </c>
      <c r="R19" s="85">
        <v>3339</v>
      </c>
      <c r="S19" s="85">
        <v>3181</v>
      </c>
      <c r="T19" s="27"/>
      <c r="U19" s="27"/>
      <c r="V19" s="27"/>
      <c r="W19" s="27"/>
      <c r="X19" s="27"/>
      <c r="Y19" s="27"/>
      <c r="Z19" s="27"/>
      <c r="AA19" s="27"/>
      <c r="AB19" s="27"/>
      <c r="AC19" s="27"/>
    </row>
    <row r="20" spans="1:29" ht="15.95" customHeight="1">
      <c r="A20" s="111"/>
      <c r="B20" s="60"/>
      <c r="C20" s="101" t="s">
        <v>61</v>
      </c>
      <c r="D20" s="101"/>
      <c r="E20" s="102"/>
      <c r="F20" s="103">
        <v>1294</v>
      </c>
      <c r="G20" s="103">
        <v>1400</v>
      </c>
      <c r="H20" s="103">
        <v>0</v>
      </c>
      <c r="I20" s="103">
        <v>0</v>
      </c>
      <c r="J20" s="103">
        <v>0</v>
      </c>
      <c r="K20" s="65">
        <v>0</v>
      </c>
      <c r="L20" s="103">
        <v>0</v>
      </c>
      <c r="M20" s="103">
        <v>0</v>
      </c>
      <c r="N20" s="103">
        <v>0</v>
      </c>
      <c r="O20" s="65">
        <v>0</v>
      </c>
      <c r="P20" s="103">
        <v>0</v>
      </c>
      <c r="Q20" s="103">
        <v>0</v>
      </c>
      <c r="R20" s="85">
        <v>1859</v>
      </c>
      <c r="S20" s="85">
        <v>1557</v>
      </c>
      <c r="T20" s="27"/>
      <c r="U20" s="27"/>
      <c r="V20" s="27"/>
      <c r="W20" s="27"/>
      <c r="X20" s="27"/>
      <c r="Y20" s="27"/>
      <c r="Z20" s="27"/>
      <c r="AA20" s="27"/>
      <c r="AB20" s="27"/>
      <c r="AC20" s="27"/>
    </row>
    <row r="21" spans="1:29" ht="15.95" customHeight="1">
      <c r="A21" s="111"/>
      <c r="B21" s="101" t="s">
        <v>62</v>
      </c>
      <c r="C21" s="101"/>
      <c r="D21" s="101"/>
      <c r="E21" s="102" t="s">
        <v>99</v>
      </c>
      <c r="F21" s="103">
        <v>4163</v>
      </c>
      <c r="G21" s="103">
        <v>4771</v>
      </c>
      <c r="H21" s="103">
        <v>189</v>
      </c>
      <c r="I21" s="103">
        <v>164</v>
      </c>
      <c r="J21" s="103">
        <v>445</v>
      </c>
      <c r="K21" s="103">
        <v>495</v>
      </c>
      <c r="L21" s="103">
        <v>0</v>
      </c>
      <c r="M21" s="103">
        <v>0</v>
      </c>
      <c r="N21" s="103">
        <v>3</v>
      </c>
      <c r="O21" s="103">
        <v>404</v>
      </c>
      <c r="P21" s="103">
        <v>63</v>
      </c>
      <c r="Q21" s="103">
        <v>53</v>
      </c>
      <c r="R21" s="85">
        <v>3339</v>
      </c>
      <c r="S21" s="85">
        <v>3181</v>
      </c>
      <c r="T21" s="27"/>
      <c r="U21" s="27"/>
      <c r="V21" s="27"/>
      <c r="W21" s="27"/>
      <c r="X21" s="27"/>
      <c r="Y21" s="27"/>
      <c r="Z21" s="27"/>
      <c r="AA21" s="27"/>
      <c r="AB21" s="27"/>
      <c r="AC21" s="27"/>
    </row>
    <row r="22" spans="1:29" ht="15.95" customHeight="1">
      <c r="A22" s="111"/>
      <c r="B22" s="59" t="s">
        <v>63</v>
      </c>
      <c r="C22" s="101"/>
      <c r="D22" s="101"/>
      <c r="E22" s="102" t="s">
        <v>100</v>
      </c>
      <c r="F22" s="103">
        <v>5258.1</v>
      </c>
      <c r="G22" s="103">
        <v>5968</v>
      </c>
      <c r="H22" s="103">
        <v>7367</v>
      </c>
      <c r="I22" s="103">
        <v>7068</v>
      </c>
      <c r="J22" s="103">
        <v>1100</v>
      </c>
      <c r="K22" s="103">
        <v>1240</v>
      </c>
      <c r="L22" s="103">
        <v>3197</v>
      </c>
      <c r="M22" s="103">
        <v>3599</v>
      </c>
      <c r="N22" s="103">
        <v>4754</v>
      </c>
      <c r="O22" s="103">
        <v>2084</v>
      </c>
      <c r="P22" s="103">
        <v>380</v>
      </c>
      <c r="Q22" s="103">
        <v>319</v>
      </c>
      <c r="R22" s="85">
        <v>4634</v>
      </c>
      <c r="S22" s="85">
        <v>4543</v>
      </c>
      <c r="T22" s="27"/>
      <c r="U22" s="27"/>
      <c r="V22" s="27"/>
      <c r="W22" s="27"/>
      <c r="X22" s="27"/>
      <c r="Y22" s="27"/>
      <c r="Z22" s="27"/>
      <c r="AA22" s="27"/>
      <c r="AB22" s="27"/>
      <c r="AC22" s="27"/>
    </row>
    <row r="23" spans="1:29" ht="15.95" customHeight="1">
      <c r="A23" s="111"/>
      <c r="B23" s="60" t="s">
        <v>64</v>
      </c>
      <c r="C23" s="101" t="s">
        <v>65</v>
      </c>
      <c r="D23" s="101"/>
      <c r="E23" s="102"/>
      <c r="F23" s="103">
        <v>1437.5</v>
      </c>
      <c r="G23" s="103">
        <v>1494</v>
      </c>
      <c r="H23" s="103">
        <v>79</v>
      </c>
      <c r="I23" s="103">
        <v>120</v>
      </c>
      <c r="J23" s="103">
        <v>564</v>
      </c>
      <c r="K23" s="103">
        <v>655</v>
      </c>
      <c r="L23" s="103">
        <v>964</v>
      </c>
      <c r="M23" s="103">
        <v>2062</v>
      </c>
      <c r="N23" s="103">
        <v>39</v>
      </c>
      <c r="O23" s="103">
        <v>118</v>
      </c>
      <c r="P23" s="103">
        <v>0</v>
      </c>
      <c r="Q23" s="103">
        <v>0</v>
      </c>
      <c r="R23" s="85">
        <v>2713</v>
      </c>
      <c r="S23" s="85">
        <v>2924</v>
      </c>
      <c r="T23" s="27"/>
      <c r="U23" s="27"/>
      <c r="V23" s="27"/>
      <c r="W23" s="27"/>
      <c r="X23" s="27"/>
      <c r="Y23" s="27"/>
      <c r="Z23" s="27"/>
      <c r="AA23" s="27"/>
      <c r="AB23" s="27"/>
      <c r="AC23" s="27"/>
    </row>
    <row r="24" spans="1:29" ht="15.95" customHeight="1">
      <c r="A24" s="111"/>
      <c r="B24" s="101" t="s">
        <v>101</v>
      </c>
      <c r="C24" s="101"/>
      <c r="D24" s="101"/>
      <c r="E24" s="102" t="s">
        <v>102</v>
      </c>
      <c r="F24" s="103">
        <f t="shared" ref="F24:S24" si="2">F21-F22</f>
        <v>-1095.1000000000004</v>
      </c>
      <c r="G24" s="103">
        <f t="shared" si="2"/>
        <v>-1197</v>
      </c>
      <c r="H24" s="103">
        <f t="shared" si="2"/>
        <v>-7178</v>
      </c>
      <c r="I24" s="103">
        <f t="shared" si="2"/>
        <v>-6904</v>
      </c>
      <c r="J24" s="103">
        <f t="shared" si="2"/>
        <v>-655</v>
      </c>
      <c r="K24" s="103">
        <f t="shared" si="2"/>
        <v>-745</v>
      </c>
      <c r="L24" s="103">
        <f t="shared" si="2"/>
        <v>-3197</v>
      </c>
      <c r="M24" s="103">
        <f t="shared" si="2"/>
        <v>-3599</v>
      </c>
      <c r="N24" s="103">
        <f t="shared" si="2"/>
        <v>-4751</v>
      </c>
      <c r="O24" s="103">
        <f t="shared" si="2"/>
        <v>-1680</v>
      </c>
      <c r="P24" s="103">
        <f t="shared" si="2"/>
        <v>-317</v>
      </c>
      <c r="Q24" s="103">
        <f t="shared" si="2"/>
        <v>-266</v>
      </c>
      <c r="R24" s="85">
        <f>R21-R22+1</f>
        <v>-1294</v>
      </c>
      <c r="S24" s="85">
        <f t="shared" si="2"/>
        <v>-1362</v>
      </c>
      <c r="T24" s="27"/>
      <c r="U24" s="27"/>
      <c r="V24" s="27"/>
      <c r="W24" s="27"/>
      <c r="X24" s="27"/>
      <c r="Y24" s="27"/>
      <c r="Z24" s="27"/>
      <c r="AA24" s="27"/>
      <c r="AB24" s="27"/>
      <c r="AC24" s="27"/>
    </row>
    <row r="25" spans="1:29" ht="15.95" customHeight="1">
      <c r="A25" s="111"/>
      <c r="B25" s="59" t="s">
        <v>66</v>
      </c>
      <c r="C25" s="59"/>
      <c r="D25" s="59"/>
      <c r="E25" s="123" t="s">
        <v>103</v>
      </c>
      <c r="F25" s="114">
        <v>1095</v>
      </c>
      <c r="G25" s="125">
        <v>1197</v>
      </c>
      <c r="H25" s="114">
        <v>7178</v>
      </c>
      <c r="I25" s="114">
        <v>6904</v>
      </c>
      <c r="J25" s="114">
        <v>655</v>
      </c>
      <c r="K25" s="114">
        <v>745</v>
      </c>
      <c r="L25" s="114">
        <v>3197</v>
      </c>
      <c r="M25" s="114">
        <v>3599</v>
      </c>
      <c r="N25" s="114">
        <v>4751</v>
      </c>
      <c r="O25" s="114">
        <v>1680</v>
      </c>
      <c r="P25" s="116">
        <v>317</v>
      </c>
      <c r="Q25" s="114">
        <v>266</v>
      </c>
      <c r="R25" s="116">
        <v>1294</v>
      </c>
      <c r="S25" s="116">
        <v>1362</v>
      </c>
      <c r="T25" s="27"/>
      <c r="U25" s="27"/>
      <c r="V25" s="27"/>
      <c r="W25" s="27"/>
      <c r="X25" s="27"/>
      <c r="Y25" s="27"/>
      <c r="Z25" s="27"/>
      <c r="AA25" s="27"/>
      <c r="AB25" s="27"/>
      <c r="AC25" s="27"/>
    </row>
    <row r="26" spans="1:29" ht="15.95" customHeight="1">
      <c r="A26" s="111"/>
      <c r="B26" s="78" t="s">
        <v>67</v>
      </c>
      <c r="C26" s="78"/>
      <c r="D26" s="78"/>
      <c r="E26" s="124"/>
      <c r="F26" s="115"/>
      <c r="G26" s="126"/>
      <c r="H26" s="115"/>
      <c r="I26" s="115"/>
      <c r="J26" s="115"/>
      <c r="K26" s="115"/>
      <c r="L26" s="115"/>
      <c r="M26" s="115"/>
      <c r="N26" s="115"/>
      <c r="O26" s="115"/>
      <c r="P26" s="117"/>
      <c r="Q26" s="115"/>
      <c r="R26" s="117"/>
      <c r="S26" s="117"/>
      <c r="T26" s="27"/>
      <c r="U26" s="27"/>
      <c r="V26" s="27"/>
      <c r="W26" s="27"/>
      <c r="X26" s="27"/>
      <c r="Y26" s="27"/>
      <c r="Z26" s="27"/>
      <c r="AA26" s="27"/>
      <c r="AB26" s="27"/>
      <c r="AC26" s="27"/>
    </row>
    <row r="27" spans="1:29" ht="15.95" customHeight="1">
      <c r="A27" s="111"/>
      <c r="B27" s="101" t="s">
        <v>104</v>
      </c>
      <c r="C27" s="101"/>
      <c r="D27" s="101"/>
      <c r="E27" s="102" t="s">
        <v>105</v>
      </c>
      <c r="F27" s="103">
        <f t="shared" ref="F27:S27" si="3">F24+F25</f>
        <v>-0.1000000000003638</v>
      </c>
      <c r="G27" s="103">
        <f t="shared" si="3"/>
        <v>0</v>
      </c>
      <c r="H27" s="103">
        <f t="shared" si="3"/>
        <v>0</v>
      </c>
      <c r="I27" s="103">
        <f t="shared" si="3"/>
        <v>0</v>
      </c>
      <c r="J27" s="103">
        <f t="shared" si="3"/>
        <v>0</v>
      </c>
      <c r="K27" s="103">
        <f t="shared" si="3"/>
        <v>0</v>
      </c>
      <c r="L27" s="103">
        <f t="shared" si="3"/>
        <v>0</v>
      </c>
      <c r="M27" s="103">
        <f t="shared" si="3"/>
        <v>0</v>
      </c>
      <c r="N27" s="103">
        <f t="shared" si="3"/>
        <v>0</v>
      </c>
      <c r="O27" s="103">
        <f t="shared" si="3"/>
        <v>0</v>
      </c>
      <c r="P27" s="103">
        <f t="shared" si="3"/>
        <v>0</v>
      </c>
      <c r="Q27" s="103">
        <f t="shared" si="3"/>
        <v>0</v>
      </c>
      <c r="R27" s="103">
        <f t="shared" si="3"/>
        <v>0</v>
      </c>
      <c r="S27" s="103">
        <f t="shared" si="3"/>
        <v>0</v>
      </c>
      <c r="T27" s="27"/>
      <c r="U27" s="27"/>
      <c r="V27" s="27"/>
      <c r="W27" s="27"/>
      <c r="X27" s="27"/>
      <c r="Y27" s="27"/>
      <c r="Z27" s="27"/>
      <c r="AA27" s="27"/>
      <c r="AB27" s="27"/>
      <c r="AC27" s="27"/>
    </row>
    <row r="28" spans="1:29" ht="15.95" customHeight="1">
      <c r="A28" s="9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8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</row>
    <row r="29" spans="1:29" ht="15.95" customHeight="1">
      <c r="A29" s="13"/>
      <c r="F29" s="27"/>
      <c r="G29" s="27"/>
      <c r="H29" s="27"/>
      <c r="I29" s="27"/>
      <c r="J29" s="29"/>
      <c r="K29" s="29"/>
      <c r="L29" s="27"/>
      <c r="M29" s="27"/>
      <c r="N29" s="29"/>
      <c r="O29" s="29"/>
      <c r="P29" s="28"/>
      <c r="Q29" s="27"/>
      <c r="R29" s="27"/>
      <c r="S29" s="29" t="s">
        <v>106</v>
      </c>
      <c r="T29" s="27"/>
      <c r="U29" s="27"/>
      <c r="V29" s="27"/>
      <c r="W29" s="27"/>
      <c r="X29" s="27"/>
      <c r="Y29" s="27"/>
      <c r="Z29" s="27"/>
      <c r="AA29" s="27"/>
      <c r="AB29" s="27"/>
      <c r="AC29" s="29"/>
    </row>
    <row r="30" spans="1:29" ht="15.95" customHeight="1">
      <c r="A30" s="118" t="s">
        <v>68</v>
      </c>
      <c r="B30" s="118"/>
      <c r="C30" s="118"/>
      <c r="D30" s="118"/>
      <c r="E30" s="118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30"/>
      <c r="U30" s="28"/>
      <c r="V30" s="30"/>
      <c r="W30" s="28"/>
      <c r="X30" s="30"/>
      <c r="Y30" s="28"/>
      <c r="Z30" s="30"/>
      <c r="AA30" s="28"/>
      <c r="AB30" s="30"/>
      <c r="AC30" s="28"/>
    </row>
    <row r="31" spans="1:29" ht="15.95" customHeight="1">
      <c r="A31" s="118"/>
      <c r="B31" s="118"/>
      <c r="C31" s="118"/>
      <c r="D31" s="118"/>
      <c r="E31" s="118"/>
      <c r="F31" s="51" t="s">
        <v>219</v>
      </c>
      <c r="G31" s="64" t="s">
        <v>218</v>
      </c>
      <c r="H31" s="51" t="s">
        <v>219</v>
      </c>
      <c r="I31" s="64" t="s">
        <v>218</v>
      </c>
      <c r="J31" s="51" t="s">
        <v>219</v>
      </c>
      <c r="K31" s="64" t="s">
        <v>218</v>
      </c>
      <c r="L31" s="51" t="s">
        <v>219</v>
      </c>
      <c r="M31" s="64" t="s">
        <v>218</v>
      </c>
      <c r="N31" s="51" t="s">
        <v>219</v>
      </c>
      <c r="O31" s="64" t="s">
        <v>218</v>
      </c>
      <c r="P31" s="51" t="s">
        <v>219</v>
      </c>
      <c r="Q31" s="64" t="s">
        <v>218</v>
      </c>
      <c r="R31" s="51" t="s">
        <v>219</v>
      </c>
      <c r="S31" s="64" t="s">
        <v>218</v>
      </c>
      <c r="T31" s="31"/>
      <c r="U31" s="31"/>
      <c r="V31" s="31"/>
      <c r="W31" s="31"/>
      <c r="X31" s="31"/>
      <c r="Y31" s="31"/>
      <c r="Z31" s="31"/>
      <c r="AA31" s="31"/>
      <c r="AB31" s="31"/>
      <c r="AC31" s="31"/>
    </row>
    <row r="32" spans="1:29" ht="15.95" customHeight="1">
      <c r="A32" s="111" t="s">
        <v>84</v>
      </c>
      <c r="B32" s="59" t="s">
        <v>49</v>
      </c>
      <c r="C32" s="101"/>
      <c r="D32" s="101"/>
      <c r="E32" s="102" t="s">
        <v>40</v>
      </c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32"/>
      <c r="U32" s="32"/>
      <c r="V32" s="32"/>
      <c r="W32" s="32"/>
      <c r="X32" s="33"/>
      <c r="Y32" s="33"/>
      <c r="Z32" s="32"/>
      <c r="AA32" s="32"/>
      <c r="AB32" s="33"/>
      <c r="AC32" s="33"/>
    </row>
    <row r="33" spans="1:29" ht="15.95" customHeight="1">
      <c r="A33" s="112"/>
      <c r="B33" s="61"/>
      <c r="C33" s="59" t="s">
        <v>69</v>
      </c>
      <c r="D33" s="101"/>
      <c r="E33" s="102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32"/>
      <c r="U33" s="32"/>
      <c r="V33" s="32"/>
      <c r="W33" s="32"/>
      <c r="X33" s="33"/>
      <c r="Y33" s="33"/>
      <c r="Z33" s="32"/>
      <c r="AA33" s="32"/>
      <c r="AB33" s="33"/>
      <c r="AC33" s="33"/>
    </row>
    <row r="34" spans="1:29" ht="15.95" customHeight="1">
      <c r="A34" s="112"/>
      <c r="B34" s="61"/>
      <c r="C34" s="60"/>
      <c r="D34" s="101" t="s">
        <v>70</v>
      </c>
      <c r="E34" s="102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32"/>
      <c r="U34" s="32"/>
      <c r="V34" s="32"/>
      <c r="W34" s="32"/>
      <c r="X34" s="33"/>
      <c r="Y34" s="33"/>
      <c r="Z34" s="32"/>
      <c r="AA34" s="32"/>
      <c r="AB34" s="33"/>
      <c r="AC34" s="33"/>
    </row>
    <row r="35" spans="1:29" ht="15.95" customHeight="1">
      <c r="A35" s="112"/>
      <c r="B35" s="60"/>
      <c r="C35" s="101" t="s">
        <v>71</v>
      </c>
      <c r="D35" s="101"/>
      <c r="E35" s="102"/>
      <c r="F35" s="103"/>
      <c r="G35" s="103"/>
      <c r="H35" s="103"/>
      <c r="I35" s="103"/>
      <c r="J35" s="66"/>
      <c r="K35" s="66"/>
      <c r="L35" s="103"/>
      <c r="M35" s="103"/>
      <c r="N35" s="66"/>
      <c r="O35" s="66"/>
      <c r="P35" s="103"/>
      <c r="Q35" s="103"/>
      <c r="R35" s="103"/>
      <c r="S35" s="103"/>
      <c r="T35" s="32"/>
      <c r="U35" s="32"/>
      <c r="V35" s="32"/>
      <c r="W35" s="32"/>
      <c r="X35" s="33"/>
      <c r="Y35" s="33"/>
      <c r="Z35" s="32"/>
      <c r="AA35" s="32"/>
      <c r="AB35" s="33"/>
      <c r="AC35" s="33"/>
    </row>
    <row r="36" spans="1:29" ht="15.95" customHeight="1">
      <c r="A36" s="112"/>
      <c r="B36" s="59" t="s">
        <v>52</v>
      </c>
      <c r="C36" s="101"/>
      <c r="D36" s="101"/>
      <c r="E36" s="102" t="s">
        <v>41</v>
      </c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32"/>
      <c r="U36" s="32"/>
      <c r="V36" s="32"/>
      <c r="W36" s="32"/>
      <c r="X36" s="32"/>
      <c r="Y36" s="32"/>
      <c r="Z36" s="32"/>
      <c r="AA36" s="32"/>
      <c r="AB36" s="33"/>
      <c r="AC36" s="33"/>
    </row>
    <row r="37" spans="1:29" ht="15.95" customHeight="1">
      <c r="A37" s="112"/>
      <c r="B37" s="61"/>
      <c r="C37" s="101" t="s">
        <v>72</v>
      </c>
      <c r="D37" s="101"/>
      <c r="E37" s="102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32"/>
      <c r="U37" s="32"/>
      <c r="V37" s="32"/>
      <c r="W37" s="32"/>
      <c r="X37" s="32"/>
      <c r="Y37" s="32"/>
      <c r="Z37" s="32"/>
      <c r="AA37" s="32"/>
      <c r="AB37" s="33"/>
      <c r="AC37" s="33"/>
    </row>
    <row r="38" spans="1:29" ht="15.95" customHeight="1">
      <c r="A38" s="112"/>
      <c r="B38" s="60"/>
      <c r="C38" s="101" t="s">
        <v>73</v>
      </c>
      <c r="D38" s="101"/>
      <c r="E38" s="102"/>
      <c r="F38" s="103"/>
      <c r="G38" s="103"/>
      <c r="H38" s="103"/>
      <c r="I38" s="103"/>
      <c r="J38" s="103"/>
      <c r="K38" s="66"/>
      <c r="L38" s="103"/>
      <c r="M38" s="103"/>
      <c r="N38" s="103"/>
      <c r="O38" s="66"/>
      <c r="P38" s="103"/>
      <c r="Q38" s="103"/>
      <c r="R38" s="103"/>
      <c r="S38" s="103"/>
      <c r="T38" s="32"/>
      <c r="U38" s="32"/>
      <c r="V38" s="33"/>
      <c r="W38" s="33"/>
      <c r="X38" s="32"/>
      <c r="Y38" s="32"/>
      <c r="Z38" s="32"/>
      <c r="AA38" s="32"/>
      <c r="AB38" s="33"/>
      <c r="AC38" s="33"/>
    </row>
    <row r="39" spans="1:29" ht="15.95" customHeight="1">
      <c r="A39" s="112"/>
      <c r="B39" s="47" t="s">
        <v>74</v>
      </c>
      <c r="C39" s="47"/>
      <c r="D39" s="47"/>
      <c r="E39" s="102" t="s">
        <v>107</v>
      </c>
      <c r="F39" s="103">
        <f>F32-F36</f>
        <v>0</v>
      </c>
      <c r="G39" s="103">
        <f t="shared" ref="G39:S39" si="4">G32-G36</f>
        <v>0</v>
      </c>
      <c r="H39" s="103">
        <f t="shared" si="4"/>
        <v>0</v>
      </c>
      <c r="I39" s="103">
        <f t="shared" si="4"/>
        <v>0</v>
      </c>
      <c r="J39" s="103">
        <f t="shared" si="4"/>
        <v>0</v>
      </c>
      <c r="K39" s="103">
        <f t="shared" si="4"/>
        <v>0</v>
      </c>
      <c r="L39" s="103">
        <f t="shared" si="4"/>
        <v>0</v>
      </c>
      <c r="M39" s="103">
        <f t="shared" si="4"/>
        <v>0</v>
      </c>
      <c r="N39" s="103">
        <f t="shared" si="4"/>
        <v>0</v>
      </c>
      <c r="O39" s="103">
        <f t="shared" si="4"/>
        <v>0</v>
      </c>
      <c r="P39" s="103">
        <f t="shared" si="4"/>
        <v>0</v>
      </c>
      <c r="Q39" s="103">
        <f t="shared" si="4"/>
        <v>0</v>
      </c>
      <c r="R39" s="103">
        <f t="shared" si="4"/>
        <v>0</v>
      </c>
      <c r="S39" s="103">
        <f t="shared" si="4"/>
        <v>0</v>
      </c>
      <c r="T39" s="32"/>
      <c r="U39" s="32"/>
      <c r="V39" s="32"/>
      <c r="W39" s="32"/>
      <c r="X39" s="32"/>
      <c r="Y39" s="32"/>
      <c r="Z39" s="32"/>
      <c r="AA39" s="32"/>
      <c r="AB39" s="33"/>
      <c r="AC39" s="33"/>
    </row>
    <row r="40" spans="1:29" ht="15.95" customHeight="1">
      <c r="A40" s="111" t="s">
        <v>85</v>
      </c>
      <c r="B40" s="59" t="s">
        <v>75</v>
      </c>
      <c r="C40" s="101"/>
      <c r="D40" s="101"/>
      <c r="E40" s="102" t="s">
        <v>43</v>
      </c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32"/>
      <c r="U40" s="32"/>
      <c r="V40" s="32"/>
      <c r="W40" s="32"/>
      <c r="X40" s="33"/>
      <c r="Y40" s="33"/>
      <c r="Z40" s="33"/>
      <c r="AA40" s="33"/>
      <c r="AB40" s="32"/>
      <c r="AC40" s="32"/>
    </row>
    <row r="41" spans="1:29" ht="15.95" customHeight="1">
      <c r="A41" s="113"/>
      <c r="B41" s="60"/>
      <c r="C41" s="101" t="s">
        <v>76</v>
      </c>
      <c r="D41" s="101"/>
      <c r="E41" s="102"/>
      <c r="F41" s="66"/>
      <c r="G41" s="66"/>
      <c r="H41" s="66"/>
      <c r="I41" s="66"/>
      <c r="J41" s="103"/>
      <c r="K41" s="103"/>
      <c r="L41" s="66"/>
      <c r="M41" s="66"/>
      <c r="N41" s="103"/>
      <c r="O41" s="103"/>
      <c r="P41" s="103"/>
      <c r="Q41" s="103"/>
      <c r="R41" s="103"/>
      <c r="S41" s="103"/>
      <c r="T41" s="33"/>
      <c r="U41" s="33"/>
      <c r="V41" s="33"/>
      <c r="W41" s="33"/>
      <c r="X41" s="33"/>
      <c r="Y41" s="33"/>
      <c r="Z41" s="33"/>
      <c r="AA41" s="33"/>
      <c r="AB41" s="32"/>
      <c r="AC41" s="32"/>
    </row>
    <row r="42" spans="1:29" ht="15.95" customHeight="1">
      <c r="A42" s="113"/>
      <c r="B42" s="59" t="s">
        <v>63</v>
      </c>
      <c r="C42" s="101"/>
      <c r="D42" s="101"/>
      <c r="E42" s="102" t="s">
        <v>44</v>
      </c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32"/>
      <c r="U42" s="32"/>
      <c r="V42" s="32"/>
      <c r="W42" s="32"/>
      <c r="X42" s="33"/>
      <c r="Y42" s="33"/>
      <c r="Z42" s="32"/>
      <c r="AA42" s="32"/>
      <c r="AB42" s="32"/>
      <c r="AC42" s="32"/>
    </row>
    <row r="43" spans="1:29" ht="15.95" customHeight="1">
      <c r="A43" s="113"/>
      <c r="B43" s="60"/>
      <c r="C43" s="101" t="s">
        <v>77</v>
      </c>
      <c r="D43" s="101"/>
      <c r="E43" s="102"/>
      <c r="F43" s="103"/>
      <c r="G43" s="103"/>
      <c r="H43" s="103"/>
      <c r="I43" s="103"/>
      <c r="J43" s="66"/>
      <c r="K43" s="66"/>
      <c r="L43" s="103"/>
      <c r="M43" s="103"/>
      <c r="N43" s="66"/>
      <c r="O43" s="66"/>
      <c r="P43" s="103"/>
      <c r="Q43" s="103"/>
      <c r="R43" s="103"/>
      <c r="S43" s="103"/>
      <c r="T43" s="32"/>
      <c r="U43" s="32"/>
      <c r="V43" s="33"/>
      <c r="W43" s="32"/>
      <c r="X43" s="33"/>
      <c r="Y43" s="33"/>
      <c r="Z43" s="32"/>
      <c r="AA43" s="32"/>
      <c r="AB43" s="33"/>
      <c r="AC43" s="33"/>
    </row>
    <row r="44" spans="1:29" ht="15.95" customHeight="1">
      <c r="A44" s="113"/>
      <c r="B44" s="101" t="s">
        <v>74</v>
      </c>
      <c r="C44" s="101"/>
      <c r="D44" s="101"/>
      <c r="E44" s="102" t="s">
        <v>108</v>
      </c>
      <c r="F44" s="66">
        <f>F40-F42</f>
        <v>0</v>
      </c>
      <c r="G44" s="66">
        <f t="shared" ref="G44:S44" si="5">G40-G42</f>
        <v>0</v>
      </c>
      <c r="H44" s="66">
        <f t="shared" si="5"/>
        <v>0</v>
      </c>
      <c r="I44" s="66">
        <f t="shared" si="5"/>
        <v>0</v>
      </c>
      <c r="J44" s="66">
        <f t="shared" si="5"/>
        <v>0</v>
      </c>
      <c r="K44" s="66">
        <f t="shared" si="5"/>
        <v>0</v>
      </c>
      <c r="L44" s="66">
        <f t="shared" si="5"/>
        <v>0</v>
      </c>
      <c r="M44" s="66">
        <f t="shared" si="5"/>
        <v>0</v>
      </c>
      <c r="N44" s="66">
        <f t="shared" si="5"/>
        <v>0</v>
      </c>
      <c r="O44" s="66">
        <f t="shared" si="5"/>
        <v>0</v>
      </c>
      <c r="P44" s="66">
        <f t="shared" si="5"/>
        <v>0</v>
      </c>
      <c r="Q44" s="66">
        <f t="shared" si="5"/>
        <v>0</v>
      </c>
      <c r="R44" s="66">
        <f t="shared" si="5"/>
        <v>0</v>
      </c>
      <c r="S44" s="66">
        <f t="shared" si="5"/>
        <v>0</v>
      </c>
      <c r="T44" s="33"/>
      <c r="U44" s="33"/>
      <c r="V44" s="32"/>
      <c r="W44" s="32"/>
      <c r="X44" s="33"/>
      <c r="Y44" s="33"/>
      <c r="Z44" s="32"/>
      <c r="AA44" s="32"/>
      <c r="AB44" s="32"/>
      <c r="AC44" s="32"/>
    </row>
    <row r="45" spans="1:29" ht="15.95" customHeight="1">
      <c r="A45" s="111" t="s">
        <v>86</v>
      </c>
      <c r="B45" s="47" t="s">
        <v>78</v>
      </c>
      <c r="C45" s="47"/>
      <c r="D45" s="47"/>
      <c r="E45" s="102" t="s">
        <v>109</v>
      </c>
      <c r="F45" s="103">
        <f>F39+F44</f>
        <v>0</v>
      </c>
      <c r="G45" s="103">
        <f t="shared" ref="G45:S45" si="6">G39+G44</f>
        <v>0</v>
      </c>
      <c r="H45" s="103">
        <f t="shared" si="6"/>
        <v>0</v>
      </c>
      <c r="I45" s="103">
        <f t="shared" si="6"/>
        <v>0</v>
      </c>
      <c r="J45" s="103">
        <f t="shared" si="6"/>
        <v>0</v>
      </c>
      <c r="K45" s="103">
        <f t="shared" si="6"/>
        <v>0</v>
      </c>
      <c r="L45" s="103">
        <f t="shared" si="6"/>
        <v>0</v>
      </c>
      <c r="M45" s="103">
        <f t="shared" si="6"/>
        <v>0</v>
      </c>
      <c r="N45" s="103">
        <f t="shared" si="6"/>
        <v>0</v>
      </c>
      <c r="O45" s="103">
        <f t="shared" si="6"/>
        <v>0</v>
      </c>
      <c r="P45" s="103">
        <f t="shared" si="6"/>
        <v>0</v>
      </c>
      <c r="Q45" s="103">
        <f t="shared" si="6"/>
        <v>0</v>
      </c>
      <c r="R45" s="103">
        <f t="shared" si="6"/>
        <v>0</v>
      </c>
      <c r="S45" s="103">
        <f t="shared" si="6"/>
        <v>0</v>
      </c>
      <c r="T45" s="32"/>
      <c r="U45" s="32"/>
      <c r="V45" s="32"/>
      <c r="W45" s="32"/>
      <c r="X45" s="32"/>
      <c r="Y45" s="32"/>
      <c r="Z45" s="32"/>
      <c r="AA45" s="32"/>
      <c r="AB45" s="32"/>
      <c r="AC45" s="32"/>
    </row>
    <row r="46" spans="1:29" ht="15.95" customHeight="1">
      <c r="A46" s="113"/>
      <c r="B46" s="101" t="s">
        <v>79</v>
      </c>
      <c r="C46" s="101"/>
      <c r="D46" s="101"/>
      <c r="E46" s="101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103"/>
      <c r="Q46" s="103"/>
      <c r="R46" s="66"/>
      <c r="S46" s="66"/>
      <c r="T46" s="33"/>
      <c r="U46" s="33"/>
      <c r="V46" s="33"/>
      <c r="W46" s="33"/>
      <c r="X46" s="33"/>
      <c r="Y46" s="33"/>
      <c r="Z46" s="33"/>
      <c r="AA46" s="33"/>
      <c r="AB46" s="33"/>
      <c r="AC46" s="33"/>
    </row>
    <row r="47" spans="1:29" ht="15.95" customHeight="1">
      <c r="A47" s="113"/>
      <c r="B47" s="101" t="s">
        <v>80</v>
      </c>
      <c r="C47" s="101"/>
      <c r="D47" s="101"/>
      <c r="E47" s="101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32"/>
      <c r="U47" s="32"/>
      <c r="V47" s="32"/>
      <c r="W47" s="32"/>
      <c r="X47" s="32"/>
      <c r="Y47" s="32"/>
      <c r="Z47" s="32"/>
      <c r="AA47" s="32"/>
      <c r="AB47" s="32"/>
      <c r="AC47" s="32"/>
    </row>
    <row r="48" spans="1:29" ht="15.95" customHeight="1">
      <c r="A48" s="113"/>
      <c r="B48" s="101" t="s">
        <v>81</v>
      </c>
      <c r="C48" s="101"/>
      <c r="D48" s="101"/>
      <c r="E48" s="101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32"/>
      <c r="U48" s="32"/>
      <c r="V48" s="32"/>
      <c r="W48" s="32"/>
      <c r="X48" s="32"/>
      <c r="Y48" s="32"/>
      <c r="Z48" s="32"/>
      <c r="AA48" s="32"/>
      <c r="AB48" s="32"/>
      <c r="AC48" s="32"/>
    </row>
    <row r="49" spans="1:20" ht="15.95" customHeight="1">
      <c r="A49" s="9" t="s">
        <v>110</v>
      </c>
      <c r="S49" s="8"/>
      <c r="T49" s="8"/>
    </row>
    <row r="50" spans="1:20" ht="15.95" customHeight="1">
      <c r="A50" s="9"/>
      <c r="S50" s="8"/>
      <c r="T50" s="8"/>
    </row>
  </sheetData>
  <mergeCells count="36">
    <mergeCell ref="R6:S6"/>
    <mergeCell ref="A8:A18"/>
    <mergeCell ref="A19:A27"/>
    <mergeCell ref="E25:E26"/>
    <mergeCell ref="F25:F26"/>
    <mergeCell ref="G25:G26"/>
    <mergeCell ref="H25:H26"/>
    <mergeCell ref="I25:I26"/>
    <mergeCell ref="J25:J26"/>
    <mergeCell ref="A6:E7"/>
    <mergeCell ref="F6:G6"/>
    <mergeCell ref="H6:I6"/>
    <mergeCell ref="J6:K6"/>
    <mergeCell ref="L6:M6"/>
    <mergeCell ref="N6:O6"/>
    <mergeCell ref="M25:M26"/>
    <mergeCell ref="N25:N26"/>
    <mergeCell ref="O25:O26"/>
    <mergeCell ref="P25:P26"/>
    <mergeCell ref="P6:Q6"/>
    <mergeCell ref="R30:S30"/>
    <mergeCell ref="A32:A39"/>
    <mergeCell ref="A40:A44"/>
    <mergeCell ref="A45:A48"/>
    <mergeCell ref="Q25:Q26"/>
    <mergeCell ref="R25:R26"/>
    <mergeCell ref="S25:S26"/>
    <mergeCell ref="A30:E31"/>
    <mergeCell ref="F30:G30"/>
    <mergeCell ref="H30:I30"/>
    <mergeCell ref="J30:K30"/>
    <mergeCell ref="L30:M30"/>
    <mergeCell ref="N30:O30"/>
    <mergeCell ref="P30:Q30"/>
    <mergeCell ref="K25:K26"/>
    <mergeCell ref="L25:L26"/>
  </mergeCells>
  <phoneticPr fontId="14"/>
  <printOptions horizontalCentered="1" gridLinesSet="0"/>
  <pageMargins left="0.78740157480314965" right="0.27" top="0.38" bottom="0.34" header="0.19685039370078741" footer="0.19685039370078741"/>
  <pageSetup paperSize="9" scale="59" orientation="landscape" horizontalDpi="1200" verticalDpi="1200" r:id="rId1"/>
  <headerFooter alignWithMargins="0">
    <oddHeader>&amp;R&amp;"明朝,斜体"&amp;9都道府県－2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27105-54E6-46B2-8C64-3C4D0983E125}">
  <dimension ref="A1:J58"/>
  <sheetViews>
    <sheetView view="pageBreakPreview" zoomScale="85" zoomScaleNormal="100" zoomScaleSheetLayoutView="85" workbookViewId="0">
      <pane xSplit="5" ySplit="8" topLeftCell="F24" activePane="bottomRight" state="frozen"/>
      <selection activeCell="H44" sqref="H44"/>
      <selection pane="topRight" activeCell="H44" sqref="H44"/>
      <selection pane="bottomLeft" activeCell="H44" sqref="H44"/>
      <selection pane="bottomRight" activeCell="I46" sqref="I46"/>
    </sheetView>
  </sheetViews>
  <sheetFormatPr defaultColWidth="9"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0" ht="33.950000000000003" customHeight="1">
      <c r="A1" s="17" t="s">
        <v>0</v>
      </c>
      <c r="B1" s="17"/>
      <c r="C1" s="17"/>
      <c r="D1" s="17"/>
      <c r="E1" s="22" t="s">
        <v>236</v>
      </c>
      <c r="F1" s="1"/>
    </row>
    <row r="3" spans="1:10" ht="14.25">
      <c r="A3" s="11" t="s">
        <v>111</v>
      </c>
    </row>
    <row r="5" spans="1:10">
      <c r="A5" s="18" t="s">
        <v>239</v>
      </c>
      <c r="B5" s="18"/>
      <c r="C5" s="18"/>
      <c r="D5" s="18"/>
      <c r="E5" s="18"/>
    </row>
    <row r="6" spans="1:10" ht="14.25">
      <c r="A6" s="3"/>
      <c r="H6" s="4"/>
      <c r="I6" s="10" t="s">
        <v>1</v>
      </c>
    </row>
    <row r="7" spans="1:10" ht="27" customHeight="1">
      <c r="A7" s="5"/>
      <c r="B7" s="6"/>
      <c r="C7" s="6"/>
      <c r="D7" s="6"/>
      <c r="E7" s="57"/>
      <c r="F7" s="48" t="s">
        <v>221</v>
      </c>
      <c r="G7" s="48"/>
      <c r="H7" s="48" t="s">
        <v>222</v>
      </c>
      <c r="I7" s="67" t="s">
        <v>21</v>
      </c>
    </row>
    <row r="8" spans="1:10" ht="17.100000000000001" customHeight="1">
      <c r="A8" s="19"/>
      <c r="B8" s="20"/>
      <c r="C8" s="20"/>
      <c r="D8" s="20"/>
      <c r="E8" s="58"/>
      <c r="F8" s="51" t="s">
        <v>240</v>
      </c>
      <c r="G8" s="51" t="s">
        <v>2</v>
      </c>
      <c r="H8" s="51" t="s">
        <v>240</v>
      </c>
      <c r="I8" s="52"/>
    </row>
    <row r="9" spans="1:10" ht="18" customHeight="1">
      <c r="A9" s="106" t="s">
        <v>87</v>
      </c>
      <c r="B9" s="106" t="s">
        <v>89</v>
      </c>
      <c r="C9" s="59" t="s">
        <v>3</v>
      </c>
      <c r="D9" s="89"/>
      <c r="E9" s="89"/>
      <c r="F9" s="91">
        <v>285246</v>
      </c>
      <c r="G9" s="53">
        <f>F9/$F$27*100</f>
        <v>27.833467176539351</v>
      </c>
      <c r="H9" s="91">
        <v>278291</v>
      </c>
      <c r="I9" s="53">
        <f t="shared" ref="I9:I45" si="0">(F9/H9-1)*100</f>
        <v>2.4991825103938048</v>
      </c>
      <c r="J9" s="97"/>
    </row>
    <row r="10" spans="1:10" ht="18" customHeight="1">
      <c r="A10" s="106"/>
      <c r="B10" s="106"/>
      <c r="C10" s="61"/>
      <c r="D10" s="59" t="s">
        <v>22</v>
      </c>
      <c r="E10" s="89"/>
      <c r="F10" s="85">
        <v>81155</v>
      </c>
      <c r="G10" s="53">
        <f t="shared" ref="G10:G27" si="1">F10/$F$27*100</f>
        <v>7.9188666228870916</v>
      </c>
      <c r="H10" s="91">
        <v>82982</v>
      </c>
      <c r="I10" s="53">
        <f t="shared" si="0"/>
        <v>-2.2016822925453705</v>
      </c>
    </row>
    <row r="11" spans="1:10" ht="18" customHeight="1">
      <c r="A11" s="106"/>
      <c r="B11" s="106"/>
      <c r="C11" s="61"/>
      <c r="D11" s="61"/>
      <c r="E11" s="47" t="s">
        <v>23</v>
      </c>
      <c r="F11" s="85">
        <v>67502</v>
      </c>
      <c r="G11" s="53">
        <f t="shared" si="1"/>
        <v>6.5866469691100287</v>
      </c>
      <c r="H11" s="91">
        <v>67027</v>
      </c>
      <c r="I11" s="53">
        <f t="shared" si="0"/>
        <v>0.70866964059259629</v>
      </c>
    </row>
    <row r="12" spans="1:10" ht="18" customHeight="1">
      <c r="A12" s="106"/>
      <c r="B12" s="106"/>
      <c r="C12" s="61"/>
      <c r="D12" s="61"/>
      <c r="E12" s="47" t="s">
        <v>24</v>
      </c>
      <c r="F12" s="85">
        <v>7169</v>
      </c>
      <c r="G12" s="53">
        <f t="shared" si="1"/>
        <v>0.69952997128307004</v>
      </c>
      <c r="H12" s="91">
        <v>10493</v>
      </c>
      <c r="I12" s="53">
        <f t="shared" si="0"/>
        <v>-31.678261698275044</v>
      </c>
    </row>
    <row r="13" spans="1:10" ht="18" customHeight="1">
      <c r="A13" s="106"/>
      <c r="B13" s="106"/>
      <c r="C13" s="61"/>
      <c r="D13" s="60"/>
      <c r="E13" s="47" t="s">
        <v>25</v>
      </c>
      <c r="F13" s="85">
        <v>410</v>
      </c>
      <c r="G13" s="53">
        <f t="shared" si="1"/>
        <v>4.0006596209521371E-2</v>
      </c>
      <c r="H13" s="91">
        <v>357</v>
      </c>
      <c r="I13" s="53">
        <f t="shared" si="0"/>
        <v>14.845938375350132</v>
      </c>
    </row>
    <row r="14" spans="1:10" ht="18" customHeight="1">
      <c r="A14" s="106"/>
      <c r="B14" s="106"/>
      <c r="C14" s="61"/>
      <c r="D14" s="59" t="s">
        <v>26</v>
      </c>
      <c r="E14" s="89"/>
      <c r="F14" s="85">
        <v>53884</v>
      </c>
      <c r="G14" s="53">
        <f t="shared" si="1"/>
        <v>5.2578425125703649</v>
      </c>
      <c r="H14" s="91">
        <v>57561</v>
      </c>
      <c r="I14" s="53">
        <f t="shared" si="0"/>
        <v>-6.3880057677941693</v>
      </c>
    </row>
    <row r="15" spans="1:10" ht="18" customHeight="1">
      <c r="A15" s="106"/>
      <c r="B15" s="106"/>
      <c r="C15" s="61"/>
      <c r="D15" s="61"/>
      <c r="E15" s="47" t="s">
        <v>27</v>
      </c>
      <c r="F15" s="85">
        <v>2104</v>
      </c>
      <c r="G15" s="53">
        <f t="shared" si="1"/>
        <v>0.20530214249959261</v>
      </c>
      <c r="H15" s="91">
        <v>2085</v>
      </c>
      <c r="I15" s="53">
        <f t="shared" si="0"/>
        <v>0.91127098321341915</v>
      </c>
    </row>
    <row r="16" spans="1:10" ht="18" customHeight="1">
      <c r="A16" s="106"/>
      <c r="B16" s="106"/>
      <c r="C16" s="61"/>
      <c r="D16" s="60"/>
      <c r="E16" s="47" t="s">
        <v>28</v>
      </c>
      <c r="F16" s="85">
        <v>51781</v>
      </c>
      <c r="G16" s="53">
        <f t="shared" si="1"/>
        <v>5.0526379471346985</v>
      </c>
      <c r="H16" s="91">
        <v>55476</v>
      </c>
      <c r="I16" s="53">
        <f t="shared" si="0"/>
        <v>-6.6605378902588548</v>
      </c>
    </row>
    <row r="17" spans="1:9" ht="18" customHeight="1">
      <c r="A17" s="106"/>
      <c r="B17" s="106"/>
      <c r="C17" s="61"/>
      <c r="D17" s="107" t="s">
        <v>29</v>
      </c>
      <c r="E17" s="108"/>
      <c r="F17" s="85">
        <v>49003</v>
      </c>
      <c r="G17" s="53">
        <f t="shared" si="1"/>
        <v>4.78156886354921</v>
      </c>
      <c r="H17" s="91">
        <v>41912</v>
      </c>
      <c r="I17" s="53">
        <f t="shared" si="0"/>
        <v>16.918782210345483</v>
      </c>
    </row>
    <row r="18" spans="1:9" ht="18" customHeight="1">
      <c r="A18" s="106"/>
      <c r="B18" s="106"/>
      <c r="C18" s="61"/>
      <c r="D18" s="107" t="s">
        <v>93</v>
      </c>
      <c r="E18" s="109"/>
      <c r="F18" s="85">
        <v>4836</v>
      </c>
      <c r="G18" s="53">
        <f t="shared" si="1"/>
        <v>0.47188268114450088</v>
      </c>
      <c r="H18" s="91">
        <v>5377</v>
      </c>
      <c r="I18" s="53">
        <f t="shared" si="0"/>
        <v>-10.061372512553469</v>
      </c>
    </row>
    <row r="19" spans="1:9" ht="18" customHeight="1">
      <c r="A19" s="106"/>
      <c r="B19" s="106"/>
      <c r="C19" s="60"/>
      <c r="D19" s="107" t="s">
        <v>94</v>
      </c>
      <c r="E19" s="109"/>
      <c r="F19" s="91">
        <v>0</v>
      </c>
      <c r="G19" s="53">
        <f t="shared" si="1"/>
        <v>0</v>
      </c>
      <c r="H19" s="91">
        <v>0</v>
      </c>
      <c r="I19" s="53">
        <v>0</v>
      </c>
    </row>
    <row r="20" spans="1:9" ht="18" customHeight="1">
      <c r="A20" s="106"/>
      <c r="B20" s="106"/>
      <c r="C20" s="89" t="s">
        <v>4</v>
      </c>
      <c r="D20" s="89"/>
      <c r="E20" s="89"/>
      <c r="F20" s="85">
        <v>30878</v>
      </c>
      <c r="G20" s="53">
        <f t="shared" si="1"/>
        <v>3.012984579896588</v>
      </c>
      <c r="H20" s="91">
        <v>34675</v>
      </c>
      <c r="I20" s="53">
        <f t="shared" si="0"/>
        <v>-10.95025234318674</v>
      </c>
    </row>
    <row r="21" spans="1:9" ht="18" customHeight="1">
      <c r="A21" s="106"/>
      <c r="B21" s="106"/>
      <c r="C21" s="89" t="s">
        <v>5</v>
      </c>
      <c r="D21" s="89"/>
      <c r="E21" s="89"/>
      <c r="F21" s="91">
        <v>131080</v>
      </c>
      <c r="G21" s="53">
        <f t="shared" si="1"/>
        <v>12.790401539375759</v>
      </c>
      <c r="H21" s="91">
        <v>125534</v>
      </c>
      <c r="I21" s="53">
        <f t="shared" si="0"/>
        <v>4.4179266174900755</v>
      </c>
    </row>
    <row r="22" spans="1:9" ht="18" customHeight="1">
      <c r="A22" s="106"/>
      <c r="B22" s="106"/>
      <c r="C22" s="89" t="s">
        <v>30</v>
      </c>
      <c r="D22" s="89"/>
      <c r="E22" s="89"/>
      <c r="F22" s="85">
        <v>12137</v>
      </c>
      <c r="G22" s="53">
        <f t="shared" si="1"/>
        <v>1.1842928248657583</v>
      </c>
      <c r="H22" s="91">
        <v>12150</v>
      </c>
      <c r="I22" s="53">
        <f t="shared" si="0"/>
        <v>-0.10699588477366406</v>
      </c>
    </row>
    <row r="23" spans="1:9" ht="18" customHeight="1">
      <c r="A23" s="106"/>
      <c r="B23" s="106"/>
      <c r="C23" s="89" t="s">
        <v>6</v>
      </c>
      <c r="D23" s="89"/>
      <c r="E23" s="89"/>
      <c r="F23" s="91">
        <v>195294</v>
      </c>
      <c r="G23" s="53">
        <f t="shared" si="1"/>
        <v>19.056215122298212</v>
      </c>
      <c r="H23" s="91">
        <v>92754</v>
      </c>
      <c r="I23" s="53">
        <f t="shared" si="0"/>
        <v>110.55048838864093</v>
      </c>
    </row>
    <row r="24" spans="1:9" ht="18" customHeight="1">
      <c r="A24" s="106"/>
      <c r="B24" s="106"/>
      <c r="C24" s="89" t="s">
        <v>31</v>
      </c>
      <c r="D24" s="89"/>
      <c r="E24" s="89"/>
      <c r="F24" s="85">
        <v>2396</v>
      </c>
      <c r="G24" s="53">
        <f t="shared" si="1"/>
        <v>0.23379464516588588</v>
      </c>
      <c r="H24" s="91">
        <v>3048</v>
      </c>
      <c r="I24" s="53">
        <f t="shared" si="0"/>
        <v>-21.391076115485564</v>
      </c>
    </row>
    <row r="25" spans="1:9" ht="18" customHeight="1">
      <c r="A25" s="106"/>
      <c r="B25" s="106"/>
      <c r="C25" s="89" t="s">
        <v>7</v>
      </c>
      <c r="D25" s="89"/>
      <c r="E25" s="89"/>
      <c r="F25" s="91">
        <v>125953</v>
      </c>
      <c r="G25" s="53">
        <f t="shared" si="1"/>
        <v>12.290123932628893</v>
      </c>
      <c r="H25" s="91">
        <v>121703</v>
      </c>
      <c r="I25" s="53">
        <f t="shared" si="0"/>
        <v>3.4921078362899927</v>
      </c>
    </row>
    <row r="26" spans="1:9" ht="18" customHeight="1">
      <c r="A26" s="106"/>
      <c r="B26" s="106"/>
      <c r="C26" s="89" t="s">
        <v>8</v>
      </c>
      <c r="D26" s="89"/>
      <c r="E26" s="89"/>
      <c r="F26" s="85">
        <f>1699+840+3930+204+9490+10065+215618+1</f>
        <v>241847</v>
      </c>
      <c r="G26" s="53">
        <f t="shared" si="1"/>
        <v>23.598720179229552</v>
      </c>
      <c r="H26" s="91">
        <v>73064</v>
      </c>
      <c r="I26" s="53">
        <f t="shared" si="0"/>
        <v>231.00706230154384</v>
      </c>
    </row>
    <row r="27" spans="1:9" ht="18" customHeight="1">
      <c r="A27" s="106"/>
      <c r="B27" s="106"/>
      <c r="C27" s="89" t="s">
        <v>9</v>
      </c>
      <c r="D27" s="89"/>
      <c r="E27" s="89"/>
      <c r="F27" s="91">
        <f>SUM(F9,F20:F26)</f>
        <v>1024831</v>
      </c>
      <c r="G27" s="53">
        <f t="shared" si="1"/>
        <v>100</v>
      </c>
      <c r="H27" s="91">
        <f>SUM(H9,H20:H26)</f>
        <v>741219</v>
      </c>
      <c r="I27" s="53">
        <f t="shared" si="0"/>
        <v>38.262915548576061</v>
      </c>
    </row>
    <row r="28" spans="1:9" ht="18" customHeight="1">
      <c r="A28" s="106"/>
      <c r="B28" s="106" t="s">
        <v>88</v>
      </c>
      <c r="C28" s="59" t="s">
        <v>10</v>
      </c>
      <c r="D28" s="89"/>
      <c r="E28" s="89"/>
      <c r="F28" s="91">
        <v>343967</v>
      </c>
      <c r="G28" s="53">
        <f t="shared" ref="G28:G45" si="2">F28/$F$45*100</f>
        <v>34.42148346809703</v>
      </c>
      <c r="H28" s="91">
        <v>346964</v>
      </c>
      <c r="I28" s="53">
        <f t="shared" si="0"/>
        <v>-0.86377837470169583</v>
      </c>
    </row>
    <row r="29" spans="1:9" ht="18" customHeight="1">
      <c r="A29" s="106"/>
      <c r="B29" s="106"/>
      <c r="C29" s="61"/>
      <c r="D29" s="89" t="s">
        <v>11</v>
      </c>
      <c r="E29" s="89"/>
      <c r="F29" s="91">
        <v>214686</v>
      </c>
      <c r="G29" s="53">
        <f t="shared" si="2"/>
        <v>21.484068529341123</v>
      </c>
      <c r="H29" s="91">
        <v>216975</v>
      </c>
      <c r="I29" s="53">
        <f t="shared" si="0"/>
        <v>-1.0549602488766019</v>
      </c>
    </row>
    <row r="30" spans="1:9" ht="18" customHeight="1">
      <c r="A30" s="106"/>
      <c r="B30" s="106"/>
      <c r="C30" s="61"/>
      <c r="D30" s="89" t="s">
        <v>32</v>
      </c>
      <c r="E30" s="89"/>
      <c r="F30" s="91">
        <v>30266</v>
      </c>
      <c r="G30" s="53">
        <f t="shared" si="2"/>
        <v>3.0287807221199263</v>
      </c>
      <c r="H30" s="91">
        <v>28794</v>
      </c>
      <c r="I30" s="53">
        <f t="shared" si="0"/>
        <v>5.112176147808567</v>
      </c>
    </row>
    <row r="31" spans="1:9" ht="18" customHeight="1">
      <c r="A31" s="106"/>
      <c r="B31" s="106"/>
      <c r="C31" s="60"/>
      <c r="D31" s="89" t="s">
        <v>12</v>
      </c>
      <c r="E31" s="89"/>
      <c r="F31" s="91">
        <v>99015</v>
      </c>
      <c r="G31" s="53">
        <f t="shared" si="2"/>
        <v>9.9086342166359778</v>
      </c>
      <c r="H31" s="91">
        <v>101195</v>
      </c>
      <c r="I31" s="53">
        <f t="shared" si="0"/>
        <v>-2.154256633232865</v>
      </c>
    </row>
    <row r="32" spans="1:9" ht="18" customHeight="1">
      <c r="A32" s="106"/>
      <c r="B32" s="106"/>
      <c r="C32" s="59" t="s">
        <v>13</v>
      </c>
      <c r="D32" s="89"/>
      <c r="E32" s="89"/>
      <c r="F32" s="85">
        <v>504642</v>
      </c>
      <c r="G32" s="53">
        <f t="shared" si="2"/>
        <v>50.50056040349051</v>
      </c>
      <c r="H32" s="91">
        <v>231573</v>
      </c>
      <c r="I32" s="53">
        <f t="shared" si="0"/>
        <v>117.91918747004186</v>
      </c>
    </row>
    <row r="33" spans="1:9" ht="18" customHeight="1">
      <c r="A33" s="106"/>
      <c r="B33" s="106"/>
      <c r="C33" s="61"/>
      <c r="D33" s="89" t="s">
        <v>14</v>
      </c>
      <c r="E33" s="89"/>
      <c r="F33" s="85">
        <v>27609</v>
      </c>
      <c r="G33" s="53">
        <f t="shared" si="2"/>
        <v>2.762889280281803</v>
      </c>
      <c r="H33" s="91">
        <v>23890</v>
      </c>
      <c r="I33" s="53">
        <f t="shared" si="0"/>
        <v>15.567182921724566</v>
      </c>
    </row>
    <row r="34" spans="1:9" ht="18" customHeight="1">
      <c r="A34" s="106"/>
      <c r="B34" s="106"/>
      <c r="C34" s="61"/>
      <c r="D34" s="89" t="s">
        <v>33</v>
      </c>
      <c r="E34" s="89"/>
      <c r="F34" s="85">
        <v>4739</v>
      </c>
      <c r="G34" s="53">
        <f t="shared" si="2"/>
        <v>0.47424145384676969</v>
      </c>
      <c r="H34" s="91">
        <v>4764</v>
      </c>
      <c r="I34" s="53">
        <f t="shared" si="0"/>
        <v>-0.52476910159530155</v>
      </c>
    </row>
    <row r="35" spans="1:9" ht="18" customHeight="1">
      <c r="A35" s="106"/>
      <c r="B35" s="106"/>
      <c r="C35" s="61"/>
      <c r="D35" s="89" t="s">
        <v>34</v>
      </c>
      <c r="E35" s="89"/>
      <c r="F35" s="85">
        <v>240410</v>
      </c>
      <c r="G35" s="53">
        <f t="shared" si="2"/>
        <v>24.05832199183412</v>
      </c>
      <c r="H35" s="91">
        <v>158607</v>
      </c>
      <c r="I35" s="53">
        <f t="shared" si="0"/>
        <v>51.575907746820747</v>
      </c>
    </row>
    <row r="36" spans="1:9" ht="18" customHeight="1">
      <c r="A36" s="106"/>
      <c r="B36" s="106"/>
      <c r="C36" s="61"/>
      <c r="D36" s="89" t="s">
        <v>35</v>
      </c>
      <c r="E36" s="89"/>
      <c r="F36" s="85">
        <v>10826</v>
      </c>
      <c r="G36" s="53">
        <f t="shared" si="2"/>
        <v>1.0833800336242094</v>
      </c>
      <c r="H36" s="91">
        <v>14130</v>
      </c>
      <c r="I36" s="53">
        <f t="shared" si="0"/>
        <v>-23.382873319179055</v>
      </c>
    </row>
    <row r="37" spans="1:9" ht="18" customHeight="1">
      <c r="A37" s="106"/>
      <c r="B37" s="106"/>
      <c r="C37" s="61"/>
      <c r="D37" s="89" t="s">
        <v>15</v>
      </c>
      <c r="E37" s="89"/>
      <c r="F37" s="85">
        <v>18127</v>
      </c>
      <c r="G37" s="53">
        <f t="shared" si="2"/>
        <v>1.8140060843807542</v>
      </c>
      <c r="H37" s="91">
        <v>5727</v>
      </c>
      <c r="I37" s="53">
        <f t="shared" si="0"/>
        <v>216.51824690064606</v>
      </c>
    </row>
    <row r="38" spans="1:9" ht="18" customHeight="1">
      <c r="A38" s="106"/>
      <c r="B38" s="106"/>
      <c r="C38" s="60"/>
      <c r="D38" s="89" t="s">
        <v>36</v>
      </c>
      <c r="E38" s="89"/>
      <c r="F38" s="85">
        <v>202931</v>
      </c>
      <c r="G38" s="53">
        <f t="shared" si="2"/>
        <v>20.307721559522857</v>
      </c>
      <c r="H38" s="91">
        <v>24455</v>
      </c>
      <c r="I38" s="53">
        <f t="shared" si="0"/>
        <v>729.81394397873646</v>
      </c>
    </row>
    <row r="39" spans="1:9" ht="18" customHeight="1">
      <c r="A39" s="106"/>
      <c r="B39" s="106"/>
      <c r="C39" s="59" t="s">
        <v>16</v>
      </c>
      <c r="D39" s="89"/>
      <c r="E39" s="89"/>
      <c r="F39" s="85">
        <v>150671</v>
      </c>
      <c r="G39" s="53">
        <f t="shared" si="2"/>
        <v>15.077956128412456</v>
      </c>
      <c r="H39" s="91">
        <v>152617</v>
      </c>
      <c r="I39" s="53">
        <f t="shared" si="0"/>
        <v>-1.2750873100637494</v>
      </c>
    </row>
    <row r="40" spans="1:9" ht="18" customHeight="1">
      <c r="A40" s="106"/>
      <c r="B40" s="106"/>
      <c r="C40" s="61"/>
      <c r="D40" s="59" t="s">
        <v>17</v>
      </c>
      <c r="E40" s="89"/>
      <c r="F40" s="91">
        <v>137039</v>
      </c>
      <c r="G40" s="53">
        <f t="shared" si="2"/>
        <v>13.713773917220399</v>
      </c>
      <c r="H40" s="91">
        <v>147105</v>
      </c>
      <c r="I40" s="53">
        <f t="shared" si="0"/>
        <v>-6.8427313823459457</v>
      </c>
    </row>
    <row r="41" spans="1:9" ht="18" customHeight="1">
      <c r="A41" s="106"/>
      <c r="B41" s="106"/>
      <c r="C41" s="61"/>
      <c r="D41" s="61"/>
      <c r="E41" s="55" t="s">
        <v>91</v>
      </c>
      <c r="F41" s="91">
        <v>91234</v>
      </c>
      <c r="G41" s="53">
        <f t="shared" si="2"/>
        <v>9.1299735809783034</v>
      </c>
      <c r="H41" s="91">
        <v>85079</v>
      </c>
      <c r="I41" s="56">
        <f t="shared" si="0"/>
        <v>7.2344526851514379</v>
      </c>
    </row>
    <row r="42" spans="1:9" ht="18" customHeight="1">
      <c r="A42" s="106"/>
      <c r="B42" s="106"/>
      <c r="C42" s="61"/>
      <c r="D42" s="60"/>
      <c r="E42" s="47" t="s">
        <v>37</v>
      </c>
      <c r="F42" s="91">
        <v>37616</v>
      </c>
      <c r="G42" s="53">
        <f t="shared" si="2"/>
        <v>3.7643103034184611</v>
      </c>
      <c r="H42" s="91">
        <v>50870</v>
      </c>
      <c r="I42" s="56">
        <f t="shared" si="0"/>
        <v>-26.0546491055632</v>
      </c>
    </row>
    <row r="43" spans="1:9" ht="18" customHeight="1">
      <c r="A43" s="106"/>
      <c r="B43" s="106"/>
      <c r="C43" s="61"/>
      <c r="D43" s="89" t="s">
        <v>38</v>
      </c>
      <c r="E43" s="89"/>
      <c r="F43" s="91">
        <v>13632</v>
      </c>
      <c r="G43" s="53">
        <f t="shared" si="2"/>
        <v>1.3641822111920583</v>
      </c>
      <c r="H43" s="91">
        <v>5512</v>
      </c>
      <c r="I43" s="56">
        <f t="shared" si="0"/>
        <v>147.31494920174163</v>
      </c>
    </row>
    <row r="44" spans="1:9" ht="18" customHeight="1">
      <c r="A44" s="106"/>
      <c r="B44" s="106"/>
      <c r="C44" s="60"/>
      <c r="D44" s="89" t="s">
        <v>39</v>
      </c>
      <c r="E44" s="89"/>
      <c r="F44" s="91">
        <v>0</v>
      </c>
      <c r="G44" s="53">
        <f t="shared" si="2"/>
        <v>0</v>
      </c>
      <c r="H44" s="91">
        <v>0</v>
      </c>
      <c r="I44" s="53">
        <v>0</v>
      </c>
    </row>
    <row r="45" spans="1:9" ht="18" customHeight="1">
      <c r="A45" s="106"/>
      <c r="B45" s="106"/>
      <c r="C45" s="47" t="s">
        <v>18</v>
      </c>
      <c r="D45" s="47"/>
      <c r="E45" s="47"/>
      <c r="F45" s="91">
        <f>SUM(F28,F32,F39)</f>
        <v>999280</v>
      </c>
      <c r="G45" s="53">
        <f t="shared" si="2"/>
        <v>100</v>
      </c>
      <c r="H45" s="91">
        <f>SUM(H28,H32,H39)</f>
        <v>731154</v>
      </c>
      <c r="I45" s="53">
        <f t="shared" si="0"/>
        <v>36.671617744004692</v>
      </c>
    </row>
    <row r="46" spans="1:9">
      <c r="A46" s="23" t="s">
        <v>19</v>
      </c>
    </row>
    <row r="47" spans="1:9">
      <c r="A47" s="24" t="s">
        <v>20</v>
      </c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4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horizontalDpi="1200" verticalDpi="1200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9A3AC-B429-4D1A-A1C0-03427B33D69D}">
  <dimension ref="A1:J36"/>
  <sheetViews>
    <sheetView view="pageBreakPreview" zoomScale="85" zoomScaleNormal="100" zoomScaleSheetLayoutView="85" workbookViewId="0">
      <pane xSplit="4" ySplit="6" topLeftCell="E22" activePane="bottomRight" state="frozen"/>
      <selection activeCell="H44" sqref="H44"/>
      <selection pane="topRight" activeCell="H44" sqref="H44"/>
      <selection pane="bottomLeft" activeCell="H44" sqref="H44"/>
      <selection pane="bottomRight" activeCell="M34" sqref="M34"/>
    </sheetView>
  </sheetViews>
  <sheetFormatPr defaultColWidth="9"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10" ht="33.950000000000003" customHeight="1">
      <c r="A1" s="34" t="s">
        <v>0</v>
      </c>
      <c r="B1" s="34"/>
      <c r="C1" s="22" t="s">
        <v>236</v>
      </c>
      <c r="D1" s="35"/>
      <c r="E1" s="35"/>
    </row>
    <row r="4" spans="1:10">
      <c r="A4" s="36" t="s">
        <v>112</v>
      </c>
    </row>
    <row r="5" spans="1:10">
      <c r="I5" s="10" t="s">
        <v>113</v>
      </c>
    </row>
    <row r="6" spans="1:10" s="37" customFormat="1" ht="29.25" customHeight="1">
      <c r="A6" s="50" t="s">
        <v>114</v>
      </c>
      <c r="B6" s="68"/>
      <c r="C6" s="68"/>
      <c r="D6" s="68"/>
      <c r="E6" s="93" t="s">
        <v>224</v>
      </c>
      <c r="F6" s="93" t="s">
        <v>225</v>
      </c>
      <c r="G6" s="93" t="s">
        <v>226</v>
      </c>
      <c r="H6" s="93" t="s">
        <v>227</v>
      </c>
      <c r="I6" s="93" t="s">
        <v>228</v>
      </c>
    </row>
    <row r="7" spans="1:10" ht="27" customHeight="1">
      <c r="A7" s="130" t="s">
        <v>115</v>
      </c>
      <c r="B7" s="59" t="s">
        <v>116</v>
      </c>
      <c r="C7" s="89"/>
      <c r="D7" s="90" t="s">
        <v>117</v>
      </c>
      <c r="E7" s="69">
        <v>736096</v>
      </c>
      <c r="F7" s="93">
        <v>736480</v>
      </c>
      <c r="G7" s="93">
        <v>727060</v>
      </c>
      <c r="H7" s="93">
        <v>741219</v>
      </c>
      <c r="I7" s="93">
        <v>1024831</v>
      </c>
      <c r="J7" s="97"/>
    </row>
    <row r="8" spans="1:10" ht="27" customHeight="1">
      <c r="A8" s="106"/>
      <c r="B8" s="78"/>
      <c r="C8" s="89" t="s">
        <v>118</v>
      </c>
      <c r="D8" s="90" t="s">
        <v>41</v>
      </c>
      <c r="E8" s="92">
        <v>439207</v>
      </c>
      <c r="F8" s="92">
        <v>427368</v>
      </c>
      <c r="G8" s="92">
        <v>446568</v>
      </c>
      <c r="H8" s="92">
        <v>441322</v>
      </c>
      <c r="I8" s="70">
        <v>448903</v>
      </c>
    </row>
    <row r="9" spans="1:10" ht="27" customHeight="1">
      <c r="A9" s="106"/>
      <c r="B9" s="89" t="s">
        <v>119</v>
      </c>
      <c r="C9" s="89"/>
      <c r="D9" s="90"/>
      <c r="E9" s="92">
        <v>725832</v>
      </c>
      <c r="F9" s="92">
        <v>727343</v>
      </c>
      <c r="G9" s="92">
        <v>717972</v>
      </c>
      <c r="H9" s="92">
        <v>731154</v>
      </c>
      <c r="I9" s="71">
        <v>999280</v>
      </c>
    </row>
    <row r="10" spans="1:10" ht="27" customHeight="1">
      <c r="A10" s="106"/>
      <c r="B10" s="89" t="s">
        <v>120</v>
      </c>
      <c r="C10" s="89"/>
      <c r="D10" s="90"/>
      <c r="E10" s="92">
        <v>10264</v>
      </c>
      <c r="F10" s="92">
        <v>9138</v>
      </c>
      <c r="G10" s="92">
        <v>9088</v>
      </c>
      <c r="H10" s="92">
        <v>10065</v>
      </c>
      <c r="I10" s="71">
        <v>25552</v>
      </c>
    </row>
    <row r="11" spans="1:10" ht="27" customHeight="1">
      <c r="A11" s="106"/>
      <c r="B11" s="89" t="s">
        <v>121</v>
      </c>
      <c r="C11" s="89"/>
      <c r="D11" s="90"/>
      <c r="E11" s="92">
        <v>6114</v>
      </c>
      <c r="F11" s="92">
        <v>5065</v>
      </c>
      <c r="G11" s="92">
        <v>5577</v>
      </c>
      <c r="H11" s="92">
        <v>5885</v>
      </c>
      <c r="I11" s="71">
        <v>9072</v>
      </c>
    </row>
    <row r="12" spans="1:10" ht="27" customHeight="1">
      <c r="A12" s="106"/>
      <c r="B12" s="89" t="s">
        <v>122</v>
      </c>
      <c r="C12" s="89"/>
      <c r="D12" s="90"/>
      <c r="E12" s="92">
        <v>4150</v>
      </c>
      <c r="F12" s="92">
        <v>4072</v>
      </c>
      <c r="G12" s="92">
        <v>3510</v>
      </c>
      <c r="H12" s="92">
        <v>4180</v>
      </c>
      <c r="I12" s="71">
        <v>16480</v>
      </c>
    </row>
    <row r="13" spans="1:10" ht="27" customHeight="1">
      <c r="A13" s="106"/>
      <c r="B13" s="89" t="s">
        <v>123</v>
      </c>
      <c r="C13" s="89"/>
      <c r="D13" s="90"/>
      <c r="E13" s="92">
        <v>-174</v>
      </c>
      <c r="F13" s="92">
        <v>-78</v>
      </c>
      <c r="G13" s="92">
        <v>-562</v>
      </c>
      <c r="H13" s="92">
        <v>669</v>
      </c>
      <c r="I13" s="71">
        <v>12300</v>
      </c>
    </row>
    <row r="14" spans="1:10" ht="27" customHeight="1">
      <c r="A14" s="106"/>
      <c r="B14" s="89" t="s">
        <v>124</v>
      </c>
      <c r="C14" s="89"/>
      <c r="D14" s="90"/>
      <c r="E14" s="92">
        <v>0</v>
      </c>
      <c r="F14" s="92">
        <v>0</v>
      </c>
      <c r="G14" s="92">
        <v>0</v>
      </c>
      <c r="H14" s="92">
        <v>0</v>
      </c>
      <c r="I14" s="92">
        <v>0</v>
      </c>
    </row>
    <row r="15" spans="1:10" ht="27" customHeight="1">
      <c r="A15" s="106"/>
      <c r="B15" s="89" t="s">
        <v>125</v>
      </c>
      <c r="C15" s="89"/>
      <c r="D15" s="90"/>
      <c r="E15" s="92">
        <v>-3873</v>
      </c>
      <c r="F15" s="92">
        <v>1569</v>
      </c>
      <c r="G15" s="92">
        <v>2531</v>
      </c>
      <c r="H15" s="92">
        <v>854</v>
      </c>
      <c r="I15" s="71">
        <v>16705</v>
      </c>
    </row>
    <row r="16" spans="1:10" ht="27" customHeight="1">
      <c r="A16" s="106"/>
      <c r="B16" s="89" t="s">
        <v>126</v>
      </c>
      <c r="C16" s="89"/>
      <c r="D16" s="90" t="s">
        <v>42</v>
      </c>
      <c r="E16" s="92">
        <v>40071</v>
      </c>
      <c r="F16" s="92">
        <v>33779</v>
      </c>
      <c r="G16" s="92">
        <v>33465</v>
      </c>
      <c r="H16" s="92">
        <v>29922</v>
      </c>
      <c r="I16" s="71">
        <v>39910</v>
      </c>
    </row>
    <row r="17" spans="1:9" ht="27" customHeight="1">
      <c r="A17" s="106"/>
      <c r="B17" s="89" t="s">
        <v>127</v>
      </c>
      <c r="C17" s="89"/>
      <c r="D17" s="90" t="s">
        <v>43</v>
      </c>
      <c r="E17" s="92">
        <v>61270</v>
      </c>
      <c r="F17" s="92">
        <v>81637</v>
      </c>
      <c r="G17" s="92">
        <v>71893</v>
      </c>
      <c r="H17" s="92">
        <v>49171</v>
      </c>
      <c r="I17" s="70">
        <v>72014</v>
      </c>
    </row>
    <row r="18" spans="1:9" ht="27" customHeight="1">
      <c r="A18" s="106"/>
      <c r="B18" s="89" t="s">
        <v>128</v>
      </c>
      <c r="C18" s="89"/>
      <c r="D18" s="90" t="s">
        <v>44</v>
      </c>
      <c r="E18" s="92">
        <v>1204508</v>
      </c>
      <c r="F18" s="92">
        <v>1230422</v>
      </c>
      <c r="G18" s="92">
        <v>1245579</v>
      </c>
      <c r="H18" s="92">
        <v>1274115</v>
      </c>
      <c r="I18" s="71">
        <v>1307847</v>
      </c>
    </row>
    <row r="19" spans="1:9" ht="27" customHeight="1">
      <c r="A19" s="106"/>
      <c r="B19" s="89" t="s">
        <v>129</v>
      </c>
      <c r="C19" s="89"/>
      <c r="D19" s="90" t="s">
        <v>130</v>
      </c>
      <c r="E19" s="92">
        <f t="shared" ref="E19:H19" si="0">E17+E18-E16</f>
        <v>1225707</v>
      </c>
      <c r="F19" s="92">
        <f t="shared" si="0"/>
        <v>1278280</v>
      </c>
      <c r="G19" s="92">
        <f t="shared" si="0"/>
        <v>1284007</v>
      </c>
      <c r="H19" s="92">
        <f t="shared" si="0"/>
        <v>1293364</v>
      </c>
      <c r="I19" s="92">
        <f>I17+I18-I16</f>
        <v>1339951</v>
      </c>
    </row>
    <row r="20" spans="1:9" ht="27" customHeight="1">
      <c r="A20" s="106"/>
      <c r="B20" s="89" t="s">
        <v>131</v>
      </c>
      <c r="C20" s="89"/>
      <c r="D20" s="90" t="s">
        <v>132</v>
      </c>
      <c r="E20" s="72">
        <f t="shared" ref="E20:G20" si="1">E18/E8</f>
        <v>2.7424608442033027</v>
      </c>
      <c r="F20" s="72">
        <f t="shared" si="1"/>
        <v>2.8790690926789089</v>
      </c>
      <c r="G20" s="72">
        <f t="shared" si="1"/>
        <v>2.7892258289890903</v>
      </c>
      <c r="H20" s="72">
        <f>H18/H8</f>
        <v>2.8870416611906951</v>
      </c>
      <c r="I20" s="72">
        <f>I18/I8</f>
        <v>2.9134289590401492</v>
      </c>
    </row>
    <row r="21" spans="1:9" ht="27" customHeight="1">
      <c r="A21" s="106"/>
      <c r="B21" s="89" t="s">
        <v>133</v>
      </c>
      <c r="C21" s="89"/>
      <c r="D21" s="90" t="s">
        <v>134</v>
      </c>
      <c r="E21" s="72">
        <f t="shared" ref="E21:H21" si="2">E19/E8</f>
        <v>2.7907273791173637</v>
      </c>
      <c r="F21" s="72">
        <f t="shared" si="2"/>
        <v>2.9910522079332096</v>
      </c>
      <c r="G21" s="72">
        <f t="shared" si="2"/>
        <v>2.8752776732770822</v>
      </c>
      <c r="H21" s="72">
        <f t="shared" si="2"/>
        <v>2.9306583401688564</v>
      </c>
      <c r="I21" s="72">
        <f>I19/I8</f>
        <v>2.9849455227521311</v>
      </c>
    </row>
    <row r="22" spans="1:9" ht="27" customHeight="1">
      <c r="A22" s="106"/>
      <c r="B22" s="89" t="s">
        <v>135</v>
      </c>
      <c r="C22" s="89"/>
      <c r="D22" s="90" t="s">
        <v>136</v>
      </c>
      <c r="E22" s="92">
        <f t="shared" ref="E22:H22" si="3">E18/E24*1000000</f>
        <v>610460.11002906575</v>
      </c>
      <c r="F22" s="92">
        <f t="shared" si="3"/>
        <v>623593.65774422686</v>
      </c>
      <c r="G22" s="92">
        <f t="shared" si="3"/>
        <v>631275.41983107931</v>
      </c>
      <c r="H22" s="92">
        <f t="shared" si="3"/>
        <v>645737.83079039992</v>
      </c>
      <c r="I22" s="92">
        <f>I18/I24*1000000</f>
        <v>662833.64122212853</v>
      </c>
    </row>
    <row r="23" spans="1:9" ht="27" customHeight="1">
      <c r="A23" s="106"/>
      <c r="B23" s="89" t="s">
        <v>137</v>
      </c>
      <c r="C23" s="89"/>
      <c r="D23" s="90" t="s">
        <v>138</v>
      </c>
      <c r="E23" s="92">
        <f t="shared" ref="E23:H23" si="4">E19/E24*1000000</f>
        <v>621204.03524376429</v>
      </c>
      <c r="F23" s="92">
        <f t="shared" si="4"/>
        <v>647848.70623354439</v>
      </c>
      <c r="G23" s="92">
        <f t="shared" si="4"/>
        <v>650751.22331947205</v>
      </c>
      <c r="H23" s="92">
        <f t="shared" si="4"/>
        <v>655493.47098369838</v>
      </c>
      <c r="I23" s="92">
        <f>I19/I24*1000000</f>
        <v>679104.36036419577</v>
      </c>
    </row>
    <row r="24" spans="1:9" ht="27" customHeight="1">
      <c r="A24" s="106"/>
      <c r="B24" s="73" t="s">
        <v>139</v>
      </c>
      <c r="C24" s="74"/>
      <c r="D24" s="90" t="s">
        <v>140</v>
      </c>
      <c r="E24" s="71">
        <v>1973115</v>
      </c>
      <c r="F24" s="71">
        <f t="shared" ref="F24:H24" si="5">E24</f>
        <v>1973115</v>
      </c>
      <c r="G24" s="71">
        <f t="shared" si="5"/>
        <v>1973115</v>
      </c>
      <c r="H24" s="71">
        <f t="shared" si="5"/>
        <v>1973115</v>
      </c>
      <c r="I24" s="71">
        <f>H24</f>
        <v>1973115</v>
      </c>
    </row>
    <row r="25" spans="1:9" ht="27" customHeight="1">
      <c r="A25" s="106"/>
      <c r="B25" s="47" t="s">
        <v>141</v>
      </c>
      <c r="C25" s="47"/>
      <c r="D25" s="47"/>
      <c r="E25" s="92">
        <v>439444</v>
      </c>
      <c r="F25" s="92">
        <v>443456</v>
      </c>
      <c r="G25" s="92">
        <v>438298</v>
      </c>
      <c r="H25" s="92">
        <v>440558</v>
      </c>
      <c r="I25" s="85">
        <v>444042</v>
      </c>
    </row>
    <row r="26" spans="1:9" ht="27" customHeight="1">
      <c r="A26" s="106"/>
      <c r="B26" s="47" t="s">
        <v>142</v>
      </c>
      <c r="C26" s="47"/>
      <c r="D26" s="47"/>
      <c r="E26" s="75">
        <v>0.625</v>
      </c>
      <c r="F26" s="75">
        <v>0.64900000000000002</v>
      </c>
      <c r="G26" s="75">
        <v>0.64500000000000002</v>
      </c>
      <c r="H26" s="75">
        <v>0.64600000000000002</v>
      </c>
      <c r="I26" s="76">
        <v>0.63800000000000001</v>
      </c>
    </row>
    <row r="27" spans="1:9" ht="27" customHeight="1">
      <c r="A27" s="106"/>
      <c r="B27" s="47" t="s">
        <v>143</v>
      </c>
      <c r="C27" s="47"/>
      <c r="D27" s="47"/>
      <c r="E27" s="56">
        <v>0.94</v>
      </c>
      <c r="F27" s="56">
        <v>0.9</v>
      </c>
      <c r="G27" s="56">
        <v>0.8</v>
      </c>
      <c r="H27" s="56">
        <v>0.9</v>
      </c>
      <c r="I27" s="77">
        <f>I12/I25*100</f>
        <v>3.7113606370568548</v>
      </c>
    </row>
    <row r="28" spans="1:9" ht="27" customHeight="1">
      <c r="A28" s="106"/>
      <c r="B28" s="47" t="s">
        <v>144</v>
      </c>
      <c r="C28" s="47"/>
      <c r="D28" s="47"/>
      <c r="E28" s="56">
        <v>98.2</v>
      </c>
      <c r="F28" s="56">
        <v>96.6</v>
      </c>
      <c r="G28" s="56">
        <v>96.3</v>
      </c>
      <c r="H28" s="56">
        <v>96.8</v>
      </c>
      <c r="I28" s="53">
        <v>95.6</v>
      </c>
    </row>
    <row r="29" spans="1:9" ht="27" customHeight="1">
      <c r="A29" s="106"/>
      <c r="B29" s="47" t="s">
        <v>145</v>
      </c>
      <c r="C29" s="47"/>
      <c r="D29" s="47"/>
      <c r="E29" s="56">
        <v>53.5</v>
      </c>
      <c r="F29" s="56">
        <v>51</v>
      </c>
      <c r="G29" s="56">
        <v>50.9</v>
      </c>
      <c r="H29" s="56">
        <v>49</v>
      </c>
      <c r="I29" s="53">
        <v>52.6</v>
      </c>
    </row>
    <row r="30" spans="1:9" ht="27" customHeight="1">
      <c r="A30" s="106"/>
      <c r="B30" s="130" t="s">
        <v>146</v>
      </c>
      <c r="C30" s="47" t="s">
        <v>147</v>
      </c>
      <c r="D30" s="47"/>
      <c r="E30" s="56" t="s">
        <v>234</v>
      </c>
      <c r="F30" s="56" t="s">
        <v>234</v>
      </c>
      <c r="G30" s="56" t="s">
        <v>235</v>
      </c>
      <c r="H30" s="56" t="s">
        <v>234</v>
      </c>
      <c r="I30" s="56" t="s">
        <v>234</v>
      </c>
    </row>
    <row r="31" spans="1:9" ht="27" customHeight="1">
      <c r="A31" s="106"/>
      <c r="B31" s="106"/>
      <c r="C31" s="47" t="s">
        <v>148</v>
      </c>
      <c r="D31" s="47"/>
      <c r="E31" s="56" t="s">
        <v>234</v>
      </c>
      <c r="F31" s="56" t="s">
        <v>234</v>
      </c>
      <c r="G31" s="56" t="s">
        <v>235</v>
      </c>
      <c r="H31" s="56" t="s">
        <v>234</v>
      </c>
      <c r="I31" s="56" t="s">
        <v>234</v>
      </c>
    </row>
    <row r="32" spans="1:9" ht="27" customHeight="1">
      <c r="A32" s="106"/>
      <c r="B32" s="106"/>
      <c r="C32" s="47" t="s">
        <v>149</v>
      </c>
      <c r="D32" s="47"/>
      <c r="E32" s="56">
        <v>11.7</v>
      </c>
      <c r="F32" s="56">
        <v>11.5</v>
      </c>
      <c r="G32" s="56">
        <v>11.2</v>
      </c>
      <c r="H32" s="56">
        <v>10.6</v>
      </c>
      <c r="I32" s="53">
        <v>10</v>
      </c>
    </row>
    <row r="33" spans="1:9" ht="27" customHeight="1">
      <c r="A33" s="106"/>
      <c r="B33" s="106"/>
      <c r="C33" s="47" t="s">
        <v>150</v>
      </c>
      <c r="D33" s="47"/>
      <c r="E33" s="56">
        <v>160.19999999999999</v>
      </c>
      <c r="F33" s="56">
        <v>159.4</v>
      </c>
      <c r="G33" s="56">
        <v>162.9</v>
      </c>
      <c r="H33" s="56">
        <v>165.4</v>
      </c>
      <c r="I33" s="77">
        <v>166.6</v>
      </c>
    </row>
    <row r="34" spans="1:9" ht="27" customHeight="1">
      <c r="A34" s="2" t="s">
        <v>223</v>
      </c>
      <c r="B34" s="8"/>
      <c r="C34" s="8"/>
      <c r="D34" s="8"/>
      <c r="E34" s="38"/>
      <c r="F34" s="38"/>
      <c r="G34" s="38"/>
      <c r="H34" s="38"/>
      <c r="I34" s="39"/>
    </row>
    <row r="35" spans="1:9" ht="27" customHeight="1">
      <c r="A35" s="9" t="s">
        <v>110</v>
      </c>
    </row>
    <row r="36" spans="1:9">
      <c r="A36" s="40"/>
    </row>
  </sheetData>
  <mergeCells count="2">
    <mergeCell ref="A7:A33"/>
    <mergeCell ref="B30:B33"/>
  </mergeCells>
  <phoneticPr fontId="14"/>
  <pageMargins left="0.31496062992125984" right="0.19685039370078741" top="0.98425196850393704" bottom="0.98425196850393704" header="0.51181102362204722" footer="0.51181102362204722"/>
  <pageSetup paperSize="9" scale="84" orientation="portrait" horizontalDpi="1200" verticalDpi="1200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F9B26-AB37-4E5C-B1A6-EEE21D86DF0D}">
  <sheetPr>
    <pageSetUpPr fitToPage="1"/>
  </sheetPr>
  <dimension ref="A1:AC50"/>
  <sheetViews>
    <sheetView view="pageBreakPreview" zoomScaleNormal="100" zoomScaleSheetLayoutView="100" workbookViewId="0">
      <pane xSplit="5" ySplit="7" topLeftCell="M8" activePane="bottomRight" state="frozen"/>
      <selection activeCell="L8" sqref="L8"/>
      <selection pane="topRight" activeCell="L8" sqref="L8"/>
      <selection pane="bottomLeft" activeCell="L8" sqref="L8"/>
      <selection pane="bottomRight" activeCell="V2" sqref="V2"/>
    </sheetView>
  </sheetViews>
  <sheetFormatPr defaultColWidth="9"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5" width="13.625" style="2" customWidth="1"/>
    <col min="16" max="16" width="13.625" style="8" customWidth="1"/>
    <col min="17" max="25" width="13.625" style="2" customWidth="1"/>
    <col min="26" max="29" width="12" style="2" customWidth="1"/>
    <col min="30" max="16384" width="9" style="2"/>
  </cols>
  <sheetData>
    <row r="1" spans="1:29" ht="33.950000000000003" customHeight="1">
      <c r="A1" s="21" t="s">
        <v>0</v>
      </c>
      <c r="B1" s="12"/>
      <c r="C1" s="12"/>
      <c r="D1" s="94" t="s">
        <v>236</v>
      </c>
      <c r="E1" s="14"/>
      <c r="F1" s="14"/>
      <c r="G1" s="14"/>
    </row>
    <row r="2" spans="1:29" ht="15" customHeight="1"/>
    <row r="3" spans="1:29" ht="15" customHeight="1">
      <c r="A3" s="15" t="s">
        <v>151</v>
      </c>
      <c r="B3" s="15"/>
      <c r="C3" s="15"/>
      <c r="D3" s="15"/>
    </row>
    <row r="4" spans="1:29" ht="15" customHeight="1">
      <c r="A4" s="15"/>
      <c r="B4" s="15"/>
      <c r="C4" s="15"/>
      <c r="D4" s="15"/>
    </row>
    <row r="5" spans="1:29" ht="15.95" customHeight="1">
      <c r="A5" s="13" t="s">
        <v>248</v>
      </c>
      <c r="B5" s="13"/>
      <c r="C5" s="13"/>
      <c r="D5" s="13"/>
      <c r="K5" s="16"/>
      <c r="O5" s="16"/>
      <c r="S5" s="16" t="s">
        <v>47</v>
      </c>
    </row>
    <row r="6" spans="1:29" ht="15.95" customHeight="1">
      <c r="A6" s="127" t="s">
        <v>48</v>
      </c>
      <c r="B6" s="128"/>
      <c r="C6" s="128"/>
      <c r="D6" s="128"/>
      <c r="E6" s="128"/>
      <c r="F6" s="129" t="s">
        <v>241</v>
      </c>
      <c r="G6" s="129"/>
      <c r="H6" s="132" t="s">
        <v>249</v>
      </c>
      <c r="I6" s="132"/>
      <c r="J6" s="132" t="s">
        <v>250</v>
      </c>
      <c r="K6" s="132"/>
      <c r="L6" s="132" t="s">
        <v>251</v>
      </c>
      <c r="M6" s="132"/>
      <c r="N6" s="132" t="s">
        <v>252</v>
      </c>
      <c r="O6" s="132"/>
      <c r="P6" s="131" t="s">
        <v>246</v>
      </c>
      <c r="Q6" s="122"/>
      <c r="R6" s="131" t="s">
        <v>247</v>
      </c>
      <c r="S6" s="122"/>
    </row>
    <row r="7" spans="1:29" ht="15.95" customHeight="1">
      <c r="A7" s="128"/>
      <c r="B7" s="128"/>
      <c r="C7" s="128"/>
      <c r="D7" s="128"/>
      <c r="E7" s="128"/>
      <c r="F7" s="79" t="s">
        <v>221</v>
      </c>
      <c r="G7" s="79" t="s">
        <v>230</v>
      </c>
      <c r="H7" s="79" t="s">
        <v>221</v>
      </c>
      <c r="I7" s="80" t="s">
        <v>229</v>
      </c>
      <c r="J7" s="79" t="s">
        <v>221</v>
      </c>
      <c r="K7" s="80" t="s">
        <v>229</v>
      </c>
      <c r="L7" s="79" t="s">
        <v>221</v>
      </c>
      <c r="M7" s="80" t="s">
        <v>229</v>
      </c>
      <c r="N7" s="79" t="s">
        <v>221</v>
      </c>
      <c r="O7" s="80" t="s">
        <v>229</v>
      </c>
      <c r="P7" s="79" t="s">
        <v>221</v>
      </c>
      <c r="Q7" s="80" t="s">
        <v>229</v>
      </c>
      <c r="R7" s="79" t="s">
        <v>221</v>
      </c>
      <c r="S7" s="80" t="s">
        <v>229</v>
      </c>
    </row>
    <row r="8" spans="1:29" ht="15.95" customHeight="1">
      <c r="A8" s="111" t="s">
        <v>82</v>
      </c>
      <c r="B8" s="59" t="s">
        <v>49</v>
      </c>
      <c r="C8" s="101"/>
      <c r="D8" s="101"/>
      <c r="E8" s="102" t="s">
        <v>40</v>
      </c>
      <c r="F8" s="103">
        <v>9892</v>
      </c>
      <c r="G8" s="103"/>
      <c r="H8" s="103">
        <v>7539</v>
      </c>
      <c r="I8" s="103">
        <v>7926</v>
      </c>
      <c r="J8" s="103">
        <v>1890</v>
      </c>
      <c r="K8" s="103">
        <v>2206</v>
      </c>
      <c r="L8" s="103">
        <v>4868</v>
      </c>
      <c r="M8" s="103">
        <v>11497</v>
      </c>
      <c r="N8" s="103">
        <v>1133</v>
      </c>
      <c r="O8" s="103">
        <v>5694</v>
      </c>
      <c r="P8" s="103">
        <v>673</v>
      </c>
      <c r="Q8" s="103">
        <v>736</v>
      </c>
      <c r="R8" s="103">
        <v>30399</v>
      </c>
      <c r="S8" s="103">
        <v>28987</v>
      </c>
      <c r="T8" s="27"/>
      <c r="U8" s="27"/>
      <c r="V8" s="27"/>
      <c r="W8" s="27"/>
      <c r="X8" s="27"/>
      <c r="Y8" s="27"/>
      <c r="Z8" s="27"/>
      <c r="AA8" s="27"/>
      <c r="AB8" s="27"/>
      <c r="AC8" s="27"/>
    </row>
    <row r="9" spans="1:29" ht="15.95" customHeight="1">
      <c r="A9" s="111"/>
      <c r="B9" s="61"/>
      <c r="C9" s="101" t="s">
        <v>50</v>
      </c>
      <c r="D9" s="101"/>
      <c r="E9" s="102" t="s">
        <v>41</v>
      </c>
      <c r="F9" s="103">
        <v>9832</v>
      </c>
      <c r="G9" s="103"/>
      <c r="H9" s="103">
        <v>7539</v>
      </c>
      <c r="I9" s="103">
        <v>7874</v>
      </c>
      <c r="J9" s="103">
        <v>1885</v>
      </c>
      <c r="K9" s="103">
        <v>1887</v>
      </c>
      <c r="L9" s="103">
        <v>4858</v>
      </c>
      <c r="M9" s="103">
        <v>6674</v>
      </c>
      <c r="N9" s="103">
        <v>1120</v>
      </c>
      <c r="O9" s="103">
        <v>5694</v>
      </c>
      <c r="P9" s="103">
        <v>657</v>
      </c>
      <c r="Q9" s="103">
        <v>736</v>
      </c>
      <c r="R9" s="103">
        <v>30057</v>
      </c>
      <c r="S9" s="103">
        <v>28902</v>
      </c>
      <c r="T9" s="27"/>
      <c r="U9" s="27"/>
      <c r="V9" s="27"/>
      <c r="W9" s="27"/>
      <c r="X9" s="27"/>
      <c r="Y9" s="27"/>
      <c r="Z9" s="27"/>
      <c r="AA9" s="27"/>
      <c r="AB9" s="27"/>
      <c r="AC9" s="27"/>
    </row>
    <row r="10" spans="1:29" ht="15.95" customHeight="1">
      <c r="A10" s="111"/>
      <c r="B10" s="60"/>
      <c r="C10" s="101" t="s">
        <v>51</v>
      </c>
      <c r="D10" s="101"/>
      <c r="E10" s="102" t="s">
        <v>42</v>
      </c>
      <c r="F10" s="103">
        <v>60</v>
      </c>
      <c r="G10" s="103"/>
      <c r="H10" s="103">
        <v>0</v>
      </c>
      <c r="I10" s="103">
        <v>52</v>
      </c>
      <c r="J10" s="65">
        <v>5</v>
      </c>
      <c r="K10" s="65">
        <v>319</v>
      </c>
      <c r="L10" s="103">
        <v>10</v>
      </c>
      <c r="M10" s="103">
        <v>4823</v>
      </c>
      <c r="N10" s="65">
        <v>13</v>
      </c>
      <c r="O10" s="65">
        <v>0</v>
      </c>
      <c r="P10" s="103">
        <v>16</v>
      </c>
      <c r="Q10" s="103">
        <v>0</v>
      </c>
      <c r="R10" s="103">
        <v>342</v>
      </c>
      <c r="S10" s="103">
        <v>85</v>
      </c>
      <c r="T10" s="27"/>
      <c r="U10" s="27"/>
      <c r="V10" s="27"/>
      <c r="W10" s="27"/>
      <c r="X10" s="27"/>
      <c r="Y10" s="27"/>
      <c r="Z10" s="27"/>
      <c r="AA10" s="27"/>
      <c r="AB10" s="27"/>
      <c r="AC10" s="27"/>
    </row>
    <row r="11" spans="1:29" ht="15.95" customHeight="1">
      <c r="A11" s="111"/>
      <c r="B11" s="59" t="s">
        <v>52</v>
      </c>
      <c r="C11" s="101"/>
      <c r="D11" s="101"/>
      <c r="E11" s="102" t="s">
        <v>43</v>
      </c>
      <c r="F11" s="103">
        <v>9769</v>
      </c>
      <c r="G11" s="103"/>
      <c r="H11" s="103">
        <v>6021</v>
      </c>
      <c r="I11" s="103">
        <v>5821</v>
      </c>
      <c r="J11" s="103">
        <v>1654</v>
      </c>
      <c r="K11" s="103">
        <v>1613</v>
      </c>
      <c r="L11" s="103">
        <v>3641</v>
      </c>
      <c r="M11" s="103">
        <v>20781</v>
      </c>
      <c r="N11" s="103">
        <v>1249</v>
      </c>
      <c r="O11" s="103">
        <v>5248</v>
      </c>
      <c r="P11" s="103">
        <v>1279</v>
      </c>
      <c r="Q11" s="103">
        <v>697</v>
      </c>
      <c r="R11" s="103">
        <v>30387</v>
      </c>
      <c r="S11" s="103">
        <v>29830</v>
      </c>
      <c r="T11" s="27"/>
      <c r="U11" s="27"/>
      <c r="V11" s="27"/>
      <c r="W11" s="27"/>
      <c r="X11" s="27"/>
      <c r="Y11" s="27"/>
      <c r="Z11" s="27"/>
      <c r="AA11" s="27"/>
      <c r="AB11" s="27"/>
      <c r="AC11" s="27"/>
    </row>
    <row r="12" spans="1:29" ht="15.95" customHeight="1">
      <c r="A12" s="111"/>
      <c r="B12" s="61"/>
      <c r="C12" s="101" t="s">
        <v>53</v>
      </c>
      <c r="D12" s="101"/>
      <c r="E12" s="102" t="s">
        <v>44</v>
      </c>
      <c r="F12" s="103">
        <v>9703</v>
      </c>
      <c r="G12" s="103"/>
      <c r="H12" s="103">
        <v>6021</v>
      </c>
      <c r="I12" s="103">
        <v>5802</v>
      </c>
      <c r="J12" s="103">
        <v>1654</v>
      </c>
      <c r="K12" s="103">
        <v>1572</v>
      </c>
      <c r="L12" s="103">
        <v>3641</v>
      </c>
      <c r="M12" s="103">
        <v>4812</v>
      </c>
      <c r="N12" s="103">
        <v>1240</v>
      </c>
      <c r="O12" s="103">
        <v>5199</v>
      </c>
      <c r="P12" s="103">
        <v>701</v>
      </c>
      <c r="Q12" s="103">
        <v>696</v>
      </c>
      <c r="R12" s="103">
        <v>30060</v>
      </c>
      <c r="S12" s="103">
        <v>29813</v>
      </c>
      <c r="T12" s="27"/>
      <c r="U12" s="27"/>
      <c r="V12" s="27"/>
      <c r="W12" s="27"/>
      <c r="X12" s="27"/>
      <c r="Y12" s="27"/>
      <c r="Z12" s="27"/>
      <c r="AA12" s="27"/>
      <c r="AB12" s="27"/>
      <c r="AC12" s="27"/>
    </row>
    <row r="13" spans="1:29" ht="15.95" customHeight="1">
      <c r="A13" s="111"/>
      <c r="B13" s="60"/>
      <c r="C13" s="101" t="s">
        <v>54</v>
      </c>
      <c r="D13" s="101"/>
      <c r="E13" s="102" t="s">
        <v>45</v>
      </c>
      <c r="F13" s="103">
        <v>66</v>
      </c>
      <c r="G13" s="103"/>
      <c r="H13" s="65">
        <v>0</v>
      </c>
      <c r="I13" s="65">
        <v>19</v>
      </c>
      <c r="J13" s="65">
        <v>0</v>
      </c>
      <c r="K13" s="65">
        <v>41</v>
      </c>
      <c r="L13" s="65">
        <v>0</v>
      </c>
      <c r="M13" s="65">
        <v>15969</v>
      </c>
      <c r="N13" s="65">
        <v>9</v>
      </c>
      <c r="O13" s="65">
        <v>50</v>
      </c>
      <c r="P13" s="103">
        <v>578</v>
      </c>
      <c r="Q13" s="103">
        <v>0</v>
      </c>
      <c r="R13" s="103">
        <v>327</v>
      </c>
      <c r="S13" s="103">
        <v>17</v>
      </c>
      <c r="T13" s="27"/>
      <c r="U13" s="27"/>
      <c r="V13" s="27"/>
      <c r="W13" s="27"/>
      <c r="X13" s="27"/>
      <c r="Y13" s="27"/>
      <c r="Z13" s="27"/>
      <c r="AA13" s="27"/>
      <c r="AB13" s="27"/>
      <c r="AC13" s="27"/>
    </row>
    <row r="14" spans="1:29" ht="15.95" customHeight="1">
      <c r="A14" s="111"/>
      <c r="B14" s="101" t="s">
        <v>55</v>
      </c>
      <c r="C14" s="101"/>
      <c r="D14" s="101"/>
      <c r="E14" s="102" t="s">
        <v>96</v>
      </c>
      <c r="F14" s="103">
        <f>F9-F12</f>
        <v>129</v>
      </c>
      <c r="G14" s="103">
        <f t="shared" ref="F14:S15" si="0">G9-G12</f>
        <v>0</v>
      </c>
      <c r="H14" s="103">
        <f t="shared" si="0"/>
        <v>1518</v>
      </c>
      <c r="I14" s="103">
        <f t="shared" si="0"/>
        <v>2072</v>
      </c>
      <c r="J14" s="103">
        <f t="shared" si="0"/>
        <v>231</v>
      </c>
      <c r="K14" s="103">
        <f t="shared" si="0"/>
        <v>315</v>
      </c>
      <c r="L14" s="103">
        <f t="shared" si="0"/>
        <v>1217</v>
      </c>
      <c r="M14" s="103">
        <f t="shared" si="0"/>
        <v>1862</v>
      </c>
      <c r="N14" s="103">
        <f t="shared" si="0"/>
        <v>-120</v>
      </c>
      <c r="O14" s="103">
        <f t="shared" si="0"/>
        <v>495</v>
      </c>
      <c r="P14" s="103">
        <f t="shared" si="0"/>
        <v>-44</v>
      </c>
      <c r="Q14" s="103">
        <f t="shared" si="0"/>
        <v>40</v>
      </c>
      <c r="R14" s="103">
        <f>R9-R12</f>
        <v>-3</v>
      </c>
      <c r="S14" s="103">
        <f t="shared" si="0"/>
        <v>-911</v>
      </c>
      <c r="T14" s="27"/>
      <c r="U14" s="27"/>
      <c r="V14" s="27"/>
      <c r="W14" s="27"/>
      <c r="X14" s="27"/>
      <c r="Y14" s="27"/>
      <c r="Z14" s="27"/>
      <c r="AA14" s="27"/>
      <c r="AB14" s="27"/>
      <c r="AC14" s="27"/>
    </row>
    <row r="15" spans="1:29" ht="15.95" customHeight="1">
      <c r="A15" s="111"/>
      <c r="B15" s="101" t="s">
        <v>56</v>
      </c>
      <c r="C15" s="101"/>
      <c r="D15" s="101"/>
      <c r="E15" s="102" t="s">
        <v>97</v>
      </c>
      <c r="F15" s="103">
        <f t="shared" si="0"/>
        <v>-6</v>
      </c>
      <c r="G15" s="103">
        <f t="shared" si="0"/>
        <v>0</v>
      </c>
      <c r="H15" s="103">
        <f t="shared" si="0"/>
        <v>0</v>
      </c>
      <c r="I15" s="103">
        <f t="shared" si="0"/>
        <v>33</v>
      </c>
      <c r="J15" s="103">
        <f t="shared" si="0"/>
        <v>5</v>
      </c>
      <c r="K15" s="103">
        <f t="shared" si="0"/>
        <v>278</v>
      </c>
      <c r="L15" s="103">
        <f t="shared" si="0"/>
        <v>10</v>
      </c>
      <c r="M15" s="103">
        <f t="shared" si="0"/>
        <v>-11146</v>
      </c>
      <c r="N15" s="103">
        <f t="shared" si="0"/>
        <v>4</v>
      </c>
      <c r="O15" s="103">
        <f t="shared" si="0"/>
        <v>-50</v>
      </c>
      <c r="P15" s="103">
        <f t="shared" si="0"/>
        <v>-562</v>
      </c>
      <c r="Q15" s="103">
        <f t="shared" si="0"/>
        <v>0</v>
      </c>
      <c r="R15" s="103">
        <f t="shared" si="0"/>
        <v>15</v>
      </c>
      <c r="S15" s="103">
        <f t="shared" si="0"/>
        <v>68</v>
      </c>
      <c r="T15" s="27"/>
      <c r="U15" s="27"/>
      <c r="V15" s="27"/>
      <c r="W15" s="27"/>
      <c r="X15" s="27"/>
      <c r="Y15" s="27"/>
      <c r="Z15" s="27"/>
      <c r="AA15" s="27"/>
      <c r="AB15" s="27"/>
      <c r="AC15" s="27"/>
    </row>
    <row r="16" spans="1:29" ht="15.95" customHeight="1">
      <c r="A16" s="111"/>
      <c r="B16" s="101" t="s">
        <v>57</v>
      </c>
      <c r="C16" s="101"/>
      <c r="D16" s="101"/>
      <c r="E16" s="102" t="s">
        <v>98</v>
      </c>
      <c r="F16" s="103">
        <f>F8-F11</f>
        <v>123</v>
      </c>
      <c r="G16" s="103">
        <f t="shared" ref="G16:S16" si="1">G8-G11</f>
        <v>0</v>
      </c>
      <c r="H16" s="103">
        <f t="shared" si="1"/>
        <v>1518</v>
      </c>
      <c r="I16" s="103">
        <f t="shared" si="1"/>
        <v>2105</v>
      </c>
      <c r="J16" s="103">
        <f t="shared" si="1"/>
        <v>236</v>
      </c>
      <c r="K16" s="103">
        <f t="shared" si="1"/>
        <v>593</v>
      </c>
      <c r="L16" s="103">
        <f t="shared" si="1"/>
        <v>1227</v>
      </c>
      <c r="M16" s="103">
        <f t="shared" si="1"/>
        <v>-9284</v>
      </c>
      <c r="N16" s="103">
        <f t="shared" si="1"/>
        <v>-116</v>
      </c>
      <c r="O16" s="103">
        <f t="shared" si="1"/>
        <v>446</v>
      </c>
      <c r="P16" s="103">
        <f t="shared" si="1"/>
        <v>-606</v>
      </c>
      <c r="Q16" s="103">
        <f t="shared" si="1"/>
        <v>39</v>
      </c>
      <c r="R16" s="103">
        <f t="shared" si="1"/>
        <v>12</v>
      </c>
      <c r="S16" s="103">
        <f t="shared" si="1"/>
        <v>-843</v>
      </c>
      <c r="T16" s="27"/>
      <c r="U16" s="27"/>
      <c r="V16" s="27"/>
      <c r="W16" s="27"/>
      <c r="X16" s="27"/>
      <c r="Y16" s="27"/>
      <c r="Z16" s="27"/>
      <c r="AA16" s="27"/>
      <c r="AB16" s="27"/>
      <c r="AC16" s="27"/>
    </row>
    <row r="17" spans="1:29" ht="15.95" customHeight="1">
      <c r="A17" s="111"/>
      <c r="B17" s="101" t="s">
        <v>58</v>
      </c>
      <c r="C17" s="101"/>
      <c r="D17" s="101"/>
      <c r="E17" s="51"/>
      <c r="F17" s="65"/>
      <c r="G17" s="65"/>
      <c r="H17" s="65"/>
      <c r="I17" s="65"/>
      <c r="J17" s="103"/>
      <c r="K17" s="103"/>
      <c r="L17" s="65"/>
      <c r="M17" s="65"/>
      <c r="N17" s="103"/>
      <c r="O17" s="103"/>
      <c r="P17" s="103"/>
      <c r="Q17" s="103"/>
      <c r="R17" s="104">
        <v>8330</v>
      </c>
      <c r="S17" s="105">
        <v>8342</v>
      </c>
      <c r="T17" s="27"/>
      <c r="U17" s="27"/>
      <c r="V17" s="27"/>
      <c r="W17" s="27"/>
      <c r="X17" s="27"/>
      <c r="Y17" s="27"/>
      <c r="Z17" s="27"/>
      <c r="AA17" s="27"/>
      <c r="AB17" s="27"/>
      <c r="AC17" s="27"/>
    </row>
    <row r="18" spans="1:29" ht="15.95" customHeight="1">
      <c r="A18" s="111"/>
      <c r="B18" s="101" t="s">
        <v>59</v>
      </c>
      <c r="C18" s="101"/>
      <c r="D18" s="101"/>
      <c r="E18" s="51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105">
        <v>0</v>
      </c>
      <c r="S18" s="105">
        <v>0</v>
      </c>
      <c r="T18" s="27"/>
      <c r="U18" s="27"/>
      <c r="V18" s="27"/>
      <c r="W18" s="27"/>
      <c r="X18" s="27"/>
      <c r="Y18" s="27"/>
      <c r="Z18" s="27"/>
      <c r="AA18" s="27"/>
      <c r="AB18" s="27"/>
      <c r="AC18" s="27"/>
    </row>
    <row r="19" spans="1:29" ht="15.95" customHeight="1">
      <c r="A19" s="111" t="s">
        <v>83</v>
      </c>
      <c r="B19" s="59" t="s">
        <v>60</v>
      </c>
      <c r="C19" s="101"/>
      <c r="D19" s="101"/>
      <c r="E19" s="102"/>
      <c r="F19" s="103">
        <v>1906</v>
      </c>
      <c r="G19" s="103"/>
      <c r="H19" s="103">
        <v>257</v>
      </c>
      <c r="I19" s="103">
        <v>173</v>
      </c>
      <c r="J19" s="103">
        <v>390</v>
      </c>
      <c r="K19" s="103">
        <v>832</v>
      </c>
      <c r="L19" s="103">
        <v>9</v>
      </c>
      <c r="M19" s="103">
        <v>461</v>
      </c>
      <c r="N19" s="103">
        <v>232</v>
      </c>
      <c r="O19" s="103">
        <v>78</v>
      </c>
      <c r="P19" s="103">
        <v>43</v>
      </c>
      <c r="Q19" s="103">
        <v>40</v>
      </c>
      <c r="R19" s="103">
        <v>2447</v>
      </c>
      <c r="S19" s="103">
        <v>3531</v>
      </c>
      <c r="T19" s="27"/>
      <c r="U19" s="27"/>
      <c r="V19" s="27"/>
      <c r="W19" s="27"/>
      <c r="X19" s="27"/>
      <c r="Y19" s="27"/>
      <c r="Z19" s="27"/>
      <c r="AA19" s="27"/>
      <c r="AB19" s="27"/>
      <c r="AC19" s="27"/>
    </row>
    <row r="20" spans="1:29" ht="15.95" customHeight="1">
      <c r="A20" s="111"/>
      <c r="B20" s="60"/>
      <c r="C20" s="101" t="s">
        <v>61</v>
      </c>
      <c r="D20" s="101"/>
      <c r="E20" s="102"/>
      <c r="F20" s="103">
        <v>682</v>
      </c>
      <c r="G20" s="103"/>
      <c r="H20" s="103">
        <v>0</v>
      </c>
      <c r="I20" s="103">
        <v>0</v>
      </c>
      <c r="J20" s="103">
        <v>0</v>
      </c>
      <c r="K20" s="65">
        <v>0</v>
      </c>
      <c r="L20" s="103">
        <v>0</v>
      </c>
      <c r="M20" s="103">
        <v>70</v>
      </c>
      <c r="N20" s="103">
        <v>0</v>
      </c>
      <c r="O20" s="65">
        <v>0</v>
      </c>
      <c r="P20" s="103">
        <v>0</v>
      </c>
      <c r="Q20" s="103">
        <v>0</v>
      </c>
      <c r="R20" s="103">
        <v>854</v>
      </c>
      <c r="S20" s="103">
        <v>1954</v>
      </c>
      <c r="T20" s="27"/>
      <c r="U20" s="27"/>
      <c r="V20" s="27"/>
      <c r="W20" s="27"/>
      <c r="X20" s="27"/>
      <c r="Y20" s="27"/>
      <c r="Z20" s="27"/>
      <c r="AA20" s="27"/>
      <c r="AB20" s="27"/>
      <c r="AC20" s="27"/>
    </row>
    <row r="21" spans="1:29" ht="15.95" customHeight="1">
      <c r="A21" s="111"/>
      <c r="B21" s="78" t="s">
        <v>62</v>
      </c>
      <c r="C21" s="101"/>
      <c r="D21" s="101"/>
      <c r="E21" s="102" t="s">
        <v>99</v>
      </c>
      <c r="F21" s="103">
        <v>1549</v>
      </c>
      <c r="G21" s="103"/>
      <c r="H21" s="103">
        <v>257</v>
      </c>
      <c r="I21" s="103">
        <v>173</v>
      </c>
      <c r="J21" s="103">
        <v>390</v>
      </c>
      <c r="K21" s="103">
        <v>832</v>
      </c>
      <c r="L21" s="103">
        <v>9</v>
      </c>
      <c r="M21" s="103">
        <v>461</v>
      </c>
      <c r="N21" s="103">
        <v>232</v>
      </c>
      <c r="O21" s="103">
        <v>78</v>
      </c>
      <c r="P21" s="103">
        <v>43</v>
      </c>
      <c r="Q21" s="103">
        <v>40</v>
      </c>
      <c r="R21" s="103">
        <v>2447</v>
      </c>
      <c r="S21" s="103">
        <v>3531</v>
      </c>
      <c r="T21" s="27"/>
      <c r="U21" s="27"/>
      <c r="V21" s="27"/>
      <c r="W21" s="27"/>
      <c r="X21" s="27"/>
      <c r="Y21" s="27"/>
      <c r="Z21" s="27"/>
      <c r="AA21" s="27"/>
      <c r="AB21" s="27"/>
      <c r="AC21" s="27"/>
    </row>
    <row r="22" spans="1:29" ht="15.95" customHeight="1">
      <c r="A22" s="111"/>
      <c r="B22" s="59" t="s">
        <v>63</v>
      </c>
      <c r="C22" s="101"/>
      <c r="D22" s="101"/>
      <c r="E22" s="102" t="s">
        <v>100</v>
      </c>
      <c r="F22" s="103">
        <v>2802</v>
      </c>
      <c r="G22" s="103"/>
      <c r="H22" s="103">
        <v>3776</v>
      </c>
      <c r="I22" s="103">
        <v>2596</v>
      </c>
      <c r="J22" s="103">
        <v>1116</v>
      </c>
      <c r="K22" s="103">
        <v>1556</v>
      </c>
      <c r="L22" s="103">
        <v>3008</v>
      </c>
      <c r="M22" s="103">
        <v>3443</v>
      </c>
      <c r="N22" s="103">
        <v>4156</v>
      </c>
      <c r="O22" s="103">
        <v>1584</v>
      </c>
      <c r="P22" s="103">
        <v>280</v>
      </c>
      <c r="Q22" s="103">
        <v>253</v>
      </c>
      <c r="R22" s="103">
        <v>3906</v>
      </c>
      <c r="S22" s="103">
        <v>4978</v>
      </c>
      <c r="T22" s="27"/>
      <c r="U22" s="27"/>
      <c r="V22" s="27"/>
      <c r="W22" s="27"/>
      <c r="X22" s="27"/>
      <c r="Y22" s="27"/>
      <c r="Z22" s="27"/>
      <c r="AA22" s="27"/>
      <c r="AB22" s="27"/>
      <c r="AC22" s="27"/>
    </row>
    <row r="23" spans="1:29" ht="15.95" customHeight="1">
      <c r="A23" s="111"/>
      <c r="B23" s="60" t="s">
        <v>64</v>
      </c>
      <c r="C23" s="101" t="s">
        <v>65</v>
      </c>
      <c r="D23" s="101"/>
      <c r="E23" s="102"/>
      <c r="F23" s="103">
        <v>1464</v>
      </c>
      <c r="G23" s="103"/>
      <c r="H23" s="103">
        <v>187</v>
      </c>
      <c r="I23" s="103">
        <v>216</v>
      </c>
      <c r="J23" s="103">
        <v>702</v>
      </c>
      <c r="K23" s="103">
        <v>703</v>
      </c>
      <c r="L23" s="103">
        <v>996</v>
      </c>
      <c r="M23" s="103">
        <v>1506</v>
      </c>
      <c r="N23" s="103">
        <v>254</v>
      </c>
      <c r="O23" s="103">
        <v>439</v>
      </c>
      <c r="P23" s="103">
        <v>0</v>
      </c>
      <c r="Q23" s="103">
        <v>0</v>
      </c>
      <c r="R23" s="103">
        <v>2941</v>
      </c>
      <c r="S23" s="103">
        <v>2948</v>
      </c>
      <c r="T23" s="27"/>
      <c r="U23" s="27"/>
      <c r="V23" s="27"/>
      <c r="W23" s="27"/>
      <c r="X23" s="27"/>
      <c r="Y23" s="27"/>
      <c r="Z23" s="27"/>
      <c r="AA23" s="27"/>
      <c r="AB23" s="27"/>
      <c r="AC23" s="27"/>
    </row>
    <row r="24" spans="1:29" ht="15.95" customHeight="1">
      <c r="A24" s="111"/>
      <c r="B24" s="101" t="s">
        <v>101</v>
      </c>
      <c r="C24" s="101"/>
      <c r="D24" s="101"/>
      <c r="E24" s="102" t="s">
        <v>102</v>
      </c>
      <c r="F24" s="103">
        <f t="shared" ref="F24:S24" si="2">F21-F22</f>
        <v>-1253</v>
      </c>
      <c r="G24" s="103">
        <f t="shared" si="2"/>
        <v>0</v>
      </c>
      <c r="H24" s="103">
        <f t="shared" si="2"/>
        <v>-3519</v>
      </c>
      <c r="I24" s="103">
        <f t="shared" si="2"/>
        <v>-2423</v>
      </c>
      <c r="J24" s="103">
        <f t="shared" si="2"/>
        <v>-726</v>
      </c>
      <c r="K24" s="103">
        <f t="shared" si="2"/>
        <v>-724</v>
      </c>
      <c r="L24" s="103">
        <f t="shared" si="2"/>
        <v>-2999</v>
      </c>
      <c r="M24" s="103">
        <f t="shared" si="2"/>
        <v>-2982</v>
      </c>
      <c r="N24" s="103">
        <f t="shared" si="2"/>
        <v>-3924</v>
      </c>
      <c r="O24" s="103">
        <f t="shared" si="2"/>
        <v>-1506</v>
      </c>
      <c r="P24" s="103">
        <f t="shared" si="2"/>
        <v>-237</v>
      </c>
      <c r="Q24" s="103">
        <f t="shared" si="2"/>
        <v>-213</v>
      </c>
      <c r="R24" s="103">
        <f>R21-R22</f>
        <v>-1459</v>
      </c>
      <c r="S24" s="103">
        <f t="shared" si="2"/>
        <v>-1447</v>
      </c>
      <c r="T24" s="27"/>
      <c r="U24" s="27"/>
      <c r="V24" s="27"/>
      <c r="W24" s="27"/>
      <c r="X24" s="27"/>
      <c r="Y24" s="27"/>
      <c r="Z24" s="27"/>
      <c r="AA24" s="27"/>
      <c r="AB24" s="27"/>
      <c r="AC24" s="27"/>
    </row>
    <row r="25" spans="1:29" ht="15.95" customHeight="1">
      <c r="A25" s="111"/>
      <c r="B25" s="59" t="s">
        <v>66</v>
      </c>
      <c r="C25" s="59"/>
      <c r="D25" s="59"/>
      <c r="E25" s="123" t="s">
        <v>103</v>
      </c>
      <c r="F25" s="114">
        <v>1253</v>
      </c>
      <c r="G25" s="114"/>
      <c r="H25" s="114">
        <v>3519</v>
      </c>
      <c r="I25" s="114">
        <v>2423</v>
      </c>
      <c r="J25" s="114">
        <v>726</v>
      </c>
      <c r="K25" s="114">
        <v>724</v>
      </c>
      <c r="L25" s="114">
        <v>2999</v>
      </c>
      <c r="M25" s="114">
        <v>2982</v>
      </c>
      <c r="N25" s="114">
        <v>3924</v>
      </c>
      <c r="O25" s="114">
        <v>1506</v>
      </c>
      <c r="P25" s="114">
        <v>237</v>
      </c>
      <c r="Q25" s="114">
        <v>213</v>
      </c>
      <c r="R25" s="116">
        <v>1130</v>
      </c>
      <c r="S25" s="116">
        <v>1207</v>
      </c>
      <c r="T25" s="27"/>
      <c r="U25" s="27"/>
      <c r="V25" s="27"/>
      <c r="W25" s="27"/>
      <c r="X25" s="27"/>
      <c r="Y25" s="27"/>
      <c r="Z25" s="27"/>
      <c r="AA25" s="27"/>
      <c r="AB25" s="27"/>
      <c r="AC25" s="27"/>
    </row>
    <row r="26" spans="1:29" ht="15.95" customHeight="1">
      <c r="A26" s="111"/>
      <c r="B26" s="78" t="s">
        <v>67</v>
      </c>
      <c r="C26" s="78"/>
      <c r="D26" s="78"/>
      <c r="E26" s="124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7"/>
      <c r="S26" s="117"/>
      <c r="T26" s="27"/>
      <c r="U26" s="27"/>
      <c r="V26" s="27"/>
      <c r="W26" s="27"/>
      <c r="X26" s="27"/>
      <c r="Y26" s="27"/>
      <c r="Z26" s="27"/>
      <c r="AA26" s="27"/>
      <c r="AB26" s="27"/>
      <c r="AC26" s="27"/>
    </row>
    <row r="27" spans="1:29" ht="15.95" customHeight="1">
      <c r="A27" s="111"/>
      <c r="B27" s="101" t="s">
        <v>104</v>
      </c>
      <c r="C27" s="101"/>
      <c r="D27" s="101"/>
      <c r="E27" s="102" t="s">
        <v>105</v>
      </c>
      <c r="F27" s="103">
        <f t="shared" ref="F27:S27" si="3">F24+F25</f>
        <v>0</v>
      </c>
      <c r="G27" s="103">
        <f t="shared" si="3"/>
        <v>0</v>
      </c>
      <c r="H27" s="103">
        <f t="shared" si="3"/>
        <v>0</v>
      </c>
      <c r="I27" s="103">
        <f t="shared" si="3"/>
        <v>0</v>
      </c>
      <c r="J27" s="103">
        <f t="shared" si="3"/>
        <v>0</v>
      </c>
      <c r="K27" s="103">
        <f t="shared" si="3"/>
        <v>0</v>
      </c>
      <c r="L27" s="103">
        <f t="shared" si="3"/>
        <v>0</v>
      </c>
      <c r="M27" s="103">
        <f t="shared" si="3"/>
        <v>0</v>
      </c>
      <c r="N27" s="103">
        <f t="shared" si="3"/>
        <v>0</v>
      </c>
      <c r="O27" s="103">
        <f t="shared" si="3"/>
        <v>0</v>
      </c>
      <c r="P27" s="103">
        <f t="shared" si="3"/>
        <v>0</v>
      </c>
      <c r="Q27" s="103">
        <f t="shared" si="3"/>
        <v>0</v>
      </c>
      <c r="R27" s="103">
        <f>R24+R25</f>
        <v>-329</v>
      </c>
      <c r="S27" s="103">
        <f t="shared" si="3"/>
        <v>-240</v>
      </c>
      <c r="T27" s="27"/>
      <c r="U27" s="27"/>
      <c r="V27" s="27"/>
      <c r="W27" s="27"/>
      <c r="X27" s="27"/>
      <c r="Y27" s="27"/>
      <c r="Z27" s="27"/>
      <c r="AA27" s="27"/>
      <c r="AB27" s="27"/>
      <c r="AC27" s="27"/>
    </row>
    <row r="28" spans="1:29" ht="15.95" customHeight="1">
      <c r="A28" s="9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8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</row>
    <row r="29" spans="1:29" ht="15.95" customHeight="1">
      <c r="A29" s="13"/>
      <c r="F29" s="27"/>
      <c r="G29" s="27"/>
      <c r="H29" s="27"/>
      <c r="I29" s="27"/>
      <c r="J29" s="29"/>
      <c r="K29" s="29"/>
      <c r="L29" s="27"/>
      <c r="M29" s="27"/>
      <c r="N29" s="29"/>
      <c r="O29" s="29"/>
      <c r="P29" s="28"/>
      <c r="Q29" s="27"/>
      <c r="R29" s="27"/>
      <c r="S29" s="29" t="s">
        <v>106</v>
      </c>
      <c r="T29" s="27"/>
      <c r="U29" s="27"/>
      <c r="V29" s="27"/>
      <c r="W29" s="27"/>
      <c r="X29" s="27"/>
      <c r="Y29" s="27"/>
      <c r="Z29" s="27"/>
      <c r="AA29" s="27"/>
      <c r="AB29" s="27"/>
      <c r="AC29" s="29"/>
    </row>
    <row r="30" spans="1:29" ht="15.95" customHeight="1">
      <c r="A30" s="118" t="s">
        <v>68</v>
      </c>
      <c r="B30" s="118"/>
      <c r="C30" s="118"/>
      <c r="D30" s="118"/>
      <c r="E30" s="118"/>
      <c r="F30" s="129" t="s">
        <v>241</v>
      </c>
      <c r="G30" s="129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30"/>
      <c r="U30" s="28"/>
      <c r="V30" s="30"/>
      <c r="W30" s="28"/>
      <c r="X30" s="30"/>
      <c r="Y30" s="28"/>
      <c r="Z30" s="30"/>
      <c r="AA30" s="28"/>
      <c r="AB30" s="30"/>
      <c r="AC30" s="28"/>
    </row>
    <row r="31" spans="1:29" ht="15.95" customHeight="1">
      <c r="A31" s="118"/>
      <c r="B31" s="118"/>
      <c r="C31" s="118"/>
      <c r="D31" s="118"/>
      <c r="E31" s="118"/>
      <c r="F31" s="79" t="s">
        <v>221</v>
      </c>
      <c r="G31" s="80" t="s">
        <v>229</v>
      </c>
      <c r="H31" s="79" t="s">
        <v>221</v>
      </c>
      <c r="I31" s="80" t="s">
        <v>229</v>
      </c>
      <c r="J31" s="79" t="s">
        <v>221</v>
      </c>
      <c r="K31" s="80" t="s">
        <v>229</v>
      </c>
      <c r="L31" s="79" t="s">
        <v>221</v>
      </c>
      <c r="M31" s="80" t="s">
        <v>229</v>
      </c>
      <c r="N31" s="79" t="s">
        <v>221</v>
      </c>
      <c r="O31" s="80" t="s">
        <v>229</v>
      </c>
      <c r="P31" s="79" t="s">
        <v>221</v>
      </c>
      <c r="Q31" s="80" t="s">
        <v>229</v>
      </c>
      <c r="R31" s="79" t="s">
        <v>221</v>
      </c>
      <c r="S31" s="80" t="s">
        <v>229</v>
      </c>
      <c r="T31" s="31"/>
      <c r="U31" s="31"/>
      <c r="V31" s="31"/>
      <c r="W31" s="31"/>
      <c r="X31" s="31"/>
      <c r="Y31" s="31"/>
      <c r="Z31" s="31"/>
      <c r="AA31" s="31"/>
      <c r="AB31" s="31"/>
      <c r="AC31" s="31"/>
    </row>
    <row r="32" spans="1:29" ht="15.95" customHeight="1">
      <c r="A32" s="111" t="s">
        <v>84</v>
      </c>
      <c r="B32" s="59" t="s">
        <v>49</v>
      </c>
      <c r="C32" s="101"/>
      <c r="D32" s="101"/>
      <c r="E32" s="102" t="s">
        <v>40</v>
      </c>
      <c r="F32" s="103"/>
      <c r="G32" s="103">
        <v>3957</v>
      </c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32"/>
      <c r="U32" s="32"/>
      <c r="V32" s="32"/>
      <c r="W32" s="32"/>
      <c r="X32" s="33"/>
      <c r="Y32" s="33"/>
      <c r="Z32" s="32"/>
      <c r="AA32" s="32"/>
      <c r="AB32" s="33"/>
      <c r="AC32" s="33"/>
    </row>
    <row r="33" spans="1:29" ht="15.95" customHeight="1">
      <c r="A33" s="112"/>
      <c r="B33" s="61"/>
      <c r="C33" s="59" t="s">
        <v>69</v>
      </c>
      <c r="D33" s="101"/>
      <c r="E33" s="102"/>
      <c r="F33" s="103"/>
      <c r="G33" s="103">
        <v>3536</v>
      </c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32"/>
      <c r="U33" s="32"/>
      <c r="V33" s="32"/>
      <c r="W33" s="32"/>
      <c r="X33" s="33"/>
      <c r="Y33" s="33"/>
      <c r="Z33" s="32"/>
      <c r="AA33" s="32"/>
      <c r="AB33" s="33"/>
      <c r="AC33" s="33"/>
    </row>
    <row r="34" spans="1:29" ht="15.95" customHeight="1">
      <c r="A34" s="112"/>
      <c r="B34" s="61"/>
      <c r="C34" s="60"/>
      <c r="D34" s="101" t="s">
        <v>70</v>
      </c>
      <c r="E34" s="102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32"/>
      <c r="U34" s="32"/>
      <c r="V34" s="32"/>
      <c r="W34" s="32"/>
      <c r="X34" s="33"/>
      <c r="Y34" s="33"/>
      <c r="Z34" s="32"/>
      <c r="AA34" s="32"/>
      <c r="AB34" s="33"/>
      <c r="AC34" s="33"/>
    </row>
    <row r="35" spans="1:29" ht="15.95" customHeight="1">
      <c r="A35" s="112"/>
      <c r="B35" s="60"/>
      <c r="C35" s="78" t="s">
        <v>71</v>
      </c>
      <c r="D35" s="101"/>
      <c r="E35" s="102"/>
      <c r="F35" s="103"/>
      <c r="G35" s="103">
        <v>421</v>
      </c>
      <c r="H35" s="103"/>
      <c r="I35" s="103"/>
      <c r="J35" s="66"/>
      <c r="K35" s="66"/>
      <c r="L35" s="103"/>
      <c r="M35" s="103"/>
      <c r="N35" s="66"/>
      <c r="O35" s="66"/>
      <c r="P35" s="103"/>
      <c r="Q35" s="103"/>
      <c r="R35" s="103"/>
      <c r="S35" s="103"/>
      <c r="T35" s="32"/>
      <c r="U35" s="32"/>
      <c r="V35" s="32"/>
      <c r="W35" s="32"/>
      <c r="X35" s="33"/>
      <c r="Y35" s="33"/>
      <c r="Z35" s="32"/>
      <c r="AA35" s="32"/>
      <c r="AB35" s="33"/>
      <c r="AC35" s="33"/>
    </row>
    <row r="36" spans="1:29" ht="15.95" customHeight="1">
      <c r="A36" s="112"/>
      <c r="B36" s="59" t="s">
        <v>52</v>
      </c>
      <c r="C36" s="101"/>
      <c r="D36" s="101"/>
      <c r="E36" s="102" t="s">
        <v>41</v>
      </c>
      <c r="F36" s="103"/>
      <c r="G36" s="103">
        <v>3597</v>
      </c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32"/>
      <c r="U36" s="32"/>
      <c r="V36" s="32"/>
      <c r="W36" s="32"/>
      <c r="X36" s="32"/>
      <c r="Y36" s="32"/>
      <c r="Z36" s="32"/>
      <c r="AA36" s="32"/>
      <c r="AB36" s="33"/>
      <c r="AC36" s="33"/>
    </row>
    <row r="37" spans="1:29" ht="15.95" customHeight="1">
      <c r="A37" s="112"/>
      <c r="B37" s="61"/>
      <c r="C37" s="101" t="s">
        <v>72</v>
      </c>
      <c r="D37" s="101"/>
      <c r="E37" s="102"/>
      <c r="F37" s="103"/>
      <c r="G37" s="103">
        <v>3231</v>
      </c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32"/>
      <c r="U37" s="32"/>
      <c r="V37" s="32"/>
      <c r="W37" s="32"/>
      <c r="X37" s="32"/>
      <c r="Y37" s="32"/>
      <c r="Z37" s="32"/>
      <c r="AA37" s="32"/>
      <c r="AB37" s="33"/>
      <c r="AC37" s="33"/>
    </row>
    <row r="38" spans="1:29" ht="15.95" customHeight="1">
      <c r="A38" s="112"/>
      <c r="B38" s="60"/>
      <c r="C38" s="101" t="s">
        <v>73</v>
      </c>
      <c r="D38" s="101"/>
      <c r="E38" s="102"/>
      <c r="F38" s="103"/>
      <c r="G38" s="103">
        <v>366</v>
      </c>
      <c r="H38" s="103"/>
      <c r="I38" s="103"/>
      <c r="J38" s="103"/>
      <c r="K38" s="66"/>
      <c r="L38" s="103"/>
      <c r="M38" s="103"/>
      <c r="N38" s="103"/>
      <c r="O38" s="66"/>
      <c r="P38" s="103"/>
      <c r="Q38" s="103"/>
      <c r="R38" s="103"/>
      <c r="S38" s="103"/>
      <c r="T38" s="32"/>
      <c r="U38" s="32"/>
      <c r="V38" s="33"/>
      <c r="W38" s="33"/>
      <c r="X38" s="32"/>
      <c r="Y38" s="32"/>
      <c r="Z38" s="32"/>
      <c r="AA38" s="32"/>
      <c r="AB38" s="33"/>
      <c r="AC38" s="33"/>
    </row>
    <row r="39" spans="1:29" ht="15.95" customHeight="1">
      <c r="A39" s="112"/>
      <c r="B39" s="47" t="s">
        <v>74</v>
      </c>
      <c r="C39" s="47"/>
      <c r="D39" s="47"/>
      <c r="E39" s="102" t="s">
        <v>107</v>
      </c>
      <c r="F39" s="103">
        <f t="shared" ref="F39:S39" si="4">F32-F36</f>
        <v>0</v>
      </c>
      <c r="G39" s="103">
        <f t="shared" si="4"/>
        <v>360</v>
      </c>
      <c r="H39" s="103">
        <f t="shared" si="4"/>
        <v>0</v>
      </c>
      <c r="I39" s="103">
        <f t="shared" si="4"/>
        <v>0</v>
      </c>
      <c r="J39" s="103">
        <f t="shared" si="4"/>
        <v>0</v>
      </c>
      <c r="K39" s="103">
        <f t="shared" si="4"/>
        <v>0</v>
      </c>
      <c r="L39" s="103">
        <f t="shared" si="4"/>
        <v>0</v>
      </c>
      <c r="M39" s="103">
        <f t="shared" si="4"/>
        <v>0</v>
      </c>
      <c r="N39" s="103">
        <f t="shared" si="4"/>
        <v>0</v>
      </c>
      <c r="O39" s="103">
        <f t="shared" si="4"/>
        <v>0</v>
      </c>
      <c r="P39" s="103">
        <f t="shared" si="4"/>
        <v>0</v>
      </c>
      <c r="Q39" s="103">
        <f t="shared" si="4"/>
        <v>0</v>
      </c>
      <c r="R39" s="103">
        <f t="shared" si="4"/>
        <v>0</v>
      </c>
      <c r="S39" s="103">
        <f t="shared" si="4"/>
        <v>0</v>
      </c>
      <c r="T39" s="32"/>
      <c r="U39" s="32"/>
      <c r="V39" s="32"/>
      <c r="W39" s="32"/>
      <c r="X39" s="32"/>
      <c r="Y39" s="32"/>
      <c r="Z39" s="32"/>
      <c r="AA39" s="32"/>
      <c r="AB39" s="33"/>
      <c r="AC39" s="33"/>
    </row>
    <row r="40" spans="1:29" ht="15.95" customHeight="1">
      <c r="A40" s="111" t="s">
        <v>85</v>
      </c>
      <c r="B40" s="59" t="s">
        <v>75</v>
      </c>
      <c r="C40" s="101"/>
      <c r="D40" s="101"/>
      <c r="E40" s="102" t="s">
        <v>43</v>
      </c>
      <c r="F40" s="103"/>
      <c r="G40" s="103">
        <v>4293</v>
      </c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32"/>
      <c r="U40" s="32"/>
      <c r="V40" s="32"/>
      <c r="W40" s="32"/>
      <c r="X40" s="33"/>
      <c r="Y40" s="33"/>
      <c r="Z40" s="33"/>
      <c r="AA40" s="33"/>
      <c r="AB40" s="32"/>
      <c r="AC40" s="32"/>
    </row>
    <row r="41" spans="1:29" ht="15.95" customHeight="1">
      <c r="A41" s="113"/>
      <c r="B41" s="60"/>
      <c r="C41" s="101" t="s">
        <v>76</v>
      </c>
      <c r="D41" s="101"/>
      <c r="E41" s="102"/>
      <c r="F41" s="66"/>
      <c r="G41" s="66">
        <v>723</v>
      </c>
      <c r="H41" s="66"/>
      <c r="I41" s="66"/>
      <c r="J41" s="103"/>
      <c r="K41" s="103"/>
      <c r="L41" s="66"/>
      <c r="M41" s="66"/>
      <c r="N41" s="103"/>
      <c r="O41" s="103"/>
      <c r="P41" s="103"/>
      <c r="Q41" s="103"/>
      <c r="R41" s="103"/>
      <c r="S41" s="103"/>
      <c r="T41" s="33"/>
      <c r="U41" s="33"/>
      <c r="V41" s="33"/>
      <c r="W41" s="33"/>
      <c r="X41" s="33"/>
      <c r="Y41" s="33"/>
      <c r="Z41" s="33"/>
      <c r="AA41" s="33"/>
      <c r="AB41" s="32"/>
      <c r="AC41" s="32"/>
    </row>
    <row r="42" spans="1:29" ht="15.95" customHeight="1">
      <c r="A42" s="113"/>
      <c r="B42" s="59" t="s">
        <v>63</v>
      </c>
      <c r="C42" s="101"/>
      <c r="D42" s="101"/>
      <c r="E42" s="102" t="s">
        <v>44</v>
      </c>
      <c r="F42" s="103"/>
      <c r="G42" s="103">
        <v>4405</v>
      </c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32"/>
      <c r="U42" s="32"/>
      <c r="V42" s="32"/>
      <c r="W42" s="32"/>
      <c r="X42" s="33"/>
      <c r="Y42" s="33"/>
      <c r="Z42" s="32"/>
      <c r="AA42" s="32"/>
      <c r="AB42" s="32"/>
      <c r="AC42" s="32"/>
    </row>
    <row r="43" spans="1:29" ht="15.95" customHeight="1">
      <c r="A43" s="113"/>
      <c r="B43" s="60"/>
      <c r="C43" s="101" t="s">
        <v>77</v>
      </c>
      <c r="D43" s="101"/>
      <c r="E43" s="102"/>
      <c r="F43" s="103"/>
      <c r="G43" s="103">
        <v>1389</v>
      </c>
      <c r="H43" s="103"/>
      <c r="I43" s="103"/>
      <c r="J43" s="66"/>
      <c r="K43" s="66"/>
      <c r="L43" s="103"/>
      <c r="M43" s="103"/>
      <c r="N43" s="66"/>
      <c r="O43" s="66"/>
      <c r="P43" s="103"/>
      <c r="Q43" s="103"/>
      <c r="R43" s="103"/>
      <c r="S43" s="103"/>
      <c r="T43" s="32"/>
      <c r="U43" s="32"/>
      <c r="V43" s="33"/>
      <c r="W43" s="32"/>
      <c r="X43" s="33"/>
      <c r="Y43" s="33"/>
      <c r="Z43" s="32"/>
      <c r="AA43" s="32"/>
      <c r="AB43" s="33"/>
      <c r="AC43" s="33"/>
    </row>
    <row r="44" spans="1:29" ht="15.95" customHeight="1">
      <c r="A44" s="113"/>
      <c r="B44" s="101" t="s">
        <v>74</v>
      </c>
      <c r="C44" s="101"/>
      <c r="D44" s="101"/>
      <c r="E44" s="102" t="s">
        <v>108</v>
      </c>
      <c r="F44" s="66">
        <f t="shared" ref="F44:S44" si="5">F40-F42</f>
        <v>0</v>
      </c>
      <c r="G44" s="66">
        <f t="shared" si="5"/>
        <v>-112</v>
      </c>
      <c r="H44" s="66">
        <f t="shared" si="5"/>
        <v>0</v>
      </c>
      <c r="I44" s="66">
        <f t="shared" si="5"/>
        <v>0</v>
      </c>
      <c r="J44" s="66">
        <f t="shared" si="5"/>
        <v>0</v>
      </c>
      <c r="K44" s="66">
        <f t="shared" si="5"/>
        <v>0</v>
      </c>
      <c r="L44" s="66">
        <f t="shared" si="5"/>
        <v>0</v>
      </c>
      <c r="M44" s="66">
        <f t="shared" si="5"/>
        <v>0</v>
      </c>
      <c r="N44" s="66">
        <f t="shared" si="5"/>
        <v>0</v>
      </c>
      <c r="O44" s="66">
        <f t="shared" si="5"/>
        <v>0</v>
      </c>
      <c r="P44" s="66">
        <f t="shared" si="5"/>
        <v>0</v>
      </c>
      <c r="Q44" s="66">
        <f t="shared" si="5"/>
        <v>0</v>
      </c>
      <c r="R44" s="66">
        <f t="shared" si="5"/>
        <v>0</v>
      </c>
      <c r="S44" s="66">
        <f t="shared" si="5"/>
        <v>0</v>
      </c>
      <c r="T44" s="33"/>
      <c r="U44" s="33"/>
      <c r="V44" s="32"/>
      <c r="W44" s="32"/>
      <c r="X44" s="33"/>
      <c r="Y44" s="33"/>
      <c r="Z44" s="32"/>
      <c r="AA44" s="32"/>
      <c r="AB44" s="32"/>
      <c r="AC44" s="32"/>
    </row>
    <row r="45" spans="1:29" ht="15.95" customHeight="1">
      <c r="A45" s="111" t="s">
        <v>86</v>
      </c>
      <c r="B45" s="47" t="s">
        <v>78</v>
      </c>
      <c r="C45" s="47"/>
      <c r="D45" s="47"/>
      <c r="E45" s="102" t="s">
        <v>109</v>
      </c>
      <c r="F45" s="103">
        <f t="shared" ref="F45:S45" si="6">F39+F44</f>
        <v>0</v>
      </c>
      <c r="G45" s="103">
        <f t="shared" si="6"/>
        <v>248</v>
      </c>
      <c r="H45" s="103">
        <f t="shared" si="6"/>
        <v>0</v>
      </c>
      <c r="I45" s="103">
        <f t="shared" si="6"/>
        <v>0</v>
      </c>
      <c r="J45" s="103">
        <f t="shared" si="6"/>
        <v>0</v>
      </c>
      <c r="K45" s="103">
        <f t="shared" si="6"/>
        <v>0</v>
      </c>
      <c r="L45" s="103">
        <f t="shared" si="6"/>
        <v>0</v>
      </c>
      <c r="M45" s="103">
        <f t="shared" si="6"/>
        <v>0</v>
      </c>
      <c r="N45" s="103">
        <f t="shared" si="6"/>
        <v>0</v>
      </c>
      <c r="O45" s="103">
        <f t="shared" si="6"/>
        <v>0</v>
      </c>
      <c r="P45" s="103">
        <f t="shared" si="6"/>
        <v>0</v>
      </c>
      <c r="Q45" s="103">
        <f t="shared" si="6"/>
        <v>0</v>
      </c>
      <c r="R45" s="103">
        <f t="shared" si="6"/>
        <v>0</v>
      </c>
      <c r="S45" s="103">
        <f t="shared" si="6"/>
        <v>0</v>
      </c>
      <c r="T45" s="32"/>
      <c r="U45" s="32"/>
      <c r="V45" s="32"/>
      <c r="W45" s="32"/>
      <c r="X45" s="32"/>
      <c r="Y45" s="32"/>
      <c r="Z45" s="32"/>
      <c r="AA45" s="32"/>
      <c r="AB45" s="32"/>
      <c r="AC45" s="32"/>
    </row>
    <row r="46" spans="1:29" ht="15.95" customHeight="1">
      <c r="A46" s="113"/>
      <c r="B46" s="101" t="s">
        <v>79</v>
      </c>
      <c r="C46" s="101"/>
      <c r="D46" s="101"/>
      <c r="E46" s="101"/>
      <c r="F46" s="66"/>
      <c r="G46" s="66">
        <v>0</v>
      </c>
      <c r="H46" s="66"/>
      <c r="I46" s="66"/>
      <c r="J46" s="66"/>
      <c r="K46" s="66"/>
      <c r="L46" s="66"/>
      <c r="M46" s="66"/>
      <c r="N46" s="66"/>
      <c r="O46" s="66"/>
      <c r="P46" s="103"/>
      <c r="Q46" s="103"/>
      <c r="R46" s="66"/>
      <c r="S46" s="66"/>
      <c r="T46" s="33"/>
      <c r="U46" s="33"/>
      <c r="V46" s="33"/>
      <c r="W46" s="33"/>
      <c r="X46" s="33"/>
      <c r="Y46" s="33"/>
      <c r="Z46" s="33"/>
      <c r="AA46" s="33"/>
      <c r="AB46" s="33"/>
      <c r="AC46" s="33"/>
    </row>
    <row r="47" spans="1:29" ht="15.95" customHeight="1">
      <c r="A47" s="113"/>
      <c r="B47" s="101" t="s">
        <v>80</v>
      </c>
      <c r="C47" s="101"/>
      <c r="D47" s="101"/>
      <c r="E47" s="101"/>
      <c r="F47" s="103"/>
      <c r="G47" s="103">
        <v>722</v>
      </c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32"/>
      <c r="U47" s="32"/>
      <c r="V47" s="32"/>
      <c r="W47" s="32"/>
      <c r="X47" s="32"/>
      <c r="Y47" s="32"/>
      <c r="Z47" s="32"/>
      <c r="AA47" s="32"/>
      <c r="AB47" s="32"/>
      <c r="AC47" s="32"/>
    </row>
    <row r="48" spans="1:29" ht="15.95" customHeight="1">
      <c r="A48" s="113"/>
      <c r="B48" s="101" t="s">
        <v>81</v>
      </c>
      <c r="C48" s="101"/>
      <c r="D48" s="101"/>
      <c r="E48" s="101"/>
      <c r="F48" s="103"/>
      <c r="G48" s="103">
        <v>641</v>
      </c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32"/>
      <c r="U48" s="32"/>
      <c r="V48" s="32"/>
      <c r="W48" s="32"/>
      <c r="X48" s="32"/>
      <c r="Y48" s="32"/>
      <c r="Z48" s="32"/>
      <c r="AA48" s="32"/>
      <c r="AB48" s="32"/>
      <c r="AC48" s="32"/>
    </row>
    <row r="49" spans="1:19" ht="15.95" customHeight="1">
      <c r="A49" s="9" t="s">
        <v>110</v>
      </c>
      <c r="S49" s="6"/>
    </row>
    <row r="50" spans="1:19" ht="15.95" customHeight="1">
      <c r="A50" s="9"/>
      <c r="S50" s="8"/>
    </row>
  </sheetData>
  <mergeCells count="36">
    <mergeCell ref="R6:S6"/>
    <mergeCell ref="A8:A18"/>
    <mergeCell ref="A19:A27"/>
    <mergeCell ref="E25:E26"/>
    <mergeCell ref="F25:F26"/>
    <mergeCell ref="G25:G26"/>
    <mergeCell ref="H25:H26"/>
    <mergeCell ref="I25:I26"/>
    <mergeCell ref="J25:J26"/>
    <mergeCell ref="A6:E7"/>
    <mergeCell ref="F6:G6"/>
    <mergeCell ref="H6:I6"/>
    <mergeCell ref="J6:K6"/>
    <mergeCell ref="L6:M6"/>
    <mergeCell ref="N6:O6"/>
    <mergeCell ref="M25:M26"/>
    <mergeCell ref="N25:N26"/>
    <mergeCell ref="O25:O26"/>
    <mergeCell ref="P25:P26"/>
    <mergeCell ref="P6:Q6"/>
    <mergeCell ref="R30:S30"/>
    <mergeCell ref="A32:A39"/>
    <mergeCell ref="A40:A44"/>
    <mergeCell ref="A45:A48"/>
    <mergeCell ref="Q25:Q26"/>
    <mergeCell ref="R25:R26"/>
    <mergeCell ref="S25:S26"/>
    <mergeCell ref="A30:E31"/>
    <mergeCell ref="F30:G30"/>
    <mergeCell ref="H30:I30"/>
    <mergeCell ref="J30:K30"/>
    <mergeCell ref="L30:M30"/>
    <mergeCell ref="N30:O30"/>
    <mergeCell ref="P30:Q30"/>
    <mergeCell ref="K25:K26"/>
    <mergeCell ref="L25:L26"/>
  </mergeCells>
  <phoneticPr fontId="14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59" orientation="landscape" horizontalDpi="1200" verticalDpi="1200" r:id="rId1"/>
  <headerFooter alignWithMargins="0">
    <oddHeader>&amp;R&amp;"明朝,斜体"&amp;9都道府県－4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3B3D5-0A3E-4D37-9D8A-CC446C7CC4BF}">
  <sheetPr>
    <pageSetUpPr fitToPage="1"/>
  </sheetPr>
  <dimension ref="A1:O47"/>
  <sheetViews>
    <sheetView view="pageBreakPreview" topLeftCell="D28" zoomScaleNormal="100" zoomScaleSheetLayoutView="100" workbookViewId="0">
      <selection activeCell="H33" sqref="H33"/>
    </sheetView>
  </sheetViews>
  <sheetFormatPr defaultColWidth="9" defaultRowHeight="13.5"/>
  <cols>
    <col min="1" max="2" width="3.625" style="2" customWidth="1"/>
    <col min="3" max="3" width="21.375" style="2" customWidth="1"/>
    <col min="4" max="4" width="20" style="2" customWidth="1"/>
    <col min="5" max="14" width="12.625" style="2" customWidth="1"/>
    <col min="15" max="16384" width="9" style="2"/>
  </cols>
  <sheetData>
    <row r="1" spans="1:14" ht="33.950000000000003" customHeight="1">
      <c r="A1" s="34" t="s">
        <v>0</v>
      </c>
      <c r="B1" s="34"/>
      <c r="C1" s="95" t="s">
        <v>233</v>
      </c>
      <c r="D1" s="41"/>
    </row>
    <row r="3" spans="1:14" ht="15" customHeight="1">
      <c r="A3" s="15" t="s">
        <v>152</v>
      </c>
      <c r="B3" s="15"/>
      <c r="C3" s="15"/>
      <c r="D3" s="15"/>
      <c r="E3" s="15"/>
      <c r="F3" s="15"/>
      <c r="I3" s="15"/>
      <c r="J3" s="15"/>
    </row>
    <row r="4" spans="1:14" ht="15" customHeight="1">
      <c r="A4" s="15"/>
      <c r="B4" s="15"/>
      <c r="C4" s="15"/>
      <c r="D4" s="15"/>
      <c r="E4" s="15"/>
      <c r="F4" s="15"/>
      <c r="I4" s="15"/>
      <c r="J4" s="15"/>
    </row>
    <row r="5" spans="1:14" ht="15" customHeight="1">
      <c r="A5" s="42"/>
      <c r="B5" s="42" t="s">
        <v>237</v>
      </c>
      <c r="C5" s="42"/>
      <c r="D5" s="42"/>
      <c r="H5" s="16"/>
      <c r="L5" s="16"/>
      <c r="N5" s="16" t="s">
        <v>153</v>
      </c>
    </row>
    <row r="6" spans="1:14" ht="15" customHeight="1">
      <c r="A6" s="43"/>
      <c r="B6" s="44"/>
      <c r="C6" s="44"/>
      <c r="D6" s="87"/>
      <c r="E6" s="135" t="s">
        <v>238</v>
      </c>
      <c r="F6" s="136"/>
      <c r="G6" s="133"/>
      <c r="H6" s="133"/>
      <c r="I6" s="137"/>
      <c r="J6" s="138"/>
      <c r="K6" s="133"/>
      <c r="L6" s="133"/>
      <c r="M6" s="133"/>
      <c r="N6" s="133"/>
    </row>
    <row r="7" spans="1:14" ht="15" customHeight="1">
      <c r="A7" s="19"/>
      <c r="B7" s="20"/>
      <c r="C7" s="20"/>
      <c r="D7" s="58"/>
      <c r="E7" s="93" t="s">
        <v>221</v>
      </c>
      <c r="F7" s="88" t="s">
        <v>229</v>
      </c>
      <c r="G7" s="93" t="s">
        <v>221</v>
      </c>
      <c r="H7" s="93" t="s">
        <v>229</v>
      </c>
      <c r="I7" s="93" t="s">
        <v>221</v>
      </c>
      <c r="J7" s="93" t="s">
        <v>229</v>
      </c>
      <c r="K7" s="93" t="s">
        <v>221</v>
      </c>
      <c r="L7" s="93" t="s">
        <v>229</v>
      </c>
      <c r="M7" s="93" t="s">
        <v>221</v>
      </c>
      <c r="N7" s="93" t="s">
        <v>229</v>
      </c>
    </row>
    <row r="8" spans="1:14" ht="18" customHeight="1">
      <c r="A8" s="106" t="s">
        <v>154</v>
      </c>
      <c r="B8" s="81" t="s">
        <v>155</v>
      </c>
      <c r="C8" s="82"/>
      <c r="D8" s="82"/>
      <c r="E8" s="96">
        <v>12</v>
      </c>
      <c r="F8" s="83">
        <v>12</v>
      </c>
      <c r="G8" s="83"/>
      <c r="H8" s="83"/>
      <c r="I8" s="83"/>
      <c r="J8" s="83"/>
      <c r="K8" s="83"/>
      <c r="L8" s="83"/>
      <c r="M8" s="83"/>
      <c r="N8" s="83"/>
    </row>
    <row r="9" spans="1:14" ht="18" customHeight="1">
      <c r="A9" s="106"/>
      <c r="B9" s="106" t="s">
        <v>156</v>
      </c>
      <c r="C9" s="89" t="s">
        <v>157</v>
      </c>
      <c r="D9" s="89"/>
      <c r="E9" s="96">
        <v>40</v>
      </c>
      <c r="F9" s="83">
        <v>40</v>
      </c>
      <c r="G9" s="83"/>
      <c r="H9" s="83"/>
      <c r="I9" s="83"/>
      <c r="J9" s="83"/>
      <c r="K9" s="83"/>
      <c r="L9" s="83"/>
      <c r="M9" s="83"/>
      <c r="N9" s="83"/>
    </row>
    <row r="10" spans="1:14" ht="18" customHeight="1">
      <c r="A10" s="106"/>
      <c r="B10" s="106"/>
      <c r="C10" s="89" t="s">
        <v>158</v>
      </c>
      <c r="D10" s="89"/>
      <c r="E10" s="96">
        <v>30</v>
      </c>
      <c r="F10" s="83">
        <v>30</v>
      </c>
      <c r="G10" s="83"/>
      <c r="H10" s="83"/>
      <c r="I10" s="83"/>
      <c r="J10" s="83"/>
      <c r="K10" s="83"/>
      <c r="L10" s="83"/>
      <c r="M10" s="83"/>
      <c r="N10" s="83"/>
    </row>
    <row r="11" spans="1:14" ht="18" customHeight="1">
      <c r="A11" s="106"/>
      <c r="B11" s="106"/>
      <c r="C11" s="89" t="s">
        <v>159</v>
      </c>
      <c r="D11" s="89"/>
      <c r="E11" s="96">
        <v>10</v>
      </c>
      <c r="F11" s="83">
        <v>10</v>
      </c>
      <c r="G11" s="83"/>
      <c r="H11" s="83"/>
      <c r="I11" s="83"/>
      <c r="J11" s="83"/>
      <c r="K11" s="83"/>
      <c r="L11" s="83"/>
      <c r="M11" s="83"/>
      <c r="N11" s="83"/>
    </row>
    <row r="12" spans="1:14" ht="18" customHeight="1">
      <c r="A12" s="106"/>
      <c r="B12" s="106"/>
      <c r="C12" s="89" t="s">
        <v>160</v>
      </c>
      <c r="D12" s="89"/>
      <c r="E12" s="96">
        <v>0</v>
      </c>
      <c r="F12" s="83">
        <v>0</v>
      </c>
      <c r="G12" s="83"/>
      <c r="H12" s="83"/>
      <c r="I12" s="83"/>
      <c r="J12" s="83"/>
      <c r="K12" s="83"/>
      <c r="L12" s="83"/>
      <c r="M12" s="83"/>
      <c r="N12" s="83"/>
    </row>
    <row r="13" spans="1:14" ht="18" customHeight="1">
      <c r="A13" s="106"/>
      <c r="B13" s="106"/>
      <c r="C13" s="89" t="s">
        <v>161</v>
      </c>
      <c r="D13" s="89"/>
      <c r="E13" s="96">
        <v>0</v>
      </c>
      <c r="F13" s="83">
        <v>0</v>
      </c>
      <c r="G13" s="83"/>
      <c r="H13" s="83"/>
      <c r="I13" s="83"/>
      <c r="J13" s="83"/>
      <c r="K13" s="83"/>
      <c r="L13" s="83"/>
      <c r="M13" s="83"/>
      <c r="N13" s="83"/>
    </row>
    <row r="14" spans="1:14" ht="18" customHeight="1">
      <c r="A14" s="106"/>
      <c r="B14" s="106"/>
      <c r="C14" s="89" t="s">
        <v>162</v>
      </c>
      <c r="D14" s="89"/>
      <c r="E14" s="96">
        <v>0</v>
      </c>
      <c r="F14" s="83">
        <v>0</v>
      </c>
      <c r="G14" s="83"/>
      <c r="H14" s="83"/>
      <c r="I14" s="83"/>
      <c r="J14" s="83"/>
      <c r="K14" s="83"/>
      <c r="L14" s="83"/>
      <c r="M14" s="83"/>
      <c r="N14" s="83"/>
    </row>
    <row r="15" spans="1:14" ht="18" customHeight="1">
      <c r="A15" s="130" t="s">
        <v>163</v>
      </c>
      <c r="B15" s="106" t="s">
        <v>164</v>
      </c>
      <c r="C15" s="89" t="s">
        <v>165</v>
      </c>
      <c r="D15" s="89"/>
      <c r="E15" s="54">
        <v>2063</v>
      </c>
      <c r="F15" s="91">
        <v>2105</v>
      </c>
      <c r="G15" s="91"/>
      <c r="H15" s="91"/>
      <c r="I15" s="91"/>
      <c r="J15" s="91"/>
      <c r="K15" s="91"/>
      <c r="L15" s="91"/>
      <c r="M15" s="91"/>
      <c r="N15" s="91"/>
    </row>
    <row r="16" spans="1:14" ht="18" customHeight="1">
      <c r="A16" s="106"/>
      <c r="B16" s="106"/>
      <c r="C16" s="89" t="s">
        <v>166</v>
      </c>
      <c r="D16" s="89"/>
      <c r="E16" s="54">
        <v>5922</v>
      </c>
      <c r="F16" s="91">
        <v>6031</v>
      </c>
      <c r="G16" s="91"/>
      <c r="H16" s="91"/>
      <c r="I16" s="91"/>
      <c r="J16" s="91"/>
      <c r="K16" s="91"/>
      <c r="L16" s="91"/>
      <c r="M16" s="91"/>
      <c r="N16" s="91"/>
    </row>
    <row r="17" spans="1:15" ht="18" customHeight="1">
      <c r="A17" s="106"/>
      <c r="B17" s="106"/>
      <c r="C17" s="89" t="s">
        <v>167</v>
      </c>
      <c r="D17" s="89"/>
      <c r="E17" s="96">
        <v>0</v>
      </c>
      <c r="F17" s="91">
        <v>0</v>
      </c>
      <c r="G17" s="91"/>
      <c r="H17" s="91"/>
      <c r="I17" s="91"/>
      <c r="J17" s="91"/>
      <c r="K17" s="91"/>
      <c r="L17" s="91"/>
      <c r="M17" s="91"/>
      <c r="N17" s="91"/>
    </row>
    <row r="18" spans="1:15" ht="18" customHeight="1">
      <c r="A18" s="106"/>
      <c r="B18" s="106"/>
      <c r="C18" s="89" t="s">
        <v>168</v>
      </c>
      <c r="D18" s="89"/>
      <c r="E18" s="54">
        <v>7985</v>
      </c>
      <c r="F18" s="91">
        <v>8136</v>
      </c>
      <c r="G18" s="91"/>
      <c r="H18" s="91"/>
      <c r="I18" s="91"/>
      <c r="J18" s="91"/>
      <c r="K18" s="91"/>
      <c r="L18" s="91"/>
      <c r="M18" s="91"/>
      <c r="N18" s="91"/>
    </row>
    <row r="19" spans="1:15" ht="18" customHeight="1">
      <c r="A19" s="106"/>
      <c r="B19" s="106" t="s">
        <v>169</v>
      </c>
      <c r="C19" s="89" t="s">
        <v>170</v>
      </c>
      <c r="D19" s="89"/>
      <c r="E19" s="54">
        <v>1472</v>
      </c>
      <c r="F19" s="91">
        <v>1583</v>
      </c>
      <c r="G19" s="91"/>
      <c r="H19" s="91"/>
      <c r="I19" s="91"/>
      <c r="J19" s="91"/>
      <c r="K19" s="91"/>
      <c r="L19" s="91"/>
      <c r="M19" s="91"/>
      <c r="N19" s="91"/>
    </row>
    <row r="20" spans="1:15" ht="18" customHeight="1">
      <c r="A20" s="106"/>
      <c r="B20" s="106"/>
      <c r="C20" s="89" t="s">
        <v>171</v>
      </c>
      <c r="D20" s="89"/>
      <c r="E20" s="54">
        <v>3031</v>
      </c>
      <c r="F20" s="91">
        <v>3070</v>
      </c>
      <c r="G20" s="91"/>
      <c r="H20" s="91"/>
      <c r="I20" s="91"/>
      <c r="J20" s="91"/>
      <c r="K20" s="91"/>
      <c r="L20" s="91"/>
      <c r="M20" s="91"/>
      <c r="N20" s="91"/>
    </row>
    <row r="21" spans="1:15" s="45" customFormat="1" ht="18" customHeight="1">
      <c r="A21" s="106"/>
      <c r="B21" s="106"/>
      <c r="C21" s="84" t="s">
        <v>172</v>
      </c>
      <c r="D21" s="84"/>
      <c r="E21" s="96">
        <v>0</v>
      </c>
      <c r="F21" s="85">
        <v>0</v>
      </c>
      <c r="G21" s="85"/>
      <c r="H21" s="85"/>
      <c r="I21" s="85"/>
      <c r="J21" s="85"/>
      <c r="K21" s="85"/>
      <c r="L21" s="85"/>
      <c r="M21" s="85"/>
      <c r="N21" s="85"/>
    </row>
    <row r="22" spans="1:15" ht="18" customHeight="1">
      <c r="A22" s="106"/>
      <c r="B22" s="106"/>
      <c r="C22" s="47" t="s">
        <v>173</v>
      </c>
      <c r="D22" s="47"/>
      <c r="E22" s="54">
        <v>4503</v>
      </c>
      <c r="F22" s="91">
        <v>4653</v>
      </c>
      <c r="G22" s="91"/>
      <c r="H22" s="91"/>
      <c r="I22" s="91"/>
      <c r="J22" s="91"/>
      <c r="K22" s="91"/>
      <c r="L22" s="91"/>
      <c r="M22" s="91"/>
      <c r="N22" s="91"/>
    </row>
    <row r="23" spans="1:15" ht="18" customHeight="1">
      <c r="A23" s="106"/>
      <c r="B23" s="106" t="s">
        <v>174</v>
      </c>
      <c r="C23" s="89" t="s">
        <v>175</v>
      </c>
      <c r="D23" s="89"/>
      <c r="E23" s="54">
        <v>40</v>
      </c>
      <c r="F23" s="91">
        <v>40</v>
      </c>
      <c r="G23" s="91"/>
      <c r="H23" s="91"/>
      <c r="I23" s="91"/>
      <c r="J23" s="91"/>
      <c r="K23" s="91"/>
      <c r="L23" s="91"/>
      <c r="M23" s="91"/>
      <c r="N23" s="91"/>
    </row>
    <row r="24" spans="1:15" ht="18" customHeight="1">
      <c r="A24" s="106"/>
      <c r="B24" s="106"/>
      <c r="C24" s="89" t="s">
        <v>176</v>
      </c>
      <c r="D24" s="89"/>
      <c r="E24" s="54">
        <v>3442</v>
      </c>
      <c r="F24" s="91">
        <v>3444</v>
      </c>
      <c r="G24" s="91"/>
      <c r="H24" s="91"/>
      <c r="I24" s="91"/>
      <c r="J24" s="91"/>
      <c r="K24" s="91"/>
      <c r="L24" s="91"/>
      <c r="M24" s="91"/>
      <c r="N24" s="91"/>
    </row>
    <row r="25" spans="1:15" ht="18" customHeight="1">
      <c r="A25" s="106"/>
      <c r="B25" s="106"/>
      <c r="C25" s="89" t="s">
        <v>177</v>
      </c>
      <c r="D25" s="89"/>
      <c r="E25" s="96">
        <v>0</v>
      </c>
      <c r="F25" s="91">
        <v>0</v>
      </c>
      <c r="G25" s="91"/>
      <c r="H25" s="91"/>
      <c r="I25" s="91"/>
      <c r="J25" s="91"/>
      <c r="K25" s="91"/>
      <c r="L25" s="91"/>
      <c r="M25" s="91"/>
      <c r="N25" s="91"/>
    </row>
    <row r="26" spans="1:15" ht="18" customHeight="1">
      <c r="A26" s="106"/>
      <c r="B26" s="106"/>
      <c r="C26" s="89" t="s">
        <v>178</v>
      </c>
      <c r="D26" s="89"/>
      <c r="E26" s="54">
        <v>3482</v>
      </c>
      <c r="F26" s="91">
        <v>3483</v>
      </c>
      <c r="G26" s="91"/>
      <c r="H26" s="91"/>
      <c r="I26" s="91"/>
      <c r="J26" s="91"/>
      <c r="K26" s="91"/>
      <c r="L26" s="91"/>
      <c r="M26" s="91"/>
      <c r="N26" s="91"/>
    </row>
    <row r="27" spans="1:15" ht="18" customHeight="1">
      <c r="A27" s="106"/>
      <c r="B27" s="89" t="s">
        <v>179</v>
      </c>
      <c r="C27" s="89"/>
      <c r="D27" s="89"/>
      <c r="E27" s="54">
        <v>7985</v>
      </c>
      <c r="F27" s="91">
        <v>8136</v>
      </c>
      <c r="G27" s="91"/>
      <c r="H27" s="91"/>
      <c r="I27" s="91"/>
      <c r="J27" s="91"/>
      <c r="K27" s="91"/>
      <c r="L27" s="91"/>
      <c r="M27" s="91"/>
      <c r="N27" s="91"/>
    </row>
    <row r="28" spans="1:15" ht="18" customHeight="1">
      <c r="A28" s="106" t="s">
        <v>180</v>
      </c>
      <c r="B28" s="106" t="s">
        <v>181</v>
      </c>
      <c r="C28" s="89" t="s">
        <v>182</v>
      </c>
      <c r="D28" s="86" t="s">
        <v>40</v>
      </c>
      <c r="E28" s="54">
        <v>3037.3</v>
      </c>
      <c r="F28" s="91">
        <v>2976</v>
      </c>
      <c r="G28" s="91"/>
      <c r="H28" s="91"/>
      <c r="I28" s="91"/>
      <c r="J28" s="91"/>
      <c r="K28" s="91"/>
      <c r="L28" s="91"/>
      <c r="M28" s="91"/>
      <c r="N28" s="91"/>
    </row>
    <row r="29" spans="1:15" ht="18" customHeight="1">
      <c r="A29" s="106"/>
      <c r="B29" s="106"/>
      <c r="C29" s="89" t="s">
        <v>183</v>
      </c>
      <c r="D29" s="86" t="s">
        <v>41</v>
      </c>
      <c r="E29" s="54">
        <v>2946.8</v>
      </c>
      <c r="F29" s="91">
        <v>2883</v>
      </c>
      <c r="G29" s="91"/>
      <c r="H29" s="91"/>
      <c r="I29" s="91"/>
      <c r="J29" s="91"/>
      <c r="K29" s="91"/>
      <c r="L29" s="91"/>
      <c r="M29" s="91"/>
      <c r="N29" s="91"/>
    </row>
    <row r="30" spans="1:15" ht="18" customHeight="1">
      <c r="A30" s="106"/>
      <c r="B30" s="106"/>
      <c r="C30" s="89" t="s">
        <v>184</v>
      </c>
      <c r="D30" s="86" t="s">
        <v>185</v>
      </c>
      <c r="E30" s="54">
        <v>94.8</v>
      </c>
      <c r="F30" s="91">
        <v>90</v>
      </c>
      <c r="G30" s="91"/>
      <c r="H30" s="91"/>
      <c r="I30" s="91"/>
      <c r="J30" s="91"/>
      <c r="K30" s="91"/>
      <c r="L30" s="91"/>
      <c r="M30" s="91"/>
      <c r="N30" s="91"/>
    </row>
    <row r="31" spans="1:15" ht="18" customHeight="1">
      <c r="A31" s="106"/>
      <c r="B31" s="106"/>
      <c r="C31" s="47" t="s">
        <v>186</v>
      </c>
      <c r="D31" s="86" t="s">
        <v>187</v>
      </c>
      <c r="E31" s="54">
        <f>E28-E29-E30</f>
        <v>-4.2999999999999972</v>
      </c>
      <c r="F31" s="91">
        <f t="shared" ref="F31:N31" si="0">F28-F29-F30</f>
        <v>3</v>
      </c>
      <c r="G31" s="91">
        <f t="shared" si="0"/>
        <v>0</v>
      </c>
      <c r="H31" s="91">
        <f t="shared" si="0"/>
        <v>0</v>
      </c>
      <c r="I31" s="91">
        <f t="shared" si="0"/>
        <v>0</v>
      </c>
      <c r="J31" s="91">
        <f t="shared" si="0"/>
        <v>0</v>
      </c>
      <c r="K31" s="91">
        <f t="shared" si="0"/>
        <v>0</v>
      </c>
      <c r="L31" s="91">
        <f t="shared" si="0"/>
        <v>0</v>
      </c>
      <c r="M31" s="91">
        <f t="shared" si="0"/>
        <v>0</v>
      </c>
      <c r="N31" s="91">
        <f t="shared" si="0"/>
        <v>0</v>
      </c>
      <c r="O31" s="7"/>
    </row>
    <row r="32" spans="1:15" ht="18" customHeight="1">
      <c r="A32" s="106"/>
      <c r="B32" s="106"/>
      <c r="C32" s="89" t="s">
        <v>188</v>
      </c>
      <c r="D32" s="86" t="s">
        <v>189</v>
      </c>
      <c r="E32" s="54">
        <v>43</v>
      </c>
      <c r="F32" s="91">
        <v>49</v>
      </c>
      <c r="G32" s="91"/>
      <c r="H32" s="91"/>
      <c r="I32" s="91"/>
      <c r="J32" s="91"/>
      <c r="K32" s="91"/>
      <c r="L32" s="91"/>
      <c r="M32" s="91"/>
      <c r="N32" s="91"/>
    </row>
    <row r="33" spans="1:14" ht="18" customHeight="1">
      <c r="A33" s="106"/>
      <c r="B33" s="106"/>
      <c r="C33" s="89" t="s">
        <v>190</v>
      </c>
      <c r="D33" s="86" t="s">
        <v>191</v>
      </c>
      <c r="E33" s="54">
        <v>41</v>
      </c>
      <c r="F33" s="91">
        <v>44</v>
      </c>
      <c r="G33" s="91"/>
      <c r="H33" s="91"/>
      <c r="I33" s="91"/>
      <c r="J33" s="91"/>
      <c r="K33" s="91"/>
      <c r="L33" s="91"/>
      <c r="M33" s="91"/>
      <c r="N33" s="91"/>
    </row>
    <row r="34" spans="1:14" ht="18" customHeight="1">
      <c r="A34" s="106"/>
      <c r="B34" s="106"/>
      <c r="C34" s="47" t="s">
        <v>192</v>
      </c>
      <c r="D34" s="86" t="s">
        <v>193</v>
      </c>
      <c r="E34" s="54">
        <f>E31+E32-E33</f>
        <v>-2.2999999999999972</v>
      </c>
      <c r="F34" s="91">
        <f t="shared" ref="F34:N34" si="1">F31+F32-F33</f>
        <v>8</v>
      </c>
      <c r="G34" s="91">
        <f t="shared" si="1"/>
        <v>0</v>
      </c>
      <c r="H34" s="91">
        <f t="shared" si="1"/>
        <v>0</v>
      </c>
      <c r="I34" s="91">
        <f t="shared" si="1"/>
        <v>0</v>
      </c>
      <c r="J34" s="91">
        <f t="shared" si="1"/>
        <v>0</v>
      </c>
      <c r="K34" s="91">
        <f t="shared" si="1"/>
        <v>0</v>
      </c>
      <c r="L34" s="91">
        <f t="shared" si="1"/>
        <v>0</v>
      </c>
      <c r="M34" s="91">
        <f t="shared" si="1"/>
        <v>0</v>
      </c>
      <c r="N34" s="91">
        <f t="shared" si="1"/>
        <v>0</v>
      </c>
    </row>
    <row r="35" spans="1:14" ht="18" customHeight="1">
      <c r="A35" s="106"/>
      <c r="B35" s="106" t="s">
        <v>194</v>
      </c>
      <c r="C35" s="89" t="s">
        <v>195</v>
      </c>
      <c r="D35" s="86" t="s">
        <v>196</v>
      </c>
      <c r="E35" s="54">
        <v>0</v>
      </c>
      <c r="F35" s="91">
        <v>2</v>
      </c>
      <c r="G35" s="91"/>
      <c r="H35" s="91"/>
      <c r="I35" s="91"/>
      <c r="J35" s="91"/>
      <c r="K35" s="91"/>
      <c r="L35" s="91"/>
      <c r="M35" s="91"/>
      <c r="N35" s="91"/>
    </row>
    <row r="36" spans="1:14" ht="18" customHeight="1">
      <c r="A36" s="106"/>
      <c r="B36" s="106"/>
      <c r="C36" s="89" t="s">
        <v>197</v>
      </c>
      <c r="D36" s="86" t="s">
        <v>198</v>
      </c>
      <c r="E36" s="54">
        <v>0</v>
      </c>
      <c r="F36" s="91">
        <v>0</v>
      </c>
      <c r="G36" s="91"/>
      <c r="H36" s="91"/>
      <c r="I36" s="91"/>
      <c r="J36" s="91"/>
      <c r="K36" s="91"/>
      <c r="L36" s="91"/>
      <c r="M36" s="91"/>
      <c r="N36" s="91"/>
    </row>
    <row r="37" spans="1:14" ht="18" customHeight="1">
      <c r="A37" s="106"/>
      <c r="B37" s="106"/>
      <c r="C37" s="89" t="s">
        <v>199</v>
      </c>
      <c r="D37" s="86" t="s">
        <v>200</v>
      </c>
      <c r="E37" s="54">
        <f t="shared" ref="E37:N37" si="2">E34+E35-E36</f>
        <v>-2.2999999999999972</v>
      </c>
      <c r="F37" s="91">
        <f t="shared" si="2"/>
        <v>10</v>
      </c>
      <c r="G37" s="91">
        <f t="shared" si="2"/>
        <v>0</v>
      </c>
      <c r="H37" s="91">
        <f t="shared" si="2"/>
        <v>0</v>
      </c>
      <c r="I37" s="91">
        <f t="shared" si="2"/>
        <v>0</v>
      </c>
      <c r="J37" s="91">
        <f t="shared" si="2"/>
        <v>0</v>
      </c>
      <c r="K37" s="91">
        <f t="shared" si="2"/>
        <v>0</v>
      </c>
      <c r="L37" s="91">
        <f t="shared" si="2"/>
        <v>0</v>
      </c>
      <c r="M37" s="91">
        <f t="shared" si="2"/>
        <v>0</v>
      </c>
      <c r="N37" s="91">
        <f t="shared" si="2"/>
        <v>0</v>
      </c>
    </row>
    <row r="38" spans="1:14" ht="18" customHeight="1">
      <c r="A38" s="106"/>
      <c r="B38" s="106"/>
      <c r="C38" s="89" t="s">
        <v>201</v>
      </c>
      <c r="D38" s="86" t="s">
        <v>202</v>
      </c>
      <c r="E38" s="54">
        <v>0</v>
      </c>
      <c r="F38" s="91">
        <v>0</v>
      </c>
      <c r="G38" s="91"/>
      <c r="H38" s="91"/>
      <c r="I38" s="91"/>
      <c r="J38" s="91"/>
      <c r="K38" s="91"/>
      <c r="L38" s="91"/>
      <c r="M38" s="91"/>
      <c r="N38" s="91"/>
    </row>
    <row r="39" spans="1:14" ht="18" customHeight="1">
      <c r="A39" s="106"/>
      <c r="B39" s="106"/>
      <c r="C39" s="89" t="s">
        <v>203</v>
      </c>
      <c r="D39" s="86" t="s">
        <v>204</v>
      </c>
      <c r="E39" s="54">
        <v>0</v>
      </c>
      <c r="F39" s="91">
        <v>0</v>
      </c>
      <c r="G39" s="91"/>
      <c r="H39" s="91"/>
      <c r="I39" s="91"/>
      <c r="J39" s="91"/>
      <c r="K39" s="91"/>
      <c r="L39" s="91"/>
      <c r="M39" s="91"/>
      <c r="N39" s="91"/>
    </row>
    <row r="40" spans="1:14" ht="18" customHeight="1">
      <c r="A40" s="106"/>
      <c r="B40" s="106"/>
      <c r="C40" s="89" t="s">
        <v>205</v>
      </c>
      <c r="D40" s="86" t="s">
        <v>206</v>
      </c>
      <c r="E40" s="54">
        <v>0</v>
      </c>
      <c r="F40" s="91">
        <v>0</v>
      </c>
      <c r="G40" s="91"/>
      <c r="H40" s="91"/>
      <c r="I40" s="91"/>
      <c r="J40" s="91"/>
      <c r="K40" s="91"/>
      <c r="L40" s="91"/>
      <c r="M40" s="91"/>
      <c r="N40" s="91"/>
    </row>
    <row r="41" spans="1:14" ht="18" customHeight="1">
      <c r="A41" s="106"/>
      <c r="B41" s="106"/>
      <c r="C41" s="47" t="s">
        <v>207</v>
      </c>
      <c r="D41" s="86" t="s">
        <v>208</v>
      </c>
      <c r="E41" s="54">
        <f t="shared" ref="E41:N41" si="3">E34+E35-E36-E40</f>
        <v>-2.2999999999999972</v>
      </c>
      <c r="F41" s="91">
        <f t="shared" si="3"/>
        <v>10</v>
      </c>
      <c r="G41" s="91">
        <f t="shared" si="3"/>
        <v>0</v>
      </c>
      <c r="H41" s="91">
        <f t="shared" si="3"/>
        <v>0</v>
      </c>
      <c r="I41" s="91">
        <f t="shared" si="3"/>
        <v>0</v>
      </c>
      <c r="J41" s="91">
        <f t="shared" si="3"/>
        <v>0</v>
      </c>
      <c r="K41" s="91">
        <f t="shared" si="3"/>
        <v>0</v>
      </c>
      <c r="L41" s="91">
        <f t="shared" si="3"/>
        <v>0</v>
      </c>
      <c r="M41" s="91">
        <f t="shared" si="3"/>
        <v>0</v>
      </c>
      <c r="N41" s="91">
        <f t="shared" si="3"/>
        <v>0</v>
      </c>
    </row>
    <row r="42" spans="1:14" ht="18" customHeight="1">
      <c r="A42" s="106"/>
      <c r="B42" s="106"/>
      <c r="C42" s="134" t="s">
        <v>209</v>
      </c>
      <c r="D42" s="134"/>
      <c r="E42" s="54">
        <f t="shared" ref="E42:N42" si="4">E37+E38-E39-E40</f>
        <v>-2.2999999999999972</v>
      </c>
      <c r="F42" s="91">
        <f t="shared" si="4"/>
        <v>10</v>
      </c>
      <c r="G42" s="91">
        <f t="shared" si="4"/>
        <v>0</v>
      </c>
      <c r="H42" s="91">
        <f t="shared" si="4"/>
        <v>0</v>
      </c>
      <c r="I42" s="91">
        <f t="shared" si="4"/>
        <v>0</v>
      </c>
      <c r="J42" s="91">
        <f t="shared" si="4"/>
        <v>0</v>
      </c>
      <c r="K42" s="91">
        <f t="shared" si="4"/>
        <v>0</v>
      </c>
      <c r="L42" s="91">
        <f t="shared" si="4"/>
        <v>0</v>
      </c>
      <c r="M42" s="91">
        <f t="shared" si="4"/>
        <v>0</v>
      </c>
      <c r="N42" s="91">
        <f t="shared" si="4"/>
        <v>0</v>
      </c>
    </row>
    <row r="43" spans="1:14" ht="18" customHeight="1">
      <c r="A43" s="106"/>
      <c r="B43" s="106"/>
      <c r="C43" s="89" t="s">
        <v>210</v>
      </c>
      <c r="D43" s="86" t="s">
        <v>211</v>
      </c>
      <c r="E43" s="54">
        <v>0</v>
      </c>
      <c r="F43" s="91">
        <v>0</v>
      </c>
      <c r="G43" s="91"/>
      <c r="H43" s="91"/>
      <c r="I43" s="91"/>
      <c r="J43" s="91"/>
      <c r="K43" s="91"/>
      <c r="L43" s="91"/>
      <c r="M43" s="91"/>
      <c r="N43" s="91"/>
    </row>
    <row r="44" spans="1:14" ht="18" customHeight="1">
      <c r="A44" s="106"/>
      <c r="B44" s="106"/>
      <c r="C44" s="47" t="s">
        <v>212</v>
      </c>
      <c r="D44" s="90" t="s">
        <v>213</v>
      </c>
      <c r="E44" s="54">
        <f t="shared" ref="E44:N44" si="5">E41+E43</f>
        <v>-2.2999999999999972</v>
      </c>
      <c r="F44" s="91">
        <f t="shared" si="5"/>
        <v>10</v>
      </c>
      <c r="G44" s="91">
        <f t="shared" si="5"/>
        <v>0</v>
      </c>
      <c r="H44" s="91">
        <f t="shared" si="5"/>
        <v>0</v>
      </c>
      <c r="I44" s="91">
        <f t="shared" si="5"/>
        <v>0</v>
      </c>
      <c r="J44" s="91">
        <f t="shared" si="5"/>
        <v>0</v>
      </c>
      <c r="K44" s="91">
        <f t="shared" si="5"/>
        <v>0</v>
      </c>
      <c r="L44" s="91">
        <f t="shared" si="5"/>
        <v>0</v>
      </c>
      <c r="M44" s="91">
        <f t="shared" si="5"/>
        <v>0</v>
      </c>
      <c r="N44" s="91">
        <f t="shared" si="5"/>
        <v>0</v>
      </c>
    </row>
    <row r="45" spans="1:14" ht="14.1" customHeight="1">
      <c r="A45" s="9" t="s">
        <v>214</v>
      </c>
    </row>
    <row r="46" spans="1:14" ht="14.1" customHeight="1">
      <c r="A46" s="9" t="s">
        <v>215</v>
      </c>
    </row>
    <row r="47" spans="1:14">
      <c r="A47" s="46"/>
    </row>
  </sheetData>
  <mergeCells count="15">
    <mergeCell ref="K6:L6"/>
    <mergeCell ref="M6:N6"/>
    <mergeCell ref="C42:D42"/>
    <mergeCell ref="A15:A27"/>
    <mergeCell ref="B15:B18"/>
    <mergeCell ref="B19:B22"/>
    <mergeCell ref="B23:B26"/>
    <mergeCell ref="A28:A44"/>
    <mergeCell ref="B28:B34"/>
    <mergeCell ref="B35:B44"/>
    <mergeCell ref="A8:A14"/>
    <mergeCell ref="B9:B14"/>
    <mergeCell ref="E6:F6"/>
    <mergeCell ref="G6:H6"/>
    <mergeCell ref="I6:J6"/>
  </mergeCells>
  <phoneticPr fontId="14"/>
  <pageMargins left="0.70866141732283472" right="0.23622047244094491" top="0.19685039370078741" bottom="0.23622047244094491" header="0.19685039370078741" footer="0.19685039370078741"/>
  <pageSetup paperSize="9" scale="77" orientation="landscape" horizontalDpi="1200" verticalDpi="1200" r:id="rId1"/>
  <headerFooter alignWithMargins="0">
    <oddHeader>&amp;R&amp;"ｺﾞｼｯｸ,斜体"&amp;9都道府県－5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1.普通会計予算(R3-4年度)</vt:lpstr>
      <vt:lpstr>2.公営企業会計予算(R3-4年度)</vt:lpstr>
      <vt:lpstr>3.(1)普通会計決算（R元-2年度)</vt:lpstr>
      <vt:lpstr>3.(2)財政指標等（H28‐R2年度）</vt:lpstr>
      <vt:lpstr>4.公営企業会計決算（R元-2年度）</vt:lpstr>
      <vt:lpstr>5.三セク決算（R元-2年度）</vt:lpstr>
      <vt:lpstr>'1.普通会計予算(R3-4年度)'!Print_Area</vt:lpstr>
      <vt:lpstr>'2.公営企業会計予算(R3-4年度)'!Print_Area</vt:lpstr>
      <vt:lpstr>'3.(1)普通会計決算（R元-2年度)'!Print_Area</vt:lpstr>
      <vt:lpstr>'3.(2)財政指標等（H28‐R2年度）'!Print_Area</vt:lpstr>
      <vt:lpstr>'4.公営企業会計決算（R元-2年度）'!Print_Area</vt:lpstr>
      <vt:lpstr>'5.三セク決算（R元-2年度）'!Print_Area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kishimoto</cp:lastModifiedBy>
  <cp:lastPrinted>2022-08-23T01:26:51Z</cp:lastPrinted>
  <dcterms:created xsi:type="dcterms:W3CDTF">1999-07-06T05:17:05Z</dcterms:created>
  <dcterms:modified xsi:type="dcterms:W3CDTF">2022-09-20T10:26:44Z</dcterms:modified>
</cp:coreProperties>
</file>