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93DD6C01-E286-4A4F-8287-4A7E383CEED3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'2.公営企業会計予算(R3-4年度)'!$A$1:$S$49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'4.公営企業会計決算（R元-2年度）'!$A$1:$S$49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4" i="7" l="1"/>
  <c r="O27" i="7" s="1"/>
  <c r="O16" i="7"/>
  <c r="O15" i="7"/>
  <c r="O14" i="7"/>
  <c r="J31" i="8" l="1"/>
  <c r="J34" i="8" s="1"/>
  <c r="H31" i="8"/>
  <c r="H34" i="8" s="1"/>
  <c r="F31" i="8"/>
  <c r="F34" i="8" s="1"/>
  <c r="Q24" i="7"/>
  <c r="Q27" i="7" s="1"/>
  <c r="Q16" i="7"/>
  <c r="Q15" i="7"/>
  <c r="Q14" i="7"/>
  <c r="M24" i="7"/>
  <c r="M27" i="7" s="1"/>
  <c r="M16" i="7"/>
  <c r="M15" i="7"/>
  <c r="M14" i="7"/>
  <c r="K24" i="7"/>
  <c r="K27" i="7" s="1"/>
  <c r="K16" i="7"/>
  <c r="K15" i="7"/>
  <c r="K14" i="7"/>
  <c r="I24" i="7"/>
  <c r="I27" i="7" s="1"/>
  <c r="I16" i="7"/>
  <c r="I15" i="7"/>
  <c r="I14" i="7"/>
  <c r="G24" i="7"/>
  <c r="G27" i="7" s="1"/>
  <c r="G16" i="7"/>
  <c r="G15" i="7"/>
  <c r="G14" i="7"/>
  <c r="H20" i="6"/>
  <c r="G20" i="6"/>
  <c r="F20" i="6"/>
  <c r="E20" i="6"/>
  <c r="H19" i="6"/>
  <c r="G19" i="6"/>
  <c r="F19" i="6"/>
  <c r="E19" i="6"/>
  <c r="H45" i="5"/>
  <c r="H27" i="5"/>
  <c r="S24" i="4"/>
  <c r="S27" i="4" s="1"/>
  <c r="S16" i="4"/>
  <c r="S15" i="4"/>
  <c r="S14" i="4"/>
  <c r="Q24" i="4"/>
  <c r="Q27" i="4" s="1"/>
  <c r="Q16" i="4"/>
  <c r="Q15" i="4"/>
  <c r="Q14" i="4"/>
  <c r="O24" i="4"/>
  <c r="O27" i="4" s="1"/>
  <c r="O16" i="4"/>
  <c r="O15" i="4"/>
  <c r="O14" i="4"/>
  <c r="M24" i="4"/>
  <c r="M27" i="4" s="1"/>
  <c r="M16" i="4"/>
  <c r="M15" i="4"/>
  <c r="M14" i="4"/>
  <c r="L14" i="4"/>
  <c r="L15" i="4"/>
  <c r="L16" i="4"/>
  <c r="L24" i="4"/>
  <c r="L27" i="4" s="1"/>
  <c r="K24" i="4"/>
  <c r="K27" i="4" s="1"/>
  <c r="K16" i="4"/>
  <c r="K15" i="4"/>
  <c r="K14" i="4"/>
  <c r="I24" i="4"/>
  <c r="I27" i="4" s="1"/>
  <c r="I16" i="4"/>
  <c r="I15" i="4"/>
  <c r="I14" i="4"/>
  <c r="G24" i="4"/>
  <c r="G27" i="4" s="1"/>
  <c r="G16" i="4"/>
  <c r="G15" i="4"/>
  <c r="G14" i="4"/>
  <c r="F14" i="4"/>
  <c r="F15" i="4"/>
  <c r="F16" i="4"/>
  <c r="F24" i="4"/>
  <c r="F27" i="4" s="1"/>
  <c r="H45" i="2"/>
  <c r="H27" i="2"/>
  <c r="J41" i="8" l="1"/>
  <c r="J44" i="8" s="1"/>
  <c r="J37" i="8"/>
  <c r="J42" i="8" s="1"/>
  <c r="H41" i="8"/>
  <c r="H44" i="8" s="1"/>
  <c r="H37" i="8"/>
  <c r="H42" i="8" s="1"/>
  <c r="F41" i="8"/>
  <c r="F44" i="8" s="1"/>
  <c r="F37" i="8"/>
  <c r="F42" i="8" s="1"/>
  <c r="G21" i="6"/>
  <c r="E21" i="6"/>
  <c r="F21" i="6"/>
  <c r="H21" i="6"/>
  <c r="N24" i="7" l="1"/>
  <c r="N27" i="7" s="1"/>
  <c r="N16" i="7"/>
  <c r="N15" i="7"/>
  <c r="N14" i="7"/>
  <c r="M44" i="7"/>
  <c r="L44" i="7"/>
  <c r="M39" i="7"/>
  <c r="M45" i="7" s="1"/>
  <c r="L39" i="7"/>
  <c r="L45" i="7" s="1"/>
  <c r="L27" i="7"/>
  <c r="L24" i="7"/>
  <c r="L16" i="7"/>
  <c r="L15" i="7"/>
  <c r="L14" i="7"/>
  <c r="O44" i="7"/>
  <c r="N44" i="7"/>
  <c r="O39" i="7"/>
  <c r="O45" i="7" s="1"/>
  <c r="N39" i="7"/>
  <c r="N45" i="7" l="1"/>
  <c r="P16" i="4"/>
  <c r="O44" i="4"/>
  <c r="N44" i="4"/>
  <c r="O39" i="4"/>
  <c r="O45" i="4" s="1"/>
  <c r="N39" i="4"/>
  <c r="N45" i="4" s="1"/>
  <c r="N24" i="4"/>
  <c r="N27" i="4" s="1"/>
  <c r="N16" i="4"/>
  <c r="N15" i="4"/>
  <c r="N14" i="4"/>
  <c r="M44" i="4"/>
  <c r="L44" i="4"/>
  <c r="M39" i="4"/>
  <c r="M45" i="4" s="1"/>
  <c r="L39" i="4"/>
  <c r="L45" i="4" s="1"/>
  <c r="I22" i="6"/>
  <c r="F45" i="2"/>
  <c r="I9" i="2" l="1"/>
  <c r="G28" i="2"/>
  <c r="F27" i="2"/>
  <c r="G27" i="2" s="1"/>
  <c r="F45" i="5"/>
  <c r="G44" i="5" s="1"/>
  <c r="F27" i="5"/>
  <c r="G19" i="5" s="1"/>
  <c r="F44" i="4"/>
  <c r="F45" i="4" s="1"/>
  <c r="F39" i="4"/>
  <c r="N31" i="8"/>
  <c r="N34" i="8" s="1"/>
  <c r="M31" i="8"/>
  <c r="M34" i="8" s="1"/>
  <c r="L31" i="8"/>
  <c r="L34" i="8" s="1"/>
  <c r="L37" i="8" s="1"/>
  <c r="L42" i="8" s="1"/>
  <c r="K31" i="8"/>
  <c r="K34" i="8" s="1"/>
  <c r="I31" i="8"/>
  <c r="I34" i="8" s="1"/>
  <c r="I37" i="8" s="1"/>
  <c r="I42" i="8" s="1"/>
  <c r="G31" i="8"/>
  <c r="G34" i="8" s="1"/>
  <c r="G41" i="8" s="1"/>
  <c r="G44" i="8" s="1"/>
  <c r="E31" i="8"/>
  <c r="E34" i="8" s="1"/>
  <c r="S44" i="7"/>
  <c r="R44" i="7"/>
  <c r="Q44" i="7"/>
  <c r="P44" i="7"/>
  <c r="K44" i="7"/>
  <c r="J44" i="7"/>
  <c r="J45" i="7" s="1"/>
  <c r="I44" i="7"/>
  <c r="H44" i="7"/>
  <c r="G44" i="7"/>
  <c r="F44" i="7"/>
  <c r="S39" i="7"/>
  <c r="S45" i="7" s="1"/>
  <c r="R39" i="7"/>
  <c r="Q39" i="7"/>
  <c r="P39" i="7"/>
  <c r="K39" i="7"/>
  <c r="J39" i="7"/>
  <c r="I39" i="7"/>
  <c r="H39" i="7"/>
  <c r="G39" i="7"/>
  <c r="G45" i="7" s="1"/>
  <c r="F39" i="7"/>
  <c r="S24" i="7"/>
  <c r="S27" i="7" s="1"/>
  <c r="R24" i="7"/>
  <c r="R27" i="7" s="1"/>
  <c r="P24" i="7"/>
  <c r="P27" i="7" s="1"/>
  <c r="J24" i="7"/>
  <c r="J27" i="7" s="1"/>
  <c r="H24" i="7"/>
  <c r="H27" i="7" s="1"/>
  <c r="F24" i="7"/>
  <c r="F27" i="7" s="1"/>
  <c r="S16" i="7"/>
  <c r="R16" i="7"/>
  <c r="P16" i="7"/>
  <c r="J16" i="7"/>
  <c r="H16" i="7"/>
  <c r="F16" i="7"/>
  <c r="S15" i="7"/>
  <c r="R15" i="7"/>
  <c r="P15" i="7"/>
  <c r="J15" i="7"/>
  <c r="H15" i="7"/>
  <c r="F15" i="7"/>
  <c r="S14" i="7"/>
  <c r="R14" i="7"/>
  <c r="P14" i="7"/>
  <c r="J14" i="7"/>
  <c r="H14" i="7"/>
  <c r="F14" i="7"/>
  <c r="I20" i="6"/>
  <c r="I19" i="6"/>
  <c r="I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S39" i="4"/>
  <c r="S44" i="4"/>
  <c r="R39" i="4"/>
  <c r="R45" i="4" s="1"/>
  <c r="R44" i="4"/>
  <c r="Q39" i="4"/>
  <c r="Q44" i="4"/>
  <c r="Q45" i="4" s="1"/>
  <c r="P39" i="4"/>
  <c r="P45" i="4" s="1"/>
  <c r="P44" i="4"/>
  <c r="K39" i="4"/>
  <c r="K45" i="4" s="1"/>
  <c r="K44" i="4"/>
  <c r="J39" i="4"/>
  <c r="J44" i="4"/>
  <c r="I39" i="4"/>
  <c r="I44" i="4"/>
  <c r="I45" i="4" s="1"/>
  <c r="H39" i="4"/>
  <c r="H44" i="4"/>
  <c r="G39" i="4"/>
  <c r="G44" i="4"/>
  <c r="R24" i="4"/>
  <c r="R27" i="4" s="1"/>
  <c r="P24" i="4"/>
  <c r="P27" i="4" s="1"/>
  <c r="J24" i="4"/>
  <c r="J27" i="4" s="1"/>
  <c r="H24" i="4"/>
  <c r="H27" i="4" s="1"/>
  <c r="P15" i="4"/>
  <c r="P14" i="4"/>
  <c r="R16" i="4"/>
  <c r="R15" i="4"/>
  <c r="R14" i="4"/>
  <c r="J16" i="4"/>
  <c r="J15" i="4"/>
  <c r="J14" i="4"/>
  <c r="H16" i="4"/>
  <c r="H15" i="4"/>
  <c r="H14" i="4"/>
  <c r="G14" i="2"/>
  <c r="G29" i="5"/>
  <c r="G35" i="5"/>
  <c r="G41" i="5"/>
  <c r="G9" i="2"/>
  <c r="G31" i="5"/>
  <c r="G33" i="5"/>
  <c r="G37" i="5"/>
  <c r="G39" i="5"/>
  <c r="G43" i="5"/>
  <c r="G21" i="2"/>
  <c r="G45" i="5"/>
  <c r="G28" i="5"/>
  <c r="G30" i="5"/>
  <c r="G32" i="5"/>
  <c r="G34" i="5"/>
  <c r="G36" i="5"/>
  <c r="G38" i="5"/>
  <c r="G40" i="5"/>
  <c r="G42" i="5"/>
  <c r="K45" i="7" l="1"/>
  <c r="H45" i="4"/>
  <c r="S45" i="4"/>
  <c r="Q45" i="7"/>
  <c r="J45" i="4"/>
  <c r="G45" i="4"/>
  <c r="I45" i="5"/>
  <c r="G41" i="2"/>
  <c r="G29" i="2"/>
  <c r="G45" i="2"/>
  <c r="G16" i="2"/>
  <c r="G18" i="2"/>
  <c r="G37" i="8"/>
  <c r="G42" i="8" s="1"/>
  <c r="G19" i="2"/>
  <c r="G25" i="2"/>
  <c r="G24" i="2"/>
  <c r="G36" i="2"/>
  <c r="P45" i="7"/>
  <c r="G12" i="2"/>
  <c r="G39" i="2"/>
  <c r="G11" i="2"/>
  <c r="G38" i="2"/>
  <c r="I27" i="2"/>
  <c r="G22" i="2"/>
  <c r="G15" i="2"/>
  <c r="G43" i="2"/>
  <c r="F45" i="7"/>
  <c r="G23" i="2"/>
  <c r="G30" i="2"/>
  <c r="H45" i="7"/>
  <c r="G26" i="2"/>
  <c r="G32" i="2"/>
  <c r="G13" i="2"/>
  <c r="G40" i="2"/>
  <c r="I45" i="7"/>
  <c r="G20" i="2"/>
  <c r="G17" i="2"/>
  <c r="G10" i="2"/>
  <c r="G31" i="2"/>
  <c r="R45" i="7"/>
  <c r="I23" i="6"/>
  <c r="E41" i="8"/>
  <c r="E44" i="8" s="1"/>
  <c r="E37" i="8"/>
  <c r="E42" i="8" s="1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  <c r="E22" i="6"/>
  <c r="E23" i="6"/>
  <c r="F23" i="6"/>
  <c r="F24" i="6"/>
  <c r="F22" i="6" s="1"/>
  <c r="G24" i="6"/>
  <c r="H24" i="6" s="1"/>
  <c r="H22" i="6" l="1"/>
  <c r="H23" i="6"/>
  <c r="G23" i="6"/>
  <c r="G22" i="6"/>
</calcChain>
</file>

<file path=xl/sharedStrings.xml><?xml version="1.0" encoding="utf-8"?>
<sst xmlns="http://schemas.openxmlformats.org/spreadsheetml/2006/main" count="458" uniqueCount="271">
  <si>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</si>
  <si>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</si>
  <si>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</si>
  <si>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</si>
  <si>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</si>
  <si>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</si>
  <si>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</si>
  <si>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</si>
  <si>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</si>
  <si>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</si>
  <si>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</si>
  <si>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</si>
  <si>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</si>
  <si>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</si>
  <si>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</si>
  <si>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</si>
  <si>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</si>
  <si>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</si>
  <si>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</si>
  <si>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</si>
  <si>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</si>
  <si>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</si>
  <si>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</si>
  <si>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</si>
  <si>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</si>
  <si>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</si>
  <si>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</si>
  <si>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</si>
  <si>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</si>
  <si>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</si>
  <si>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</si>
  <si>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</si>
  <si>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</si>
  <si>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</si>
  <si>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</si>
  <si>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</si>
  <si>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</si>
  <si>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</si>
  <si>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</si>
  <si>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</si>
  <si>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</si>
  <si>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</si>
  <si>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</si>
  <si>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</si>
  <si>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</si>
  <si>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</si>
  <si>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</si>
  <si>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</si>
  <si>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</si>
  <si>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</si>
  <si>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</si>
  <si>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</si>
  <si>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</si>
  <si>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</si>
  <si>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</si>
  <si>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</si>
  <si>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</si>
  <si>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</si>
  <si>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</si>
  <si>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</si>
  <si>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</si>
  <si>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</si>
  <si>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</si>
  <si>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</si>
  <si>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</si>
  <si>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</si>
  <si>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</si>
  <si>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</si>
  <si>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</si>
  <si>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</si>
  <si>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</si>
  <si>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</si>
  <si>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</si>
  <si>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</si>
  <si>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</si>
  <si>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</si>
  <si>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</si>
  <si>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</si>
  <si>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</si>
  <si>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</si>
  <si>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</si>
  <si>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</si>
  <si>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</si>
  <si>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</si>
  <si>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</si>
  <si>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</si>
  <si>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</si>
  <si>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</si>
  <si>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</si>
  <si>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</si>
  <si>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</si>
  <si>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</si>
  <si>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</si>
  <si>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</si>
  <si>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</si>
  <si>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</si>
  <si>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</si>
  <si>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</si>
  <si>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</si>
  <si>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</si>
  <si>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</si>
  <si>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</si>
  <si>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</si>
  <si>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</si>
  <si>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</si>
  <si>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</si>
  <si>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</si>
  <si>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</si>
  <si>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</si>
  <si>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</si>
  <si>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</si>
  <si>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</si>
  <si>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</si>
  <si>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</si>
  <si>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</si>
  <si>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</si>
  <si>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</si>
  <si>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</si>
  <si>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</si>
  <si>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</si>
  <si>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</si>
  <si>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</si>
  <si>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</si>
  <si>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</si>
  <si>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</si>
  <si>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</si>
  <si>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</si>
  <si>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</si>
  <si>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</si>
  <si>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</si>
  <si>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</si>
  <si>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</si>
  <si>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</si>
  <si>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</si>
  <si>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</si>
  <si>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</si>
  <si>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</si>
  <si>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</si>
  <si>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</si>
  <si>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</si>
  <si>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</si>
  <si>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</si>
  <si>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</si>
  <si>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</si>
  <si>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</si>
  <si>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</si>
  <si>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</si>
  <si>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</si>
  <si>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</si>
  <si>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</si>
  <si>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</si>
  <si>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</si>
  <si>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</si>
  <si>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</si>
  <si>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</si>
  <si>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</si>
  <si>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</si>
  <si>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</si>
  <si>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</si>
  <si>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</si>
  <si>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</si>
  <si>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</si>
  <si>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</si>
  <si>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</si>
  <si>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</si>
  <si>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</si>
  <si>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</si>
  <si>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</si>
  <si>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</si>
  <si>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</si>
  <si>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</si>
  <si>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</si>
  <si>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</si>
  <si>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</si>
  <si>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</si>
  <si>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</si>
  <si>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</si>
  <si>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</si>
  <si>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</si>
  <si>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</si>
  <si>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</si>
  <si>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</si>
  <si>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</si>
  <si>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</si>
  <si>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</si>
  <si>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</si>
  <si>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</si>
  <si>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</si>
  <si>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</si>
  <si>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</si>
  <si>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</si>
  <si>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</si>
  <si>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</si>
  <si>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</si>
  <si>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</si>
  <si>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</si>
  <si>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</si>
  <si>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</si>
  <si>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</si>
  <si>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</si>
  <si>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</si>
  <si>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</si>
  <si>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</si>
  <si>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</si>
  <si>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</si>
  <si>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</si>
  <si>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</si>
  <si>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</si>
  <si>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</si>
  <si>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</si>
  <si>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</si>
  <si>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</si>
  <si>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</si>
  <si>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</si>
  <si>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</si>
  <si>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</si>
  <si>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</si>
  <si>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</si>
  <si>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</si>
  <si>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</si>
  <si>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</si>
  <si>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</si>
  <si>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</si>
  <si>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</si>
  <si>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</si>
  <si>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</si>
  <si>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</si>
  <si>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</si>
  <si>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</si>
  <si>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</si>
  <si>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</si>
  <si>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</si>
  <si>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</si>
  <si>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</si>
  <si>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</si>
  <si>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</si>
  <si>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</si>
  <si>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</si>
  <si>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</si>
  <si>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</si>
  <si>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</si>
  <si>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</si>
  <si>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</si>
  <si>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</si>
  <si>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</si>
  <si>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</si>
  <si>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</si>
  <si>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</si>
  <si>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</si>
  <si>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</si>
  <si>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</si>
  <si>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栃木県</t>
    <rPh sb="0" eb="3">
      <t>トチギケン</t>
    </rPh>
    <phoneticPr fontId="9"/>
  </si>
  <si>
    <t>電気事業</t>
    <rPh sb="0" eb="2">
      <t>デンキ</t>
    </rPh>
    <rPh sb="2" eb="4">
      <t>ジギョウ</t>
    </rPh>
    <phoneticPr fontId="9"/>
  </si>
  <si>
    <t>水道事業</t>
    <rPh sb="0" eb="2">
      <t>スイドウ</t>
    </rPh>
    <rPh sb="2" eb="4">
      <t>ジギョウ</t>
    </rPh>
    <phoneticPr fontId="9"/>
  </si>
  <si>
    <t>工業用水道事業</t>
    <rPh sb="0" eb="2">
      <t>コウギョウ</t>
    </rPh>
    <rPh sb="2" eb="3">
      <t>ヨウ</t>
    </rPh>
    <rPh sb="3" eb="5">
      <t>スイドウ</t>
    </rPh>
    <rPh sb="5" eb="7">
      <t>ジギョウ</t>
    </rPh>
    <phoneticPr fontId="9"/>
  </si>
  <si>
    <t>用地造成</t>
    <rPh sb="0" eb="2">
      <t>ヨウチ</t>
    </rPh>
    <rPh sb="2" eb="4">
      <t>ゾウセイ</t>
    </rPh>
    <phoneticPr fontId="9"/>
  </si>
  <si>
    <t>施設事業</t>
    <rPh sb="0" eb="2">
      <t>シセツ</t>
    </rPh>
    <rPh sb="2" eb="4">
      <t>ジギョウ</t>
    </rPh>
    <phoneticPr fontId="9"/>
  </si>
  <si>
    <t>病院事業</t>
    <rPh sb="0" eb="2">
      <t>ビョウイン</t>
    </rPh>
    <rPh sb="2" eb="4">
      <t>ジギョウ</t>
    </rPh>
    <phoneticPr fontId="9"/>
  </si>
  <si>
    <t>電気事業</t>
    <rPh sb="0" eb="2">
      <t>デンキ</t>
    </rPh>
    <rPh sb="2" eb="4">
      <t>ジギョウ</t>
    </rPh>
    <phoneticPr fontId="16"/>
  </si>
  <si>
    <t>水道事業</t>
    <rPh sb="0" eb="2">
      <t>スイドウ</t>
    </rPh>
    <rPh sb="2" eb="4">
      <t>ジギョウ</t>
    </rPh>
    <phoneticPr fontId="16"/>
  </si>
  <si>
    <t>工業用水道事業</t>
    <rPh sb="0" eb="3">
      <t>コウギョウヨウ</t>
    </rPh>
    <rPh sb="3" eb="5">
      <t>スイドウ</t>
    </rPh>
    <rPh sb="5" eb="7">
      <t>ジギョウ</t>
    </rPh>
    <phoneticPr fontId="16"/>
  </si>
  <si>
    <t>用地事業</t>
    <rPh sb="0" eb="2">
      <t>ヨウチ</t>
    </rPh>
    <rPh sb="2" eb="4">
      <t>ジギョウ</t>
    </rPh>
    <phoneticPr fontId="16"/>
  </si>
  <si>
    <t>施設事業</t>
    <rPh sb="0" eb="2">
      <t>シセツ</t>
    </rPh>
    <rPh sb="2" eb="4">
      <t>ジギョウ</t>
    </rPh>
    <phoneticPr fontId="16"/>
  </si>
  <si>
    <t>栃木県</t>
    <rPh sb="0" eb="3">
      <t>トチギケン</t>
    </rPh>
    <phoneticPr fontId="16"/>
  </si>
  <si>
    <t>病院事業</t>
    <rPh sb="0" eb="2">
      <t>ビョウイン</t>
    </rPh>
    <rPh sb="2" eb="4">
      <t>ジギョウ</t>
    </rPh>
    <phoneticPr fontId="16"/>
  </si>
  <si>
    <t>下水道事業</t>
    <rPh sb="0" eb="3">
      <t>ゲスイドウ</t>
    </rPh>
    <rPh sb="3" eb="5">
      <t>ジギョウ</t>
    </rPh>
    <phoneticPr fontId="16"/>
  </si>
  <si>
    <t>栃木県住宅供給公社</t>
    <rPh sb="0" eb="3">
      <t>トチギケン</t>
    </rPh>
    <rPh sb="3" eb="5">
      <t>ジュウタク</t>
    </rPh>
    <rPh sb="5" eb="7">
      <t>キョウキュウ</t>
    </rPh>
    <rPh sb="7" eb="9">
      <t>コウシャ</t>
    </rPh>
    <phoneticPr fontId="16"/>
  </si>
  <si>
    <t>栃木県道路公社</t>
    <rPh sb="0" eb="3">
      <t>トチギケン</t>
    </rPh>
    <rPh sb="3" eb="5">
      <t>ドウロ</t>
    </rPh>
    <rPh sb="5" eb="7">
      <t>コウシャ</t>
    </rPh>
    <phoneticPr fontId="16"/>
  </si>
  <si>
    <t>栃木県土地開発公社</t>
    <rPh sb="0" eb="3">
      <t>トチギケン</t>
    </rPh>
    <rPh sb="3" eb="5">
      <t>トチ</t>
    </rPh>
    <rPh sb="5" eb="7">
      <t>カイハツ</t>
    </rPh>
    <rPh sb="7" eb="9">
      <t>コウシャ</t>
    </rPh>
    <phoneticPr fontId="16"/>
  </si>
  <si>
    <t>下水道事業</t>
    <rPh sb="0" eb="3">
      <t>ゲスイドウ</t>
    </rPh>
    <rPh sb="3" eb="5">
      <t>ジギョウ</t>
    </rPh>
    <phoneticPr fontId="9"/>
  </si>
  <si>
    <t>栃木県</t>
    <rPh sb="0" eb="3">
      <t>トチギケン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</si>
</sst>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22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vertical="center"/>
    </xf>
    <xf numFmtId="0" fontId="0" fillId="0" borderId="8" xfId="0" applyNumberForma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2" fillId="0" borderId="8" xfId="1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7" fontId="2" fillId="0" borderId="8" xfId="1" applyNumberFormat="1" applyFont="1" applyBorder="1" applyAlignment="1">
      <alignment vertical="center"/>
    </xf>
    <xf numFmtId="41" fontId="10" fillId="0" borderId="8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9" xfId="0" applyNumberFormat="1" applyBorder="1" applyAlignment="1">
      <alignment horizontal="left"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Continuous"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1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82" fontId="0" fillId="0" borderId="8" xfId="0" applyNumberFormat="1" applyBorder="1" applyAlignment="1">
      <alignment vertical="center"/>
    </xf>
    <xf numFmtId="182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11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41" fontId="0" fillId="0" borderId="8" xfId="0" applyNumberFormat="1" applyFill="1" applyBorder="1" applyAlignment="1">
      <alignment horizontal="left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8" xfId="0" applyNumberFormat="1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0" fontId="0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0" fontId="0" fillId="0" borderId="8" xfId="0" applyBorder="1" applyAlignment="1">
      <alignment horizontal="center" vertical="center" textRotation="255"/>
    </xf>
    <xf numFmtId="41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0" fontId="0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80" fontId="15" fillId="0" borderId="8" xfId="1" applyNumberFormat="1" applyFont="1" applyBorder="1" applyAlignment="1">
      <alignment vertical="center" textRotation="255"/>
    </xf>
    <xf numFmtId="0" fontId="13" fillId="0" borderId="8" xfId="3" applyFont="1" applyBorder="1" applyAlignment="1">
      <alignment vertical="center"/>
    </xf>
    <xf numFmtId="0" fontId="12" fillId="0" borderId="8" xfId="2" applyNumberFormat="1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8" xfId="3" applyFont="1" applyBorder="1" applyAlignment="1">
      <alignment vertical="center" textRotation="255"/>
    </xf>
    <xf numFmtId="0" fontId="0" fillId="0" borderId="8" xfId="0" applyNumberFormat="1" applyBorder="1" applyAlignment="1">
      <alignment horizontal="center" vertical="center" textRotation="255"/>
    </xf>
    <xf numFmtId="41" fontId="17" fillId="0" borderId="8" xfId="0" applyNumberFormat="1" applyFont="1" applyBorder="1" applyAlignment="1">
      <alignment horizontal="right" vertical="center"/>
    </xf>
    <xf numFmtId="41" fontId="0" fillId="0" borderId="8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5" sqref="F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251</v>
      </c>
      <c r="F1" s="1"/>
    </row>
    <row r="3" spans="1:11" ht="14.25">
      <c r="A3" s="11" t="s">
        <v>92</v>
      </c>
    </row>
    <row r="5" spans="1:11">
      <c r="A5" s="18" t="s">
        <v>231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2"/>
      <c r="F7" s="51" t="s">
        <v>232</v>
      </c>
      <c r="G7" s="51"/>
      <c r="H7" s="51" t="s">
        <v>233</v>
      </c>
      <c r="I7" s="52" t="s">
        <v>21</v>
      </c>
    </row>
    <row r="8" spans="1:11" ht="17.100000000000001" customHeight="1">
      <c r="A8" s="19"/>
      <c r="B8" s="20"/>
      <c r="C8" s="20"/>
      <c r="D8" s="20"/>
      <c r="E8" s="63"/>
      <c r="F8" s="54" t="s">
        <v>90</v>
      </c>
      <c r="G8" s="54" t="s">
        <v>2</v>
      </c>
      <c r="H8" s="69" t="s">
        <v>249</v>
      </c>
      <c r="I8" s="55"/>
    </row>
    <row r="9" spans="1:11" ht="18" customHeight="1">
      <c r="A9" s="102" t="s">
        <v>87</v>
      </c>
      <c r="B9" s="102" t="s">
        <v>89</v>
      </c>
      <c r="C9" s="64" t="s">
        <v>3</v>
      </c>
      <c r="D9" s="56"/>
      <c r="E9" s="56"/>
      <c r="F9" s="57">
        <v>307626</v>
      </c>
      <c r="G9" s="58">
        <f>F9/$F$27*100</f>
        <v>31.843001187283338</v>
      </c>
      <c r="H9" s="57">
        <v>285441</v>
      </c>
      <c r="I9" s="58">
        <f>(F9/H9-1)*100</f>
        <v>7.7721840940859988</v>
      </c>
      <c r="K9" s="26"/>
    </row>
    <row r="10" spans="1:11" ht="18" customHeight="1">
      <c r="A10" s="102"/>
      <c r="B10" s="102"/>
      <c r="C10" s="66"/>
      <c r="D10" s="68" t="s">
        <v>22</v>
      </c>
      <c r="E10" s="56"/>
      <c r="F10" s="57">
        <v>82021</v>
      </c>
      <c r="G10" s="58">
        <f t="shared" ref="G10:G26" si="0">F10/$F$27*100</f>
        <v>8.4901627313106385</v>
      </c>
      <c r="H10" s="57">
        <v>78727</v>
      </c>
      <c r="I10" s="58">
        <f t="shared" ref="I10:I27" si="1">(F10/H10-1)*100</f>
        <v>4.1840791596275739</v>
      </c>
    </row>
    <row r="11" spans="1:11" ht="18" customHeight="1">
      <c r="A11" s="102"/>
      <c r="B11" s="102"/>
      <c r="C11" s="66"/>
      <c r="D11" s="66"/>
      <c r="E11" s="50" t="s">
        <v>23</v>
      </c>
      <c r="F11" s="57">
        <v>76010</v>
      </c>
      <c r="G11" s="58">
        <f t="shared" si="0"/>
        <v>7.8679517343963337</v>
      </c>
      <c r="H11" s="57">
        <v>73411</v>
      </c>
      <c r="I11" s="58">
        <f t="shared" si="1"/>
        <v>3.5403413657353777</v>
      </c>
    </row>
    <row r="12" spans="1:11" ht="18" customHeight="1">
      <c r="A12" s="102"/>
      <c r="B12" s="102"/>
      <c r="C12" s="66"/>
      <c r="D12" s="66"/>
      <c r="E12" s="50" t="s">
        <v>24</v>
      </c>
      <c r="F12" s="57">
        <v>6011</v>
      </c>
      <c r="G12" s="58">
        <f t="shared" si="0"/>
        <v>0.62221099691430548</v>
      </c>
      <c r="H12" s="57">
        <v>5316</v>
      </c>
      <c r="I12" s="58">
        <f t="shared" si="1"/>
        <v>13.073739653875105</v>
      </c>
    </row>
    <row r="13" spans="1:11" ht="18" customHeight="1">
      <c r="A13" s="102"/>
      <c r="B13" s="102"/>
      <c r="C13" s="66"/>
      <c r="D13" s="67"/>
      <c r="E13" s="50" t="s">
        <v>25</v>
      </c>
      <c r="F13" s="57">
        <v>0</v>
      </c>
      <c r="G13" s="58">
        <f t="shared" si="0"/>
        <v>0</v>
      </c>
      <c r="H13" s="57">
        <v>0</v>
      </c>
      <c r="I13" s="58">
        <v>0</v>
      </c>
    </row>
    <row r="14" spans="1:11" ht="18" customHeight="1">
      <c r="A14" s="102"/>
      <c r="B14" s="102"/>
      <c r="C14" s="66"/>
      <c r="D14" s="64" t="s">
        <v>26</v>
      </c>
      <c r="E14" s="56"/>
      <c r="F14" s="57">
        <v>61016</v>
      </c>
      <c r="G14" s="58">
        <f t="shared" si="0"/>
        <v>6.3158918961442794</v>
      </c>
      <c r="H14" s="57">
        <v>50064</v>
      </c>
      <c r="I14" s="58">
        <f t="shared" si="1"/>
        <v>21.875998721636304</v>
      </c>
    </row>
    <row r="15" spans="1:11" ht="18" customHeight="1">
      <c r="A15" s="102"/>
      <c r="B15" s="102"/>
      <c r="C15" s="66"/>
      <c r="D15" s="66"/>
      <c r="E15" s="50" t="s">
        <v>27</v>
      </c>
      <c r="F15" s="57">
        <v>2315</v>
      </c>
      <c r="G15" s="58">
        <f t="shared" si="0"/>
        <v>0.23963042053844905</v>
      </c>
      <c r="H15" s="57">
        <v>2105</v>
      </c>
      <c r="I15" s="58">
        <f t="shared" si="1"/>
        <v>9.97624703087887</v>
      </c>
    </row>
    <row r="16" spans="1:11" ht="18" customHeight="1">
      <c r="A16" s="102"/>
      <c r="B16" s="102"/>
      <c r="C16" s="66"/>
      <c r="D16" s="67"/>
      <c r="E16" s="50" t="s">
        <v>28</v>
      </c>
      <c r="F16" s="57">
        <v>58701</v>
      </c>
      <c r="G16" s="58">
        <f t="shared" si="0"/>
        <v>6.07626147560583</v>
      </c>
      <c r="H16" s="57">
        <v>47959</v>
      </c>
      <c r="I16" s="58">
        <f t="shared" si="1"/>
        <v>22.398298546675278</v>
      </c>
      <c r="K16" s="27"/>
    </row>
    <row r="17" spans="1:26" ht="18" customHeight="1">
      <c r="A17" s="102"/>
      <c r="B17" s="102"/>
      <c r="C17" s="66"/>
      <c r="D17" s="103" t="s">
        <v>29</v>
      </c>
      <c r="E17" s="104"/>
      <c r="F17" s="57">
        <v>95633</v>
      </c>
      <c r="G17" s="58">
        <f t="shared" si="0"/>
        <v>9.8991689016645772</v>
      </c>
      <c r="H17" s="57">
        <v>89854</v>
      </c>
      <c r="I17" s="58">
        <f t="shared" si="1"/>
        <v>6.4315445055312059</v>
      </c>
    </row>
    <row r="18" spans="1:26" ht="18" customHeight="1">
      <c r="A18" s="102"/>
      <c r="B18" s="102"/>
      <c r="C18" s="66"/>
      <c r="D18" s="103" t="s">
        <v>93</v>
      </c>
      <c r="E18" s="105"/>
      <c r="F18" s="57">
        <v>4965</v>
      </c>
      <c r="G18" s="58">
        <f t="shared" si="0"/>
        <v>0.51393738141399548</v>
      </c>
      <c r="H18" s="57">
        <v>4702</v>
      </c>
      <c r="I18" s="58">
        <f t="shared" si="1"/>
        <v>5.593364525733735</v>
      </c>
    </row>
    <row r="19" spans="1:26" ht="18" customHeight="1">
      <c r="A19" s="102"/>
      <c r="B19" s="102"/>
      <c r="C19" s="65"/>
      <c r="D19" s="103" t="s">
        <v>94</v>
      </c>
      <c r="E19" s="105"/>
      <c r="F19" s="59">
        <v>0</v>
      </c>
      <c r="G19" s="58">
        <f t="shared" si="0"/>
        <v>0</v>
      </c>
      <c r="H19" s="57">
        <v>0</v>
      </c>
      <c r="I19" s="58">
        <v>0</v>
      </c>
      <c r="Z19" s="2" t="s">
        <v>95</v>
      </c>
    </row>
    <row r="20" spans="1:26" ht="18" customHeight="1">
      <c r="A20" s="102"/>
      <c r="B20" s="102"/>
      <c r="C20" s="56" t="s">
        <v>4</v>
      </c>
      <c r="D20" s="56"/>
      <c r="E20" s="56"/>
      <c r="F20" s="57">
        <v>39397</v>
      </c>
      <c r="G20" s="58">
        <f t="shared" si="0"/>
        <v>4.0780646557033586</v>
      </c>
      <c r="H20" s="57">
        <v>25597</v>
      </c>
      <c r="I20" s="58">
        <f t="shared" si="1"/>
        <v>53.912567879048325</v>
      </c>
    </row>
    <row r="21" spans="1:26" ht="18" customHeight="1">
      <c r="A21" s="102"/>
      <c r="B21" s="102"/>
      <c r="C21" s="56" t="s">
        <v>5</v>
      </c>
      <c r="D21" s="56"/>
      <c r="E21" s="56"/>
      <c r="F21" s="57">
        <v>140600</v>
      </c>
      <c r="G21" s="58">
        <f t="shared" si="0"/>
        <v>14.553795735510121</v>
      </c>
      <c r="H21" s="57">
        <v>134600</v>
      </c>
      <c r="I21" s="58">
        <f t="shared" si="1"/>
        <v>4.457652303120363</v>
      </c>
    </row>
    <row r="22" spans="1:26" ht="18" customHeight="1">
      <c r="A22" s="102"/>
      <c r="B22" s="102"/>
      <c r="C22" s="56" t="s">
        <v>30</v>
      </c>
      <c r="D22" s="56"/>
      <c r="E22" s="56"/>
      <c r="F22" s="57">
        <v>11083</v>
      </c>
      <c r="G22" s="58">
        <f t="shared" si="0"/>
        <v>1.1472241688240306</v>
      </c>
      <c r="H22" s="57">
        <v>11316</v>
      </c>
      <c r="I22" s="58">
        <f t="shared" si="1"/>
        <v>-2.0590314598798121</v>
      </c>
    </row>
    <row r="23" spans="1:26" ht="18" customHeight="1">
      <c r="A23" s="102"/>
      <c r="B23" s="102"/>
      <c r="C23" s="56" t="s">
        <v>6</v>
      </c>
      <c r="D23" s="56"/>
      <c r="E23" s="56"/>
      <c r="F23" s="57">
        <v>149644</v>
      </c>
      <c r="G23" s="58">
        <f t="shared" si="0"/>
        <v>15.489958812551045</v>
      </c>
      <c r="H23" s="57">
        <v>120442</v>
      </c>
      <c r="I23" s="58">
        <f t="shared" si="1"/>
        <v>24.24569502333074</v>
      </c>
    </row>
    <row r="24" spans="1:26" ht="18" customHeight="1">
      <c r="A24" s="102"/>
      <c r="B24" s="102"/>
      <c r="C24" s="56" t="s">
        <v>31</v>
      </c>
      <c r="D24" s="56"/>
      <c r="E24" s="56"/>
      <c r="F24" s="57">
        <v>1518</v>
      </c>
      <c r="G24" s="58">
        <f t="shared" si="0"/>
        <v>0.1571313081543696</v>
      </c>
      <c r="H24" s="57">
        <v>1527</v>
      </c>
      <c r="I24" s="58">
        <f t="shared" si="1"/>
        <v>-0.5893909626719096</v>
      </c>
    </row>
    <row r="25" spans="1:26" ht="18" customHeight="1">
      <c r="A25" s="102"/>
      <c r="B25" s="102"/>
      <c r="C25" s="56" t="s">
        <v>7</v>
      </c>
      <c r="D25" s="56"/>
      <c r="E25" s="56"/>
      <c r="F25" s="57">
        <v>89400</v>
      </c>
      <c r="G25" s="58">
        <f t="shared" si="0"/>
        <v>9.2539782272731497</v>
      </c>
      <c r="H25" s="57">
        <v>122800</v>
      </c>
      <c r="I25" s="58">
        <f t="shared" si="1"/>
        <v>-27.198697068403909</v>
      </c>
    </row>
    <row r="26" spans="1:26" ht="18" customHeight="1">
      <c r="A26" s="102"/>
      <c r="B26" s="102"/>
      <c r="C26" s="56" t="s">
        <v>8</v>
      </c>
      <c r="D26" s="56"/>
      <c r="E26" s="56"/>
      <c r="F26" s="57">
        <v>226803</v>
      </c>
      <c r="G26" s="58">
        <f t="shared" si="0"/>
        <v>23.476845904700586</v>
      </c>
      <c r="H26" s="57">
        <v>273719</v>
      </c>
      <c r="I26" s="58">
        <f t="shared" si="1"/>
        <v>-17.140205831527954</v>
      </c>
    </row>
    <row r="27" spans="1:26" ht="18" customHeight="1">
      <c r="A27" s="102"/>
      <c r="B27" s="102"/>
      <c r="C27" s="56" t="s">
        <v>9</v>
      </c>
      <c r="D27" s="56"/>
      <c r="E27" s="56"/>
      <c r="F27" s="57">
        <f>SUM(F9,F20:F26)</f>
        <v>966071</v>
      </c>
      <c r="G27" s="58">
        <f>F27/$F$27*100</f>
        <v>100</v>
      </c>
      <c r="H27" s="97">
        <f>SUM(H9,H20:H26)</f>
        <v>975442</v>
      </c>
      <c r="I27" s="58">
        <f t="shared" si="1"/>
        <v>-0.96069269110823363</v>
      </c>
    </row>
    <row r="28" spans="1:26" ht="18" customHeight="1">
      <c r="A28" s="102"/>
      <c r="B28" s="102" t="s">
        <v>88</v>
      </c>
      <c r="C28" s="64" t="s">
        <v>10</v>
      </c>
      <c r="D28" s="56"/>
      <c r="E28" s="56"/>
      <c r="F28" s="57">
        <v>342728</v>
      </c>
      <c r="G28" s="58">
        <f>F28/$F$45*100</f>
        <v>35.476481542246894</v>
      </c>
      <c r="H28" s="57">
        <v>348854</v>
      </c>
      <c r="I28" s="58">
        <f>(F28/H28-1)*100</f>
        <v>-1.7560354761590791</v>
      </c>
    </row>
    <row r="29" spans="1:26" ht="18" customHeight="1">
      <c r="A29" s="102"/>
      <c r="B29" s="102"/>
      <c r="C29" s="66"/>
      <c r="D29" s="56" t="s">
        <v>11</v>
      </c>
      <c r="E29" s="56"/>
      <c r="F29" s="57">
        <v>222514</v>
      </c>
      <c r="G29" s="58">
        <f t="shared" ref="G29:G44" si="2">F29/$F$45*100</f>
        <v>23.032882676325031</v>
      </c>
      <c r="H29" s="57">
        <v>226041</v>
      </c>
      <c r="I29" s="58">
        <f t="shared" ref="I29:I45" si="3">(F29/H29-1)*100</f>
        <v>-1.5603363991488317</v>
      </c>
    </row>
    <row r="30" spans="1:26" ht="18" customHeight="1">
      <c r="A30" s="102"/>
      <c r="B30" s="102"/>
      <c r="C30" s="66"/>
      <c r="D30" s="56" t="s">
        <v>32</v>
      </c>
      <c r="E30" s="56"/>
      <c r="F30" s="57">
        <v>20266</v>
      </c>
      <c r="G30" s="58">
        <f t="shared" si="2"/>
        <v>2.0977754223033296</v>
      </c>
      <c r="H30" s="57">
        <v>21205</v>
      </c>
      <c r="I30" s="58">
        <f t="shared" si="3"/>
        <v>-4.4282008960150883</v>
      </c>
    </row>
    <row r="31" spans="1:26" ht="18" customHeight="1">
      <c r="A31" s="102"/>
      <c r="B31" s="102"/>
      <c r="C31" s="65"/>
      <c r="D31" s="56" t="s">
        <v>12</v>
      </c>
      <c r="E31" s="56"/>
      <c r="F31" s="57">
        <v>99948</v>
      </c>
      <c r="G31" s="58">
        <f t="shared" si="2"/>
        <v>10.345823443618533</v>
      </c>
      <c r="H31" s="57">
        <v>101608</v>
      </c>
      <c r="I31" s="58">
        <f t="shared" si="3"/>
        <v>-1.6337296275883761</v>
      </c>
    </row>
    <row r="32" spans="1:26" ht="18" customHeight="1">
      <c r="A32" s="102"/>
      <c r="B32" s="102"/>
      <c r="C32" s="64" t="s">
        <v>13</v>
      </c>
      <c r="D32" s="56"/>
      <c r="E32" s="56"/>
      <c r="F32" s="57">
        <v>491333</v>
      </c>
      <c r="G32" s="58">
        <f t="shared" si="2"/>
        <v>50.858891323722588</v>
      </c>
      <c r="H32" s="57">
        <v>494053</v>
      </c>
      <c r="I32" s="58">
        <f t="shared" si="3"/>
        <v>-0.55054822053504093</v>
      </c>
    </row>
    <row r="33" spans="1:9" ht="18" customHeight="1">
      <c r="A33" s="102"/>
      <c r="B33" s="102"/>
      <c r="C33" s="66"/>
      <c r="D33" s="56" t="s">
        <v>14</v>
      </c>
      <c r="E33" s="56"/>
      <c r="F33" s="57">
        <v>58597</v>
      </c>
      <c r="G33" s="58">
        <f t="shared" si="2"/>
        <v>6.0654962212922232</v>
      </c>
      <c r="H33" s="57">
        <v>28643</v>
      </c>
      <c r="I33" s="58">
        <f t="shared" si="3"/>
        <v>104.5770345285061</v>
      </c>
    </row>
    <row r="34" spans="1:9" ht="18" customHeight="1">
      <c r="A34" s="102"/>
      <c r="B34" s="102"/>
      <c r="C34" s="66"/>
      <c r="D34" s="56" t="s">
        <v>33</v>
      </c>
      <c r="E34" s="56"/>
      <c r="F34" s="57">
        <v>8131</v>
      </c>
      <c r="G34" s="58">
        <f t="shared" si="2"/>
        <v>0.84165656561474256</v>
      </c>
      <c r="H34" s="57">
        <v>7208</v>
      </c>
      <c r="I34" s="58">
        <f t="shared" si="3"/>
        <v>12.805216426193123</v>
      </c>
    </row>
    <row r="35" spans="1:9" ht="18" customHeight="1">
      <c r="A35" s="102"/>
      <c r="B35" s="102"/>
      <c r="C35" s="66"/>
      <c r="D35" s="56" t="s">
        <v>34</v>
      </c>
      <c r="E35" s="56"/>
      <c r="F35" s="57">
        <v>237314</v>
      </c>
      <c r="G35" s="58">
        <f t="shared" si="2"/>
        <v>24.56486117479978</v>
      </c>
      <c r="H35" s="57">
        <v>222272</v>
      </c>
      <c r="I35" s="58">
        <f t="shared" si="3"/>
        <v>6.7673841059602724</v>
      </c>
    </row>
    <row r="36" spans="1:9" ht="18" customHeight="1">
      <c r="A36" s="102"/>
      <c r="B36" s="102"/>
      <c r="C36" s="66"/>
      <c r="D36" s="56" t="s">
        <v>35</v>
      </c>
      <c r="E36" s="56"/>
      <c r="F36" s="57">
        <v>12336</v>
      </c>
      <c r="G36" s="58">
        <f t="shared" si="2"/>
        <v>1.2769247808908455</v>
      </c>
      <c r="H36" s="57">
        <v>12504</v>
      </c>
      <c r="I36" s="58">
        <f t="shared" si="3"/>
        <v>-1.3435700575815779</v>
      </c>
    </row>
    <row r="37" spans="1:9" ht="18" customHeight="1">
      <c r="A37" s="102"/>
      <c r="B37" s="102"/>
      <c r="C37" s="66"/>
      <c r="D37" s="56" t="s">
        <v>15</v>
      </c>
      <c r="E37" s="56"/>
      <c r="F37" s="57">
        <v>4045</v>
      </c>
      <c r="G37" s="58">
        <f t="shared" si="2"/>
        <v>0.41870628556286238</v>
      </c>
      <c r="H37" s="57">
        <v>3589</v>
      </c>
      <c r="I37" s="58">
        <f t="shared" si="3"/>
        <v>12.705488994148784</v>
      </c>
    </row>
    <row r="38" spans="1:9" ht="18" customHeight="1">
      <c r="A38" s="102"/>
      <c r="B38" s="102"/>
      <c r="C38" s="65"/>
      <c r="D38" s="56" t="s">
        <v>36</v>
      </c>
      <c r="E38" s="56"/>
      <c r="F38" s="57">
        <v>169909</v>
      </c>
      <c r="G38" s="58">
        <f t="shared" si="2"/>
        <v>17.587630722793666</v>
      </c>
      <c r="H38" s="57">
        <v>218836</v>
      </c>
      <c r="I38" s="58">
        <f t="shared" si="3"/>
        <v>-22.357838746824111</v>
      </c>
    </row>
    <row r="39" spans="1:9" ht="18" customHeight="1">
      <c r="A39" s="102"/>
      <c r="B39" s="102"/>
      <c r="C39" s="64" t="s">
        <v>16</v>
      </c>
      <c r="D39" s="56"/>
      <c r="E39" s="56"/>
      <c r="F39" s="57">
        <v>132010</v>
      </c>
      <c r="G39" s="58">
        <f t="shared" si="2"/>
        <v>13.664627134030521</v>
      </c>
      <c r="H39" s="57">
        <v>132535</v>
      </c>
      <c r="I39" s="58">
        <f t="shared" si="3"/>
        <v>-0.39612177915268054</v>
      </c>
    </row>
    <row r="40" spans="1:9" ht="18" customHeight="1">
      <c r="A40" s="102"/>
      <c r="B40" s="102"/>
      <c r="C40" s="66"/>
      <c r="D40" s="64" t="s">
        <v>17</v>
      </c>
      <c r="E40" s="56"/>
      <c r="F40" s="57">
        <v>129436</v>
      </c>
      <c r="G40" s="58">
        <f t="shared" si="2"/>
        <v>13.398187089768765</v>
      </c>
      <c r="H40" s="57">
        <v>128610</v>
      </c>
      <c r="I40" s="58">
        <f t="shared" si="3"/>
        <v>0.64225176891377078</v>
      </c>
    </row>
    <row r="41" spans="1:9" ht="18" customHeight="1">
      <c r="A41" s="102"/>
      <c r="B41" s="102"/>
      <c r="C41" s="66"/>
      <c r="D41" s="66"/>
      <c r="E41" s="60" t="s">
        <v>91</v>
      </c>
      <c r="F41" s="57">
        <v>74161</v>
      </c>
      <c r="G41" s="58">
        <f t="shared" si="2"/>
        <v>7.6765579341476968</v>
      </c>
      <c r="H41" s="57">
        <v>73913</v>
      </c>
      <c r="I41" s="61">
        <f t="shared" si="3"/>
        <v>0.33552960913505459</v>
      </c>
    </row>
    <row r="42" spans="1:9" ht="18" customHeight="1">
      <c r="A42" s="102"/>
      <c r="B42" s="102"/>
      <c r="C42" s="66"/>
      <c r="D42" s="65"/>
      <c r="E42" s="50" t="s">
        <v>37</v>
      </c>
      <c r="F42" s="57">
        <v>55275</v>
      </c>
      <c r="G42" s="58">
        <f t="shared" si="2"/>
        <v>5.7216291556210672</v>
      </c>
      <c r="H42" s="57">
        <v>54697</v>
      </c>
      <c r="I42" s="61">
        <f t="shared" si="3"/>
        <v>1.056730716492682</v>
      </c>
    </row>
    <row r="43" spans="1:9" ht="18" customHeight="1">
      <c r="A43" s="102"/>
      <c r="B43" s="102"/>
      <c r="C43" s="66"/>
      <c r="D43" s="56" t="s">
        <v>38</v>
      </c>
      <c r="E43" s="56"/>
      <c r="F43" s="57">
        <v>2574</v>
      </c>
      <c r="G43" s="58">
        <f t="shared" si="2"/>
        <v>0.26644004426175716</v>
      </c>
      <c r="H43" s="57">
        <v>3925</v>
      </c>
      <c r="I43" s="61">
        <f t="shared" si="3"/>
        <v>-34.420382165605091</v>
      </c>
    </row>
    <row r="44" spans="1:9" ht="18" customHeight="1">
      <c r="A44" s="102"/>
      <c r="B44" s="102"/>
      <c r="C44" s="65"/>
      <c r="D44" s="56" t="s">
        <v>39</v>
      </c>
      <c r="E44" s="56"/>
      <c r="F44" s="57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102"/>
      <c r="B45" s="102"/>
      <c r="C45" s="50" t="s">
        <v>18</v>
      </c>
      <c r="D45" s="50"/>
      <c r="E45" s="50"/>
      <c r="F45" s="57">
        <f>SUM(F28,F32,F39)</f>
        <v>966071</v>
      </c>
      <c r="G45" s="58">
        <f>F45/$F$45*100</f>
        <v>100</v>
      </c>
      <c r="H45" s="97">
        <f>SUM(H28,H32,H39)</f>
        <v>975442</v>
      </c>
      <c r="I45" s="58">
        <f t="shared" si="3"/>
        <v>-0.96069269110823363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0"/>
  <sheetViews>
    <sheetView view="pageBreakPreview" zoomScale="94" zoomScaleNormal="100" zoomScaleSheetLayoutView="94" workbookViewId="0">
      <pane xSplit="5" ySplit="7" topLeftCell="N29" activePane="bottomRight" state="frozen"/>
      <selection activeCell="L8" sqref="L8"/>
      <selection pane="topRight" activeCell="L8" sqref="L8"/>
      <selection pane="bottomLeft" activeCell="L8" sqref="L8"/>
      <selection pane="bottomRight" activeCell="R21" sqref="R21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13" width="13.625" style="2" customWidth="1"/>
    <col min="14" max="14" width="13.625" style="8" customWidth="1"/>
    <col min="15" max="15" width="13.625" style="2" customWidth="1"/>
    <col min="16" max="16" width="13.625" style="8" customWidth="1"/>
    <col min="17" max="25" width="13.625" style="2" customWidth="1"/>
    <col min="26" max="29" width="12" style="2" customWidth="1"/>
    <col min="30" max="16384" width="9" style="2"/>
  </cols>
  <sheetData>
    <row r="1" spans="1:29" ht="33.950000000000003" customHeight="1">
      <c r="A1" s="21" t="s">
        <v>0</v>
      </c>
      <c r="B1" s="12"/>
      <c r="C1" s="12"/>
      <c r="D1" s="23" t="s">
        <v>251</v>
      </c>
      <c r="E1" s="14"/>
      <c r="F1" s="14"/>
      <c r="G1" s="14"/>
    </row>
    <row r="2" spans="1:29" ht="15" customHeight="1"/>
    <row r="3" spans="1:29" ht="15" customHeight="1">
      <c r="A3" s="15" t="s">
        <v>46</v>
      </c>
      <c r="B3" s="15"/>
      <c r="C3" s="15"/>
      <c r="D3" s="15"/>
    </row>
    <row r="4" spans="1:29" ht="15" customHeight="1">
      <c r="A4" s="15"/>
      <c r="B4" s="15"/>
      <c r="C4" s="15"/>
      <c r="D4" s="15"/>
    </row>
    <row r="5" spans="1:29" ht="15.95" customHeight="1">
      <c r="A5" s="13" t="s">
        <v>235</v>
      </c>
      <c r="B5" s="13"/>
      <c r="C5" s="13"/>
      <c r="D5" s="13"/>
      <c r="K5" s="16"/>
      <c r="S5" s="16" t="s">
        <v>47</v>
      </c>
    </row>
    <row r="6" spans="1:29" ht="15.95" customHeight="1">
      <c r="A6" s="113" t="s">
        <v>48</v>
      </c>
      <c r="B6" s="114"/>
      <c r="C6" s="114"/>
      <c r="D6" s="114"/>
      <c r="E6" s="114"/>
      <c r="F6" s="108" t="s">
        <v>252</v>
      </c>
      <c r="G6" s="109"/>
      <c r="H6" s="108" t="s">
        <v>253</v>
      </c>
      <c r="I6" s="109"/>
      <c r="J6" s="108" t="s">
        <v>254</v>
      </c>
      <c r="K6" s="109"/>
      <c r="L6" s="108" t="s">
        <v>255</v>
      </c>
      <c r="M6" s="109"/>
      <c r="N6" s="108" t="s">
        <v>256</v>
      </c>
      <c r="O6" s="109"/>
      <c r="P6" s="108" t="s">
        <v>257</v>
      </c>
      <c r="Q6" s="109"/>
      <c r="R6" s="108" t="s">
        <v>269</v>
      </c>
      <c r="S6" s="109"/>
    </row>
    <row r="7" spans="1:29" ht="15.95" customHeight="1">
      <c r="A7" s="114"/>
      <c r="B7" s="114"/>
      <c r="C7" s="114"/>
      <c r="D7" s="114"/>
      <c r="E7" s="114"/>
      <c r="F7" s="54" t="s">
        <v>234</v>
      </c>
      <c r="G7" s="99" t="s">
        <v>233</v>
      </c>
      <c r="H7" s="54" t="s">
        <v>234</v>
      </c>
      <c r="I7" s="69" t="s">
        <v>233</v>
      </c>
      <c r="J7" s="54" t="s">
        <v>234</v>
      </c>
      <c r="K7" s="69" t="s">
        <v>233</v>
      </c>
      <c r="L7" s="54" t="s">
        <v>234</v>
      </c>
      <c r="M7" s="69" t="s">
        <v>233</v>
      </c>
      <c r="N7" s="54" t="s">
        <v>234</v>
      </c>
      <c r="O7" s="69" t="s">
        <v>233</v>
      </c>
      <c r="P7" s="54" t="s">
        <v>234</v>
      </c>
      <c r="Q7" s="69" t="s">
        <v>233</v>
      </c>
      <c r="R7" s="54" t="s">
        <v>234</v>
      </c>
      <c r="S7" s="69" t="s">
        <v>233</v>
      </c>
    </row>
    <row r="8" spans="1:29" ht="15.95" customHeight="1">
      <c r="A8" s="111" t="s">
        <v>82</v>
      </c>
      <c r="B8" s="64" t="s">
        <v>49</v>
      </c>
      <c r="C8" s="56"/>
      <c r="D8" s="56"/>
      <c r="E8" s="70" t="s">
        <v>40</v>
      </c>
      <c r="F8" s="97">
        <v>2333</v>
      </c>
      <c r="G8" s="97">
        <v>2266</v>
      </c>
      <c r="H8" s="97">
        <v>2043</v>
      </c>
      <c r="I8" s="97">
        <v>2048</v>
      </c>
      <c r="J8" s="97">
        <v>681</v>
      </c>
      <c r="K8" s="97">
        <v>914</v>
      </c>
      <c r="L8" s="97">
        <v>3974</v>
      </c>
      <c r="M8" s="97">
        <v>806</v>
      </c>
      <c r="N8" s="97">
        <v>404</v>
      </c>
      <c r="O8" s="97">
        <v>391</v>
      </c>
      <c r="P8" s="97"/>
      <c r="Q8" s="97">
        <v>2944</v>
      </c>
      <c r="R8" s="97">
        <v>9573</v>
      </c>
      <c r="S8" s="97">
        <v>10154</v>
      </c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 spans="1:29" ht="15.95" customHeight="1">
      <c r="A9" s="111"/>
      <c r="B9" s="66"/>
      <c r="C9" s="56" t="s">
        <v>50</v>
      </c>
      <c r="D9" s="56"/>
      <c r="E9" s="70" t="s">
        <v>41</v>
      </c>
      <c r="F9" s="97">
        <v>2333</v>
      </c>
      <c r="G9" s="97">
        <v>2266</v>
      </c>
      <c r="H9" s="97">
        <v>2043</v>
      </c>
      <c r="I9" s="97">
        <v>2048</v>
      </c>
      <c r="J9" s="97">
        <v>681</v>
      </c>
      <c r="K9" s="97">
        <v>914</v>
      </c>
      <c r="L9" s="97">
        <v>3974</v>
      </c>
      <c r="M9" s="97">
        <v>806</v>
      </c>
      <c r="N9" s="97">
        <v>404</v>
      </c>
      <c r="O9" s="97">
        <v>391</v>
      </c>
      <c r="P9" s="97"/>
      <c r="Q9" s="97">
        <v>2944</v>
      </c>
      <c r="R9" s="97">
        <v>9573</v>
      </c>
      <c r="S9" s="97">
        <v>10154</v>
      </c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1:29" ht="15.95" customHeight="1">
      <c r="A10" s="111"/>
      <c r="B10" s="65"/>
      <c r="C10" s="56" t="s">
        <v>51</v>
      </c>
      <c r="D10" s="56"/>
      <c r="E10" s="70" t="s">
        <v>42</v>
      </c>
      <c r="F10" s="97"/>
      <c r="G10" s="97"/>
      <c r="H10" s="97"/>
      <c r="I10" s="97"/>
      <c r="J10" s="71"/>
      <c r="K10" s="71"/>
      <c r="L10" s="97"/>
      <c r="M10" s="97"/>
      <c r="N10" s="97"/>
      <c r="O10" s="97"/>
      <c r="P10" s="97"/>
      <c r="Q10" s="97"/>
      <c r="R10" s="97"/>
      <c r="S10" s="97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spans="1:29" ht="15.95" customHeight="1">
      <c r="A11" s="111"/>
      <c r="B11" s="64" t="s">
        <v>52</v>
      </c>
      <c r="C11" s="56"/>
      <c r="D11" s="56"/>
      <c r="E11" s="70" t="s">
        <v>43</v>
      </c>
      <c r="F11" s="97">
        <v>2204</v>
      </c>
      <c r="G11" s="97">
        <v>2390</v>
      </c>
      <c r="H11" s="97">
        <v>1910</v>
      </c>
      <c r="I11" s="97">
        <v>1937</v>
      </c>
      <c r="J11" s="97">
        <v>624</v>
      </c>
      <c r="K11" s="97">
        <v>855</v>
      </c>
      <c r="L11" s="97">
        <v>3576</v>
      </c>
      <c r="M11" s="97">
        <v>735</v>
      </c>
      <c r="N11" s="97">
        <v>361</v>
      </c>
      <c r="O11" s="97">
        <v>337</v>
      </c>
      <c r="P11" s="97"/>
      <c r="Q11" s="97">
        <v>2936</v>
      </c>
      <c r="R11" s="97">
        <v>9571</v>
      </c>
      <c r="S11" s="97">
        <v>10151</v>
      </c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1:29" ht="15.95" customHeight="1">
      <c r="A12" s="111"/>
      <c r="B12" s="66"/>
      <c r="C12" s="56" t="s">
        <v>53</v>
      </c>
      <c r="D12" s="56"/>
      <c r="E12" s="70" t="s">
        <v>44</v>
      </c>
      <c r="F12" s="97">
        <v>2204</v>
      </c>
      <c r="G12" s="97">
        <v>2390</v>
      </c>
      <c r="H12" s="97">
        <v>1910</v>
      </c>
      <c r="I12" s="97">
        <v>1937</v>
      </c>
      <c r="J12" s="97">
        <v>624</v>
      </c>
      <c r="K12" s="97">
        <v>855</v>
      </c>
      <c r="L12" s="97">
        <v>3576</v>
      </c>
      <c r="M12" s="97">
        <v>735</v>
      </c>
      <c r="N12" s="97">
        <v>361</v>
      </c>
      <c r="O12" s="97">
        <v>337</v>
      </c>
      <c r="P12" s="97"/>
      <c r="Q12" s="97">
        <v>2936</v>
      </c>
      <c r="R12" s="97">
        <v>9571</v>
      </c>
      <c r="S12" s="97">
        <v>10151</v>
      </c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29" ht="15.95" customHeight="1">
      <c r="A13" s="111"/>
      <c r="B13" s="65"/>
      <c r="C13" s="56" t="s">
        <v>54</v>
      </c>
      <c r="D13" s="56"/>
      <c r="E13" s="70" t="s">
        <v>45</v>
      </c>
      <c r="F13" s="97"/>
      <c r="G13" s="97"/>
      <c r="H13" s="71"/>
      <c r="I13" s="71"/>
      <c r="J13" s="71"/>
      <c r="K13" s="71"/>
      <c r="L13" s="97"/>
      <c r="M13" s="97"/>
      <c r="N13" s="97"/>
      <c r="O13" s="97"/>
      <c r="P13" s="97"/>
      <c r="Q13" s="97"/>
      <c r="R13" s="97"/>
      <c r="S13" s="97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 spans="1:29" ht="15.95" customHeight="1">
      <c r="A14" s="111"/>
      <c r="B14" s="56" t="s">
        <v>55</v>
      </c>
      <c r="C14" s="56"/>
      <c r="D14" s="56"/>
      <c r="E14" s="70" t="s">
        <v>96</v>
      </c>
      <c r="F14" s="97">
        <f t="shared" ref="F14:S15" si="0">F9-F12</f>
        <v>129</v>
      </c>
      <c r="G14" s="97">
        <f t="shared" si="0"/>
        <v>-124</v>
      </c>
      <c r="H14" s="97">
        <f t="shared" si="0"/>
        <v>133</v>
      </c>
      <c r="I14" s="97">
        <f t="shared" si="0"/>
        <v>111</v>
      </c>
      <c r="J14" s="97">
        <f t="shared" si="0"/>
        <v>57</v>
      </c>
      <c r="K14" s="97">
        <f t="shared" si="0"/>
        <v>59</v>
      </c>
      <c r="L14" s="97">
        <f t="shared" si="0"/>
        <v>398</v>
      </c>
      <c r="M14" s="97">
        <f t="shared" si="0"/>
        <v>71</v>
      </c>
      <c r="N14" s="97">
        <f t="shared" ref="N14:O15" si="1">N9-N12</f>
        <v>43</v>
      </c>
      <c r="O14" s="97">
        <f t="shared" si="1"/>
        <v>54</v>
      </c>
      <c r="P14" s="97">
        <f t="shared" si="0"/>
        <v>0</v>
      </c>
      <c r="Q14" s="97">
        <f t="shared" si="0"/>
        <v>8</v>
      </c>
      <c r="R14" s="97">
        <f t="shared" si="0"/>
        <v>2</v>
      </c>
      <c r="S14" s="97">
        <f t="shared" si="0"/>
        <v>3</v>
      </c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29" ht="15.95" customHeight="1">
      <c r="A15" s="111"/>
      <c r="B15" s="56" t="s">
        <v>56</v>
      </c>
      <c r="C15" s="56"/>
      <c r="D15" s="56"/>
      <c r="E15" s="70" t="s">
        <v>97</v>
      </c>
      <c r="F15" s="97">
        <f t="shared" ref="F15:R15" si="2">F10-F13</f>
        <v>0</v>
      </c>
      <c r="G15" s="97">
        <f t="shared" si="0"/>
        <v>0</v>
      </c>
      <c r="H15" s="97">
        <f t="shared" si="2"/>
        <v>0</v>
      </c>
      <c r="I15" s="97">
        <f t="shared" si="0"/>
        <v>0</v>
      </c>
      <c r="J15" s="97">
        <f t="shared" si="2"/>
        <v>0</v>
      </c>
      <c r="K15" s="97">
        <f t="shared" si="0"/>
        <v>0</v>
      </c>
      <c r="L15" s="97">
        <f t="shared" si="2"/>
        <v>0</v>
      </c>
      <c r="M15" s="97">
        <f t="shared" si="0"/>
        <v>0</v>
      </c>
      <c r="N15" s="97">
        <f t="shared" ref="N15" si="3">N10-N13</f>
        <v>0</v>
      </c>
      <c r="O15" s="97">
        <f t="shared" si="1"/>
        <v>0</v>
      </c>
      <c r="P15" s="97">
        <f t="shared" si="2"/>
        <v>0</v>
      </c>
      <c r="Q15" s="97">
        <f t="shared" si="0"/>
        <v>0</v>
      </c>
      <c r="R15" s="97">
        <f t="shared" si="2"/>
        <v>0</v>
      </c>
      <c r="S15" s="97">
        <f t="shared" si="0"/>
        <v>0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</row>
    <row r="16" spans="1:29" ht="15.95" customHeight="1">
      <c r="A16" s="111"/>
      <c r="B16" s="56" t="s">
        <v>57</v>
      </c>
      <c r="C16" s="56"/>
      <c r="D16" s="56"/>
      <c r="E16" s="70" t="s">
        <v>98</v>
      </c>
      <c r="F16" s="97">
        <f t="shared" ref="F16:S16" si="4">F8-F11</f>
        <v>129</v>
      </c>
      <c r="G16" s="97">
        <f t="shared" si="4"/>
        <v>-124</v>
      </c>
      <c r="H16" s="97">
        <f t="shared" si="4"/>
        <v>133</v>
      </c>
      <c r="I16" s="97">
        <f t="shared" si="4"/>
        <v>111</v>
      </c>
      <c r="J16" s="97">
        <f t="shared" si="4"/>
        <v>57</v>
      </c>
      <c r="K16" s="97">
        <f t="shared" si="4"/>
        <v>59</v>
      </c>
      <c r="L16" s="97">
        <f t="shared" si="4"/>
        <v>398</v>
      </c>
      <c r="M16" s="97">
        <f t="shared" si="4"/>
        <v>71</v>
      </c>
      <c r="N16" s="97">
        <f t="shared" ref="N16:O16" si="5">N8-N11</f>
        <v>43</v>
      </c>
      <c r="O16" s="97">
        <f t="shared" si="5"/>
        <v>54</v>
      </c>
      <c r="P16" s="97">
        <f t="shared" si="4"/>
        <v>0</v>
      </c>
      <c r="Q16" s="97">
        <f t="shared" si="4"/>
        <v>8</v>
      </c>
      <c r="R16" s="97">
        <f t="shared" si="4"/>
        <v>2</v>
      </c>
      <c r="S16" s="97">
        <f t="shared" si="4"/>
        <v>3</v>
      </c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spans="1:29" ht="15.95" customHeight="1">
      <c r="A17" s="111"/>
      <c r="B17" s="56" t="s">
        <v>58</v>
      </c>
      <c r="C17" s="56"/>
      <c r="D17" s="56"/>
      <c r="E17" s="54"/>
      <c r="F17" s="97"/>
      <c r="G17" s="97"/>
      <c r="H17" s="71"/>
      <c r="I17" s="71"/>
      <c r="J17" s="97"/>
      <c r="K17" s="97"/>
      <c r="L17" s="97"/>
      <c r="M17" s="97"/>
      <c r="N17" s="71"/>
      <c r="O17" s="97"/>
      <c r="P17" s="97"/>
      <c r="Q17" s="97"/>
      <c r="R17" s="71"/>
      <c r="S17" s="71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1:29" ht="15.95" customHeight="1">
      <c r="A18" s="111"/>
      <c r="B18" s="56" t="s">
        <v>59</v>
      </c>
      <c r="C18" s="56"/>
      <c r="D18" s="56"/>
      <c r="E18" s="54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spans="1:29" ht="15.95" customHeight="1">
      <c r="A19" s="111" t="s">
        <v>83</v>
      </c>
      <c r="B19" s="64" t="s">
        <v>60</v>
      </c>
      <c r="C19" s="56"/>
      <c r="D19" s="56"/>
      <c r="E19" s="70"/>
      <c r="F19" s="97">
        <v>2002</v>
      </c>
      <c r="G19" s="97">
        <v>1944</v>
      </c>
      <c r="H19" s="97">
        <v>1</v>
      </c>
      <c r="I19" s="97">
        <v>1</v>
      </c>
      <c r="J19" s="97">
        <v>2</v>
      </c>
      <c r="K19" s="97">
        <v>22</v>
      </c>
      <c r="L19" s="97">
        <v>867</v>
      </c>
      <c r="M19" s="97">
        <v>2755</v>
      </c>
      <c r="N19" s="97">
        <v>73</v>
      </c>
      <c r="O19" s="97"/>
      <c r="P19" s="97"/>
      <c r="Q19" s="97">
        <v>356</v>
      </c>
      <c r="R19" s="97">
        <v>2753</v>
      </c>
      <c r="S19" s="97">
        <v>2482</v>
      </c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15.95" customHeight="1">
      <c r="A20" s="111"/>
      <c r="B20" s="65"/>
      <c r="C20" s="56" t="s">
        <v>61</v>
      </c>
      <c r="D20" s="56"/>
      <c r="E20" s="70"/>
      <c r="F20" s="97">
        <v>1993</v>
      </c>
      <c r="G20" s="97">
        <v>1943</v>
      </c>
      <c r="H20" s="97"/>
      <c r="I20" s="97"/>
      <c r="J20" s="97"/>
      <c r="K20" s="97"/>
      <c r="L20" s="97">
        <v>537</v>
      </c>
      <c r="M20" s="97">
        <v>2537</v>
      </c>
      <c r="N20" s="97"/>
      <c r="O20" s="97"/>
      <c r="P20" s="97"/>
      <c r="Q20" s="97">
        <v>329</v>
      </c>
      <c r="R20" s="97">
        <v>498</v>
      </c>
      <c r="S20" s="97">
        <v>439</v>
      </c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15.95" customHeight="1">
      <c r="A21" s="111"/>
      <c r="B21" s="56" t="s">
        <v>62</v>
      </c>
      <c r="C21" s="56"/>
      <c r="D21" s="56"/>
      <c r="E21" s="70" t="s">
        <v>99</v>
      </c>
      <c r="F21" s="97">
        <v>2002</v>
      </c>
      <c r="G21" s="97">
        <v>1944</v>
      </c>
      <c r="H21" s="97">
        <v>1</v>
      </c>
      <c r="I21" s="97">
        <v>1</v>
      </c>
      <c r="J21" s="97">
        <v>2</v>
      </c>
      <c r="K21" s="97">
        <v>22</v>
      </c>
      <c r="L21" s="97">
        <v>867</v>
      </c>
      <c r="M21" s="97">
        <v>2755</v>
      </c>
      <c r="N21" s="97">
        <v>73</v>
      </c>
      <c r="O21" s="97"/>
      <c r="P21" s="97"/>
      <c r="Q21" s="97">
        <v>356</v>
      </c>
      <c r="R21" s="97">
        <v>2753</v>
      </c>
      <c r="S21" s="97">
        <v>2482</v>
      </c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15.95" customHeight="1">
      <c r="A22" s="111"/>
      <c r="B22" s="64" t="s">
        <v>63</v>
      </c>
      <c r="C22" s="56"/>
      <c r="D22" s="56"/>
      <c r="E22" s="70" t="s">
        <v>100</v>
      </c>
      <c r="F22" s="97">
        <v>2726</v>
      </c>
      <c r="G22" s="97">
        <v>2656</v>
      </c>
      <c r="H22" s="97">
        <v>551</v>
      </c>
      <c r="I22" s="97">
        <v>594</v>
      </c>
      <c r="J22" s="97">
        <v>233</v>
      </c>
      <c r="K22" s="97">
        <v>424</v>
      </c>
      <c r="L22" s="97">
        <v>4672</v>
      </c>
      <c r="M22" s="97">
        <v>3494</v>
      </c>
      <c r="N22" s="97">
        <v>150</v>
      </c>
      <c r="O22" s="97">
        <v>584</v>
      </c>
      <c r="P22" s="97"/>
      <c r="Q22" s="97">
        <v>385</v>
      </c>
      <c r="R22" s="97">
        <v>3682</v>
      </c>
      <c r="S22" s="97">
        <v>3417</v>
      </c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15.95" customHeight="1">
      <c r="A23" s="111"/>
      <c r="B23" s="65" t="s">
        <v>64</v>
      </c>
      <c r="C23" s="56" t="s">
        <v>65</v>
      </c>
      <c r="D23" s="56"/>
      <c r="E23" s="70"/>
      <c r="F23" s="97">
        <v>110</v>
      </c>
      <c r="G23" s="97">
        <v>175</v>
      </c>
      <c r="H23" s="97">
        <v>106</v>
      </c>
      <c r="I23" s="97">
        <v>118</v>
      </c>
      <c r="J23" s="97">
        <v>2</v>
      </c>
      <c r="K23" s="97">
        <v>7</v>
      </c>
      <c r="L23" s="97">
        <v>3881</v>
      </c>
      <c r="M23" s="97">
        <v>1672</v>
      </c>
      <c r="N23" s="97">
        <v>20</v>
      </c>
      <c r="O23" s="97">
        <v>220</v>
      </c>
      <c r="P23" s="97"/>
      <c r="Q23" s="97">
        <v>69</v>
      </c>
      <c r="R23" s="97">
        <v>909</v>
      </c>
      <c r="S23" s="97">
        <v>918</v>
      </c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15.95" customHeight="1">
      <c r="A24" s="111"/>
      <c r="B24" s="56" t="s">
        <v>101</v>
      </c>
      <c r="C24" s="56"/>
      <c r="D24" s="56"/>
      <c r="E24" s="70" t="s">
        <v>102</v>
      </c>
      <c r="F24" s="97">
        <f t="shared" ref="F24:S24" si="6">F21-F22</f>
        <v>-724</v>
      </c>
      <c r="G24" s="97">
        <f t="shared" si="6"/>
        <v>-712</v>
      </c>
      <c r="H24" s="97">
        <f t="shared" si="6"/>
        <v>-550</v>
      </c>
      <c r="I24" s="97">
        <f t="shared" si="6"/>
        <v>-593</v>
      </c>
      <c r="J24" s="97">
        <f t="shared" si="6"/>
        <v>-231</v>
      </c>
      <c r="K24" s="97">
        <f t="shared" si="6"/>
        <v>-402</v>
      </c>
      <c r="L24" s="97">
        <f t="shared" si="6"/>
        <v>-3805</v>
      </c>
      <c r="M24" s="97">
        <f t="shared" si="6"/>
        <v>-739</v>
      </c>
      <c r="N24" s="97">
        <f t="shared" ref="N24:O24" si="7">N21-N22</f>
        <v>-77</v>
      </c>
      <c r="O24" s="97">
        <f t="shared" si="7"/>
        <v>-584</v>
      </c>
      <c r="P24" s="97">
        <f t="shared" si="6"/>
        <v>0</v>
      </c>
      <c r="Q24" s="97">
        <f t="shared" si="6"/>
        <v>-29</v>
      </c>
      <c r="R24" s="97">
        <f t="shared" si="6"/>
        <v>-929</v>
      </c>
      <c r="S24" s="97">
        <f t="shared" si="6"/>
        <v>-935</v>
      </c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15.95" customHeight="1">
      <c r="A25" s="111"/>
      <c r="B25" s="64" t="s">
        <v>66</v>
      </c>
      <c r="C25" s="64"/>
      <c r="D25" s="64"/>
      <c r="E25" s="116" t="s">
        <v>103</v>
      </c>
      <c r="F25" s="106">
        <v>724</v>
      </c>
      <c r="G25" s="106">
        <v>712</v>
      </c>
      <c r="H25" s="106">
        <v>550</v>
      </c>
      <c r="I25" s="106">
        <v>593</v>
      </c>
      <c r="J25" s="106">
        <v>231</v>
      </c>
      <c r="K25" s="106">
        <v>402</v>
      </c>
      <c r="L25" s="106">
        <v>3805</v>
      </c>
      <c r="M25" s="106">
        <v>739</v>
      </c>
      <c r="N25" s="106">
        <v>77</v>
      </c>
      <c r="O25" s="106">
        <v>584</v>
      </c>
      <c r="P25" s="106"/>
      <c r="Q25" s="106">
        <v>29</v>
      </c>
      <c r="R25" s="106">
        <v>929</v>
      </c>
      <c r="S25" s="106">
        <v>935</v>
      </c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ht="15.95" customHeight="1">
      <c r="A26" s="111"/>
      <c r="B26" s="84" t="s">
        <v>67</v>
      </c>
      <c r="C26" s="84"/>
      <c r="D26" s="84"/>
      <c r="E26" s="117"/>
      <c r="F26" s="106"/>
      <c r="G26" s="107"/>
      <c r="H26" s="107"/>
      <c r="I26" s="106"/>
      <c r="J26" s="107"/>
      <c r="K26" s="107"/>
      <c r="L26" s="106"/>
      <c r="M26" s="107"/>
      <c r="N26" s="107"/>
      <c r="O26" s="107"/>
      <c r="P26" s="107"/>
      <c r="Q26" s="107"/>
      <c r="R26" s="107"/>
      <c r="S26" s="107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 ht="15.95" customHeight="1">
      <c r="A27" s="111"/>
      <c r="B27" s="56" t="s">
        <v>104</v>
      </c>
      <c r="C27" s="56"/>
      <c r="D27" s="56"/>
      <c r="E27" s="70" t="s">
        <v>105</v>
      </c>
      <c r="F27" s="97">
        <f>F24+F25</f>
        <v>0</v>
      </c>
      <c r="G27" s="97">
        <f t="shared" ref="G27" si="8">G24+G25</f>
        <v>0</v>
      </c>
      <c r="H27" s="97">
        <f t="shared" ref="H27:S27" si="9">H24+H25</f>
        <v>0</v>
      </c>
      <c r="I27" s="97">
        <f t="shared" si="9"/>
        <v>0</v>
      </c>
      <c r="J27" s="97">
        <f t="shared" si="9"/>
        <v>0</v>
      </c>
      <c r="K27" s="97">
        <f t="shared" si="9"/>
        <v>0</v>
      </c>
      <c r="L27" s="97">
        <f t="shared" si="9"/>
        <v>0</v>
      </c>
      <c r="M27" s="97">
        <f t="shared" si="9"/>
        <v>0</v>
      </c>
      <c r="N27" s="97">
        <f t="shared" ref="N27:O27" si="10">N24+N25</f>
        <v>0</v>
      </c>
      <c r="O27" s="97">
        <f t="shared" si="10"/>
        <v>0</v>
      </c>
      <c r="P27" s="97">
        <f t="shared" si="9"/>
        <v>0</v>
      </c>
      <c r="Q27" s="97">
        <f t="shared" si="9"/>
        <v>0</v>
      </c>
      <c r="R27" s="97">
        <f t="shared" si="9"/>
        <v>0</v>
      </c>
      <c r="S27" s="97">
        <f t="shared" si="9"/>
        <v>0</v>
      </c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9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9"/>
      <c r="Q29" s="28"/>
      <c r="R29" s="28"/>
      <c r="S29" s="30" t="s">
        <v>106</v>
      </c>
      <c r="T29" s="28"/>
      <c r="U29" s="28"/>
      <c r="V29" s="28"/>
      <c r="W29" s="28"/>
      <c r="X29" s="28"/>
      <c r="Y29" s="28"/>
      <c r="Z29" s="28"/>
      <c r="AA29" s="28"/>
      <c r="AB29" s="28"/>
      <c r="AC29" s="30"/>
    </row>
    <row r="30" spans="1:29" ht="15.95" customHeight="1">
      <c r="A30" s="115" t="s">
        <v>68</v>
      </c>
      <c r="B30" s="115"/>
      <c r="C30" s="115"/>
      <c r="D30" s="115"/>
      <c r="E30" s="115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31"/>
      <c r="U30" s="29"/>
      <c r="V30" s="31"/>
      <c r="W30" s="29"/>
      <c r="X30" s="31"/>
      <c r="Y30" s="29"/>
      <c r="Z30" s="31"/>
      <c r="AA30" s="29"/>
      <c r="AB30" s="31"/>
      <c r="AC30" s="29"/>
    </row>
    <row r="31" spans="1:29" ht="15.95" customHeight="1">
      <c r="A31" s="115"/>
      <c r="B31" s="115"/>
      <c r="C31" s="115"/>
      <c r="D31" s="115"/>
      <c r="E31" s="115"/>
      <c r="F31" s="54" t="s">
        <v>234</v>
      </c>
      <c r="G31" s="69" t="s">
        <v>233</v>
      </c>
      <c r="H31" s="54" t="s">
        <v>234</v>
      </c>
      <c r="I31" s="69" t="s">
        <v>233</v>
      </c>
      <c r="J31" s="54" t="s">
        <v>234</v>
      </c>
      <c r="K31" s="69" t="s">
        <v>233</v>
      </c>
      <c r="L31" s="54" t="s">
        <v>234</v>
      </c>
      <c r="M31" s="69" t="s">
        <v>233</v>
      </c>
      <c r="N31" s="54" t="s">
        <v>234</v>
      </c>
      <c r="O31" s="69" t="s">
        <v>233</v>
      </c>
      <c r="P31" s="54" t="s">
        <v>234</v>
      </c>
      <c r="Q31" s="69" t="s">
        <v>233</v>
      </c>
      <c r="R31" s="54" t="s">
        <v>234</v>
      </c>
      <c r="S31" s="69" t="s">
        <v>233</v>
      </c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 spans="1:29" ht="15.95" customHeight="1">
      <c r="A32" s="111" t="s">
        <v>84</v>
      </c>
      <c r="B32" s="64" t="s">
        <v>49</v>
      </c>
      <c r="C32" s="56"/>
      <c r="D32" s="56"/>
      <c r="E32" s="70" t="s">
        <v>40</v>
      </c>
      <c r="F32" s="57"/>
      <c r="G32" s="57"/>
      <c r="H32" s="57"/>
      <c r="I32" s="57"/>
      <c r="J32" s="57"/>
      <c r="K32" s="57"/>
      <c r="L32" s="95"/>
      <c r="M32" s="95"/>
      <c r="N32" s="95"/>
      <c r="O32" s="95"/>
      <c r="P32" s="57"/>
      <c r="Q32" s="57"/>
      <c r="R32" s="57"/>
      <c r="S32" s="57"/>
      <c r="T32" s="33"/>
      <c r="U32" s="33"/>
      <c r="V32" s="33"/>
      <c r="W32" s="33"/>
      <c r="X32" s="34"/>
      <c r="Y32" s="34"/>
      <c r="Z32" s="33"/>
      <c r="AA32" s="33"/>
      <c r="AB32" s="34"/>
      <c r="AC32" s="34"/>
    </row>
    <row r="33" spans="1:29" ht="15.95" customHeight="1">
      <c r="A33" s="118"/>
      <c r="B33" s="66"/>
      <c r="C33" s="64" t="s">
        <v>69</v>
      </c>
      <c r="D33" s="56"/>
      <c r="E33" s="70"/>
      <c r="F33" s="57"/>
      <c r="G33" s="57"/>
      <c r="H33" s="57"/>
      <c r="I33" s="57"/>
      <c r="J33" s="57"/>
      <c r="K33" s="57"/>
      <c r="L33" s="95"/>
      <c r="M33" s="95"/>
      <c r="N33" s="95"/>
      <c r="O33" s="95"/>
      <c r="P33" s="57"/>
      <c r="Q33" s="57"/>
      <c r="R33" s="57"/>
      <c r="S33" s="57"/>
      <c r="T33" s="33"/>
      <c r="U33" s="33"/>
      <c r="V33" s="33"/>
      <c r="W33" s="33"/>
      <c r="X33" s="34"/>
      <c r="Y33" s="34"/>
      <c r="Z33" s="33"/>
      <c r="AA33" s="33"/>
      <c r="AB33" s="34"/>
      <c r="AC33" s="34"/>
    </row>
    <row r="34" spans="1:29" ht="15.95" customHeight="1">
      <c r="A34" s="118"/>
      <c r="B34" s="66"/>
      <c r="C34" s="65"/>
      <c r="D34" s="56" t="s">
        <v>70</v>
      </c>
      <c r="E34" s="70"/>
      <c r="F34" s="57"/>
      <c r="G34" s="57"/>
      <c r="H34" s="57"/>
      <c r="I34" s="57"/>
      <c r="J34" s="57"/>
      <c r="K34" s="57"/>
      <c r="L34" s="95"/>
      <c r="M34" s="95"/>
      <c r="N34" s="95"/>
      <c r="O34" s="95"/>
      <c r="P34" s="57"/>
      <c r="Q34" s="57"/>
      <c r="R34" s="57"/>
      <c r="S34" s="57"/>
      <c r="T34" s="33"/>
      <c r="U34" s="33"/>
      <c r="V34" s="33"/>
      <c r="W34" s="33"/>
      <c r="X34" s="34"/>
      <c r="Y34" s="34"/>
      <c r="Z34" s="33"/>
      <c r="AA34" s="33"/>
      <c r="AB34" s="34"/>
      <c r="AC34" s="34"/>
    </row>
    <row r="35" spans="1:29" ht="15.95" customHeight="1">
      <c r="A35" s="118"/>
      <c r="B35" s="65"/>
      <c r="C35" s="56" t="s">
        <v>71</v>
      </c>
      <c r="D35" s="56"/>
      <c r="E35" s="70"/>
      <c r="F35" s="57"/>
      <c r="G35" s="57"/>
      <c r="H35" s="57"/>
      <c r="I35" s="57"/>
      <c r="J35" s="72"/>
      <c r="K35" s="72"/>
      <c r="L35" s="95"/>
      <c r="M35" s="95"/>
      <c r="N35" s="95"/>
      <c r="O35" s="95"/>
      <c r="P35" s="57"/>
      <c r="Q35" s="57"/>
      <c r="R35" s="57"/>
      <c r="S35" s="57"/>
      <c r="T35" s="33"/>
      <c r="U35" s="33"/>
      <c r="V35" s="33"/>
      <c r="W35" s="33"/>
      <c r="X35" s="34"/>
      <c r="Y35" s="34"/>
      <c r="Z35" s="33"/>
      <c r="AA35" s="33"/>
      <c r="AB35" s="34"/>
      <c r="AC35" s="34"/>
    </row>
    <row r="36" spans="1:29" ht="15.95" customHeight="1">
      <c r="A36" s="118"/>
      <c r="B36" s="64" t="s">
        <v>52</v>
      </c>
      <c r="C36" s="56"/>
      <c r="D36" s="56"/>
      <c r="E36" s="70" t="s">
        <v>41</v>
      </c>
      <c r="F36" s="57"/>
      <c r="G36" s="57"/>
      <c r="H36" s="57"/>
      <c r="I36" s="57"/>
      <c r="J36" s="57"/>
      <c r="K36" s="57"/>
      <c r="L36" s="95"/>
      <c r="M36" s="95"/>
      <c r="N36" s="95"/>
      <c r="O36" s="95"/>
      <c r="P36" s="57"/>
      <c r="Q36" s="57"/>
      <c r="R36" s="57"/>
      <c r="S36" s="57"/>
      <c r="T36" s="33"/>
      <c r="U36" s="33"/>
      <c r="V36" s="33"/>
      <c r="W36" s="33"/>
      <c r="X36" s="33"/>
      <c r="Y36" s="33"/>
      <c r="Z36" s="33"/>
      <c r="AA36" s="33"/>
      <c r="AB36" s="34"/>
      <c r="AC36" s="34"/>
    </row>
    <row r="37" spans="1:29" ht="15.95" customHeight="1">
      <c r="A37" s="118"/>
      <c r="B37" s="66"/>
      <c r="C37" s="56" t="s">
        <v>72</v>
      </c>
      <c r="D37" s="56"/>
      <c r="E37" s="70"/>
      <c r="F37" s="57"/>
      <c r="G37" s="57"/>
      <c r="H37" s="57"/>
      <c r="I37" s="57"/>
      <c r="J37" s="57"/>
      <c r="K37" s="57"/>
      <c r="L37" s="95"/>
      <c r="M37" s="95"/>
      <c r="N37" s="95"/>
      <c r="O37" s="95"/>
      <c r="P37" s="57"/>
      <c r="Q37" s="57"/>
      <c r="R37" s="57"/>
      <c r="S37" s="57"/>
      <c r="T37" s="33"/>
      <c r="U37" s="33"/>
      <c r="V37" s="33"/>
      <c r="W37" s="33"/>
      <c r="X37" s="33"/>
      <c r="Y37" s="33"/>
      <c r="Z37" s="33"/>
      <c r="AA37" s="33"/>
      <c r="AB37" s="34"/>
      <c r="AC37" s="34"/>
    </row>
    <row r="38" spans="1:29" ht="15.95" customHeight="1">
      <c r="A38" s="118"/>
      <c r="B38" s="65"/>
      <c r="C38" s="56" t="s">
        <v>73</v>
      </c>
      <c r="D38" s="56"/>
      <c r="E38" s="70"/>
      <c r="F38" s="57"/>
      <c r="G38" s="57"/>
      <c r="H38" s="57"/>
      <c r="I38" s="57"/>
      <c r="J38" s="57"/>
      <c r="K38" s="72"/>
      <c r="L38" s="95"/>
      <c r="M38" s="95"/>
      <c r="N38" s="95"/>
      <c r="O38" s="95"/>
      <c r="P38" s="57"/>
      <c r="Q38" s="57"/>
      <c r="R38" s="57"/>
      <c r="S38" s="57"/>
      <c r="T38" s="33"/>
      <c r="U38" s="33"/>
      <c r="V38" s="34"/>
      <c r="W38" s="34"/>
      <c r="X38" s="33"/>
      <c r="Y38" s="33"/>
      <c r="Z38" s="33"/>
      <c r="AA38" s="33"/>
      <c r="AB38" s="34"/>
      <c r="AC38" s="34"/>
    </row>
    <row r="39" spans="1:29" ht="15.95" customHeight="1">
      <c r="A39" s="118"/>
      <c r="B39" s="50" t="s">
        <v>74</v>
      </c>
      <c r="C39" s="50"/>
      <c r="D39" s="50"/>
      <c r="E39" s="70" t="s">
        <v>107</v>
      </c>
      <c r="F39" s="57">
        <f>F32-F36</f>
        <v>0</v>
      </c>
      <c r="G39" s="57">
        <f t="shared" ref="G39:S39" si="11">G32-G36</f>
        <v>0</v>
      </c>
      <c r="H39" s="57">
        <f t="shared" si="11"/>
        <v>0</v>
      </c>
      <c r="I39" s="57">
        <f t="shared" si="11"/>
        <v>0</v>
      </c>
      <c r="J39" s="57">
        <f t="shared" si="11"/>
        <v>0</v>
      </c>
      <c r="K39" s="57">
        <f t="shared" si="11"/>
        <v>0</v>
      </c>
      <c r="L39" s="95">
        <f t="shared" si="11"/>
        <v>0</v>
      </c>
      <c r="M39" s="95">
        <f t="shared" si="11"/>
        <v>0</v>
      </c>
      <c r="N39" s="95">
        <f t="shared" ref="N39:O39" si="12">N32-N36</f>
        <v>0</v>
      </c>
      <c r="O39" s="95">
        <f t="shared" si="12"/>
        <v>0</v>
      </c>
      <c r="P39" s="57">
        <f t="shared" si="11"/>
        <v>0</v>
      </c>
      <c r="Q39" s="57">
        <f t="shared" si="11"/>
        <v>0</v>
      </c>
      <c r="R39" s="57">
        <f t="shared" si="11"/>
        <v>0</v>
      </c>
      <c r="S39" s="57">
        <f t="shared" si="11"/>
        <v>0</v>
      </c>
      <c r="T39" s="33"/>
      <c r="U39" s="33"/>
      <c r="V39" s="33"/>
      <c r="W39" s="33"/>
      <c r="X39" s="33"/>
      <c r="Y39" s="33"/>
      <c r="Z39" s="33"/>
      <c r="AA39" s="33"/>
      <c r="AB39" s="34"/>
      <c r="AC39" s="34"/>
    </row>
    <row r="40" spans="1:29" ht="15.95" customHeight="1">
      <c r="A40" s="111" t="s">
        <v>85</v>
      </c>
      <c r="B40" s="64" t="s">
        <v>75</v>
      </c>
      <c r="C40" s="56"/>
      <c r="D40" s="56"/>
      <c r="E40" s="70" t="s">
        <v>43</v>
      </c>
      <c r="F40" s="57"/>
      <c r="G40" s="57"/>
      <c r="H40" s="57"/>
      <c r="I40" s="57"/>
      <c r="J40" s="57"/>
      <c r="K40" s="57"/>
      <c r="L40" s="95"/>
      <c r="M40" s="95"/>
      <c r="N40" s="95"/>
      <c r="O40" s="95"/>
      <c r="P40" s="57"/>
      <c r="Q40" s="57"/>
      <c r="R40" s="57"/>
      <c r="S40" s="57"/>
      <c r="T40" s="33"/>
      <c r="U40" s="33"/>
      <c r="V40" s="33"/>
      <c r="W40" s="33"/>
      <c r="X40" s="34"/>
      <c r="Y40" s="34"/>
      <c r="Z40" s="34"/>
      <c r="AA40" s="34"/>
      <c r="AB40" s="33"/>
      <c r="AC40" s="33"/>
    </row>
    <row r="41" spans="1:29" ht="15.95" customHeight="1">
      <c r="A41" s="112"/>
      <c r="B41" s="65"/>
      <c r="C41" s="56" t="s">
        <v>76</v>
      </c>
      <c r="D41" s="56"/>
      <c r="E41" s="70"/>
      <c r="F41" s="72"/>
      <c r="G41" s="72"/>
      <c r="H41" s="72"/>
      <c r="I41" s="72"/>
      <c r="J41" s="57"/>
      <c r="K41" s="57"/>
      <c r="L41" s="95"/>
      <c r="M41" s="95"/>
      <c r="N41" s="95"/>
      <c r="O41" s="95"/>
      <c r="P41" s="57"/>
      <c r="Q41" s="57"/>
      <c r="R41" s="57"/>
      <c r="S41" s="57"/>
      <c r="T41" s="34"/>
      <c r="U41" s="34"/>
      <c r="V41" s="34"/>
      <c r="W41" s="34"/>
      <c r="X41" s="34"/>
      <c r="Y41" s="34"/>
      <c r="Z41" s="34"/>
      <c r="AA41" s="34"/>
      <c r="AB41" s="33"/>
      <c r="AC41" s="33"/>
    </row>
    <row r="42" spans="1:29" ht="15.95" customHeight="1">
      <c r="A42" s="112"/>
      <c r="B42" s="64" t="s">
        <v>63</v>
      </c>
      <c r="C42" s="56"/>
      <c r="D42" s="56"/>
      <c r="E42" s="70" t="s">
        <v>44</v>
      </c>
      <c r="F42" s="57"/>
      <c r="G42" s="57"/>
      <c r="H42" s="57"/>
      <c r="I42" s="57"/>
      <c r="J42" s="57"/>
      <c r="K42" s="57"/>
      <c r="L42" s="95"/>
      <c r="M42" s="95"/>
      <c r="N42" s="95"/>
      <c r="O42" s="95"/>
      <c r="P42" s="57"/>
      <c r="Q42" s="57"/>
      <c r="R42" s="57"/>
      <c r="S42" s="57"/>
      <c r="T42" s="33"/>
      <c r="U42" s="33"/>
      <c r="V42" s="33"/>
      <c r="W42" s="33"/>
      <c r="X42" s="34"/>
      <c r="Y42" s="34"/>
      <c r="Z42" s="33"/>
      <c r="AA42" s="33"/>
      <c r="AB42" s="33"/>
      <c r="AC42" s="33"/>
    </row>
    <row r="43" spans="1:29" ht="15.95" customHeight="1">
      <c r="A43" s="112"/>
      <c r="B43" s="65"/>
      <c r="C43" s="56" t="s">
        <v>77</v>
      </c>
      <c r="D43" s="56"/>
      <c r="E43" s="70"/>
      <c r="F43" s="57"/>
      <c r="G43" s="57"/>
      <c r="H43" s="57"/>
      <c r="I43" s="57"/>
      <c r="J43" s="72"/>
      <c r="K43" s="72"/>
      <c r="L43" s="95"/>
      <c r="M43" s="95"/>
      <c r="N43" s="95"/>
      <c r="O43" s="95"/>
      <c r="P43" s="57"/>
      <c r="Q43" s="57"/>
      <c r="R43" s="57"/>
      <c r="S43" s="57"/>
      <c r="T43" s="33"/>
      <c r="U43" s="33"/>
      <c r="V43" s="34"/>
      <c r="W43" s="33"/>
      <c r="X43" s="34"/>
      <c r="Y43" s="34"/>
      <c r="Z43" s="33"/>
      <c r="AA43" s="33"/>
      <c r="AB43" s="34"/>
      <c r="AC43" s="34"/>
    </row>
    <row r="44" spans="1:29" ht="15.95" customHeight="1">
      <c r="A44" s="112"/>
      <c r="B44" s="56" t="s">
        <v>74</v>
      </c>
      <c r="C44" s="56"/>
      <c r="D44" s="56"/>
      <c r="E44" s="70" t="s">
        <v>108</v>
      </c>
      <c r="F44" s="72">
        <f>F40-F42</f>
        <v>0</v>
      </c>
      <c r="G44" s="72">
        <f t="shared" ref="G44:S44" si="13">G40-G42</f>
        <v>0</v>
      </c>
      <c r="H44" s="72">
        <f t="shared" si="13"/>
        <v>0</v>
      </c>
      <c r="I44" s="72">
        <f t="shared" si="13"/>
        <v>0</v>
      </c>
      <c r="J44" s="72">
        <f t="shared" si="13"/>
        <v>0</v>
      </c>
      <c r="K44" s="72">
        <f t="shared" si="13"/>
        <v>0</v>
      </c>
      <c r="L44" s="72">
        <f t="shared" si="13"/>
        <v>0</v>
      </c>
      <c r="M44" s="72">
        <f t="shared" si="13"/>
        <v>0</v>
      </c>
      <c r="N44" s="72">
        <f t="shared" ref="N44:O44" si="14">N40-N42</f>
        <v>0</v>
      </c>
      <c r="O44" s="72">
        <f t="shared" si="14"/>
        <v>0</v>
      </c>
      <c r="P44" s="72">
        <f t="shared" si="13"/>
        <v>0</v>
      </c>
      <c r="Q44" s="72">
        <f t="shared" si="13"/>
        <v>0</v>
      </c>
      <c r="R44" s="72">
        <f t="shared" si="13"/>
        <v>0</v>
      </c>
      <c r="S44" s="72">
        <f t="shared" si="13"/>
        <v>0</v>
      </c>
      <c r="T44" s="34"/>
      <c r="U44" s="34"/>
      <c r="V44" s="33"/>
      <c r="W44" s="33"/>
      <c r="X44" s="34"/>
      <c r="Y44" s="34"/>
      <c r="Z44" s="33"/>
      <c r="AA44" s="33"/>
      <c r="AB44" s="33"/>
      <c r="AC44" s="33"/>
    </row>
    <row r="45" spans="1:29" ht="15.95" customHeight="1">
      <c r="A45" s="111" t="s">
        <v>86</v>
      </c>
      <c r="B45" s="50" t="s">
        <v>78</v>
      </c>
      <c r="C45" s="50"/>
      <c r="D45" s="50"/>
      <c r="E45" s="70" t="s">
        <v>109</v>
      </c>
      <c r="F45" s="57">
        <f>F39+F44</f>
        <v>0</v>
      </c>
      <c r="G45" s="57">
        <f t="shared" ref="G45:S45" si="15">G39+G44</f>
        <v>0</v>
      </c>
      <c r="H45" s="57">
        <f t="shared" si="15"/>
        <v>0</v>
      </c>
      <c r="I45" s="57">
        <f t="shared" si="15"/>
        <v>0</v>
      </c>
      <c r="J45" s="57">
        <f t="shared" si="15"/>
        <v>0</v>
      </c>
      <c r="K45" s="57">
        <f t="shared" si="15"/>
        <v>0</v>
      </c>
      <c r="L45" s="95">
        <f t="shared" si="15"/>
        <v>0</v>
      </c>
      <c r="M45" s="95">
        <f t="shared" si="15"/>
        <v>0</v>
      </c>
      <c r="N45" s="95">
        <f t="shared" ref="N45:O45" si="16">N39+N44</f>
        <v>0</v>
      </c>
      <c r="O45" s="95">
        <f t="shared" si="16"/>
        <v>0</v>
      </c>
      <c r="P45" s="57">
        <f t="shared" si="15"/>
        <v>0</v>
      </c>
      <c r="Q45" s="57">
        <f t="shared" si="15"/>
        <v>0</v>
      </c>
      <c r="R45" s="57">
        <f t="shared" si="15"/>
        <v>0</v>
      </c>
      <c r="S45" s="57">
        <f t="shared" si="15"/>
        <v>0</v>
      </c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ht="15.95" customHeight="1">
      <c r="A46" s="112"/>
      <c r="B46" s="56" t="s">
        <v>79</v>
      </c>
      <c r="C46" s="56"/>
      <c r="D46" s="56"/>
      <c r="E46" s="56"/>
      <c r="F46" s="72"/>
      <c r="G46" s="72"/>
      <c r="H46" s="72"/>
      <c r="I46" s="72"/>
      <c r="J46" s="72"/>
      <c r="K46" s="72"/>
      <c r="L46" s="95"/>
      <c r="M46" s="95"/>
      <c r="N46" s="72"/>
      <c r="O46" s="72"/>
      <c r="P46" s="57"/>
      <c r="Q46" s="57"/>
      <c r="R46" s="72"/>
      <c r="S46" s="72"/>
      <c r="T46" s="34"/>
      <c r="U46" s="34"/>
      <c r="V46" s="34"/>
      <c r="W46" s="34"/>
      <c r="X46" s="34"/>
      <c r="Y46" s="34"/>
      <c r="Z46" s="34"/>
      <c r="AA46" s="34"/>
      <c r="AB46" s="34"/>
      <c r="AC46" s="34"/>
    </row>
    <row r="47" spans="1:29" ht="15.95" customHeight="1">
      <c r="A47" s="112"/>
      <c r="B47" s="56" t="s">
        <v>80</v>
      </c>
      <c r="C47" s="56"/>
      <c r="D47" s="56"/>
      <c r="E47" s="56"/>
      <c r="F47" s="57"/>
      <c r="G47" s="57"/>
      <c r="H47" s="57"/>
      <c r="I47" s="57"/>
      <c r="J47" s="57"/>
      <c r="K47" s="57"/>
      <c r="L47" s="95"/>
      <c r="M47" s="95"/>
      <c r="N47" s="95"/>
      <c r="O47" s="95"/>
      <c r="P47" s="57"/>
      <c r="Q47" s="57"/>
      <c r="R47" s="57"/>
      <c r="S47" s="57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ht="15.95" customHeight="1">
      <c r="A48" s="112"/>
      <c r="B48" s="56" t="s">
        <v>81</v>
      </c>
      <c r="C48" s="56"/>
      <c r="D48" s="56"/>
      <c r="E48" s="56"/>
      <c r="F48" s="57"/>
      <c r="G48" s="57"/>
      <c r="H48" s="57"/>
      <c r="I48" s="57"/>
      <c r="J48" s="57"/>
      <c r="K48" s="57"/>
      <c r="L48" s="95"/>
      <c r="M48" s="95"/>
      <c r="N48" s="95"/>
      <c r="O48" s="95"/>
      <c r="P48" s="57"/>
      <c r="Q48" s="57"/>
      <c r="R48" s="57"/>
      <c r="S48" s="57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0" ht="15.95" customHeight="1">
      <c r="A49" s="9" t="s">
        <v>110</v>
      </c>
      <c r="S49" s="8"/>
      <c r="T49" s="8"/>
    </row>
    <row r="50" spans="1:20" ht="15.95" customHeight="1">
      <c r="A50" s="9"/>
      <c r="S50" s="8"/>
      <c r="T50" s="8"/>
    </row>
  </sheetData>
  <mergeCells count="36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R30:S30"/>
    <mergeCell ref="F30:G30"/>
    <mergeCell ref="H30:I30"/>
    <mergeCell ref="J30:K30"/>
    <mergeCell ref="P30:Q30"/>
    <mergeCell ref="N30:O30"/>
    <mergeCell ref="L30:M30"/>
    <mergeCell ref="R25:R26"/>
    <mergeCell ref="S25:S26"/>
    <mergeCell ref="R6:S6"/>
    <mergeCell ref="P6:Q6"/>
    <mergeCell ref="J6:K6"/>
    <mergeCell ref="P25:P26"/>
    <mergeCell ref="Q25:Q26"/>
    <mergeCell ref="N6:O6"/>
    <mergeCell ref="N25:N26"/>
    <mergeCell ref="O25:O26"/>
    <mergeCell ref="L6:M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59" fitToHeight="0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30" activePane="bottomRight" state="frozen"/>
      <selection activeCell="L8" sqref="L8"/>
      <selection pane="topRight" activeCell="L8" sqref="L8"/>
      <selection pane="bottomLeft" activeCell="L8" sqref="L8"/>
      <selection pane="bottomRight" activeCell="I46" sqref="I46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">
        <v>270</v>
      </c>
      <c r="F1" s="1"/>
    </row>
    <row r="3" spans="1:9" ht="14.25">
      <c r="A3" s="11" t="s">
        <v>111</v>
      </c>
    </row>
    <row r="5" spans="1:9">
      <c r="A5" s="18" t="s">
        <v>236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2"/>
      <c r="F7" s="51" t="s">
        <v>237</v>
      </c>
      <c r="G7" s="51"/>
      <c r="H7" s="51" t="s">
        <v>238</v>
      </c>
      <c r="I7" s="73" t="s">
        <v>21</v>
      </c>
    </row>
    <row r="8" spans="1:9" ht="17.100000000000001" customHeight="1">
      <c r="A8" s="19"/>
      <c r="B8" s="20"/>
      <c r="C8" s="20"/>
      <c r="D8" s="20"/>
      <c r="E8" s="63"/>
      <c r="F8" s="54" t="s">
        <v>250</v>
      </c>
      <c r="G8" s="54" t="s">
        <v>2</v>
      </c>
      <c r="H8" s="54" t="s">
        <v>250</v>
      </c>
      <c r="I8" s="55"/>
    </row>
    <row r="9" spans="1:9" ht="18" customHeight="1">
      <c r="A9" s="102" t="s">
        <v>87</v>
      </c>
      <c r="B9" s="102" t="s">
        <v>89</v>
      </c>
      <c r="C9" s="64" t="s">
        <v>3</v>
      </c>
      <c r="D9" s="56"/>
      <c r="E9" s="56"/>
      <c r="F9" s="57">
        <v>291503</v>
      </c>
      <c r="G9" s="58">
        <f>F9/$F$27*100</f>
        <v>29.48077953862802</v>
      </c>
      <c r="H9" s="97">
        <v>284425</v>
      </c>
      <c r="I9" s="58">
        <f t="shared" ref="I9:I45" si="0">(F9/H9-1)*100</f>
        <v>2.4885294893205678</v>
      </c>
    </row>
    <row r="10" spans="1:9" ht="18" customHeight="1">
      <c r="A10" s="102"/>
      <c r="B10" s="102"/>
      <c r="C10" s="66"/>
      <c r="D10" s="64" t="s">
        <v>22</v>
      </c>
      <c r="E10" s="56"/>
      <c r="F10" s="57">
        <v>82761</v>
      </c>
      <c r="G10" s="58">
        <f t="shared" ref="G10:G27" si="1">F10/$F$27*100</f>
        <v>8.3699268803284816</v>
      </c>
      <c r="H10" s="97">
        <v>85352</v>
      </c>
      <c r="I10" s="58">
        <f t="shared" si="0"/>
        <v>-3.0356640734839235</v>
      </c>
    </row>
    <row r="11" spans="1:9" ht="18" customHeight="1">
      <c r="A11" s="102"/>
      <c r="B11" s="102"/>
      <c r="C11" s="66"/>
      <c r="D11" s="66"/>
      <c r="E11" s="50" t="s">
        <v>23</v>
      </c>
      <c r="F11" s="57">
        <v>70072</v>
      </c>
      <c r="G11" s="58">
        <f t="shared" si="1"/>
        <v>7.0866412483945025</v>
      </c>
      <c r="H11" s="97">
        <v>69954</v>
      </c>
      <c r="I11" s="58">
        <f t="shared" si="0"/>
        <v>0.16868227692483639</v>
      </c>
    </row>
    <row r="12" spans="1:9" ht="18" customHeight="1">
      <c r="A12" s="102"/>
      <c r="B12" s="102"/>
      <c r="C12" s="66"/>
      <c r="D12" s="66"/>
      <c r="E12" s="50" t="s">
        <v>24</v>
      </c>
      <c r="F12" s="57">
        <v>3993</v>
      </c>
      <c r="G12" s="58">
        <f t="shared" si="1"/>
        <v>0.40382689954388695</v>
      </c>
      <c r="H12" s="97">
        <v>7225</v>
      </c>
      <c r="I12" s="58">
        <f t="shared" si="0"/>
        <v>-44.733564013840834</v>
      </c>
    </row>
    <row r="13" spans="1:9" ht="18" customHeight="1">
      <c r="A13" s="102"/>
      <c r="B13" s="102"/>
      <c r="C13" s="66"/>
      <c r="D13" s="65"/>
      <c r="E13" s="50" t="s">
        <v>25</v>
      </c>
      <c r="F13" s="57">
        <v>360</v>
      </c>
      <c r="G13" s="58">
        <f t="shared" si="1"/>
        <v>3.6408135195542028E-2</v>
      </c>
      <c r="H13" s="97">
        <v>284</v>
      </c>
      <c r="I13" s="58">
        <f t="shared" si="0"/>
        <v>26.760563380281699</v>
      </c>
    </row>
    <row r="14" spans="1:9" ht="18" customHeight="1">
      <c r="A14" s="102"/>
      <c r="B14" s="102"/>
      <c r="C14" s="66"/>
      <c r="D14" s="64" t="s">
        <v>26</v>
      </c>
      <c r="E14" s="56"/>
      <c r="F14" s="57">
        <v>53683</v>
      </c>
      <c r="G14" s="58">
        <f t="shared" si="1"/>
        <v>5.4291608936174516</v>
      </c>
      <c r="H14" s="97">
        <v>56083</v>
      </c>
      <c r="I14" s="58">
        <f t="shared" si="0"/>
        <v>-4.2793716455967079</v>
      </c>
    </row>
    <row r="15" spans="1:9" ht="18" customHeight="1">
      <c r="A15" s="102"/>
      <c r="B15" s="102"/>
      <c r="C15" s="66"/>
      <c r="D15" s="66"/>
      <c r="E15" s="50" t="s">
        <v>27</v>
      </c>
      <c r="F15" s="57">
        <v>2182</v>
      </c>
      <c r="G15" s="58">
        <f t="shared" si="1"/>
        <v>0.22067375276853526</v>
      </c>
      <c r="H15" s="97">
        <v>2150</v>
      </c>
      <c r="I15" s="58">
        <f t="shared" si="0"/>
        <v>1.4883720930232602</v>
      </c>
    </row>
    <row r="16" spans="1:9" ht="18" customHeight="1">
      <c r="A16" s="102"/>
      <c r="B16" s="102"/>
      <c r="C16" s="66"/>
      <c r="D16" s="65"/>
      <c r="E16" s="50" t="s">
        <v>28</v>
      </c>
      <c r="F16" s="57">
        <v>51501</v>
      </c>
      <c r="G16" s="58">
        <f t="shared" si="1"/>
        <v>5.2084871408489164</v>
      </c>
      <c r="H16" s="97">
        <v>53933</v>
      </c>
      <c r="I16" s="58">
        <f t="shared" si="0"/>
        <v>-4.5092985741568281</v>
      </c>
    </row>
    <row r="17" spans="1:9" ht="18" customHeight="1">
      <c r="A17" s="102"/>
      <c r="B17" s="102"/>
      <c r="C17" s="66"/>
      <c r="D17" s="103" t="s">
        <v>29</v>
      </c>
      <c r="E17" s="104"/>
      <c r="F17" s="57">
        <v>39666</v>
      </c>
      <c r="G17" s="58">
        <f t="shared" si="1"/>
        <v>4.0115696962954726</v>
      </c>
      <c r="H17" s="97">
        <v>34406</v>
      </c>
      <c r="I17" s="58">
        <f t="shared" si="0"/>
        <v>15.288031157356286</v>
      </c>
    </row>
    <row r="18" spans="1:9" ht="18" customHeight="1">
      <c r="A18" s="102"/>
      <c r="B18" s="102"/>
      <c r="C18" s="66"/>
      <c r="D18" s="103" t="s">
        <v>93</v>
      </c>
      <c r="E18" s="105"/>
      <c r="F18" s="57">
        <v>4710</v>
      </c>
      <c r="G18" s="58">
        <f t="shared" si="1"/>
        <v>0.4763397688083415</v>
      </c>
      <c r="H18" s="97">
        <v>4967</v>
      </c>
      <c r="I18" s="58">
        <f t="shared" si="0"/>
        <v>-5.1741493859472465</v>
      </c>
    </row>
    <row r="19" spans="1:9" ht="18" customHeight="1">
      <c r="A19" s="102"/>
      <c r="B19" s="102"/>
      <c r="C19" s="65"/>
      <c r="D19" s="103" t="s">
        <v>94</v>
      </c>
      <c r="E19" s="105"/>
      <c r="F19" s="57">
        <v>0</v>
      </c>
      <c r="G19" s="58">
        <f t="shared" si="1"/>
        <v>0</v>
      </c>
      <c r="H19" s="97">
        <v>0</v>
      </c>
      <c r="I19" s="58">
        <v>0</v>
      </c>
    </row>
    <row r="20" spans="1:9" ht="18" customHeight="1">
      <c r="A20" s="102"/>
      <c r="B20" s="102"/>
      <c r="C20" s="56" t="s">
        <v>4</v>
      </c>
      <c r="D20" s="56"/>
      <c r="E20" s="56"/>
      <c r="F20" s="57">
        <v>31175</v>
      </c>
      <c r="G20" s="58">
        <f t="shared" si="1"/>
        <v>3.1528433742250632</v>
      </c>
      <c r="H20" s="97">
        <v>34360</v>
      </c>
      <c r="I20" s="58">
        <f t="shared" si="0"/>
        <v>-9.2694994179278183</v>
      </c>
    </row>
    <row r="21" spans="1:9" ht="18" customHeight="1">
      <c r="A21" s="102"/>
      <c r="B21" s="102"/>
      <c r="C21" s="56" t="s">
        <v>5</v>
      </c>
      <c r="D21" s="56"/>
      <c r="E21" s="56"/>
      <c r="F21" s="57">
        <v>131214</v>
      </c>
      <c r="G21" s="58">
        <f t="shared" si="1"/>
        <v>13.270158476521809</v>
      </c>
      <c r="H21" s="97">
        <v>127009</v>
      </c>
      <c r="I21" s="58">
        <f t="shared" si="0"/>
        <v>3.3107889992047834</v>
      </c>
    </row>
    <row r="22" spans="1:9" ht="18" customHeight="1">
      <c r="A22" s="102"/>
      <c r="B22" s="102"/>
      <c r="C22" s="56" t="s">
        <v>30</v>
      </c>
      <c r="D22" s="56"/>
      <c r="E22" s="56"/>
      <c r="F22" s="57">
        <v>10494</v>
      </c>
      <c r="G22" s="58">
        <f t="shared" si="1"/>
        <v>1.06129714095005</v>
      </c>
      <c r="H22" s="97">
        <v>10516</v>
      </c>
      <c r="I22" s="58">
        <f t="shared" si="0"/>
        <v>-0.20920502092049986</v>
      </c>
    </row>
    <row r="23" spans="1:9" ht="18" customHeight="1">
      <c r="A23" s="102"/>
      <c r="B23" s="102"/>
      <c r="C23" s="56" t="s">
        <v>6</v>
      </c>
      <c r="D23" s="56"/>
      <c r="E23" s="56"/>
      <c r="F23" s="57">
        <v>198954</v>
      </c>
      <c r="G23" s="58">
        <f t="shared" si="1"/>
        <v>20.120955915816303</v>
      </c>
      <c r="H23" s="97">
        <v>92509</v>
      </c>
      <c r="I23" s="58">
        <f t="shared" si="0"/>
        <v>115.06448021273607</v>
      </c>
    </row>
    <row r="24" spans="1:9" ht="18" customHeight="1">
      <c r="A24" s="102"/>
      <c r="B24" s="102"/>
      <c r="C24" s="56" t="s">
        <v>31</v>
      </c>
      <c r="D24" s="56"/>
      <c r="E24" s="56"/>
      <c r="F24" s="57">
        <v>1397</v>
      </c>
      <c r="G24" s="58">
        <f t="shared" si="1"/>
        <v>0.14128379130047836</v>
      </c>
      <c r="H24" s="97">
        <v>1289</v>
      </c>
      <c r="I24" s="58">
        <f t="shared" si="0"/>
        <v>8.3785880527540648</v>
      </c>
    </row>
    <row r="25" spans="1:9" ht="18" customHeight="1">
      <c r="A25" s="102"/>
      <c r="B25" s="102"/>
      <c r="C25" s="56" t="s">
        <v>7</v>
      </c>
      <c r="D25" s="56"/>
      <c r="E25" s="56"/>
      <c r="F25" s="57">
        <v>120171</v>
      </c>
      <c r="G25" s="58">
        <f t="shared" si="1"/>
        <v>12.153338929398558</v>
      </c>
      <c r="H25" s="97">
        <v>112971</v>
      </c>
      <c r="I25" s="58">
        <f t="shared" si="0"/>
        <v>6.3733170459675526</v>
      </c>
    </row>
    <row r="26" spans="1:9" ht="18" customHeight="1">
      <c r="A26" s="102"/>
      <c r="B26" s="102"/>
      <c r="C26" s="56" t="s">
        <v>8</v>
      </c>
      <c r="D26" s="56"/>
      <c r="E26" s="56"/>
      <c r="F26" s="57">
        <v>203882</v>
      </c>
      <c r="G26" s="58">
        <f t="shared" si="1"/>
        <v>20.61934283315972</v>
      </c>
      <c r="H26" s="97">
        <v>96348</v>
      </c>
      <c r="I26" s="58">
        <f t="shared" si="0"/>
        <v>111.60999709386807</v>
      </c>
    </row>
    <row r="27" spans="1:9" ht="18" customHeight="1">
      <c r="A27" s="102"/>
      <c r="B27" s="102"/>
      <c r="C27" s="56" t="s">
        <v>9</v>
      </c>
      <c r="D27" s="56"/>
      <c r="E27" s="56"/>
      <c r="F27" s="57">
        <f>SUM(F9,F20:F26)</f>
        <v>988790</v>
      </c>
      <c r="G27" s="58">
        <f t="shared" si="1"/>
        <v>100</v>
      </c>
      <c r="H27" s="97">
        <f>SUM(H9,H20:H26)+2</f>
        <v>759429</v>
      </c>
      <c r="I27" s="58">
        <f t="shared" si="0"/>
        <v>30.201770014050023</v>
      </c>
    </row>
    <row r="28" spans="1:9" ht="18" customHeight="1">
      <c r="A28" s="102"/>
      <c r="B28" s="102" t="s">
        <v>88</v>
      </c>
      <c r="C28" s="64" t="s">
        <v>10</v>
      </c>
      <c r="D28" s="56"/>
      <c r="E28" s="56"/>
      <c r="F28" s="57">
        <v>337778</v>
      </c>
      <c r="G28" s="58">
        <f t="shared" ref="G28:G45" si="2">F28/$F$45*100</f>
        <v>35.013677784768994</v>
      </c>
      <c r="H28" s="97">
        <v>339491</v>
      </c>
      <c r="I28" s="58">
        <f t="shared" si="0"/>
        <v>-0.50457891372672758</v>
      </c>
    </row>
    <row r="29" spans="1:9" ht="18" customHeight="1">
      <c r="A29" s="102"/>
      <c r="B29" s="102"/>
      <c r="C29" s="66"/>
      <c r="D29" s="56" t="s">
        <v>11</v>
      </c>
      <c r="E29" s="56"/>
      <c r="F29" s="57">
        <v>220857</v>
      </c>
      <c r="G29" s="58">
        <f t="shared" si="2"/>
        <v>22.893781816787133</v>
      </c>
      <c r="H29" s="97">
        <v>221658</v>
      </c>
      <c r="I29" s="58">
        <f t="shared" si="0"/>
        <v>-0.36136751211325313</v>
      </c>
    </row>
    <row r="30" spans="1:9" ht="18" customHeight="1">
      <c r="A30" s="102"/>
      <c r="B30" s="102"/>
      <c r="C30" s="66"/>
      <c r="D30" s="56" t="s">
        <v>32</v>
      </c>
      <c r="E30" s="56"/>
      <c r="F30" s="57">
        <v>17460</v>
      </c>
      <c r="G30" s="58">
        <f t="shared" si="2"/>
        <v>1.8098834563591075</v>
      </c>
      <c r="H30" s="97">
        <v>16904</v>
      </c>
      <c r="I30" s="58">
        <f t="shared" si="0"/>
        <v>3.2891623284429627</v>
      </c>
    </row>
    <row r="31" spans="1:9" ht="18" customHeight="1">
      <c r="A31" s="102"/>
      <c r="B31" s="102"/>
      <c r="C31" s="65"/>
      <c r="D31" s="56" t="s">
        <v>12</v>
      </c>
      <c r="E31" s="56"/>
      <c r="F31" s="57">
        <v>99461</v>
      </c>
      <c r="G31" s="58">
        <f t="shared" si="2"/>
        <v>10.310012511622748</v>
      </c>
      <c r="H31" s="97">
        <v>100929</v>
      </c>
      <c r="I31" s="58">
        <f t="shared" si="0"/>
        <v>-1.4544878082612511</v>
      </c>
    </row>
    <row r="32" spans="1:9" ht="18" customHeight="1">
      <c r="A32" s="102"/>
      <c r="B32" s="102"/>
      <c r="C32" s="64" t="s">
        <v>13</v>
      </c>
      <c r="D32" s="56"/>
      <c r="E32" s="56"/>
      <c r="F32" s="57">
        <v>464186</v>
      </c>
      <c r="G32" s="58">
        <f t="shared" si="2"/>
        <v>48.116985227577814</v>
      </c>
      <c r="H32" s="97">
        <v>268109</v>
      </c>
      <c r="I32" s="58">
        <f t="shared" si="0"/>
        <v>73.133315181512003</v>
      </c>
    </row>
    <row r="33" spans="1:9" ht="18" customHeight="1">
      <c r="A33" s="102"/>
      <c r="B33" s="102"/>
      <c r="C33" s="66"/>
      <c r="D33" s="56" t="s">
        <v>14</v>
      </c>
      <c r="E33" s="56"/>
      <c r="F33" s="57">
        <v>29613</v>
      </c>
      <c r="G33" s="58">
        <f t="shared" si="2"/>
        <v>3.0696494154159364</v>
      </c>
      <c r="H33" s="97">
        <v>24426</v>
      </c>
      <c r="I33" s="58">
        <f t="shared" si="0"/>
        <v>21.235568656349791</v>
      </c>
    </row>
    <row r="34" spans="1:9" ht="18" customHeight="1">
      <c r="A34" s="102"/>
      <c r="B34" s="102"/>
      <c r="C34" s="66"/>
      <c r="D34" s="56" t="s">
        <v>33</v>
      </c>
      <c r="E34" s="56"/>
      <c r="F34" s="57">
        <v>6527</v>
      </c>
      <c r="G34" s="58">
        <f t="shared" si="2"/>
        <v>0.67658128978556098</v>
      </c>
      <c r="H34" s="97">
        <v>3906</v>
      </c>
      <c r="I34" s="58">
        <f t="shared" si="0"/>
        <v>67.101894521249349</v>
      </c>
    </row>
    <row r="35" spans="1:9" ht="18" customHeight="1">
      <c r="A35" s="102"/>
      <c r="B35" s="102"/>
      <c r="C35" s="66"/>
      <c r="D35" s="56" t="s">
        <v>34</v>
      </c>
      <c r="E35" s="56"/>
      <c r="F35" s="57">
        <v>253221</v>
      </c>
      <c r="G35" s="58">
        <f t="shared" si="2"/>
        <v>26.248596718368244</v>
      </c>
      <c r="H35" s="97">
        <v>171456</v>
      </c>
      <c r="I35" s="58">
        <f t="shared" si="0"/>
        <v>47.688619820828663</v>
      </c>
    </row>
    <row r="36" spans="1:9" ht="18" customHeight="1">
      <c r="A36" s="102"/>
      <c r="B36" s="102"/>
      <c r="C36" s="66"/>
      <c r="D36" s="56" t="s">
        <v>35</v>
      </c>
      <c r="E36" s="56"/>
      <c r="F36" s="57">
        <v>11599</v>
      </c>
      <c r="G36" s="58">
        <f t="shared" si="2"/>
        <v>1.202338958207863</v>
      </c>
      <c r="H36" s="97">
        <v>13328</v>
      </c>
      <c r="I36" s="58">
        <f t="shared" si="0"/>
        <v>-12.97268907563025</v>
      </c>
    </row>
    <row r="37" spans="1:9" ht="18" customHeight="1">
      <c r="A37" s="102"/>
      <c r="B37" s="102"/>
      <c r="C37" s="66"/>
      <c r="D37" s="56" t="s">
        <v>15</v>
      </c>
      <c r="E37" s="56"/>
      <c r="F37" s="57">
        <v>21030</v>
      </c>
      <c r="G37" s="58">
        <f t="shared" si="2"/>
        <v>2.1799455376421553</v>
      </c>
      <c r="H37" s="97">
        <v>7592</v>
      </c>
      <c r="I37" s="58">
        <f t="shared" si="0"/>
        <v>177.00210748155953</v>
      </c>
    </row>
    <row r="38" spans="1:9" ht="18" customHeight="1">
      <c r="A38" s="102"/>
      <c r="B38" s="102"/>
      <c r="C38" s="65"/>
      <c r="D38" s="56" t="s">
        <v>36</v>
      </c>
      <c r="E38" s="56"/>
      <c r="F38" s="57">
        <v>142196</v>
      </c>
      <c r="G38" s="58">
        <f t="shared" si="2"/>
        <v>14.739873308158055</v>
      </c>
      <c r="H38" s="97">
        <v>47401</v>
      </c>
      <c r="I38" s="58">
        <f t="shared" si="0"/>
        <v>199.98523237906372</v>
      </c>
    </row>
    <row r="39" spans="1:9" ht="18" customHeight="1">
      <c r="A39" s="102"/>
      <c r="B39" s="102"/>
      <c r="C39" s="64" t="s">
        <v>16</v>
      </c>
      <c r="D39" s="56"/>
      <c r="E39" s="56"/>
      <c r="F39" s="57">
        <v>162739</v>
      </c>
      <c r="G39" s="58">
        <f t="shared" si="2"/>
        <v>16.869336987653195</v>
      </c>
      <c r="H39" s="97">
        <v>135425</v>
      </c>
      <c r="I39" s="58">
        <f t="shared" si="0"/>
        <v>20.169097286320834</v>
      </c>
    </row>
    <row r="40" spans="1:9" ht="18" customHeight="1">
      <c r="A40" s="102"/>
      <c r="B40" s="102"/>
      <c r="C40" s="66"/>
      <c r="D40" s="64" t="s">
        <v>17</v>
      </c>
      <c r="E40" s="56"/>
      <c r="F40" s="57">
        <v>135850</v>
      </c>
      <c r="G40" s="58">
        <f t="shared" si="2"/>
        <v>14.08205426955239</v>
      </c>
      <c r="H40" s="97">
        <v>127752</v>
      </c>
      <c r="I40" s="58">
        <f t="shared" si="0"/>
        <v>6.3388440102698951</v>
      </c>
    </row>
    <row r="41" spans="1:9" ht="18" customHeight="1">
      <c r="A41" s="102"/>
      <c r="B41" s="102"/>
      <c r="C41" s="66"/>
      <c r="D41" s="66"/>
      <c r="E41" s="60" t="s">
        <v>91</v>
      </c>
      <c r="F41" s="57">
        <v>93672</v>
      </c>
      <c r="G41" s="58">
        <f t="shared" si="2"/>
        <v>9.7099314504049428</v>
      </c>
      <c r="H41" s="97">
        <v>72397</v>
      </c>
      <c r="I41" s="61">
        <f t="shared" si="0"/>
        <v>29.386576791856012</v>
      </c>
    </row>
    <row r="42" spans="1:9" ht="18" customHeight="1">
      <c r="A42" s="102"/>
      <c r="B42" s="102"/>
      <c r="C42" s="66"/>
      <c r="D42" s="65"/>
      <c r="E42" s="50" t="s">
        <v>37</v>
      </c>
      <c r="F42" s="57">
        <v>42178</v>
      </c>
      <c r="G42" s="58">
        <f t="shared" si="2"/>
        <v>4.3721228191474477</v>
      </c>
      <c r="H42" s="97">
        <v>55355</v>
      </c>
      <c r="I42" s="61">
        <f t="shared" si="0"/>
        <v>-23.80453436907235</v>
      </c>
    </row>
    <row r="43" spans="1:9" ht="18" customHeight="1">
      <c r="A43" s="102"/>
      <c r="B43" s="102"/>
      <c r="C43" s="66"/>
      <c r="D43" s="56" t="s">
        <v>38</v>
      </c>
      <c r="E43" s="56"/>
      <c r="F43" s="57">
        <v>26889</v>
      </c>
      <c r="G43" s="58">
        <f t="shared" si="2"/>
        <v>2.787282718100804</v>
      </c>
      <c r="H43" s="97">
        <v>7673</v>
      </c>
      <c r="I43" s="61">
        <f t="shared" si="0"/>
        <v>250.43659585559755</v>
      </c>
    </row>
    <row r="44" spans="1:9" ht="18" customHeight="1">
      <c r="A44" s="102"/>
      <c r="B44" s="102"/>
      <c r="C44" s="65"/>
      <c r="D44" s="56" t="s">
        <v>39</v>
      </c>
      <c r="E44" s="56"/>
      <c r="F44" s="57">
        <v>0</v>
      </c>
      <c r="G44" s="58">
        <f t="shared" si="2"/>
        <v>0</v>
      </c>
      <c r="H44" s="97">
        <v>0</v>
      </c>
      <c r="I44" s="58">
        <v>0</v>
      </c>
    </row>
    <row r="45" spans="1:9" ht="18" customHeight="1">
      <c r="A45" s="102"/>
      <c r="B45" s="102"/>
      <c r="C45" s="50" t="s">
        <v>18</v>
      </c>
      <c r="D45" s="50"/>
      <c r="E45" s="50"/>
      <c r="F45" s="57">
        <f>SUM(F28,F32,F39)</f>
        <v>964703</v>
      </c>
      <c r="G45" s="58">
        <f t="shared" si="2"/>
        <v>100</v>
      </c>
      <c r="H45" s="57">
        <f>SUM(H28,H32,H39)+1</f>
        <v>743026</v>
      </c>
      <c r="I45" s="58">
        <f t="shared" si="0"/>
        <v>29.834353037444174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22" activePane="bottomRight" state="frozen"/>
      <selection activeCell="L8" sqref="L8"/>
      <selection pane="topRight" activeCell="L8" sqref="L8"/>
      <selection pane="bottomLeft" activeCell="L8" sqref="L8"/>
      <selection pane="bottomRight" activeCell="K25" sqref="K25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5" t="s">
        <v>0</v>
      </c>
      <c r="B1" s="35"/>
      <c r="C1" s="22" t="s">
        <v>270</v>
      </c>
      <c r="D1" s="36"/>
      <c r="E1" s="36"/>
    </row>
    <row r="4" spans="1:9">
      <c r="A4" s="37" t="s">
        <v>112</v>
      </c>
    </row>
    <row r="5" spans="1:9">
      <c r="I5" s="10" t="s">
        <v>113</v>
      </c>
    </row>
    <row r="6" spans="1:9" s="39" customFormat="1" ht="29.25" customHeight="1">
      <c r="A6" s="53" t="s">
        <v>114</v>
      </c>
      <c r="B6" s="74"/>
      <c r="C6" s="74"/>
      <c r="D6" s="74"/>
      <c r="E6" s="38" t="s">
        <v>240</v>
      </c>
      <c r="F6" s="38" t="s">
        <v>241</v>
      </c>
      <c r="G6" s="38" t="s">
        <v>242</v>
      </c>
      <c r="H6" s="38" t="s">
        <v>243</v>
      </c>
      <c r="I6" s="38" t="s">
        <v>244</v>
      </c>
    </row>
    <row r="7" spans="1:9" ht="27" customHeight="1">
      <c r="A7" s="119" t="s">
        <v>115</v>
      </c>
      <c r="B7" s="64" t="s">
        <v>116</v>
      </c>
      <c r="C7" s="56"/>
      <c r="D7" s="70" t="s">
        <v>117</v>
      </c>
      <c r="E7" s="100">
        <v>763339</v>
      </c>
      <c r="F7" s="100">
        <v>755740</v>
      </c>
      <c r="G7" s="100">
        <v>752545</v>
      </c>
      <c r="H7" s="100">
        <v>759429</v>
      </c>
      <c r="I7" s="38">
        <v>988790</v>
      </c>
    </row>
    <row r="8" spans="1:9" ht="27" customHeight="1">
      <c r="A8" s="102"/>
      <c r="B8" s="84"/>
      <c r="C8" s="56" t="s">
        <v>118</v>
      </c>
      <c r="D8" s="70" t="s">
        <v>41</v>
      </c>
      <c r="E8" s="98">
        <v>431180</v>
      </c>
      <c r="F8" s="76">
        <v>441615</v>
      </c>
      <c r="G8" s="76">
        <v>445526</v>
      </c>
      <c r="H8" s="76">
        <v>442821</v>
      </c>
      <c r="I8" s="76">
        <v>452704</v>
      </c>
    </row>
    <row r="9" spans="1:9" ht="27" customHeight="1">
      <c r="A9" s="102"/>
      <c r="B9" s="56" t="s">
        <v>119</v>
      </c>
      <c r="C9" s="56"/>
      <c r="D9" s="70"/>
      <c r="E9" s="98">
        <v>753101</v>
      </c>
      <c r="F9" s="77">
        <v>741534</v>
      </c>
      <c r="G9" s="77">
        <v>739217</v>
      </c>
      <c r="H9" s="77">
        <v>743026</v>
      </c>
      <c r="I9" s="77">
        <v>964703</v>
      </c>
    </row>
    <row r="10" spans="1:9" ht="27" customHeight="1">
      <c r="A10" s="102"/>
      <c r="B10" s="56" t="s">
        <v>120</v>
      </c>
      <c r="C10" s="56"/>
      <c r="D10" s="70"/>
      <c r="E10" s="98">
        <v>10238</v>
      </c>
      <c r="F10" s="77">
        <v>14206</v>
      </c>
      <c r="G10" s="77">
        <v>13328</v>
      </c>
      <c r="H10" s="77">
        <v>16403</v>
      </c>
      <c r="I10" s="77">
        <v>24087</v>
      </c>
    </row>
    <row r="11" spans="1:9" ht="27" customHeight="1">
      <c r="A11" s="102"/>
      <c r="B11" s="56" t="s">
        <v>121</v>
      </c>
      <c r="C11" s="56"/>
      <c r="D11" s="70"/>
      <c r="E11" s="98">
        <v>5271</v>
      </c>
      <c r="F11" s="77">
        <v>7623</v>
      </c>
      <c r="G11" s="77">
        <v>8668</v>
      </c>
      <c r="H11" s="77">
        <v>8321</v>
      </c>
      <c r="I11" s="77">
        <v>8524</v>
      </c>
    </row>
    <row r="12" spans="1:9" ht="27" customHeight="1">
      <c r="A12" s="102"/>
      <c r="B12" s="56" t="s">
        <v>122</v>
      </c>
      <c r="C12" s="56"/>
      <c r="D12" s="70"/>
      <c r="E12" s="98">
        <v>4967</v>
      </c>
      <c r="F12" s="77">
        <v>6583</v>
      </c>
      <c r="G12" s="77">
        <v>4660</v>
      </c>
      <c r="H12" s="77">
        <v>8083</v>
      </c>
      <c r="I12" s="77">
        <v>15563</v>
      </c>
    </row>
    <row r="13" spans="1:9" ht="27" customHeight="1">
      <c r="A13" s="102"/>
      <c r="B13" s="56" t="s">
        <v>123</v>
      </c>
      <c r="C13" s="56"/>
      <c r="D13" s="70"/>
      <c r="E13" s="98">
        <v>-3928</v>
      </c>
      <c r="F13" s="77">
        <v>1616</v>
      </c>
      <c r="G13" s="77">
        <v>-1923</v>
      </c>
      <c r="H13" s="77">
        <v>3422</v>
      </c>
      <c r="I13" s="77">
        <v>7480</v>
      </c>
    </row>
    <row r="14" spans="1:9" ht="27" customHeight="1">
      <c r="A14" s="102"/>
      <c r="B14" s="56" t="s">
        <v>124</v>
      </c>
      <c r="C14" s="56"/>
      <c r="D14" s="70"/>
      <c r="E14" s="98"/>
      <c r="F14" s="77">
        <v>709</v>
      </c>
      <c r="G14" s="77"/>
      <c r="H14" s="77"/>
      <c r="I14" s="77"/>
    </row>
    <row r="15" spans="1:9" ht="27" customHeight="1">
      <c r="A15" s="102"/>
      <c r="B15" s="56" t="s">
        <v>125</v>
      </c>
      <c r="C15" s="56"/>
      <c r="D15" s="70"/>
      <c r="E15" s="98">
        <v>-2668</v>
      </c>
      <c r="F15" s="77">
        <v>-3711</v>
      </c>
      <c r="G15" s="77">
        <v>-1955</v>
      </c>
      <c r="H15" s="77">
        <v>-1722</v>
      </c>
      <c r="I15" s="77">
        <v>6961</v>
      </c>
    </row>
    <row r="16" spans="1:9" ht="27" customHeight="1">
      <c r="A16" s="102"/>
      <c r="B16" s="56" t="s">
        <v>126</v>
      </c>
      <c r="C16" s="56"/>
      <c r="D16" s="70" t="s">
        <v>42</v>
      </c>
      <c r="E16" s="98">
        <v>157956</v>
      </c>
      <c r="F16" s="77">
        <v>147295</v>
      </c>
      <c r="G16" s="77">
        <v>149536</v>
      </c>
      <c r="H16" s="77">
        <v>138439</v>
      </c>
      <c r="I16" s="77">
        <v>135918</v>
      </c>
    </row>
    <row r="17" spans="1:9" ht="27" customHeight="1">
      <c r="A17" s="102"/>
      <c r="B17" s="56" t="s">
        <v>127</v>
      </c>
      <c r="C17" s="56"/>
      <c r="D17" s="70" t="s">
        <v>43</v>
      </c>
      <c r="E17" s="98">
        <v>73816</v>
      </c>
      <c r="F17" s="77">
        <v>83250</v>
      </c>
      <c r="G17" s="77">
        <v>93448</v>
      </c>
      <c r="H17" s="77">
        <v>113179</v>
      </c>
      <c r="I17" s="77">
        <v>112257</v>
      </c>
    </row>
    <row r="18" spans="1:9" ht="27" customHeight="1">
      <c r="A18" s="102"/>
      <c r="B18" s="56" t="s">
        <v>128</v>
      </c>
      <c r="C18" s="56"/>
      <c r="D18" s="70" t="s">
        <v>44</v>
      </c>
      <c r="E18" s="98">
        <v>1000976</v>
      </c>
      <c r="F18" s="77">
        <v>1097778</v>
      </c>
      <c r="G18" s="77">
        <v>1109262</v>
      </c>
      <c r="H18" s="77">
        <v>1127260</v>
      </c>
      <c r="I18" s="77">
        <v>1152718</v>
      </c>
    </row>
    <row r="19" spans="1:9" ht="27" customHeight="1">
      <c r="A19" s="102"/>
      <c r="B19" s="56" t="s">
        <v>129</v>
      </c>
      <c r="C19" s="56"/>
      <c r="D19" s="70" t="s">
        <v>130</v>
      </c>
      <c r="E19" s="98">
        <f>E17+E18-E16</f>
        <v>916836</v>
      </c>
      <c r="F19" s="98">
        <f>F17+F18-F16</f>
        <v>1033733</v>
      </c>
      <c r="G19" s="98">
        <f>G17+G18-G16</f>
        <v>1053174</v>
      </c>
      <c r="H19" s="98">
        <f>H17+H18-H16</f>
        <v>1102000</v>
      </c>
      <c r="I19" s="75">
        <f>I17+I18-I16</f>
        <v>1129057</v>
      </c>
    </row>
    <row r="20" spans="1:9" ht="27" customHeight="1">
      <c r="A20" s="102"/>
      <c r="B20" s="56" t="s">
        <v>131</v>
      </c>
      <c r="C20" s="56"/>
      <c r="D20" s="70" t="s">
        <v>132</v>
      </c>
      <c r="E20" s="78">
        <f>E18/E8</f>
        <v>2.3214805881534395</v>
      </c>
      <c r="F20" s="78">
        <f>F18/F8</f>
        <v>2.4858258890662683</v>
      </c>
      <c r="G20" s="78">
        <f>G18/G8</f>
        <v>2.4897806188639944</v>
      </c>
      <c r="H20" s="78">
        <f>H18/H8</f>
        <v>2.5456335629972382</v>
      </c>
      <c r="I20" s="78">
        <f>I18/I8</f>
        <v>2.5462951509153884</v>
      </c>
    </row>
    <row r="21" spans="1:9" ht="27" customHeight="1">
      <c r="A21" s="102"/>
      <c r="B21" s="56" t="s">
        <v>133</v>
      </c>
      <c r="C21" s="56"/>
      <c r="D21" s="70" t="s">
        <v>134</v>
      </c>
      <c r="E21" s="78">
        <f>E19/E8</f>
        <v>2.1263416670532029</v>
      </c>
      <c r="F21" s="78">
        <f>F19/F8</f>
        <v>2.340801376764829</v>
      </c>
      <c r="G21" s="78">
        <f>G19/G8</f>
        <v>2.3638889761764745</v>
      </c>
      <c r="H21" s="78">
        <f>H19/H8</f>
        <v>2.4885901978451788</v>
      </c>
      <c r="I21" s="78">
        <f>I19/I8</f>
        <v>2.494029211140171</v>
      </c>
    </row>
    <row r="22" spans="1:9" ht="27" customHeight="1">
      <c r="A22" s="102"/>
      <c r="B22" s="56" t="s">
        <v>135</v>
      </c>
      <c r="C22" s="56"/>
      <c r="D22" s="70" t="s">
        <v>136</v>
      </c>
      <c r="E22" s="98">
        <f>E18/E24*1000000</f>
        <v>498572.7328467691</v>
      </c>
      <c r="F22" s="98">
        <f>F18/F24*1000000</f>
        <v>546788.51193141541</v>
      </c>
      <c r="G22" s="98">
        <f>G18/G24*1000000</f>
        <v>552508.53844954609</v>
      </c>
      <c r="H22" s="98">
        <f>H18/H24*1000000</f>
        <v>561473.10108219273</v>
      </c>
      <c r="I22" s="75">
        <f>I18/I24*1000000</f>
        <v>596291.22683956614</v>
      </c>
    </row>
    <row r="23" spans="1:9" ht="27" customHeight="1">
      <c r="A23" s="102"/>
      <c r="B23" s="56" t="s">
        <v>137</v>
      </c>
      <c r="C23" s="56"/>
      <c r="D23" s="70" t="s">
        <v>138</v>
      </c>
      <c r="E23" s="98">
        <f>E19/E24*1000000</f>
        <v>456663.72629543603</v>
      </c>
      <c r="F23" s="98">
        <f>F19/F24*1000000</f>
        <v>514888.55561361037</v>
      </c>
      <c r="G23" s="98">
        <f>G19/G24*1000000</f>
        <v>524571.85721052578</v>
      </c>
      <c r="H23" s="98">
        <f>H19/H24*1000000</f>
        <v>548891.43355798698</v>
      </c>
      <c r="I23" s="75">
        <f>I19/I24*1000000</f>
        <v>584051.5925853505</v>
      </c>
    </row>
    <row r="24" spans="1:9" ht="27" customHeight="1">
      <c r="A24" s="102"/>
      <c r="B24" s="79" t="s">
        <v>139</v>
      </c>
      <c r="C24" s="80"/>
      <c r="D24" s="70" t="s">
        <v>140</v>
      </c>
      <c r="E24" s="77">
        <v>2007683</v>
      </c>
      <c r="F24" s="77">
        <f>E24</f>
        <v>2007683</v>
      </c>
      <c r="G24" s="77">
        <f>F24</f>
        <v>2007683</v>
      </c>
      <c r="H24" s="77">
        <f>G24</f>
        <v>2007683</v>
      </c>
      <c r="I24" s="77">
        <v>1933146</v>
      </c>
    </row>
    <row r="25" spans="1:9" ht="27" customHeight="1">
      <c r="A25" s="102"/>
      <c r="B25" s="50" t="s">
        <v>141</v>
      </c>
      <c r="C25" s="50"/>
      <c r="D25" s="50"/>
      <c r="E25" s="98">
        <v>442247</v>
      </c>
      <c r="F25" s="97">
        <v>443259</v>
      </c>
      <c r="G25" s="97">
        <v>442051</v>
      </c>
      <c r="H25" s="97">
        <v>443213</v>
      </c>
      <c r="I25" s="57">
        <v>445950</v>
      </c>
    </row>
    <row r="26" spans="1:9" ht="27" customHeight="1">
      <c r="A26" s="102"/>
      <c r="B26" s="50" t="s">
        <v>142</v>
      </c>
      <c r="C26" s="50"/>
      <c r="D26" s="50"/>
      <c r="E26" s="81">
        <v>0.63900000000000001</v>
      </c>
      <c r="F26" s="82">
        <v>0.65100000000000002</v>
      </c>
      <c r="G26" s="82">
        <v>0.65100000000000002</v>
      </c>
      <c r="H26" s="82">
        <v>0.65100000000000002</v>
      </c>
      <c r="I26" s="82">
        <v>0.64820999999999995</v>
      </c>
    </row>
    <row r="27" spans="1:9" ht="27" customHeight="1">
      <c r="A27" s="102"/>
      <c r="B27" s="50" t="s">
        <v>143</v>
      </c>
      <c r="C27" s="50"/>
      <c r="D27" s="50"/>
      <c r="E27" s="61">
        <v>1.1000000000000001</v>
      </c>
      <c r="F27" s="58">
        <v>1.5</v>
      </c>
      <c r="G27" s="58">
        <v>1.1000000000000001</v>
      </c>
      <c r="H27" s="58">
        <v>1.8</v>
      </c>
      <c r="I27" s="58">
        <v>3.5</v>
      </c>
    </row>
    <row r="28" spans="1:9" ht="27" customHeight="1">
      <c r="A28" s="102"/>
      <c r="B28" s="50" t="s">
        <v>144</v>
      </c>
      <c r="C28" s="50"/>
      <c r="D28" s="50"/>
      <c r="E28" s="61">
        <v>97.7</v>
      </c>
      <c r="F28" s="58">
        <v>95.7</v>
      </c>
      <c r="G28" s="58">
        <v>94.6</v>
      </c>
      <c r="H28" s="58">
        <v>95.2</v>
      </c>
      <c r="I28" s="58">
        <v>95.1</v>
      </c>
    </row>
    <row r="29" spans="1:9" ht="27" customHeight="1">
      <c r="A29" s="102"/>
      <c r="B29" s="50" t="s">
        <v>145</v>
      </c>
      <c r="C29" s="50"/>
      <c r="D29" s="50"/>
      <c r="E29" s="61">
        <v>55.2</v>
      </c>
      <c r="F29" s="58">
        <v>56.1</v>
      </c>
      <c r="G29" s="58">
        <v>53.4</v>
      </c>
      <c r="H29" s="58">
        <v>51.3</v>
      </c>
      <c r="I29" s="58">
        <v>51.1</v>
      </c>
    </row>
    <row r="30" spans="1:9" ht="27" customHeight="1">
      <c r="A30" s="102"/>
      <c r="B30" s="119" t="s">
        <v>146</v>
      </c>
      <c r="C30" s="50" t="s">
        <v>147</v>
      </c>
      <c r="D30" s="50"/>
      <c r="E30" s="61"/>
      <c r="F30" s="58"/>
      <c r="G30" s="58"/>
      <c r="H30" s="58"/>
      <c r="I30" s="58"/>
    </row>
    <row r="31" spans="1:9" ht="27" customHeight="1">
      <c r="A31" s="102"/>
      <c r="B31" s="102"/>
      <c r="C31" s="50" t="s">
        <v>148</v>
      </c>
      <c r="D31" s="50"/>
      <c r="E31" s="61"/>
      <c r="F31" s="58"/>
      <c r="G31" s="58"/>
      <c r="H31" s="58"/>
      <c r="I31" s="58"/>
    </row>
    <row r="32" spans="1:9" ht="27" customHeight="1">
      <c r="A32" s="102"/>
      <c r="B32" s="102"/>
      <c r="C32" s="50" t="s">
        <v>149</v>
      </c>
      <c r="D32" s="50"/>
      <c r="E32" s="61">
        <v>11.1</v>
      </c>
      <c r="F32" s="58">
        <v>10.6</v>
      </c>
      <c r="G32" s="58">
        <v>10.1</v>
      </c>
      <c r="H32" s="58">
        <v>9.8000000000000007</v>
      </c>
      <c r="I32" s="58">
        <v>9.6999999999999993</v>
      </c>
    </row>
    <row r="33" spans="1:9" ht="27" customHeight="1">
      <c r="A33" s="102"/>
      <c r="B33" s="102"/>
      <c r="C33" s="50" t="s">
        <v>150</v>
      </c>
      <c r="D33" s="50"/>
      <c r="E33" s="61">
        <v>100.5</v>
      </c>
      <c r="F33" s="83">
        <v>98.4</v>
      </c>
      <c r="G33" s="83">
        <v>99.6</v>
      </c>
      <c r="H33" s="83">
        <v>103.4</v>
      </c>
      <c r="I33" s="83">
        <v>109.1</v>
      </c>
    </row>
    <row r="34" spans="1:9" ht="27" customHeight="1">
      <c r="A34" s="2" t="s">
        <v>239</v>
      </c>
      <c r="B34" s="8"/>
      <c r="C34" s="8"/>
      <c r="D34" s="8"/>
      <c r="E34" s="40"/>
      <c r="F34" s="40"/>
      <c r="G34" s="40"/>
      <c r="H34" s="40"/>
      <c r="I34" s="41"/>
    </row>
    <row r="35" spans="1:9" ht="27" customHeight="1">
      <c r="A35" s="9" t="s">
        <v>110</v>
      </c>
    </row>
    <row r="36" spans="1:9">
      <c r="A36" s="4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50"/>
  <sheetViews>
    <sheetView view="pageBreakPreview" zoomScaleNormal="100" zoomScaleSheetLayoutView="100" workbookViewId="0">
      <pane xSplit="5" ySplit="7" topLeftCell="F35" activePane="bottomRight" state="frozen"/>
      <selection activeCell="L8" sqref="L8"/>
      <selection pane="topRight" activeCell="L8" sqref="L8"/>
      <selection pane="bottomLeft" activeCell="L8" sqref="L8"/>
      <selection pane="bottomRight" activeCell="N3" sqref="N3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13" width="13.625" style="2" customWidth="1"/>
    <col min="14" max="14" width="13.625" style="8" customWidth="1"/>
    <col min="15" max="15" width="13.625" style="2" customWidth="1"/>
    <col min="16" max="16" width="13.625" style="8" customWidth="1"/>
    <col min="17" max="25" width="13.625" style="2" customWidth="1"/>
    <col min="26" max="29" width="12" style="2" customWidth="1"/>
    <col min="30" max="16384" width="9" style="2"/>
  </cols>
  <sheetData>
    <row r="1" spans="1:29" ht="33.950000000000003" customHeight="1">
      <c r="A1" s="21" t="s">
        <v>0</v>
      </c>
      <c r="B1" s="12"/>
      <c r="C1" s="12"/>
      <c r="D1" s="23" t="s">
        <v>263</v>
      </c>
      <c r="E1" s="14"/>
      <c r="F1" s="14"/>
      <c r="G1" s="14"/>
    </row>
    <row r="2" spans="1:29" ht="15" customHeight="1"/>
    <row r="3" spans="1:29" ht="15" customHeight="1">
      <c r="A3" s="15" t="s">
        <v>151</v>
      </c>
      <c r="B3" s="15"/>
      <c r="C3" s="15"/>
      <c r="D3" s="15"/>
    </row>
    <row r="4" spans="1:29" ht="15" customHeight="1">
      <c r="A4" s="15"/>
      <c r="B4" s="15"/>
      <c r="C4" s="15"/>
      <c r="D4" s="15"/>
    </row>
    <row r="5" spans="1:29" ht="15.95" customHeight="1">
      <c r="A5" s="13" t="s">
        <v>245</v>
      </c>
      <c r="B5" s="13"/>
      <c r="C5" s="13"/>
      <c r="D5" s="13"/>
      <c r="K5" s="16"/>
      <c r="S5" s="16" t="s">
        <v>47</v>
      </c>
    </row>
    <row r="6" spans="1:29" ht="15.95" customHeight="1">
      <c r="A6" s="113" t="s">
        <v>48</v>
      </c>
      <c r="B6" s="114"/>
      <c r="C6" s="114"/>
      <c r="D6" s="114"/>
      <c r="E6" s="114"/>
      <c r="F6" s="108" t="s">
        <v>258</v>
      </c>
      <c r="G6" s="109"/>
      <c r="H6" s="108" t="s">
        <v>259</v>
      </c>
      <c r="I6" s="109"/>
      <c r="J6" s="108" t="s">
        <v>260</v>
      </c>
      <c r="K6" s="109"/>
      <c r="L6" s="108" t="s">
        <v>261</v>
      </c>
      <c r="M6" s="109"/>
      <c r="N6" s="108" t="s">
        <v>262</v>
      </c>
      <c r="O6" s="109"/>
      <c r="P6" s="108" t="s">
        <v>264</v>
      </c>
      <c r="Q6" s="109"/>
      <c r="R6" s="108" t="s">
        <v>265</v>
      </c>
      <c r="S6" s="109"/>
    </row>
    <row r="7" spans="1:29" ht="15.95" customHeight="1">
      <c r="A7" s="114"/>
      <c r="B7" s="114"/>
      <c r="C7" s="114"/>
      <c r="D7" s="114"/>
      <c r="E7" s="114"/>
      <c r="F7" s="85" t="s">
        <v>237</v>
      </c>
      <c r="G7" s="85" t="s">
        <v>248</v>
      </c>
      <c r="H7" s="85" t="s">
        <v>237</v>
      </c>
      <c r="I7" s="86" t="s">
        <v>246</v>
      </c>
      <c r="J7" s="85" t="s">
        <v>237</v>
      </c>
      <c r="K7" s="86" t="s">
        <v>246</v>
      </c>
      <c r="L7" s="85" t="s">
        <v>237</v>
      </c>
      <c r="M7" s="86" t="s">
        <v>246</v>
      </c>
      <c r="N7" s="85" t="s">
        <v>237</v>
      </c>
      <c r="O7" s="86" t="s">
        <v>246</v>
      </c>
      <c r="P7" s="85" t="s">
        <v>237</v>
      </c>
      <c r="Q7" s="86" t="s">
        <v>246</v>
      </c>
      <c r="R7" s="85" t="s">
        <v>237</v>
      </c>
      <c r="S7" s="86" t="s">
        <v>246</v>
      </c>
    </row>
    <row r="8" spans="1:29" ht="15.95" customHeight="1">
      <c r="A8" s="111" t="s">
        <v>82</v>
      </c>
      <c r="B8" s="64" t="s">
        <v>49</v>
      </c>
      <c r="C8" s="56"/>
      <c r="D8" s="56"/>
      <c r="E8" s="70" t="s">
        <v>40</v>
      </c>
      <c r="F8" s="57">
        <v>2335</v>
      </c>
      <c r="G8" s="97">
        <v>2061</v>
      </c>
      <c r="H8" s="57">
        <v>1956</v>
      </c>
      <c r="I8" s="97">
        <v>1916</v>
      </c>
      <c r="J8" s="57">
        <v>821</v>
      </c>
      <c r="K8" s="97">
        <v>693</v>
      </c>
      <c r="L8" s="96">
        <v>58</v>
      </c>
      <c r="M8" s="97">
        <v>1858</v>
      </c>
      <c r="N8" s="96">
        <v>380</v>
      </c>
      <c r="O8" s="101">
        <v>392</v>
      </c>
      <c r="P8" s="57">
        <v>2641</v>
      </c>
      <c r="Q8" s="97">
        <v>2720</v>
      </c>
      <c r="R8" s="57">
        <v>8784</v>
      </c>
      <c r="S8" s="57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 spans="1:29" ht="15.95" customHeight="1">
      <c r="A9" s="111"/>
      <c r="B9" s="66"/>
      <c r="C9" s="56" t="s">
        <v>50</v>
      </c>
      <c r="D9" s="56"/>
      <c r="E9" s="70" t="s">
        <v>41</v>
      </c>
      <c r="F9" s="57">
        <v>2335</v>
      </c>
      <c r="G9" s="97">
        <v>2061</v>
      </c>
      <c r="H9" s="57">
        <v>1950</v>
      </c>
      <c r="I9" s="97">
        <v>1916</v>
      </c>
      <c r="J9" s="57">
        <v>796</v>
      </c>
      <c r="K9" s="97">
        <v>693</v>
      </c>
      <c r="L9" s="96">
        <v>58</v>
      </c>
      <c r="M9" s="97">
        <v>1858</v>
      </c>
      <c r="N9" s="96">
        <v>364</v>
      </c>
      <c r="O9" s="101">
        <v>387</v>
      </c>
      <c r="P9" s="57">
        <v>2641</v>
      </c>
      <c r="Q9" s="97">
        <v>2720</v>
      </c>
      <c r="R9" s="57">
        <v>8763</v>
      </c>
      <c r="S9" s="57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1:29" ht="15.95" customHeight="1">
      <c r="A10" s="111"/>
      <c r="B10" s="65"/>
      <c r="C10" s="56" t="s">
        <v>51</v>
      </c>
      <c r="D10" s="56"/>
      <c r="E10" s="70" t="s">
        <v>42</v>
      </c>
      <c r="F10" s="57"/>
      <c r="G10" s="97"/>
      <c r="H10" s="57">
        <v>6</v>
      </c>
      <c r="I10" s="97"/>
      <c r="J10" s="71">
        <v>25</v>
      </c>
      <c r="K10" s="71"/>
      <c r="L10" s="96"/>
      <c r="M10" s="97"/>
      <c r="N10" s="96">
        <v>16</v>
      </c>
      <c r="O10" s="101">
        <v>5</v>
      </c>
      <c r="P10" s="57"/>
      <c r="Q10" s="97"/>
      <c r="R10" s="57">
        <v>21</v>
      </c>
      <c r="S10" s="57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spans="1:29" ht="15.95" customHeight="1">
      <c r="A11" s="111"/>
      <c r="B11" s="64" t="s">
        <v>52</v>
      </c>
      <c r="C11" s="56"/>
      <c r="D11" s="56"/>
      <c r="E11" s="70" t="s">
        <v>43</v>
      </c>
      <c r="F11" s="57">
        <v>1970</v>
      </c>
      <c r="G11" s="97">
        <v>1735</v>
      </c>
      <c r="H11" s="57">
        <v>1667</v>
      </c>
      <c r="I11" s="97">
        <v>1576</v>
      </c>
      <c r="J11" s="57">
        <v>694</v>
      </c>
      <c r="K11" s="97">
        <v>567</v>
      </c>
      <c r="L11" s="96">
        <v>149</v>
      </c>
      <c r="M11" s="97">
        <v>1765</v>
      </c>
      <c r="N11" s="96">
        <v>333</v>
      </c>
      <c r="O11" s="101">
        <v>341</v>
      </c>
      <c r="P11" s="57">
        <v>2807</v>
      </c>
      <c r="Q11" s="97">
        <v>2742</v>
      </c>
      <c r="R11" s="57">
        <v>8628</v>
      </c>
      <c r="S11" s="57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1:29" ht="15.95" customHeight="1">
      <c r="A12" s="111"/>
      <c r="B12" s="66"/>
      <c r="C12" s="56" t="s">
        <v>53</v>
      </c>
      <c r="D12" s="56"/>
      <c r="E12" s="70" t="s">
        <v>44</v>
      </c>
      <c r="F12" s="57">
        <v>1970</v>
      </c>
      <c r="G12" s="97">
        <v>1735</v>
      </c>
      <c r="H12" s="57">
        <v>1667</v>
      </c>
      <c r="I12" s="97">
        <v>1576</v>
      </c>
      <c r="J12" s="57">
        <v>694</v>
      </c>
      <c r="K12" s="97">
        <v>567</v>
      </c>
      <c r="L12" s="96">
        <v>149</v>
      </c>
      <c r="M12" s="97">
        <v>1719</v>
      </c>
      <c r="N12" s="96">
        <v>317</v>
      </c>
      <c r="O12" s="101">
        <v>341</v>
      </c>
      <c r="P12" s="57">
        <v>2807</v>
      </c>
      <c r="Q12" s="97">
        <v>2742</v>
      </c>
      <c r="R12" s="57">
        <v>8573</v>
      </c>
      <c r="S12" s="57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29" ht="15.95" customHeight="1">
      <c r="A13" s="111"/>
      <c r="B13" s="65"/>
      <c r="C13" s="56" t="s">
        <v>54</v>
      </c>
      <c r="D13" s="56"/>
      <c r="E13" s="70" t="s">
        <v>45</v>
      </c>
      <c r="F13" s="57"/>
      <c r="G13" s="97"/>
      <c r="H13" s="71"/>
      <c r="I13" s="71"/>
      <c r="J13" s="71"/>
      <c r="K13" s="71"/>
      <c r="L13" s="96"/>
      <c r="M13" s="97">
        <v>46</v>
      </c>
      <c r="N13" s="96">
        <v>16</v>
      </c>
      <c r="O13" s="101"/>
      <c r="P13" s="57"/>
      <c r="Q13" s="97"/>
      <c r="R13" s="57">
        <v>55</v>
      </c>
      <c r="S13" s="57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 spans="1:29" ht="15.95" customHeight="1">
      <c r="A14" s="111"/>
      <c r="B14" s="56" t="s">
        <v>55</v>
      </c>
      <c r="C14" s="56"/>
      <c r="D14" s="56"/>
      <c r="E14" s="70" t="s">
        <v>152</v>
      </c>
      <c r="F14" s="57">
        <f t="shared" ref="F14:S15" si="0">F9-F12</f>
        <v>365</v>
      </c>
      <c r="G14" s="97">
        <f t="shared" si="0"/>
        <v>326</v>
      </c>
      <c r="H14" s="57">
        <f t="shared" si="0"/>
        <v>283</v>
      </c>
      <c r="I14" s="97">
        <f t="shared" si="0"/>
        <v>340</v>
      </c>
      <c r="J14" s="57">
        <f t="shared" si="0"/>
        <v>102</v>
      </c>
      <c r="K14" s="97">
        <f t="shared" si="0"/>
        <v>126</v>
      </c>
      <c r="L14" s="96">
        <f t="shared" si="0"/>
        <v>-91</v>
      </c>
      <c r="M14" s="97">
        <f t="shared" si="0"/>
        <v>139</v>
      </c>
      <c r="N14" s="96">
        <f t="shared" ref="N14:O15" si="1">N9-N12</f>
        <v>47</v>
      </c>
      <c r="O14" s="101">
        <f t="shared" si="1"/>
        <v>46</v>
      </c>
      <c r="P14" s="57">
        <f t="shared" si="0"/>
        <v>-166</v>
      </c>
      <c r="Q14" s="97">
        <f t="shared" si="0"/>
        <v>-22</v>
      </c>
      <c r="R14" s="57">
        <f t="shared" si="0"/>
        <v>190</v>
      </c>
      <c r="S14" s="57">
        <f t="shared" si="0"/>
        <v>0</v>
      </c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29" ht="15.95" customHeight="1">
      <c r="A15" s="111"/>
      <c r="B15" s="56" t="s">
        <v>56</v>
      </c>
      <c r="C15" s="56"/>
      <c r="D15" s="56"/>
      <c r="E15" s="70" t="s">
        <v>153</v>
      </c>
      <c r="F15" s="57">
        <f t="shared" si="0"/>
        <v>0</v>
      </c>
      <c r="G15" s="97">
        <f t="shared" si="0"/>
        <v>0</v>
      </c>
      <c r="H15" s="57">
        <f t="shared" si="0"/>
        <v>6</v>
      </c>
      <c r="I15" s="97">
        <f t="shared" si="0"/>
        <v>0</v>
      </c>
      <c r="J15" s="57">
        <f t="shared" si="0"/>
        <v>25</v>
      </c>
      <c r="K15" s="97">
        <f t="shared" si="0"/>
        <v>0</v>
      </c>
      <c r="L15" s="96">
        <f t="shared" si="0"/>
        <v>0</v>
      </c>
      <c r="M15" s="97">
        <f t="shared" si="0"/>
        <v>-46</v>
      </c>
      <c r="N15" s="96">
        <f t="shared" ref="N15" si="2">N10-N13</f>
        <v>0</v>
      </c>
      <c r="O15" s="101">
        <f t="shared" si="1"/>
        <v>5</v>
      </c>
      <c r="P15" s="57">
        <f t="shared" si="0"/>
        <v>0</v>
      </c>
      <c r="Q15" s="97">
        <f t="shared" si="0"/>
        <v>0</v>
      </c>
      <c r="R15" s="57">
        <f t="shared" si="0"/>
        <v>-34</v>
      </c>
      <c r="S15" s="57">
        <f t="shared" si="0"/>
        <v>0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</row>
    <row r="16" spans="1:29" ht="15.95" customHeight="1">
      <c r="A16" s="111"/>
      <c r="B16" s="56" t="s">
        <v>57</v>
      </c>
      <c r="C16" s="56"/>
      <c r="D16" s="56"/>
      <c r="E16" s="70" t="s">
        <v>154</v>
      </c>
      <c r="F16" s="57">
        <f t="shared" ref="F16:S16" si="3">F8-F11</f>
        <v>365</v>
      </c>
      <c r="G16" s="97">
        <f t="shared" si="3"/>
        <v>326</v>
      </c>
      <c r="H16" s="57">
        <f t="shared" si="3"/>
        <v>289</v>
      </c>
      <c r="I16" s="97">
        <f t="shared" si="3"/>
        <v>340</v>
      </c>
      <c r="J16" s="57">
        <f t="shared" si="3"/>
        <v>127</v>
      </c>
      <c r="K16" s="97">
        <f t="shared" si="3"/>
        <v>126</v>
      </c>
      <c r="L16" s="96">
        <f t="shared" si="3"/>
        <v>-91</v>
      </c>
      <c r="M16" s="97">
        <f t="shared" si="3"/>
        <v>93</v>
      </c>
      <c r="N16" s="96">
        <f t="shared" ref="N16:O16" si="4">N8-N11</f>
        <v>47</v>
      </c>
      <c r="O16" s="101">
        <f t="shared" si="4"/>
        <v>51</v>
      </c>
      <c r="P16" s="57">
        <f t="shared" si="3"/>
        <v>-166</v>
      </c>
      <c r="Q16" s="97">
        <f t="shared" si="3"/>
        <v>-22</v>
      </c>
      <c r="R16" s="57">
        <f t="shared" si="3"/>
        <v>156</v>
      </c>
      <c r="S16" s="57">
        <f t="shared" si="3"/>
        <v>0</v>
      </c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spans="1:29" ht="15.95" customHeight="1">
      <c r="A17" s="111"/>
      <c r="B17" s="56" t="s">
        <v>58</v>
      </c>
      <c r="C17" s="56"/>
      <c r="D17" s="56"/>
      <c r="E17" s="54"/>
      <c r="F17" s="71"/>
      <c r="G17" s="71"/>
      <c r="H17" s="71"/>
      <c r="I17" s="71"/>
      <c r="J17" s="57"/>
      <c r="K17" s="97"/>
      <c r="L17" s="96"/>
      <c r="M17" s="97"/>
      <c r="N17" s="71"/>
      <c r="O17" s="101"/>
      <c r="P17" s="57"/>
      <c r="Q17" s="71"/>
      <c r="R17" s="71"/>
      <c r="S17" s="72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1:29" ht="15.95" customHeight="1">
      <c r="A18" s="111"/>
      <c r="B18" s="56" t="s">
        <v>59</v>
      </c>
      <c r="C18" s="56"/>
      <c r="D18" s="56"/>
      <c r="E18" s="54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spans="1:29" ht="15.95" customHeight="1">
      <c r="A19" s="111" t="s">
        <v>83</v>
      </c>
      <c r="B19" s="64" t="s">
        <v>60</v>
      </c>
      <c r="C19" s="56"/>
      <c r="D19" s="56"/>
      <c r="E19" s="70"/>
      <c r="F19" s="57">
        <v>138</v>
      </c>
      <c r="G19" s="97">
        <v>427</v>
      </c>
      <c r="H19" s="57"/>
      <c r="I19" s="97"/>
      <c r="J19" s="57">
        <v>17</v>
      </c>
      <c r="K19" s="97">
        <v>9</v>
      </c>
      <c r="L19" s="96">
        <v>1525</v>
      </c>
      <c r="M19" s="97">
        <v>1391</v>
      </c>
      <c r="N19" s="96"/>
      <c r="O19" s="101">
        <v>32</v>
      </c>
      <c r="P19" s="57">
        <v>91</v>
      </c>
      <c r="Q19" s="97">
        <v>202</v>
      </c>
      <c r="R19" s="57">
        <v>1976</v>
      </c>
      <c r="S19" s="57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15.95" customHeight="1">
      <c r="A20" s="111"/>
      <c r="B20" s="65"/>
      <c r="C20" s="56" t="s">
        <v>61</v>
      </c>
      <c r="D20" s="56"/>
      <c r="E20" s="70"/>
      <c r="F20" s="57">
        <v>131</v>
      </c>
      <c r="G20" s="97">
        <v>426</v>
      </c>
      <c r="H20" s="57"/>
      <c r="I20" s="97"/>
      <c r="J20" s="57"/>
      <c r="K20" s="97"/>
      <c r="L20" s="96">
        <v>969</v>
      </c>
      <c r="M20" s="97">
        <v>1258</v>
      </c>
      <c r="N20" s="96"/>
      <c r="O20" s="101"/>
      <c r="P20" s="57">
        <v>18</v>
      </c>
      <c r="Q20" s="97">
        <v>81</v>
      </c>
      <c r="R20" s="57">
        <v>405</v>
      </c>
      <c r="S20" s="57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15.95" customHeight="1">
      <c r="A21" s="111"/>
      <c r="B21" s="84" t="s">
        <v>62</v>
      </c>
      <c r="C21" s="56"/>
      <c r="D21" s="56"/>
      <c r="E21" s="70" t="s">
        <v>155</v>
      </c>
      <c r="F21" s="57">
        <v>138</v>
      </c>
      <c r="G21" s="97">
        <v>427</v>
      </c>
      <c r="H21" s="57"/>
      <c r="I21" s="97"/>
      <c r="J21" s="57">
        <v>17</v>
      </c>
      <c r="K21" s="97">
        <v>9</v>
      </c>
      <c r="L21" s="96">
        <v>1155</v>
      </c>
      <c r="M21" s="97">
        <v>1391</v>
      </c>
      <c r="N21" s="96"/>
      <c r="O21" s="101">
        <v>32</v>
      </c>
      <c r="P21" s="57">
        <v>91</v>
      </c>
      <c r="Q21" s="97">
        <v>202</v>
      </c>
      <c r="R21" s="57">
        <v>1812</v>
      </c>
      <c r="S21" s="57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15.95" customHeight="1">
      <c r="A22" s="111"/>
      <c r="B22" s="64" t="s">
        <v>63</v>
      </c>
      <c r="C22" s="56"/>
      <c r="D22" s="56"/>
      <c r="E22" s="70" t="s">
        <v>156</v>
      </c>
      <c r="F22" s="57">
        <v>832</v>
      </c>
      <c r="G22" s="97">
        <v>1398</v>
      </c>
      <c r="H22" s="57">
        <v>726</v>
      </c>
      <c r="I22" s="97">
        <v>1192</v>
      </c>
      <c r="J22" s="57">
        <v>146</v>
      </c>
      <c r="K22" s="97">
        <v>205</v>
      </c>
      <c r="L22" s="96">
        <v>1311</v>
      </c>
      <c r="M22" s="97">
        <v>2156</v>
      </c>
      <c r="N22" s="96">
        <v>61</v>
      </c>
      <c r="O22" s="101">
        <v>93</v>
      </c>
      <c r="P22" s="57">
        <v>153</v>
      </c>
      <c r="Q22" s="97">
        <v>292</v>
      </c>
      <c r="R22" s="57">
        <v>2856</v>
      </c>
      <c r="S22" s="57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15.95" customHeight="1">
      <c r="A23" s="111"/>
      <c r="B23" s="65" t="s">
        <v>64</v>
      </c>
      <c r="C23" s="56" t="s">
        <v>65</v>
      </c>
      <c r="D23" s="56"/>
      <c r="E23" s="70"/>
      <c r="F23" s="57">
        <v>184</v>
      </c>
      <c r="G23" s="97">
        <v>189</v>
      </c>
      <c r="H23" s="57">
        <v>125</v>
      </c>
      <c r="I23" s="97">
        <v>131</v>
      </c>
      <c r="J23" s="57">
        <v>9</v>
      </c>
      <c r="K23" s="97">
        <v>12</v>
      </c>
      <c r="L23" s="96">
        <v>552</v>
      </c>
      <c r="M23" s="97">
        <v>1014</v>
      </c>
      <c r="N23" s="96">
        <v>20</v>
      </c>
      <c r="O23" s="101">
        <v>20</v>
      </c>
      <c r="P23" s="57">
        <v>135</v>
      </c>
      <c r="Q23" s="97">
        <v>216</v>
      </c>
      <c r="R23" s="57">
        <v>949</v>
      </c>
      <c r="S23" s="57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ht="15.95" customHeight="1">
      <c r="A24" s="111"/>
      <c r="B24" s="56" t="s">
        <v>157</v>
      </c>
      <c r="C24" s="56"/>
      <c r="D24" s="56"/>
      <c r="E24" s="70" t="s">
        <v>158</v>
      </c>
      <c r="F24" s="57">
        <f t="shared" ref="F24:S24" si="5">F21-F22</f>
        <v>-694</v>
      </c>
      <c r="G24" s="97">
        <f t="shared" si="5"/>
        <v>-971</v>
      </c>
      <c r="H24" s="57">
        <f t="shared" si="5"/>
        <v>-726</v>
      </c>
      <c r="I24" s="97">
        <f t="shared" si="5"/>
        <v>-1192</v>
      </c>
      <c r="J24" s="57">
        <f t="shared" si="5"/>
        <v>-129</v>
      </c>
      <c r="K24" s="97">
        <f t="shared" si="5"/>
        <v>-196</v>
      </c>
      <c r="L24" s="96">
        <f t="shared" si="5"/>
        <v>-156</v>
      </c>
      <c r="M24" s="97">
        <f t="shared" si="5"/>
        <v>-765</v>
      </c>
      <c r="N24" s="96">
        <f t="shared" ref="N24:O24" si="6">N21-N22</f>
        <v>-61</v>
      </c>
      <c r="O24" s="101">
        <f t="shared" si="6"/>
        <v>-61</v>
      </c>
      <c r="P24" s="57">
        <f t="shared" si="5"/>
        <v>-62</v>
      </c>
      <c r="Q24" s="97">
        <f t="shared" si="5"/>
        <v>-90</v>
      </c>
      <c r="R24" s="57">
        <f t="shared" si="5"/>
        <v>-1044</v>
      </c>
      <c r="S24" s="57">
        <f t="shared" si="5"/>
        <v>0</v>
      </c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15.95" customHeight="1">
      <c r="A25" s="111"/>
      <c r="B25" s="64" t="s">
        <v>66</v>
      </c>
      <c r="C25" s="64"/>
      <c r="D25" s="64"/>
      <c r="E25" s="116" t="s">
        <v>159</v>
      </c>
      <c r="F25" s="106">
        <v>694</v>
      </c>
      <c r="G25" s="106">
        <v>971</v>
      </c>
      <c r="H25" s="106">
        <v>726</v>
      </c>
      <c r="I25" s="106">
        <v>1192</v>
      </c>
      <c r="J25" s="106">
        <v>129</v>
      </c>
      <c r="K25" s="106">
        <v>196</v>
      </c>
      <c r="L25" s="106">
        <v>156</v>
      </c>
      <c r="M25" s="106">
        <v>765</v>
      </c>
      <c r="N25" s="106">
        <v>61</v>
      </c>
      <c r="O25" s="106">
        <v>61</v>
      </c>
      <c r="P25" s="106">
        <v>62</v>
      </c>
      <c r="Q25" s="106">
        <v>90</v>
      </c>
      <c r="R25" s="106">
        <v>1044</v>
      </c>
      <c r="S25" s="106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ht="15.95" customHeight="1">
      <c r="A26" s="111"/>
      <c r="B26" s="84" t="s">
        <v>67</v>
      </c>
      <c r="C26" s="84"/>
      <c r="D26" s="84"/>
      <c r="E26" s="117"/>
      <c r="F26" s="107"/>
      <c r="G26" s="106"/>
      <c r="H26" s="107"/>
      <c r="I26" s="107"/>
      <c r="J26" s="107"/>
      <c r="K26" s="107"/>
      <c r="L26" s="107"/>
      <c r="M26" s="107"/>
      <c r="N26" s="107"/>
      <c r="O26" s="106"/>
      <c r="P26" s="107"/>
      <c r="Q26" s="107"/>
      <c r="R26" s="107"/>
      <c r="S26" s="107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 ht="15.95" customHeight="1">
      <c r="A27" s="111"/>
      <c r="B27" s="56" t="s">
        <v>160</v>
      </c>
      <c r="C27" s="56"/>
      <c r="D27" s="56"/>
      <c r="E27" s="70" t="s">
        <v>161</v>
      </c>
      <c r="F27" s="57">
        <f t="shared" ref="F27:S27" si="7">F24+F25</f>
        <v>0</v>
      </c>
      <c r="G27" s="97">
        <f t="shared" si="7"/>
        <v>0</v>
      </c>
      <c r="H27" s="57">
        <f t="shared" si="7"/>
        <v>0</v>
      </c>
      <c r="I27" s="97">
        <f t="shared" si="7"/>
        <v>0</v>
      </c>
      <c r="J27" s="57">
        <f t="shared" si="7"/>
        <v>0</v>
      </c>
      <c r="K27" s="97">
        <f t="shared" si="7"/>
        <v>0</v>
      </c>
      <c r="L27" s="96">
        <f t="shared" si="7"/>
        <v>0</v>
      </c>
      <c r="M27" s="97">
        <f t="shared" si="7"/>
        <v>0</v>
      </c>
      <c r="N27" s="96">
        <f t="shared" ref="N27:O27" si="8">N24+N25</f>
        <v>0</v>
      </c>
      <c r="O27" s="101">
        <f t="shared" si="8"/>
        <v>0</v>
      </c>
      <c r="P27" s="57">
        <f t="shared" si="7"/>
        <v>0</v>
      </c>
      <c r="Q27" s="97">
        <f t="shared" si="7"/>
        <v>0</v>
      </c>
      <c r="R27" s="57">
        <f t="shared" si="7"/>
        <v>0</v>
      </c>
      <c r="S27" s="57">
        <f t="shared" si="7"/>
        <v>0</v>
      </c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9"/>
      <c r="O28" s="28"/>
      <c r="P28" s="29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9"/>
      <c r="O29" s="28"/>
      <c r="P29" s="29"/>
      <c r="Q29" s="28"/>
      <c r="R29" s="28"/>
      <c r="S29" s="30" t="s">
        <v>162</v>
      </c>
      <c r="T29" s="28"/>
      <c r="U29" s="28"/>
      <c r="V29" s="28"/>
      <c r="W29" s="28"/>
      <c r="X29" s="28"/>
      <c r="Y29" s="28"/>
      <c r="Z29" s="28"/>
      <c r="AA29" s="28"/>
      <c r="AB29" s="28"/>
      <c r="AC29" s="30"/>
    </row>
    <row r="30" spans="1:29" ht="15.95" customHeight="1">
      <c r="A30" s="115" t="s">
        <v>68</v>
      </c>
      <c r="B30" s="115"/>
      <c r="C30" s="115"/>
      <c r="D30" s="115"/>
      <c r="E30" s="115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31"/>
      <c r="U30" s="29"/>
      <c r="V30" s="31"/>
      <c r="W30" s="29"/>
      <c r="X30" s="31"/>
      <c r="Y30" s="29"/>
      <c r="Z30" s="31"/>
      <c r="AA30" s="29"/>
      <c r="AB30" s="31"/>
      <c r="AC30" s="29"/>
    </row>
    <row r="31" spans="1:29" ht="15.95" customHeight="1">
      <c r="A31" s="115"/>
      <c r="B31" s="115"/>
      <c r="C31" s="115"/>
      <c r="D31" s="115"/>
      <c r="E31" s="115"/>
      <c r="F31" s="85" t="s">
        <v>237</v>
      </c>
      <c r="G31" s="86" t="s">
        <v>246</v>
      </c>
      <c r="H31" s="85" t="s">
        <v>237</v>
      </c>
      <c r="I31" s="86" t="s">
        <v>246</v>
      </c>
      <c r="J31" s="85" t="s">
        <v>237</v>
      </c>
      <c r="K31" s="86" t="s">
        <v>246</v>
      </c>
      <c r="L31" s="85" t="s">
        <v>237</v>
      </c>
      <c r="M31" s="86" t="s">
        <v>246</v>
      </c>
      <c r="N31" s="85" t="s">
        <v>237</v>
      </c>
      <c r="O31" s="86" t="s">
        <v>246</v>
      </c>
      <c r="P31" s="85" t="s">
        <v>237</v>
      </c>
      <c r="Q31" s="86" t="s">
        <v>246</v>
      </c>
      <c r="R31" s="85" t="s">
        <v>237</v>
      </c>
      <c r="S31" s="86" t="s">
        <v>246</v>
      </c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 spans="1:29" ht="15.95" customHeight="1">
      <c r="A32" s="111" t="s">
        <v>84</v>
      </c>
      <c r="B32" s="64" t="s">
        <v>49</v>
      </c>
      <c r="C32" s="56"/>
      <c r="D32" s="56"/>
      <c r="E32" s="70" t="s">
        <v>40</v>
      </c>
      <c r="F32" s="57"/>
      <c r="G32" s="57"/>
      <c r="H32" s="57"/>
      <c r="I32" s="57"/>
      <c r="J32" s="57"/>
      <c r="K32" s="57"/>
      <c r="L32" s="96"/>
      <c r="M32" s="96"/>
      <c r="N32" s="96"/>
      <c r="O32" s="96"/>
      <c r="P32" s="57"/>
      <c r="Q32" s="57"/>
      <c r="R32" s="57"/>
      <c r="S32" s="57"/>
      <c r="T32" s="33"/>
      <c r="U32" s="33"/>
      <c r="V32" s="33"/>
      <c r="W32" s="33"/>
      <c r="X32" s="34"/>
      <c r="Y32" s="34"/>
      <c r="Z32" s="33"/>
      <c r="AA32" s="33"/>
      <c r="AB32" s="34"/>
      <c r="AC32" s="34"/>
    </row>
    <row r="33" spans="1:29" ht="15.95" customHeight="1">
      <c r="A33" s="118"/>
      <c r="B33" s="66"/>
      <c r="C33" s="64" t="s">
        <v>69</v>
      </c>
      <c r="D33" s="56"/>
      <c r="E33" s="70"/>
      <c r="F33" s="57"/>
      <c r="G33" s="57"/>
      <c r="H33" s="57"/>
      <c r="I33" s="57"/>
      <c r="J33" s="57"/>
      <c r="K33" s="57"/>
      <c r="L33" s="96"/>
      <c r="M33" s="96"/>
      <c r="N33" s="96"/>
      <c r="O33" s="96"/>
      <c r="P33" s="57"/>
      <c r="Q33" s="57"/>
      <c r="R33" s="57"/>
      <c r="S33" s="57"/>
      <c r="T33" s="33"/>
      <c r="U33" s="33"/>
      <c r="V33" s="33"/>
      <c r="W33" s="33"/>
      <c r="X33" s="34"/>
      <c r="Y33" s="34"/>
      <c r="Z33" s="33"/>
      <c r="AA33" s="33"/>
      <c r="AB33" s="34"/>
      <c r="AC33" s="34"/>
    </row>
    <row r="34" spans="1:29" ht="15.95" customHeight="1">
      <c r="A34" s="118"/>
      <c r="B34" s="66"/>
      <c r="C34" s="65"/>
      <c r="D34" s="56" t="s">
        <v>70</v>
      </c>
      <c r="E34" s="70"/>
      <c r="F34" s="57"/>
      <c r="G34" s="57"/>
      <c r="H34" s="57"/>
      <c r="I34" s="57"/>
      <c r="J34" s="57"/>
      <c r="K34" s="57"/>
      <c r="L34" s="96"/>
      <c r="M34" s="96"/>
      <c r="N34" s="96"/>
      <c r="O34" s="96"/>
      <c r="P34" s="57"/>
      <c r="Q34" s="57"/>
      <c r="R34" s="57"/>
      <c r="S34" s="57"/>
      <c r="T34" s="33"/>
      <c r="U34" s="33"/>
      <c r="V34" s="33"/>
      <c r="W34" s="33"/>
      <c r="X34" s="34"/>
      <c r="Y34" s="34"/>
      <c r="Z34" s="33"/>
      <c r="AA34" s="33"/>
      <c r="AB34" s="34"/>
      <c r="AC34" s="34"/>
    </row>
    <row r="35" spans="1:29" ht="15.95" customHeight="1">
      <c r="A35" s="118"/>
      <c r="B35" s="65"/>
      <c r="C35" s="84" t="s">
        <v>71</v>
      </c>
      <c r="D35" s="56"/>
      <c r="E35" s="70"/>
      <c r="F35" s="57"/>
      <c r="G35" s="57"/>
      <c r="H35" s="57"/>
      <c r="I35" s="57"/>
      <c r="J35" s="72"/>
      <c r="K35" s="72"/>
      <c r="L35" s="96"/>
      <c r="M35" s="96"/>
      <c r="N35" s="96"/>
      <c r="O35" s="96"/>
      <c r="P35" s="57"/>
      <c r="Q35" s="57"/>
      <c r="R35" s="57"/>
      <c r="S35" s="57"/>
      <c r="T35" s="33"/>
      <c r="U35" s="33"/>
      <c r="V35" s="33"/>
      <c r="W35" s="33"/>
      <c r="X35" s="34"/>
      <c r="Y35" s="34"/>
      <c r="Z35" s="33"/>
      <c r="AA35" s="33"/>
      <c r="AB35" s="34"/>
      <c r="AC35" s="34"/>
    </row>
    <row r="36" spans="1:29" ht="15.95" customHeight="1">
      <c r="A36" s="118"/>
      <c r="B36" s="64" t="s">
        <v>52</v>
      </c>
      <c r="C36" s="56"/>
      <c r="D36" s="56"/>
      <c r="E36" s="70" t="s">
        <v>41</v>
      </c>
      <c r="F36" s="57"/>
      <c r="G36" s="57"/>
      <c r="H36" s="57"/>
      <c r="I36" s="57"/>
      <c r="J36" s="57"/>
      <c r="K36" s="57"/>
      <c r="L36" s="96"/>
      <c r="M36" s="96"/>
      <c r="N36" s="96"/>
      <c r="O36" s="96"/>
      <c r="P36" s="57"/>
      <c r="Q36" s="57"/>
      <c r="R36" s="57"/>
      <c r="S36" s="57"/>
      <c r="T36" s="33"/>
      <c r="U36" s="33"/>
      <c r="V36" s="33"/>
      <c r="W36" s="33"/>
      <c r="X36" s="33"/>
      <c r="Y36" s="33"/>
      <c r="Z36" s="33"/>
      <c r="AA36" s="33"/>
      <c r="AB36" s="34"/>
      <c r="AC36" s="34"/>
    </row>
    <row r="37" spans="1:29" ht="15.95" customHeight="1">
      <c r="A37" s="118"/>
      <c r="B37" s="66"/>
      <c r="C37" s="56" t="s">
        <v>72</v>
      </c>
      <c r="D37" s="56"/>
      <c r="E37" s="70"/>
      <c r="F37" s="57"/>
      <c r="G37" s="57"/>
      <c r="H37" s="57"/>
      <c r="I37" s="57"/>
      <c r="J37" s="57"/>
      <c r="K37" s="57"/>
      <c r="L37" s="96"/>
      <c r="M37" s="96"/>
      <c r="N37" s="96"/>
      <c r="O37" s="96"/>
      <c r="P37" s="57"/>
      <c r="Q37" s="57"/>
      <c r="R37" s="57"/>
      <c r="S37" s="57"/>
      <c r="T37" s="33"/>
      <c r="U37" s="33"/>
      <c r="V37" s="33"/>
      <c r="W37" s="33"/>
      <c r="X37" s="33"/>
      <c r="Y37" s="33"/>
      <c r="Z37" s="33"/>
      <c r="AA37" s="33"/>
      <c r="AB37" s="34"/>
      <c r="AC37" s="34"/>
    </row>
    <row r="38" spans="1:29" ht="15.95" customHeight="1">
      <c r="A38" s="118"/>
      <c r="B38" s="65"/>
      <c r="C38" s="56" t="s">
        <v>73</v>
      </c>
      <c r="D38" s="56"/>
      <c r="E38" s="70"/>
      <c r="F38" s="57"/>
      <c r="G38" s="57"/>
      <c r="H38" s="57"/>
      <c r="I38" s="57"/>
      <c r="J38" s="57"/>
      <c r="K38" s="72"/>
      <c r="L38" s="96"/>
      <c r="M38" s="96"/>
      <c r="N38" s="96"/>
      <c r="O38" s="96"/>
      <c r="P38" s="57"/>
      <c r="Q38" s="57"/>
      <c r="R38" s="57"/>
      <c r="S38" s="57"/>
      <c r="T38" s="33"/>
      <c r="U38" s="33"/>
      <c r="V38" s="34"/>
      <c r="W38" s="34"/>
      <c r="X38" s="33"/>
      <c r="Y38" s="33"/>
      <c r="Z38" s="33"/>
      <c r="AA38" s="33"/>
      <c r="AB38" s="34"/>
      <c r="AC38" s="34"/>
    </row>
    <row r="39" spans="1:29" ht="15.95" customHeight="1">
      <c r="A39" s="118"/>
      <c r="B39" s="50" t="s">
        <v>74</v>
      </c>
      <c r="C39" s="50"/>
      <c r="D39" s="50"/>
      <c r="E39" s="70" t="s">
        <v>163</v>
      </c>
      <c r="F39" s="57">
        <f t="shared" ref="F39:S39" si="9">F32-F36</f>
        <v>0</v>
      </c>
      <c r="G39" s="57">
        <f t="shared" si="9"/>
        <v>0</v>
      </c>
      <c r="H39" s="57">
        <f t="shared" si="9"/>
        <v>0</v>
      </c>
      <c r="I39" s="57">
        <f t="shared" si="9"/>
        <v>0</v>
      </c>
      <c r="J39" s="57">
        <f t="shared" si="9"/>
        <v>0</v>
      </c>
      <c r="K39" s="57">
        <f t="shared" si="9"/>
        <v>0</v>
      </c>
      <c r="L39" s="96">
        <f t="shared" si="9"/>
        <v>0</v>
      </c>
      <c r="M39" s="96">
        <f t="shared" si="9"/>
        <v>0</v>
      </c>
      <c r="N39" s="96">
        <f t="shared" ref="N39:O39" si="10">N32-N36</f>
        <v>0</v>
      </c>
      <c r="O39" s="96">
        <f t="shared" si="10"/>
        <v>0</v>
      </c>
      <c r="P39" s="57">
        <f t="shared" si="9"/>
        <v>0</v>
      </c>
      <c r="Q39" s="57">
        <f t="shared" si="9"/>
        <v>0</v>
      </c>
      <c r="R39" s="57">
        <f t="shared" si="9"/>
        <v>0</v>
      </c>
      <c r="S39" s="57">
        <f t="shared" si="9"/>
        <v>0</v>
      </c>
      <c r="T39" s="33"/>
      <c r="U39" s="33"/>
      <c r="V39" s="33"/>
      <c r="W39" s="33"/>
      <c r="X39" s="33"/>
      <c r="Y39" s="33"/>
      <c r="Z39" s="33"/>
      <c r="AA39" s="33"/>
      <c r="AB39" s="34"/>
      <c r="AC39" s="34"/>
    </row>
    <row r="40" spans="1:29" ht="15.95" customHeight="1">
      <c r="A40" s="111" t="s">
        <v>85</v>
      </c>
      <c r="B40" s="64" t="s">
        <v>75</v>
      </c>
      <c r="C40" s="56"/>
      <c r="D40" s="56"/>
      <c r="E40" s="70" t="s">
        <v>43</v>
      </c>
      <c r="F40" s="57"/>
      <c r="G40" s="57"/>
      <c r="H40" s="57"/>
      <c r="I40" s="57"/>
      <c r="J40" s="57"/>
      <c r="K40" s="57"/>
      <c r="L40" s="96"/>
      <c r="M40" s="96"/>
      <c r="N40" s="96"/>
      <c r="O40" s="96"/>
      <c r="P40" s="57"/>
      <c r="Q40" s="57"/>
      <c r="R40" s="57"/>
      <c r="S40" s="57"/>
      <c r="T40" s="33"/>
      <c r="U40" s="33"/>
      <c r="V40" s="33"/>
      <c r="W40" s="33"/>
      <c r="X40" s="34"/>
      <c r="Y40" s="34"/>
      <c r="Z40" s="34"/>
      <c r="AA40" s="34"/>
      <c r="AB40" s="33"/>
      <c r="AC40" s="33"/>
    </row>
    <row r="41" spans="1:29" ht="15.95" customHeight="1">
      <c r="A41" s="112"/>
      <c r="B41" s="65"/>
      <c r="C41" s="56" t="s">
        <v>76</v>
      </c>
      <c r="D41" s="56"/>
      <c r="E41" s="70"/>
      <c r="F41" s="72"/>
      <c r="G41" s="72"/>
      <c r="H41" s="72"/>
      <c r="I41" s="72"/>
      <c r="J41" s="57"/>
      <c r="K41" s="57"/>
      <c r="L41" s="96"/>
      <c r="M41" s="96"/>
      <c r="N41" s="96"/>
      <c r="O41" s="96"/>
      <c r="P41" s="57"/>
      <c r="Q41" s="57"/>
      <c r="R41" s="57"/>
      <c r="S41" s="57"/>
      <c r="T41" s="34"/>
      <c r="U41" s="34"/>
      <c r="V41" s="34"/>
      <c r="W41" s="34"/>
      <c r="X41" s="34"/>
      <c r="Y41" s="34"/>
      <c r="Z41" s="34"/>
      <c r="AA41" s="34"/>
      <c r="AB41" s="33"/>
      <c r="AC41" s="33"/>
    </row>
    <row r="42" spans="1:29" ht="15.95" customHeight="1">
      <c r="A42" s="112"/>
      <c r="B42" s="64" t="s">
        <v>63</v>
      </c>
      <c r="C42" s="56"/>
      <c r="D42" s="56"/>
      <c r="E42" s="70" t="s">
        <v>44</v>
      </c>
      <c r="F42" s="57"/>
      <c r="G42" s="57"/>
      <c r="H42" s="57"/>
      <c r="I42" s="57"/>
      <c r="J42" s="57"/>
      <c r="K42" s="57"/>
      <c r="L42" s="96"/>
      <c r="M42" s="96"/>
      <c r="N42" s="96"/>
      <c r="O42" s="96"/>
      <c r="P42" s="57"/>
      <c r="Q42" s="57"/>
      <c r="R42" s="57"/>
      <c r="S42" s="57"/>
      <c r="T42" s="33"/>
      <c r="U42" s="33"/>
      <c r="V42" s="33"/>
      <c r="W42" s="33"/>
      <c r="X42" s="34"/>
      <c r="Y42" s="34"/>
      <c r="Z42" s="33"/>
      <c r="AA42" s="33"/>
      <c r="AB42" s="33"/>
      <c r="AC42" s="33"/>
    </row>
    <row r="43" spans="1:29" ht="15.95" customHeight="1">
      <c r="A43" s="112"/>
      <c r="B43" s="65"/>
      <c r="C43" s="56" t="s">
        <v>77</v>
      </c>
      <c r="D43" s="56"/>
      <c r="E43" s="70"/>
      <c r="F43" s="57"/>
      <c r="G43" s="57"/>
      <c r="H43" s="57"/>
      <c r="I43" s="57"/>
      <c r="J43" s="72"/>
      <c r="K43" s="72"/>
      <c r="L43" s="96"/>
      <c r="M43" s="96"/>
      <c r="N43" s="96"/>
      <c r="O43" s="96"/>
      <c r="P43" s="57"/>
      <c r="Q43" s="57"/>
      <c r="R43" s="57"/>
      <c r="S43" s="57"/>
      <c r="T43" s="33"/>
      <c r="U43" s="33"/>
      <c r="V43" s="34"/>
      <c r="W43" s="33"/>
      <c r="X43" s="34"/>
      <c r="Y43" s="34"/>
      <c r="Z43" s="33"/>
      <c r="AA43" s="33"/>
      <c r="AB43" s="34"/>
      <c r="AC43" s="34"/>
    </row>
    <row r="44" spans="1:29" ht="15.95" customHeight="1">
      <c r="A44" s="112"/>
      <c r="B44" s="56" t="s">
        <v>74</v>
      </c>
      <c r="C44" s="56"/>
      <c r="D44" s="56"/>
      <c r="E44" s="70" t="s">
        <v>164</v>
      </c>
      <c r="F44" s="72">
        <f t="shared" ref="F44:S44" si="11">F40-F42</f>
        <v>0</v>
      </c>
      <c r="G44" s="72">
        <f t="shared" si="11"/>
        <v>0</v>
      </c>
      <c r="H44" s="72">
        <f t="shared" si="11"/>
        <v>0</v>
      </c>
      <c r="I44" s="72">
        <f t="shared" si="11"/>
        <v>0</v>
      </c>
      <c r="J44" s="72">
        <f t="shared" si="11"/>
        <v>0</v>
      </c>
      <c r="K44" s="72">
        <f t="shared" si="11"/>
        <v>0</v>
      </c>
      <c r="L44" s="72">
        <f t="shared" si="11"/>
        <v>0</v>
      </c>
      <c r="M44" s="72">
        <f t="shared" si="11"/>
        <v>0</v>
      </c>
      <c r="N44" s="72">
        <f t="shared" ref="N44:O44" si="12">N40-N42</f>
        <v>0</v>
      </c>
      <c r="O44" s="72">
        <f t="shared" si="12"/>
        <v>0</v>
      </c>
      <c r="P44" s="72">
        <f t="shared" si="11"/>
        <v>0</v>
      </c>
      <c r="Q44" s="72">
        <f t="shared" si="11"/>
        <v>0</v>
      </c>
      <c r="R44" s="72">
        <f t="shared" si="11"/>
        <v>0</v>
      </c>
      <c r="S44" s="72">
        <f t="shared" si="11"/>
        <v>0</v>
      </c>
      <c r="T44" s="34"/>
      <c r="U44" s="34"/>
      <c r="V44" s="33"/>
      <c r="W44" s="33"/>
      <c r="X44" s="34"/>
      <c r="Y44" s="34"/>
      <c r="Z44" s="33"/>
      <c r="AA44" s="33"/>
      <c r="AB44" s="33"/>
      <c r="AC44" s="33"/>
    </row>
    <row r="45" spans="1:29" ht="15.95" customHeight="1">
      <c r="A45" s="111" t="s">
        <v>86</v>
      </c>
      <c r="B45" s="50" t="s">
        <v>78</v>
      </c>
      <c r="C45" s="50"/>
      <c r="D45" s="50"/>
      <c r="E45" s="70" t="s">
        <v>165</v>
      </c>
      <c r="F45" s="57">
        <f t="shared" ref="F45:S45" si="13">F39+F44</f>
        <v>0</v>
      </c>
      <c r="G45" s="57">
        <f t="shared" si="13"/>
        <v>0</v>
      </c>
      <c r="H45" s="57">
        <f t="shared" si="13"/>
        <v>0</v>
      </c>
      <c r="I45" s="57">
        <f t="shared" si="13"/>
        <v>0</v>
      </c>
      <c r="J45" s="57">
        <f t="shared" si="13"/>
        <v>0</v>
      </c>
      <c r="K45" s="57">
        <f t="shared" si="13"/>
        <v>0</v>
      </c>
      <c r="L45" s="96">
        <f t="shared" si="13"/>
        <v>0</v>
      </c>
      <c r="M45" s="96">
        <f t="shared" si="13"/>
        <v>0</v>
      </c>
      <c r="N45" s="96">
        <f t="shared" ref="N45:O45" si="14">N39+N44</f>
        <v>0</v>
      </c>
      <c r="O45" s="96">
        <f t="shared" si="14"/>
        <v>0</v>
      </c>
      <c r="P45" s="57">
        <f t="shared" si="13"/>
        <v>0</v>
      </c>
      <c r="Q45" s="57">
        <f t="shared" si="13"/>
        <v>0</v>
      </c>
      <c r="R45" s="57">
        <f t="shared" si="13"/>
        <v>0</v>
      </c>
      <c r="S45" s="57">
        <f t="shared" si="13"/>
        <v>0</v>
      </c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ht="15.95" customHeight="1">
      <c r="A46" s="112"/>
      <c r="B46" s="56" t="s">
        <v>79</v>
      </c>
      <c r="C46" s="56"/>
      <c r="D46" s="56"/>
      <c r="E46" s="56"/>
      <c r="F46" s="72"/>
      <c r="G46" s="72"/>
      <c r="H46" s="72"/>
      <c r="I46" s="72"/>
      <c r="J46" s="72"/>
      <c r="K46" s="72"/>
      <c r="L46" s="96"/>
      <c r="M46" s="96"/>
      <c r="N46" s="96"/>
      <c r="O46" s="96"/>
      <c r="P46" s="57"/>
      <c r="Q46" s="57"/>
      <c r="R46" s="72"/>
      <c r="S46" s="72"/>
      <c r="T46" s="34"/>
      <c r="U46" s="34"/>
      <c r="V46" s="34"/>
      <c r="W46" s="34"/>
      <c r="X46" s="34"/>
      <c r="Y46" s="34"/>
      <c r="Z46" s="34"/>
      <c r="AA46" s="34"/>
      <c r="AB46" s="34"/>
      <c r="AC46" s="34"/>
    </row>
    <row r="47" spans="1:29" ht="15.95" customHeight="1">
      <c r="A47" s="112"/>
      <c r="B47" s="56" t="s">
        <v>80</v>
      </c>
      <c r="C47" s="56"/>
      <c r="D47" s="56"/>
      <c r="E47" s="56"/>
      <c r="F47" s="57"/>
      <c r="G47" s="57"/>
      <c r="H47" s="57"/>
      <c r="I47" s="57"/>
      <c r="J47" s="57"/>
      <c r="K47" s="57"/>
      <c r="L47" s="96"/>
      <c r="M47" s="96"/>
      <c r="N47" s="96"/>
      <c r="O47" s="96"/>
      <c r="P47" s="57"/>
      <c r="Q47" s="57"/>
      <c r="R47" s="57"/>
      <c r="S47" s="57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ht="15.95" customHeight="1">
      <c r="A48" s="112"/>
      <c r="B48" s="56" t="s">
        <v>81</v>
      </c>
      <c r="C48" s="56"/>
      <c r="D48" s="56"/>
      <c r="E48" s="56"/>
      <c r="F48" s="57"/>
      <c r="G48" s="57"/>
      <c r="H48" s="57"/>
      <c r="I48" s="57"/>
      <c r="J48" s="57"/>
      <c r="K48" s="57"/>
      <c r="L48" s="96"/>
      <c r="M48" s="96"/>
      <c r="N48" s="96"/>
      <c r="O48" s="96"/>
      <c r="P48" s="57"/>
      <c r="Q48" s="57"/>
      <c r="R48" s="57"/>
      <c r="S48" s="57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19" ht="15.95" customHeight="1">
      <c r="A49" s="9" t="s">
        <v>166</v>
      </c>
      <c r="S49" s="6"/>
    </row>
    <row r="50" spans="1:19" ht="15.95" customHeight="1">
      <c r="A50" s="9"/>
      <c r="S50" s="8"/>
    </row>
  </sheetData>
  <mergeCells count="36">
    <mergeCell ref="J6:K6"/>
    <mergeCell ref="P6:Q6"/>
    <mergeCell ref="R6:S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P25:P26"/>
    <mergeCell ref="Q25:Q26"/>
    <mergeCell ref="R25:R26"/>
    <mergeCell ref="A6:E7"/>
    <mergeCell ref="F6:G6"/>
    <mergeCell ref="H6:I6"/>
    <mergeCell ref="A32:A39"/>
    <mergeCell ref="A40:A44"/>
    <mergeCell ref="A45:A48"/>
    <mergeCell ref="S25:S26"/>
    <mergeCell ref="A30:E31"/>
    <mergeCell ref="F30:G30"/>
    <mergeCell ref="H30:I30"/>
    <mergeCell ref="J30:K30"/>
    <mergeCell ref="P30:Q30"/>
    <mergeCell ref="R30:S30"/>
    <mergeCell ref="N6:O6"/>
    <mergeCell ref="N25:N26"/>
    <mergeCell ref="O25:O26"/>
    <mergeCell ref="N30:O30"/>
    <mergeCell ref="L6:M6"/>
    <mergeCell ref="L25:L26"/>
    <mergeCell ref="M25:M26"/>
    <mergeCell ref="L30:M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59" fitToHeight="0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topLeftCell="A13" zoomScale="85" zoomScaleNormal="100" zoomScaleSheetLayoutView="85" workbookViewId="0">
      <selection activeCell="I44" sqref="I44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5" t="s">
        <v>0</v>
      </c>
      <c r="B1" s="35"/>
      <c r="C1" s="43" t="s">
        <v>270</v>
      </c>
      <c r="D1" s="44"/>
    </row>
    <row r="3" spans="1:14" ht="15" customHeight="1">
      <c r="A3" s="15" t="s">
        <v>167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247</v>
      </c>
      <c r="C5" s="45"/>
      <c r="D5" s="45"/>
      <c r="H5" s="16"/>
      <c r="L5" s="16"/>
      <c r="N5" s="16" t="s">
        <v>168</v>
      </c>
    </row>
    <row r="6" spans="1:14" ht="15" customHeight="1">
      <c r="A6" s="46"/>
      <c r="B6" s="47"/>
      <c r="C6" s="47"/>
      <c r="D6" s="93"/>
      <c r="E6" s="121" t="s">
        <v>266</v>
      </c>
      <c r="F6" s="121"/>
      <c r="G6" s="121" t="s">
        <v>267</v>
      </c>
      <c r="H6" s="121"/>
      <c r="I6" s="121" t="s">
        <v>268</v>
      </c>
      <c r="J6" s="121"/>
      <c r="K6" s="121"/>
      <c r="L6" s="121"/>
      <c r="M6" s="121"/>
      <c r="N6" s="121"/>
    </row>
    <row r="7" spans="1:14" ht="15" customHeight="1">
      <c r="A7" s="19"/>
      <c r="B7" s="20"/>
      <c r="C7" s="20"/>
      <c r="D7" s="63"/>
      <c r="E7" s="38" t="s">
        <v>237</v>
      </c>
      <c r="F7" s="94" t="s">
        <v>246</v>
      </c>
      <c r="G7" s="38" t="s">
        <v>237</v>
      </c>
      <c r="H7" s="38" t="s">
        <v>246</v>
      </c>
      <c r="I7" s="38" t="s">
        <v>237</v>
      </c>
      <c r="J7" s="38" t="s">
        <v>246</v>
      </c>
      <c r="K7" s="38" t="s">
        <v>237</v>
      </c>
      <c r="L7" s="38" t="s">
        <v>246</v>
      </c>
      <c r="M7" s="38" t="s">
        <v>237</v>
      </c>
      <c r="N7" s="38" t="s">
        <v>246</v>
      </c>
    </row>
    <row r="8" spans="1:14" ht="18" customHeight="1">
      <c r="A8" s="102" t="s">
        <v>169</v>
      </c>
      <c r="B8" s="87" t="s">
        <v>170</v>
      </c>
      <c r="C8" s="88"/>
      <c r="D8" s="88"/>
      <c r="E8" s="89">
        <v>1</v>
      </c>
      <c r="F8" s="89">
        <v>1</v>
      </c>
      <c r="G8" s="89">
        <v>1</v>
      </c>
      <c r="H8" s="89">
        <v>1</v>
      </c>
      <c r="I8" s="89">
        <v>1</v>
      </c>
      <c r="J8" s="89">
        <v>1</v>
      </c>
      <c r="K8" s="89"/>
      <c r="L8" s="89"/>
      <c r="M8" s="89"/>
      <c r="N8" s="89"/>
    </row>
    <row r="9" spans="1:14" ht="18" customHeight="1">
      <c r="A9" s="102"/>
      <c r="B9" s="102" t="s">
        <v>171</v>
      </c>
      <c r="C9" s="56" t="s">
        <v>172</v>
      </c>
      <c r="D9" s="56"/>
      <c r="E9" s="89">
        <v>2</v>
      </c>
      <c r="F9" s="89">
        <v>2</v>
      </c>
      <c r="G9" s="89">
        <v>4409</v>
      </c>
      <c r="H9" s="89">
        <v>5304</v>
      </c>
      <c r="I9" s="89">
        <v>20</v>
      </c>
      <c r="J9" s="89">
        <v>20</v>
      </c>
      <c r="K9" s="89"/>
      <c r="L9" s="89"/>
      <c r="M9" s="89"/>
      <c r="N9" s="89"/>
    </row>
    <row r="10" spans="1:14" ht="18" customHeight="1">
      <c r="A10" s="102"/>
      <c r="B10" s="102"/>
      <c r="C10" s="56" t="s">
        <v>173</v>
      </c>
      <c r="D10" s="56"/>
      <c r="E10" s="89">
        <v>2</v>
      </c>
      <c r="F10" s="89">
        <v>2</v>
      </c>
      <c r="G10" s="89">
        <v>4409</v>
      </c>
      <c r="H10" s="89">
        <v>5304</v>
      </c>
      <c r="I10" s="89">
        <v>20</v>
      </c>
      <c r="J10" s="89">
        <v>20</v>
      </c>
      <c r="K10" s="89"/>
      <c r="L10" s="89"/>
      <c r="M10" s="89"/>
      <c r="N10" s="89"/>
    </row>
    <row r="11" spans="1:14" ht="18" customHeight="1">
      <c r="A11" s="102"/>
      <c r="B11" s="102"/>
      <c r="C11" s="56" t="s">
        <v>174</v>
      </c>
      <c r="D11" s="56"/>
      <c r="E11" s="89"/>
      <c r="F11" s="89"/>
      <c r="G11" s="89"/>
      <c r="H11" s="89"/>
      <c r="I11" s="89"/>
      <c r="J11" s="89"/>
      <c r="K11" s="89"/>
      <c r="L11" s="89"/>
      <c r="M11" s="89"/>
      <c r="N11" s="89"/>
    </row>
    <row r="12" spans="1:14" ht="18" customHeight="1">
      <c r="A12" s="102"/>
      <c r="B12" s="102"/>
      <c r="C12" s="56" t="s">
        <v>175</v>
      </c>
      <c r="D12" s="56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14" ht="18" customHeight="1">
      <c r="A13" s="102"/>
      <c r="B13" s="102"/>
      <c r="C13" s="56" t="s">
        <v>176</v>
      </c>
      <c r="D13" s="56"/>
      <c r="E13" s="89"/>
      <c r="F13" s="89"/>
      <c r="G13" s="89"/>
      <c r="H13" s="89"/>
      <c r="I13" s="89"/>
      <c r="J13" s="89"/>
      <c r="K13" s="89"/>
      <c r="L13" s="89"/>
      <c r="M13" s="89"/>
      <c r="N13" s="89"/>
    </row>
    <row r="14" spans="1:14" ht="18" customHeight="1">
      <c r="A14" s="102"/>
      <c r="B14" s="102"/>
      <c r="C14" s="56" t="s">
        <v>177</v>
      </c>
      <c r="D14" s="56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14" ht="18" customHeight="1">
      <c r="A15" s="119" t="s">
        <v>178</v>
      </c>
      <c r="B15" s="102" t="s">
        <v>179</v>
      </c>
      <c r="C15" s="56" t="s">
        <v>180</v>
      </c>
      <c r="D15" s="56"/>
      <c r="E15" s="57">
        <v>1283</v>
      </c>
      <c r="F15" s="97">
        <v>1421</v>
      </c>
      <c r="G15" s="57">
        <v>1778</v>
      </c>
      <c r="H15" s="97">
        <v>1104</v>
      </c>
      <c r="I15" s="57">
        <v>7766</v>
      </c>
      <c r="J15" s="97">
        <v>9633</v>
      </c>
      <c r="K15" s="57"/>
      <c r="L15" s="57"/>
      <c r="M15" s="57"/>
      <c r="N15" s="57"/>
    </row>
    <row r="16" spans="1:14" ht="18" customHeight="1">
      <c r="A16" s="102"/>
      <c r="B16" s="102"/>
      <c r="C16" s="56" t="s">
        <v>181</v>
      </c>
      <c r="D16" s="56"/>
      <c r="E16" s="57">
        <v>4013</v>
      </c>
      <c r="F16" s="97">
        <v>3920</v>
      </c>
      <c r="G16" s="57">
        <v>19114</v>
      </c>
      <c r="H16" s="97">
        <v>24123</v>
      </c>
      <c r="I16" s="57">
        <v>2576</v>
      </c>
      <c r="J16" s="97">
        <v>2616</v>
      </c>
      <c r="K16" s="57"/>
      <c r="L16" s="57"/>
      <c r="M16" s="57"/>
      <c r="N16" s="57"/>
    </row>
    <row r="17" spans="1:15" ht="18" customHeight="1">
      <c r="A17" s="102"/>
      <c r="B17" s="102"/>
      <c r="C17" s="56" t="s">
        <v>182</v>
      </c>
      <c r="D17" s="56"/>
      <c r="E17" s="57"/>
      <c r="F17" s="97"/>
      <c r="G17" s="57"/>
      <c r="H17" s="97"/>
      <c r="I17" s="57"/>
      <c r="J17" s="97"/>
      <c r="K17" s="57"/>
      <c r="L17" s="57"/>
      <c r="M17" s="57"/>
      <c r="N17" s="57"/>
    </row>
    <row r="18" spans="1:15" ht="18" customHeight="1">
      <c r="A18" s="102"/>
      <c r="B18" s="102"/>
      <c r="C18" s="56" t="s">
        <v>183</v>
      </c>
      <c r="D18" s="56"/>
      <c r="E18" s="57">
        <v>5296</v>
      </c>
      <c r="F18" s="97">
        <v>5341</v>
      </c>
      <c r="G18" s="57">
        <v>20892</v>
      </c>
      <c r="H18" s="97">
        <v>25227</v>
      </c>
      <c r="I18" s="57">
        <v>10342</v>
      </c>
      <c r="J18" s="97">
        <v>12250</v>
      </c>
      <c r="K18" s="57"/>
      <c r="L18" s="57"/>
      <c r="M18" s="57"/>
      <c r="N18" s="57"/>
    </row>
    <row r="19" spans="1:15" ht="18" customHeight="1">
      <c r="A19" s="102"/>
      <c r="B19" s="102" t="s">
        <v>184</v>
      </c>
      <c r="C19" s="56" t="s">
        <v>185</v>
      </c>
      <c r="D19" s="56"/>
      <c r="E19" s="57">
        <v>184</v>
      </c>
      <c r="F19" s="97">
        <v>221</v>
      </c>
      <c r="G19" s="57">
        <v>3610</v>
      </c>
      <c r="H19" s="97">
        <v>2832</v>
      </c>
      <c r="I19" s="57">
        <v>179</v>
      </c>
      <c r="J19" s="97">
        <v>35</v>
      </c>
      <c r="K19" s="57"/>
      <c r="L19" s="57"/>
      <c r="M19" s="57"/>
      <c r="N19" s="57"/>
    </row>
    <row r="20" spans="1:15" ht="18" customHeight="1">
      <c r="A20" s="102"/>
      <c r="B20" s="102"/>
      <c r="C20" s="56" t="s">
        <v>186</v>
      </c>
      <c r="D20" s="56"/>
      <c r="E20" s="57">
        <v>996</v>
      </c>
      <c r="F20" s="97">
        <v>991</v>
      </c>
      <c r="G20" s="57">
        <v>5297</v>
      </c>
      <c r="H20" s="97">
        <v>3390</v>
      </c>
      <c r="I20" s="57">
        <v>214</v>
      </c>
      <c r="J20" s="97">
        <v>226</v>
      </c>
      <c r="K20" s="57"/>
      <c r="L20" s="57"/>
      <c r="M20" s="57"/>
      <c r="N20" s="57"/>
    </row>
    <row r="21" spans="1:15" s="48" customFormat="1" ht="18" customHeight="1">
      <c r="A21" s="102"/>
      <c r="B21" s="102"/>
      <c r="C21" s="90" t="s">
        <v>187</v>
      </c>
      <c r="D21" s="90"/>
      <c r="E21" s="91"/>
      <c r="F21" s="91"/>
      <c r="G21" s="91">
        <v>7534</v>
      </c>
      <c r="H21" s="91">
        <v>13660</v>
      </c>
      <c r="I21" s="91"/>
      <c r="J21" s="91"/>
      <c r="K21" s="91"/>
      <c r="L21" s="91"/>
      <c r="M21" s="91"/>
      <c r="N21" s="91"/>
    </row>
    <row r="22" spans="1:15" ht="18" customHeight="1">
      <c r="A22" s="102"/>
      <c r="B22" s="102"/>
      <c r="C22" s="50" t="s">
        <v>188</v>
      </c>
      <c r="D22" s="50"/>
      <c r="E22" s="57">
        <v>1180</v>
      </c>
      <c r="F22" s="97">
        <v>1212</v>
      </c>
      <c r="G22" s="57">
        <v>16441</v>
      </c>
      <c r="H22" s="97">
        <v>19882</v>
      </c>
      <c r="I22" s="57">
        <v>393</v>
      </c>
      <c r="J22" s="97">
        <v>261</v>
      </c>
      <c r="K22" s="57"/>
      <c r="L22" s="57"/>
      <c r="M22" s="57"/>
      <c r="N22" s="57"/>
    </row>
    <row r="23" spans="1:15" ht="18" customHeight="1">
      <c r="A23" s="102"/>
      <c r="B23" s="102" t="s">
        <v>189</v>
      </c>
      <c r="C23" s="56" t="s">
        <v>190</v>
      </c>
      <c r="D23" s="56"/>
      <c r="E23" s="57">
        <v>2</v>
      </c>
      <c r="F23" s="97">
        <v>2</v>
      </c>
      <c r="G23" s="57">
        <v>4409</v>
      </c>
      <c r="H23" s="97">
        <v>5304</v>
      </c>
      <c r="I23" s="57">
        <v>20</v>
      </c>
      <c r="J23" s="97">
        <v>20</v>
      </c>
      <c r="K23" s="57"/>
      <c r="L23" s="57"/>
      <c r="M23" s="57"/>
      <c r="N23" s="57"/>
    </row>
    <row r="24" spans="1:15" ht="18" customHeight="1">
      <c r="A24" s="102"/>
      <c r="B24" s="102"/>
      <c r="C24" s="56" t="s">
        <v>191</v>
      </c>
      <c r="D24" s="56"/>
      <c r="E24" s="57">
        <v>4114</v>
      </c>
      <c r="F24" s="97">
        <v>4127</v>
      </c>
      <c r="G24" s="57">
        <v>42</v>
      </c>
      <c r="H24" s="97">
        <v>41</v>
      </c>
      <c r="I24" s="57">
        <v>-2039</v>
      </c>
      <c r="J24" s="97">
        <v>489</v>
      </c>
      <c r="K24" s="57"/>
      <c r="L24" s="57"/>
      <c r="M24" s="57"/>
      <c r="N24" s="57"/>
    </row>
    <row r="25" spans="1:15" ht="18" customHeight="1">
      <c r="A25" s="102"/>
      <c r="B25" s="102"/>
      <c r="C25" s="56" t="s">
        <v>192</v>
      </c>
      <c r="D25" s="56"/>
      <c r="E25" s="57"/>
      <c r="F25" s="97"/>
      <c r="G25" s="57"/>
      <c r="H25" s="97"/>
      <c r="I25" s="57">
        <v>11968</v>
      </c>
      <c r="J25" s="97">
        <v>11479</v>
      </c>
      <c r="K25" s="57"/>
      <c r="L25" s="57"/>
      <c r="M25" s="57"/>
      <c r="N25" s="57"/>
    </row>
    <row r="26" spans="1:15" ht="18" customHeight="1">
      <c r="A26" s="102"/>
      <c r="B26" s="102"/>
      <c r="C26" s="56" t="s">
        <v>193</v>
      </c>
      <c r="D26" s="56"/>
      <c r="E26" s="57">
        <v>4116</v>
      </c>
      <c r="F26" s="97">
        <v>4129</v>
      </c>
      <c r="G26" s="57">
        <v>4451</v>
      </c>
      <c r="H26" s="97">
        <v>5345</v>
      </c>
      <c r="I26" s="57">
        <v>9949</v>
      </c>
      <c r="J26" s="97">
        <v>11988</v>
      </c>
      <c r="K26" s="57"/>
      <c r="L26" s="57"/>
      <c r="M26" s="57"/>
      <c r="N26" s="57"/>
    </row>
    <row r="27" spans="1:15" ht="18" customHeight="1">
      <c r="A27" s="102"/>
      <c r="B27" s="56" t="s">
        <v>194</v>
      </c>
      <c r="C27" s="56"/>
      <c r="D27" s="56"/>
      <c r="E27" s="57">
        <v>5296</v>
      </c>
      <c r="F27" s="97">
        <v>5341</v>
      </c>
      <c r="G27" s="57">
        <v>20892</v>
      </c>
      <c r="H27" s="97">
        <v>25227</v>
      </c>
      <c r="I27" s="57">
        <v>10342</v>
      </c>
      <c r="J27" s="97">
        <v>12250</v>
      </c>
      <c r="K27" s="57"/>
      <c r="L27" s="57"/>
      <c r="M27" s="57"/>
      <c r="N27" s="57"/>
    </row>
    <row r="28" spans="1:15" ht="18" customHeight="1">
      <c r="A28" s="102" t="s">
        <v>195</v>
      </c>
      <c r="B28" s="102" t="s">
        <v>196</v>
      </c>
      <c r="C28" s="56" t="s">
        <v>197</v>
      </c>
      <c r="D28" s="92" t="s">
        <v>40</v>
      </c>
      <c r="E28" s="57">
        <v>544</v>
      </c>
      <c r="F28" s="97">
        <v>587</v>
      </c>
      <c r="G28" s="57">
        <v>1704</v>
      </c>
      <c r="H28" s="97">
        <v>2309</v>
      </c>
      <c r="I28" s="57">
        <v>1108</v>
      </c>
      <c r="J28" s="97">
        <v>3853</v>
      </c>
      <c r="K28" s="57"/>
      <c r="L28" s="57"/>
      <c r="M28" s="57"/>
      <c r="N28" s="57"/>
    </row>
    <row r="29" spans="1:15" ht="18" customHeight="1">
      <c r="A29" s="102"/>
      <c r="B29" s="102"/>
      <c r="C29" s="56" t="s">
        <v>198</v>
      </c>
      <c r="D29" s="92" t="s">
        <v>41</v>
      </c>
      <c r="E29" s="57">
        <v>484</v>
      </c>
      <c r="F29" s="97">
        <v>543</v>
      </c>
      <c r="G29" s="57">
        <v>2026</v>
      </c>
      <c r="H29" s="97">
        <v>2216</v>
      </c>
      <c r="I29" s="57">
        <v>892</v>
      </c>
      <c r="J29" s="97">
        <v>3187</v>
      </c>
      <c r="K29" s="57"/>
      <c r="L29" s="57"/>
      <c r="M29" s="57"/>
      <c r="N29" s="57"/>
    </row>
    <row r="30" spans="1:15" ht="18" customHeight="1">
      <c r="A30" s="102"/>
      <c r="B30" s="102"/>
      <c r="C30" s="56" t="s">
        <v>199</v>
      </c>
      <c r="D30" s="92" t="s">
        <v>200</v>
      </c>
      <c r="E30" s="57">
        <v>64</v>
      </c>
      <c r="F30" s="97">
        <v>70</v>
      </c>
      <c r="G30" s="57">
        <v>93</v>
      </c>
      <c r="H30" s="97">
        <v>95</v>
      </c>
      <c r="I30" s="57">
        <v>188</v>
      </c>
      <c r="J30" s="97">
        <v>160</v>
      </c>
      <c r="K30" s="57"/>
      <c r="L30" s="57"/>
      <c r="M30" s="57"/>
      <c r="N30" s="57"/>
    </row>
    <row r="31" spans="1:15" ht="18" customHeight="1">
      <c r="A31" s="102"/>
      <c r="B31" s="102"/>
      <c r="C31" s="50" t="s">
        <v>201</v>
      </c>
      <c r="D31" s="92" t="s">
        <v>202</v>
      </c>
      <c r="E31" s="57">
        <f t="shared" ref="E31:N31" si="0">E28-E29-E30</f>
        <v>-4</v>
      </c>
      <c r="F31" s="97">
        <f t="shared" si="0"/>
        <v>-26</v>
      </c>
      <c r="G31" s="57">
        <f t="shared" si="0"/>
        <v>-415</v>
      </c>
      <c r="H31" s="97">
        <f t="shared" si="0"/>
        <v>-2</v>
      </c>
      <c r="I31" s="57">
        <f t="shared" si="0"/>
        <v>28</v>
      </c>
      <c r="J31" s="97">
        <f t="shared" si="0"/>
        <v>506</v>
      </c>
      <c r="K31" s="57">
        <f t="shared" si="0"/>
        <v>0</v>
      </c>
      <c r="L31" s="57">
        <f t="shared" si="0"/>
        <v>0</v>
      </c>
      <c r="M31" s="57">
        <f t="shared" si="0"/>
        <v>0</v>
      </c>
      <c r="N31" s="57">
        <f t="shared" si="0"/>
        <v>0</v>
      </c>
      <c r="O31" s="7"/>
    </row>
    <row r="32" spans="1:15" ht="18" customHeight="1">
      <c r="A32" s="102"/>
      <c r="B32" s="102"/>
      <c r="C32" s="56" t="s">
        <v>203</v>
      </c>
      <c r="D32" s="92" t="s">
        <v>204</v>
      </c>
      <c r="E32" s="57">
        <v>4</v>
      </c>
      <c r="F32" s="97">
        <v>39</v>
      </c>
      <c r="G32" s="57">
        <v>479</v>
      </c>
      <c r="H32" s="97">
        <v>14</v>
      </c>
      <c r="I32" s="57">
        <v>14</v>
      </c>
      <c r="J32" s="97">
        <v>18</v>
      </c>
      <c r="K32" s="57"/>
      <c r="L32" s="57"/>
      <c r="M32" s="57"/>
      <c r="N32" s="57"/>
    </row>
    <row r="33" spans="1:14" ht="18" customHeight="1">
      <c r="A33" s="102"/>
      <c r="B33" s="102"/>
      <c r="C33" s="56" t="s">
        <v>205</v>
      </c>
      <c r="D33" s="92" t="s">
        <v>206</v>
      </c>
      <c r="E33" s="57">
        <v>2</v>
      </c>
      <c r="F33" s="97">
        <v>8</v>
      </c>
      <c r="G33" s="57">
        <v>63</v>
      </c>
      <c r="H33" s="97">
        <v>11</v>
      </c>
      <c r="I33" s="57">
        <v>82</v>
      </c>
      <c r="J33" s="97">
        <v>35</v>
      </c>
      <c r="K33" s="57"/>
      <c r="L33" s="57"/>
      <c r="M33" s="57"/>
      <c r="N33" s="57"/>
    </row>
    <row r="34" spans="1:14" ht="18" customHeight="1">
      <c r="A34" s="102"/>
      <c r="B34" s="102"/>
      <c r="C34" s="50" t="s">
        <v>207</v>
      </c>
      <c r="D34" s="92" t="s">
        <v>208</v>
      </c>
      <c r="E34" s="57">
        <f t="shared" ref="E34:N34" si="1">E31+E32-E33</f>
        <v>-2</v>
      </c>
      <c r="F34" s="97">
        <f t="shared" si="1"/>
        <v>5</v>
      </c>
      <c r="G34" s="57">
        <f t="shared" si="1"/>
        <v>1</v>
      </c>
      <c r="H34" s="97">
        <f t="shared" si="1"/>
        <v>1</v>
      </c>
      <c r="I34" s="57">
        <f t="shared" si="1"/>
        <v>-40</v>
      </c>
      <c r="J34" s="97">
        <f t="shared" si="1"/>
        <v>489</v>
      </c>
      <c r="K34" s="57">
        <f t="shared" si="1"/>
        <v>0</v>
      </c>
      <c r="L34" s="57">
        <f t="shared" si="1"/>
        <v>0</v>
      </c>
      <c r="M34" s="57">
        <f t="shared" si="1"/>
        <v>0</v>
      </c>
      <c r="N34" s="57">
        <f t="shared" si="1"/>
        <v>0</v>
      </c>
    </row>
    <row r="35" spans="1:14" ht="18" customHeight="1">
      <c r="A35" s="102"/>
      <c r="B35" s="102" t="s">
        <v>209</v>
      </c>
      <c r="C35" s="56" t="s">
        <v>210</v>
      </c>
      <c r="D35" s="92" t="s">
        <v>211</v>
      </c>
      <c r="E35" s="57"/>
      <c r="F35" s="97"/>
      <c r="G35" s="57"/>
      <c r="H35" s="97"/>
      <c r="I35" s="57"/>
      <c r="J35" s="97"/>
      <c r="K35" s="57"/>
      <c r="L35" s="57"/>
      <c r="M35" s="57"/>
      <c r="N35" s="57"/>
    </row>
    <row r="36" spans="1:14" ht="18" customHeight="1">
      <c r="A36" s="102"/>
      <c r="B36" s="102"/>
      <c r="C36" s="56" t="s">
        <v>212</v>
      </c>
      <c r="D36" s="92" t="s">
        <v>213</v>
      </c>
      <c r="E36" s="57">
        <v>9</v>
      </c>
      <c r="F36" s="97">
        <v>52</v>
      </c>
      <c r="G36" s="57"/>
      <c r="H36" s="97"/>
      <c r="I36" s="57">
        <v>2000</v>
      </c>
      <c r="J36" s="97"/>
      <c r="K36" s="57"/>
      <c r="L36" s="57"/>
      <c r="M36" s="57"/>
      <c r="N36" s="57"/>
    </row>
    <row r="37" spans="1:14" ht="18" customHeight="1">
      <c r="A37" s="102"/>
      <c r="B37" s="102"/>
      <c r="C37" s="56" t="s">
        <v>214</v>
      </c>
      <c r="D37" s="92" t="s">
        <v>215</v>
      </c>
      <c r="E37" s="57">
        <f t="shared" ref="E37:N37" si="2">E34+E35-E36</f>
        <v>-11</v>
      </c>
      <c r="F37" s="97">
        <f t="shared" si="2"/>
        <v>-47</v>
      </c>
      <c r="G37" s="57">
        <f t="shared" si="2"/>
        <v>1</v>
      </c>
      <c r="H37" s="97">
        <f t="shared" si="2"/>
        <v>1</v>
      </c>
      <c r="I37" s="57">
        <f t="shared" si="2"/>
        <v>-2040</v>
      </c>
      <c r="J37" s="97">
        <f t="shared" si="2"/>
        <v>489</v>
      </c>
      <c r="K37" s="57">
        <f t="shared" si="2"/>
        <v>0</v>
      </c>
      <c r="L37" s="57">
        <f t="shared" si="2"/>
        <v>0</v>
      </c>
      <c r="M37" s="57">
        <f t="shared" si="2"/>
        <v>0</v>
      </c>
      <c r="N37" s="57">
        <f t="shared" si="2"/>
        <v>0</v>
      </c>
    </row>
    <row r="38" spans="1:14" ht="18" customHeight="1">
      <c r="A38" s="102"/>
      <c r="B38" s="102"/>
      <c r="C38" s="56" t="s">
        <v>216</v>
      </c>
      <c r="D38" s="92" t="s">
        <v>217</v>
      </c>
      <c r="E38" s="57">
        <v>17</v>
      </c>
      <c r="F38" s="97">
        <v>36</v>
      </c>
      <c r="G38" s="57"/>
      <c r="H38" s="97"/>
      <c r="I38" s="57"/>
      <c r="J38" s="97"/>
      <c r="K38" s="57"/>
      <c r="L38" s="57"/>
      <c r="M38" s="57"/>
      <c r="N38" s="57"/>
    </row>
    <row r="39" spans="1:14" ht="18" customHeight="1">
      <c r="A39" s="102"/>
      <c r="B39" s="102"/>
      <c r="C39" s="56" t="s">
        <v>218</v>
      </c>
      <c r="D39" s="92" t="s">
        <v>219</v>
      </c>
      <c r="E39" s="57">
        <v>8</v>
      </c>
      <c r="F39" s="97"/>
      <c r="G39" s="57"/>
      <c r="H39" s="97"/>
      <c r="I39" s="57"/>
      <c r="J39" s="97"/>
      <c r="K39" s="57"/>
      <c r="L39" s="57"/>
      <c r="M39" s="57"/>
      <c r="N39" s="57"/>
    </row>
    <row r="40" spans="1:14" ht="18" customHeight="1">
      <c r="A40" s="102"/>
      <c r="B40" s="102"/>
      <c r="C40" s="56" t="s">
        <v>220</v>
      </c>
      <c r="D40" s="92" t="s">
        <v>221</v>
      </c>
      <c r="E40" s="57"/>
      <c r="F40" s="97"/>
      <c r="G40" s="57"/>
      <c r="H40" s="97"/>
      <c r="I40" s="57"/>
      <c r="J40" s="97"/>
      <c r="K40" s="57"/>
      <c r="L40" s="57"/>
      <c r="M40" s="57"/>
      <c r="N40" s="57"/>
    </row>
    <row r="41" spans="1:14" ht="18" customHeight="1">
      <c r="A41" s="102"/>
      <c r="B41" s="102"/>
      <c r="C41" s="50" t="s">
        <v>222</v>
      </c>
      <c r="D41" s="92" t="s">
        <v>223</v>
      </c>
      <c r="E41" s="57">
        <f t="shared" ref="E41:N41" si="3">E34+E35-E36-E40</f>
        <v>-11</v>
      </c>
      <c r="F41" s="97">
        <f t="shared" si="3"/>
        <v>-47</v>
      </c>
      <c r="G41" s="57">
        <f t="shared" si="3"/>
        <v>1</v>
      </c>
      <c r="H41" s="97">
        <f t="shared" si="3"/>
        <v>1</v>
      </c>
      <c r="I41" s="57">
        <f t="shared" si="3"/>
        <v>-2040</v>
      </c>
      <c r="J41" s="97">
        <f t="shared" si="3"/>
        <v>489</v>
      </c>
      <c r="K41" s="57">
        <f t="shared" si="3"/>
        <v>0</v>
      </c>
      <c r="L41" s="57">
        <f t="shared" si="3"/>
        <v>0</v>
      </c>
      <c r="M41" s="57">
        <f t="shared" si="3"/>
        <v>0</v>
      </c>
      <c r="N41" s="57">
        <f t="shared" si="3"/>
        <v>0</v>
      </c>
    </row>
    <row r="42" spans="1:14" ht="18" customHeight="1">
      <c r="A42" s="102"/>
      <c r="B42" s="102"/>
      <c r="C42" s="120" t="s">
        <v>224</v>
      </c>
      <c r="D42" s="120"/>
      <c r="E42" s="57">
        <f t="shared" ref="E42:N42" si="4">E37+E38-E39-E40</f>
        <v>-2</v>
      </c>
      <c r="F42" s="97">
        <f t="shared" si="4"/>
        <v>-11</v>
      </c>
      <c r="G42" s="57">
        <f t="shared" si="4"/>
        <v>1</v>
      </c>
      <c r="H42" s="97">
        <f t="shared" si="4"/>
        <v>1</v>
      </c>
      <c r="I42" s="57">
        <f t="shared" si="4"/>
        <v>-2040</v>
      </c>
      <c r="J42" s="97">
        <f t="shared" si="4"/>
        <v>489</v>
      </c>
      <c r="K42" s="57">
        <f t="shared" si="4"/>
        <v>0</v>
      </c>
      <c r="L42" s="57">
        <f t="shared" si="4"/>
        <v>0</v>
      </c>
      <c r="M42" s="57">
        <f t="shared" si="4"/>
        <v>0</v>
      </c>
      <c r="N42" s="57">
        <f t="shared" si="4"/>
        <v>0</v>
      </c>
    </row>
    <row r="43" spans="1:14" ht="18" customHeight="1">
      <c r="A43" s="102"/>
      <c r="B43" s="102"/>
      <c r="C43" s="56" t="s">
        <v>225</v>
      </c>
      <c r="D43" s="92" t="s">
        <v>226</v>
      </c>
      <c r="E43" s="57"/>
      <c r="F43" s="97"/>
      <c r="G43" s="57"/>
      <c r="H43" s="97"/>
      <c r="I43" s="57"/>
      <c r="J43" s="97"/>
      <c r="K43" s="57"/>
      <c r="L43" s="57"/>
      <c r="M43" s="57"/>
      <c r="N43" s="57"/>
    </row>
    <row r="44" spans="1:14" ht="18" customHeight="1">
      <c r="A44" s="102"/>
      <c r="B44" s="102"/>
      <c r="C44" s="50" t="s">
        <v>227</v>
      </c>
      <c r="D44" s="70" t="s">
        <v>228</v>
      </c>
      <c r="E44" s="57">
        <f t="shared" ref="E44:N44" si="5">E41+E43</f>
        <v>-11</v>
      </c>
      <c r="F44" s="97">
        <f t="shared" si="5"/>
        <v>-47</v>
      </c>
      <c r="G44" s="57">
        <f t="shared" si="5"/>
        <v>1</v>
      </c>
      <c r="H44" s="97">
        <f t="shared" si="5"/>
        <v>1</v>
      </c>
      <c r="I44" s="57">
        <f t="shared" si="5"/>
        <v>-2040</v>
      </c>
      <c r="J44" s="97">
        <f t="shared" si="5"/>
        <v>489</v>
      </c>
      <c r="K44" s="57">
        <f t="shared" si="5"/>
        <v>0</v>
      </c>
      <c r="L44" s="57">
        <f t="shared" si="5"/>
        <v>0</v>
      </c>
      <c r="M44" s="57">
        <f t="shared" si="5"/>
        <v>0</v>
      </c>
      <c r="N44" s="57">
        <f t="shared" si="5"/>
        <v>0</v>
      </c>
    </row>
    <row r="45" spans="1:14" ht="14.1" customHeight="1">
      <c r="A45" s="9" t="s">
        <v>229</v>
      </c>
    </row>
    <row r="46" spans="1:14" ht="14.1" customHeight="1">
      <c r="A46" s="9" t="s">
        <v>230</v>
      </c>
    </row>
    <row r="47" spans="1:14">
      <c r="A47" s="49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2022-08-22T08:50:54Z</cp:lastPrinted>
  <dcterms:created xsi:type="dcterms:W3CDTF">1999-07-06T05:17:05Z</dcterms:created>
  <dcterms:modified xsi:type="dcterms:W3CDTF">2022-09-20T10:29:01Z</dcterms:modified>
</cp:coreProperties>
</file>