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813E2354-21C8-4D03-8A8C-69339EBF94E7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'2.公営企業会計予算(R3-4年度)'!$A$1:$Q$49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'4.公営企業会計決算（R元-2年度）'!$A$1:$Q$49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2" l="1"/>
  <c r="F45" i="2" l="1"/>
  <c r="G44" i="4" l="1"/>
  <c r="I39" i="4"/>
  <c r="I44" i="4"/>
  <c r="I45" i="4" l="1"/>
  <c r="F27" i="5"/>
  <c r="I20" i="6"/>
  <c r="K44" i="7"/>
  <c r="J44" i="7"/>
  <c r="K39" i="7"/>
  <c r="K45" i="7" s="1"/>
  <c r="J39" i="7"/>
  <c r="J45" i="7" s="1"/>
  <c r="F45" i="5" l="1"/>
  <c r="Q24" i="7"/>
  <c r="Q27" i="7" s="1"/>
  <c r="P24" i="7"/>
  <c r="P27" i="7" s="1"/>
  <c r="Q16" i="7"/>
  <c r="P16" i="7"/>
  <c r="Q15" i="7"/>
  <c r="P15" i="7"/>
  <c r="Q14" i="7"/>
  <c r="P14" i="7"/>
  <c r="Q24" i="4" l="1"/>
  <c r="Q27" i="4" s="1"/>
  <c r="P24" i="4"/>
  <c r="P27" i="4" s="1"/>
  <c r="Q16" i="4"/>
  <c r="P16" i="4"/>
  <c r="Q15" i="4"/>
  <c r="P15" i="4"/>
  <c r="Q14" i="4"/>
  <c r="P14" i="4"/>
  <c r="J39" i="4"/>
  <c r="K39" i="4"/>
  <c r="J44" i="4"/>
  <c r="J45" i="4" s="1"/>
  <c r="K44" i="4"/>
  <c r="K45" i="4" l="1"/>
  <c r="O24" i="4" l="1"/>
  <c r="O27" i="4" s="1"/>
  <c r="N24" i="4"/>
  <c r="N27" i="4" s="1"/>
  <c r="O16" i="4"/>
  <c r="N16" i="4"/>
  <c r="O15" i="4"/>
  <c r="N15" i="4"/>
  <c r="O14" i="4"/>
  <c r="N14" i="4"/>
  <c r="M24" i="4" l="1"/>
  <c r="M27" i="4" s="1"/>
  <c r="L24" i="4"/>
  <c r="L27" i="4" s="1"/>
  <c r="K24" i="4"/>
  <c r="K27" i="4" s="1"/>
  <c r="J24" i="4"/>
  <c r="J27" i="4" s="1"/>
  <c r="I24" i="4"/>
  <c r="I27" i="4" s="1"/>
  <c r="H24" i="4"/>
  <c r="H27" i="4" s="1"/>
  <c r="G24" i="4"/>
  <c r="G27" i="4" s="1"/>
  <c r="F24" i="4"/>
  <c r="F27" i="4" s="1"/>
  <c r="M16" i="4"/>
  <c r="L16" i="4"/>
  <c r="K16" i="4"/>
  <c r="J16" i="4"/>
  <c r="I16" i="4"/>
  <c r="H16" i="4"/>
  <c r="G16" i="4"/>
  <c r="F16" i="4"/>
  <c r="M15" i="4"/>
  <c r="L15" i="4"/>
  <c r="K15" i="4"/>
  <c r="J15" i="4"/>
  <c r="I15" i="4"/>
  <c r="H15" i="4"/>
  <c r="G15" i="4"/>
  <c r="F15" i="4"/>
  <c r="M14" i="4"/>
  <c r="L14" i="4"/>
  <c r="K14" i="4"/>
  <c r="J14" i="4"/>
  <c r="I14" i="4"/>
  <c r="H14" i="4"/>
  <c r="G14" i="4"/>
  <c r="F14" i="4"/>
  <c r="H27" i="2" l="1"/>
  <c r="H27" i="5" l="1"/>
  <c r="H45" i="5"/>
  <c r="O27" i="7" l="1"/>
  <c r="O24" i="7"/>
  <c r="N24" i="7"/>
  <c r="N27" i="7" s="1"/>
  <c r="O16" i="7"/>
  <c r="N16" i="7"/>
  <c r="O15" i="7"/>
  <c r="N15" i="7"/>
  <c r="O14" i="7"/>
  <c r="N14" i="7"/>
  <c r="M24" i="7" l="1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M16" i="7"/>
  <c r="L16" i="7"/>
  <c r="K16" i="7"/>
  <c r="J16" i="7"/>
  <c r="I16" i="7"/>
  <c r="H16" i="7"/>
  <c r="G16" i="7"/>
  <c r="F16" i="7"/>
  <c r="M15" i="7"/>
  <c r="L15" i="7"/>
  <c r="K15" i="7"/>
  <c r="J15" i="7"/>
  <c r="I15" i="7"/>
  <c r="H15" i="7"/>
  <c r="G15" i="7"/>
  <c r="F15" i="7"/>
  <c r="M14" i="7"/>
  <c r="L14" i="7"/>
  <c r="K14" i="7"/>
  <c r="J14" i="7"/>
  <c r="I14" i="7"/>
  <c r="H14" i="7"/>
  <c r="G14" i="7"/>
  <c r="F14" i="7"/>
  <c r="J31" i="8" l="1"/>
  <c r="J34" i="8" s="1"/>
  <c r="J37" i="8" s="1"/>
  <c r="J42" i="8" s="1"/>
  <c r="I31" i="8"/>
  <c r="I34" i="8" s="1"/>
  <c r="I41" i="8" s="1"/>
  <c r="I44" i="8" s="1"/>
  <c r="H31" i="8"/>
  <c r="H34" i="8" s="1"/>
  <c r="G31" i="8"/>
  <c r="G34" i="8" s="1"/>
  <c r="F31" i="8"/>
  <c r="F34" i="8" s="1"/>
  <c r="F37" i="8" s="1"/>
  <c r="F42" i="8" s="1"/>
  <c r="E31" i="8"/>
  <c r="E34" i="8" s="1"/>
  <c r="E41" i="8" s="1"/>
  <c r="E44" i="8" s="1"/>
  <c r="G37" i="8" l="1"/>
  <c r="G42" i="8" s="1"/>
  <c r="G41" i="8"/>
  <c r="G44" i="8" s="1"/>
  <c r="H41" i="8"/>
  <c r="H44" i="8" s="1"/>
  <c r="H37" i="8"/>
  <c r="H42" i="8" s="1"/>
  <c r="F41" i="8"/>
  <c r="F44" i="8" s="1"/>
  <c r="E37" i="8"/>
  <c r="E42" i="8" s="1"/>
  <c r="I37" i="8"/>
  <c r="I42" i="8" s="1"/>
  <c r="J41" i="8"/>
  <c r="J44" i="8" s="1"/>
  <c r="I9" i="2"/>
  <c r="G45" i="2"/>
  <c r="G27" i="2"/>
  <c r="I45" i="5"/>
  <c r="G44" i="5"/>
  <c r="G19" i="5"/>
  <c r="F44" i="4"/>
  <c r="F39" i="4"/>
  <c r="G18" i="2"/>
  <c r="H45" i="2"/>
  <c r="N31" i="8"/>
  <c r="N34" i="8" s="1"/>
  <c r="M31" i="8"/>
  <c r="M34" i="8" s="1"/>
  <c r="L31" i="8"/>
  <c r="L34" i="8"/>
  <c r="L37" i="8" s="1"/>
  <c r="L42" i="8" s="1"/>
  <c r="K31" i="8"/>
  <c r="K34" i="8" s="1"/>
  <c r="O44" i="7"/>
  <c r="N44" i="7"/>
  <c r="M44" i="7"/>
  <c r="L44" i="7"/>
  <c r="H44" i="7"/>
  <c r="F44" i="7"/>
  <c r="O39" i="7"/>
  <c r="O45" i="7" s="1"/>
  <c r="N39" i="7"/>
  <c r="M39" i="7"/>
  <c r="L39" i="7"/>
  <c r="H39" i="7"/>
  <c r="F39" i="7"/>
  <c r="I19" i="6"/>
  <c r="I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39" i="4"/>
  <c r="O44" i="4"/>
  <c r="O45" i="4" s="1"/>
  <c r="N39" i="4"/>
  <c r="N44" i="4"/>
  <c r="M39" i="4"/>
  <c r="M44" i="4"/>
  <c r="M45" i="4" s="1"/>
  <c r="L39" i="4"/>
  <c r="L44" i="4"/>
  <c r="H39" i="4"/>
  <c r="H44" i="4"/>
  <c r="G39" i="4"/>
  <c r="G14" i="2"/>
  <c r="G16" i="2"/>
  <c r="G29" i="5"/>
  <c r="G35" i="5"/>
  <c r="G41" i="5"/>
  <c r="G9" i="2"/>
  <c r="G41" i="2"/>
  <c r="G31" i="5"/>
  <c r="G33" i="5"/>
  <c r="G37" i="5"/>
  <c r="G39" i="5"/>
  <c r="G43" i="5"/>
  <c r="G21" i="2"/>
  <c r="G45" i="5"/>
  <c r="G28" i="5"/>
  <c r="G30" i="5"/>
  <c r="G32" i="5"/>
  <c r="G34" i="5"/>
  <c r="G36" i="5"/>
  <c r="G38" i="5"/>
  <c r="G40" i="5"/>
  <c r="G42" i="5"/>
  <c r="L45" i="4" l="1"/>
  <c r="G28" i="2"/>
  <c r="G29" i="2"/>
  <c r="F45" i="4"/>
  <c r="G45" i="4"/>
  <c r="M45" i="7"/>
  <c r="N45" i="4"/>
  <c r="H45" i="4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H45" i="7"/>
  <c r="G26" i="2"/>
  <c r="G32" i="2"/>
  <c r="G13" i="2"/>
  <c r="G40" i="2"/>
  <c r="G20" i="2"/>
  <c r="G17" i="2"/>
  <c r="G10" i="2"/>
  <c r="G31" i="2"/>
  <c r="N45" i="7"/>
  <c r="I23" i="6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<sst xmlns="http://schemas.openxmlformats.org/spreadsheetml/2006/main" count="450" uniqueCount="275">
  <si>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</si>
  <si>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</si>
  <si>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</si>
  <si>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</si>
  <si>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</si>
  <si>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</si>
  <si>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</si>
  <si>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</si>
  <si>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</si>
  <si>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</si>
  <si>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</si>
  <si>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</si>
  <si>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</si>
  <si>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</si>
  <si>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</si>
  <si>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</si>
  <si>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</si>
  <si>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</si>
  <si>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</si>
  <si>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</si>
  <si>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</si>
  <si>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</si>
  <si>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</si>
  <si>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</si>
  <si>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</si>
  <si>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</si>
  <si>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</si>
  <si>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</si>
  <si>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</si>
  <si>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</si>
  <si>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</si>
  <si>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</si>
  <si>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</si>
  <si>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</si>
  <si>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</si>
  <si>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</si>
  <si>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</si>
  <si>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</si>
  <si>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</si>
  <si>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</si>
  <si>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</si>
  <si>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</si>
  <si>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</si>
  <si>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</si>
  <si>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</si>
  <si>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</si>
  <si>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</si>
  <si>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</si>
  <si>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</si>
  <si>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</si>
  <si>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</si>
  <si>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</si>
  <si>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</si>
  <si>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</si>
  <si>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</si>
  <si>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</si>
  <si>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</si>
  <si>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</si>
  <si>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</si>
  <si>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</si>
  <si>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</si>
  <si>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</si>
  <si>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</si>
  <si>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</si>
  <si>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</si>
  <si>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</si>
  <si>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</si>
  <si>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</si>
  <si>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</si>
  <si>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</si>
  <si>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</si>
  <si>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</si>
  <si>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</si>
  <si>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</si>
  <si>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</si>
  <si>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</si>
  <si>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</si>
  <si>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</si>
  <si>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</si>
  <si>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</si>
  <si>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</si>
  <si>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</si>
  <si>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</si>
  <si>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</si>
  <si>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</si>
  <si>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</si>
  <si>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</si>
  <si>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</si>
  <si>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</si>
  <si>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</si>
  <si>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</si>
  <si>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</si>
  <si>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</si>
  <si>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</si>
  <si>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</si>
  <si>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</si>
  <si>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</si>
  <si>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</si>
  <si>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</si>
  <si>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</si>
  <si>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</si>
  <si>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</si>
  <si>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</si>
  <si>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</si>
  <si>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</si>
  <si>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</si>
  <si>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</si>
  <si>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</si>
  <si>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</si>
  <si>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</si>
  <si>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</si>
  <si>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</si>
  <si>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</si>
  <si>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</si>
  <si>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</si>
  <si>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</si>
  <si>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</si>
  <si>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</si>
  <si>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</si>
  <si>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</si>
  <si>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</si>
  <si>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</si>
  <si>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</si>
  <si>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</si>
  <si>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</si>
  <si>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</si>
  <si>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</si>
  <si>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</si>
  <si>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</si>
  <si>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</si>
  <si>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</si>
  <si>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</si>
  <si>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</si>
  <si>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</si>
  <si>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</si>
  <si>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</si>
  <si>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</si>
  <si>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</si>
  <si>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</si>
  <si>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</si>
  <si>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</si>
  <si>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</si>
  <si>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</si>
  <si>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</si>
  <si>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</si>
  <si>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</si>
  <si>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</si>
  <si>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</si>
  <si>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</si>
  <si>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</si>
  <si>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</si>
  <si>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</si>
  <si>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</si>
  <si>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</si>
  <si>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</si>
  <si>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</si>
  <si>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</si>
  <si>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</si>
  <si>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</si>
  <si>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</si>
  <si>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</si>
  <si>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</si>
  <si>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</si>
  <si>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</si>
  <si>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</si>
  <si>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</si>
  <si>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</si>
  <si>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</si>
  <si>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</si>
  <si>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</si>
  <si>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</si>
  <si>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</si>
  <si>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</si>
  <si>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</si>
  <si>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</si>
  <si>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</si>
  <si>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</si>
  <si>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</si>
  <si>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</si>
  <si>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</si>
  <si>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</si>
  <si>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</si>
  <si>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</si>
  <si>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</si>
  <si>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</si>
  <si>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</si>
  <si>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</si>
  <si>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</si>
  <si>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</si>
  <si>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</si>
  <si>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</si>
  <si>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</si>
  <si>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</si>
  <si>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</si>
  <si>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</si>
  <si>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</si>
  <si>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</si>
  <si>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</si>
  <si>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</si>
  <si>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</si>
  <si>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</si>
  <si>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</si>
  <si>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</si>
  <si>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</si>
  <si>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</si>
  <si>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</si>
  <si>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</si>
  <si>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</si>
  <si>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</si>
  <si>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</si>
  <si>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</si>
  <si>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</si>
  <si>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</si>
  <si>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</si>
  <si>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</si>
  <si>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</si>
  <si>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</si>
  <si>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</si>
  <si>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</si>
  <si>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</si>
  <si>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</si>
  <si>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</si>
  <si>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</si>
  <si>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</si>
  <si>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</si>
  <si>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</si>
  <si>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</si>
  <si>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</si>
  <si>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</si>
  <si>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</si>
  <si>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</si>
  <si>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</si>
  <si>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</si>
  <si>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</si>
  <si>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</si>
  <si>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</si>
  <si>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</si>
  <si>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</si>
  <si>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</si>
  <si>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</si>
  <si>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</si>
  <si>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</si>
  <si>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</si>
  <si>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</si>
  <si>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</si>
  <si>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</si>
  <si>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</si>
  <si>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</si>
  <si>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</si>
  <si>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</si>
  <si>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</si>
  <si>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山形県</t>
    <rPh sb="0" eb="2">
      <t>ヤマガタ</t>
    </rPh>
    <rPh sb="2" eb="3">
      <t>ケン</t>
    </rPh>
    <phoneticPr fontId="16"/>
  </si>
  <si>
    <t>山形県土地開発公社</t>
    <rPh sb="0" eb="9">
      <t>ヤマガタケントチカイハツコウシャ</t>
    </rPh>
    <phoneticPr fontId="14"/>
  </si>
  <si>
    <t>山形県道路公社</t>
    <rPh sb="0" eb="7">
      <t>ヤマガタケンドウロコウシャ</t>
    </rPh>
    <phoneticPr fontId="14"/>
  </si>
  <si>
    <t>山形県住宅供給公社</t>
    <rPh sb="0" eb="3">
      <t>ヤマガタケン</t>
    </rPh>
    <rPh sb="3" eb="9">
      <t>ジュウタクキョウキュウコウシャ</t>
    </rPh>
    <phoneticPr fontId="14"/>
  </si>
  <si>
    <t>山形県</t>
    <rPh sb="0" eb="3">
      <t>ヤマガタケン</t>
    </rPh>
    <phoneticPr fontId="16"/>
  </si>
  <si>
    <t>電気事業</t>
    <rPh sb="0" eb="4">
      <t>デンキジギョウ</t>
    </rPh>
    <phoneticPr fontId="14"/>
  </si>
  <si>
    <t>工業用水道事業</t>
    <rPh sb="0" eb="2">
      <t>コウギョウ</t>
    </rPh>
    <rPh sb="2" eb="3">
      <t>ヨウ</t>
    </rPh>
    <rPh sb="3" eb="5">
      <t>スイドウ</t>
    </rPh>
    <rPh sb="5" eb="7">
      <t>ジギョウ</t>
    </rPh>
    <phoneticPr fontId="14"/>
  </si>
  <si>
    <t>公営企業資産運用事業</t>
    <rPh sb="0" eb="4">
      <t>コウエイキギョウ</t>
    </rPh>
    <rPh sb="4" eb="8">
      <t>シサンウンヨウ</t>
    </rPh>
    <rPh sb="8" eb="10">
      <t>ジギョウ</t>
    </rPh>
    <phoneticPr fontId="14"/>
  </si>
  <si>
    <t>水道用水供給事業</t>
    <rPh sb="0" eb="4">
      <t>スイドウヨウスイ</t>
    </rPh>
    <rPh sb="4" eb="6">
      <t>キョウキュウ</t>
    </rPh>
    <rPh sb="6" eb="8">
      <t>ジギョウ</t>
    </rPh>
    <phoneticPr fontId="14"/>
  </si>
  <si>
    <t>病院事業</t>
    <rPh sb="0" eb="4">
      <t>ビョウインジギョウ</t>
    </rPh>
    <phoneticPr fontId="14"/>
  </si>
  <si>
    <t>流域下水道事業</t>
    <rPh sb="0" eb="5">
      <t>リュウイキゲスイドウ</t>
    </rPh>
    <rPh sb="5" eb="7">
      <t>ジギョウ</t>
    </rPh>
    <phoneticPr fontId="14"/>
  </si>
  <si>
    <t>土地取得事業</t>
    <rPh sb="0" eb="4">
      <t>トチシュトク</t>
    </rPh>
    <rPh sb="4" eb="6">
      <t>ジギョウ</t>
    </rPh>
    <phoneticPr fontId="16"/>
  </si>
  <si>
    <t>港湾整備事業</t>
    <rPh sb="0" eb="6">
      <t>コウワンセイビジギョウ</t>
    </rPh>
    <phoneticPr fontId="16"/>
  </si>
  <si>
    <t>山形県</t>
    <rPh sb="0" eb="3">
      <t>ヤマガタケン</t>
    </rPh>
    <phoneticPr fontId="9"/>
  </si>
  <si>
    <t>電気事業</t>
    <rPh sb="0" eb="2">
      <t>デンキ</t>
    </rPh>
    <rPh sb="2" eb="4">
      <t>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</si>
  <si>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</si>
  <si>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公営企業資産運用事業</t>
    <rPh sb="0" eb="4">
      <t>コウエイキギョウ</t>
    </rPh>
    <rPh sb="4" eb="8">
      <t>シサンウンヨウ</t>
    </rPh>
    <rPh sb="8" eb="10">
      <t>ジギョウ</t>
    </rPh>
    <phoneticPr fontId="9"/>
  </si>
  <si>
    <t>水道用水供給事業</t>
    <rPh sb="0" eb="4">
      <t>スイドウヨウスイ</t>
    </rPh>
    <rPh sb="4" eb="6">
      <t>キョウキュウ</t>
    </rPh>
    <rPh sb="6" eb="8">
      <t>ジギョウ</t>
    </rPh>
    <phoneticPr fontId="9"/>
  </si>
  <si>
    <t>病院事業</t>
    <rPh sb="0" eb="4">
      <t>ビョウインジギョウ</t>
    </rPh>
    <phoneticPr fontId="9"/>
  </si>
  <si>
    <t>流域下水道事業</t>
    <rPh sb="0" eb="7">
      <t>リュウイキゲスイドウジギョウ</t>
    </rPh>
    <phoneticPr fontId="9"/>
  </si>
  <si>
    <t>特定環境保全公共下水道事業</t>
  </si>
  <si>
    <t>農業集落排水事業</t>
  </si>
  <si>
    <t>港湾整備事業</t>
    <rPh sb="0" eb="6">
      <t>コウワンセイビジギョウ</t>
    </rPh>
    <phoneticPr fontId="9"/>
  </si>
  <si>
    <t>土地取得事業</t>
    <rPh sb="0" eb="6">
      <t>トチシュトクジギョウ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</si>
</sst>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3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1" applyNumberFormat="1" applyFont="1" applyBorder="1" applyAlignment="1">
      <alignment horizontal="right" vertical="center"/>
    </xf>
    <xf numFmtId="177" fontId="0" fillId="0" borderId="10" xfId="1" applyNumberFormat="1" applyFont="1" applyBorder="1" applyAlignment="1">
      <alignment horizontal="center" vertical="center"/>
    </xf>
    <xf numFmtId="177" fontId="0" fillId="0" borderId="10" xfId="1" applyNumberFormat="1" applyFon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1" quotePrefix="1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2" fillId="0" borderId="11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0" fillId="0" borderId="10" xfId="0" applyNumberFormat="1" applyBorder="1" applyAlignment="1">
      <alignment horizontal="center" vertical="center" textRotation="255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G3" sqref="G3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264</v>
      </c>
      <c r="F1" s="1"/>
    </row>
    <row r="3" spans="1:11" ht="14.25">
      <c r="A3" s="11" t="s">
        <v>92</v>
      </c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2"/>
      <c r="F7" s="51" t="s">
        <v>232</v>
      </c>
      <c r="G7" s="51"/>
      <c r="H7" s="51" t="s">
        <v>233</v>
      </c>
      <c r="I7" s="52" t="s">
        <v>21</v>
      </c>
    </row>
    <row r="8" spans="1:11" ht="17.100000000000001" customHeight="1">
      <c r="A8" s="19"/>
      <c r="B8" s="20"/>
      <c r="C8" s="20"/>
      <c r="D8" s="20"/>
      <c r="E8" s="63"/>
      <c r="F8" s="54" t="s">
        <v>90</v>
      </c>
      <c r="G8" s="54" t="s">
        <v>2</v>
      </c>
      <c r="H8" s="69" t="s">
        <v>249</v>
      </c>
      <c r="I8" s="55"/>
    </row>
    <row r="9" spans="1:11" ht="18" customHeight="1">
      <c r="A9" s="104" t="s">
        <v>87</v>
      </c>
      <c r="B9" s="104" t="s">
        <v>89</v>
      </c>
      <c r="C9" s="64" t="s">
        <v>3</v>
      </c>
      <c r="D9" s="56"/>
      <c r="E9" s="56"/>
      <c r="F9" s="57">
        <v>139870</v>
      </c>
      <c r="G9" s="58">
        <f>F9/$F$27*100</f>
        <v>21.160843286912716</v>
      </c>
      <c r="H9" s="57">
        <v>130119</v>
      </c>
      <c r="I9" s="58">
        <f>(F9/H9-1)*100</f>
        <v>7.4939094213758217</v>
      </c>
      <c r="K9" s="26"/>
    </row>
    <row r="10" spans="1:11" ht="18" customHeight="1">
      <c r="A10" s="104"/>
      <c r="B10" s="104"/>
      <c r="C10" s="66"/>
      <c r="D10" s="68" t="s">
        <v>22</v>
      </c>
      <c r="E10" s="56"/>
      <c r="F10" s="57">
        <v>35825</v>
      </c>
      <c r="G10" s="58">
        <f t="shared" ref="G10:G26" si="0">F10/$F$27*100</f>
        <v>5.4199414510162862</v>
      </c>
      <c r="H10" s="57">
        <v>32847</v>
      </c>
      <c r="I10" s="58">
        <f t="shared" ref="I10:I27" si="1">(F10/H10-1)*100</f>
        <v>9.0662769811550525</v>
      </c>
    </row>
    <row r="11" spans="1:11" ht="18" customHeight="1">
      <c r="A11" s="104"/>
      <c r="B11" s="104"/>
      <c r="C11" s="66"/>
      <c r="D11" s="66"/>
      <c r="E11" s="50" t="s">
        <v>23</v>
      </c>
      <c r="F11" s="57">
        <v>30121</v>
      </c>
      <c r="G11" s="58">
        <f t="shared" si="0"/>
        <v>4.5569869210345164</v>
      </c>
      <c r="H11" s="57">
        <v>28152</v>
      </c>
      <c r="I11" s="58">
        <f t="shared" si="1"/>
        <v>6.9941744813867501</v>
      </c>
    </row>
    <row r="12" spans="1:11" ht="18" customHeight="1">
      <c r="A12" s="104"/>
      <c r="B12" s="104"/>
      <c r="C12" s="66"/>
      <c r="D12" s="66"/>
      <c r="E12" s="50" t="s">
        <v>24</v>
      </c>
      <c r="F12" s="57">
        <v>1266</v>
      </c>
      <c r="G12" s="58">
        <f t="shared" si="0"/>
        <v>0.19153233431923569</v>
      </c>
      <c r="H12" s="57">
        <v>883</v>
      </c>
      <c r="I12" s="58">
        <f t="shared" si="1"/>
        <v>43.374858437146102</v>
      </c>
    </row>
    <row r="13" spans="1:11" ht="18" customHeight="1">
      <c r="A13" s="104"/>
      <c r="B13" s="104"/>
      <c r="C13" s="66"/>
      <c r="D13" s="67"/>
      <c r="E13" s="50" t="s">
        <v>25</v>
      </c>
      <c r="F13" s="57">
        <v>141</v>
      </c>
      <c r="G13" s="58">
        <f t="shared" si="0"/>
        <v>2.1331800267782173E-2</v>
      </c>
      <c r="H13" s="57">
        <v>163</v>
      </c>
      <c r="I13" s="58">
        <f t="shared" si="1"/>
        <v>-13.496932515337424</v>
      </c>
    </row>
    <row r="14" spans="1:11" ht="18" customHeight="1">
      <c r="A14" s="104"/>
      <c r="B14" s="104"/>
      <c r="C14" s="66"/>
      <c r="D14" s="64" t="s">
        <v>26</v>
      </c>
      <c r="E14" s="56"/>
      <c r="F14" s="57">
        <v>23005</v>
      </c>
      <c r="G14" s="58">
        <f t="shared" si="0"/>
        <v>3.4804118096477223</v>
      </c>
      <c r="H14" s="57">
        <v>18907</v>
      </c>
      <c r="I14" s="58">
        <f t="shared" si="1"/>
        <v>21.674512085470997</v>
      </c>
    </row>
    <row r="15" spans="1:11" ht="18" customHeight="1">
      <c r="A15" s="104"/>
      <c r="B15" s="104"/>
      <c r="C15" s="66"/>
      <c r="D15" s="66"/>
      <c r="E15" s="50" t="s">
        <v>27</v>
      </c>
      <c r="F15" s="57">
        <v>1112</v>
      </c>
      <c r="G15" s="58">
        <f t="shared" si="0"/>
        <v>0.16823377232463671</v>
      </c>
      <c r="H15" s="57">
        <v>996</v>
      </c>
      <c r="I15" s="58">
        <f t="shared" si="1"/>
        <v>11.646586345381515</v>
      </c>
    </row>
    <row r="16" spans="1:11" ht="18" customHeight="1">
      <c r="A16" s="104"/>
      <c r="B16" s="104"/>
      <c r="C16" s="66"/>
      <c r="D16" s="67"/>
      <c r="E16" s="50" t="s">
        <v>28</v>
      </c>
      <c r="F16" s="57">
        <v>21893</v>
      </c>
      <c r="G16" s="58">
        <f t="shared" si="0"/>
        <v>3.3121780373230858</v>
      </c>
      <c r="H16" s="57">
        <v>17911</v>
      </c>
      <c r="I16" s="58">
        <f t="shared" si="1"/>
        <v>22.232147842108208</v>
      </c>
      <c r="K16" s="27"/>
    </row>
    <row r="17" spans="1:26" ht="18" customHeight="1">
      <c r="A17" s="104"/>
      <c r="B17" s="104"/>
      <c r="C17" s="66"/>
      <c r="D17" s="105" t="s">
        <v>29</v>
      </c>
      <c r="E17" s="106"/>
      <c r="F17" s="57">
        <v>51938</v>
      </c>
      <c r="G17" s="58">
        <f t="shared" si="0"/>
        <v>7.8576669667239045</v>
      </c>
      <c r="H17" s="57">
        <v>49927</v>
      </c>
      <c r="I17" s="58">
        <f t="shared" si="1"/>
        <v>4.0278807058305111</v>
      </c>
    </row>
    <row r="18" spans="1:26" ht="18" customHeight="1">
      <c r="A18" s="104"/>
      <c r="B18" s="104"/>
      <c r="C18" s="66"/>
      <c r="D18" s="105" t="s">
        <v>93</v>
      </c>
      <c r="E18" s="107"/>
      <c r="F18" s="57">
        <v>1832</v>
      </c>
      <c r="G18" s="58">
        <f t="shared" si="0"/>
        <v>0.27716211411756697</v>
      </c>
      <c r="H18" s="57">
        <v>1815</v>
      </c>
      <c r="I18" s="58">
        <f t="shared" si="1"/>
        <v>0.9366391184572942</v>
      </c>
    </row>
    <row r="19" spans="1:26" ht="18" customHeight="1">
      <c r="A19" s="104"/>
      <c r="B19" s="104"/>
      <c r="C19" s="65"/>
      <c r="D19" s="105" t="s">
        <v>94</v>
      </c>
      <c r="E19" s="107"/>
      <c r="F19" s="59">
        <v>0</v>
      </c>
      <c r="G19" s="58">
        <f t="shared" si="0"/>
        <v>0</v>
      </c>
      <c r="H19" s="101">
        <v>0</v>
      </c>
      <c r="I19" s="58">
        <v>0</v>
      </c>
      <c r="Z19" s="2" t="s">
        <v>95</v>
      </c>
    </row>
    <row r="20" spans="1:26" ht="18" customHeight="1">
      <c r="A20" s="104"/>
      <c r="B20" s="104"/>
      <c r="C20" s="56" t="s">
        <v>4</v>
      </c>
      <c r="D20" s="56"/>
      <c r="E20" s="56"/>
      <c r="F20" s="57">
        <v>21132</v>
      </c>
      <c r="G20" s="58">
        <f t="shared" si="0"/>
        <v>3.1970468316225027</v>
      </c>
      <c r="H20" s="57">
        <v>14354</v>
      </c>
      <c r="I20" s="58">
        <f t="shared" si="1"/>
        <v>47.220287028006133</v>
      </c>
    </row>
    <row r="21" spans="1:26" ht="18" customHeight="1">
      <c r="A21" s="104"/>
      <c r="B21" s="104"/>
      <c r="C21" s="56" t="s">
        <v>5</v>
      </c>
      <c r="D21" s="56"/>
      <c r="E21" s="56"/>
      <c r="F21" s="57">
        <v>177900</v>
      </c>
      <c r="G21" s="58">
        <f t="shared" si="0"/>
        <v>26.914377784669846</v>
      </c>
      <c r="H21" s="57">
        <v>177200</v>
      </c>
      <c r="I21" s="58">
        <f t="shared" si="1"/>
        <v>0.3950338600451575</v>
      </c>
    </row>
    <row r="22" spans="1:26" ht="18" customHeight="1">
      <c r="A22" s="104"/>
      <c r="B22" s="104"/>
      <c r="C22" s="56" t="s">
        <v>30</v>
      </c>
      <c r="D22" s="56"/>
      <c r="E22" s="56"/>
      <c r="F22" s="57">
        <v>6701</v>
      </c>
      <c r="G22" s="58">
        <f t="shared" si="0"/>
        <v>1.0137900254922578</v>
      </c>
      <c r="H22" s="57">
        <v>6933</v>
      </c>
      <c r="I22" s="58">
        <f t="shared" si="1"/>
        <v>-3.3463147266695525</v>
      </c>
    </row>
    <row r="23" spans="1:26" ht="18" customHeight="1">
      <c r="A23" s="104"/>
      <c r="B23" s="104"/>
      <c r="C23" s="56" t="s">
        <v>6</v>
      </c>
      <c r="D23" s="56"/>
      <c r="E23" s="56"/>
      <c r="F23" s="57">
        <v>90394</v>
      </c>
      <c r="G23" s="58">
        <f t="shared" si="0"/>
        <v>13.675650733375191</v>
      </c>
      <c r="H23" s="57">
        <v>83073</v>
      </c>
      <c r="I23" s="58">
        <f t="shared" si="1"/>
        <v>8.8127309715551263</v>
      </c>
    </row>
    <row r="24" spans="1:26" ht="18" customHeight="1">
      <c r="A24" s="104"/>
      <c r="B24" s="104"/>
      <c r="C24" s="56" t="s">
        <v>31</v>
      </c>
      <c r="D24" s="56"/>
      <c r="E24" s="56"/>
      <c r="F24" s="57">
        <v>1233</v>
      </c>
      <c r="G24" s="58">
        <f t="shared" si="0"/>
        <v>0.18653978532039303</v>
      </c>
      <c r="H24" s="57">
        <v>1460</v>
      </c>
      <c r="I24" s="58">
        <f t="shared" si="1"/>
        <v>-15.547945205479452</v>
      </c>
    </row>
    <row r="25" spans="1:26" ht="18" customHeight="1">
      <c r="A25" s="104"/>
      <c r="B25" s="104"/>
      <c r="C25" s="56" t="s">
        <v>7</v>
      </c>
      <c r="D25" s="56"/>
      <c r="E25" s="56"/>
      <c r="F25" s="57">
        <v>53383</v>
      </c>
      <c r="G25" s="58">
        <f t="shared" si="0"/>
        <v>8.0762800971277713</v>
      </c>
      <c r="H25" s="57">
        <v>72346</v>
      </c>
      <c r="I25" s="58">
        <f t="shared" si="1"/>
        <v>-26.2115389931717</v>
      </c>
    </row>
    <row r="26" spans="1:26" ht="18" customHeight="1">
      <c r="A26" s="104"/>
      <c r="B26" s="104"/>
      <c r="C26" s="56" t="s">
        <v>8</v>
      </c>
      <c r="D26" s="56"/>
      <c r="E26" s="56"/>
      <c r="F26" s="57">
        <v>170372</v>
      </c>
      <c r="G26" s="58">
        <f t="shared" si="0"/>
        <v>25.77547145547932</v>
      </c>
      <c r="H26" s="57">
        <v>173742</v>
      </c>
      <c r="I26" s="58">
        <f t="shared" si="1"/>
        <v>-1.9396576533020182</v>
      </c>
    </row>
    <row r="27" spans="1:26" ht="18" customHeight="1">
      <c r="A27" s="104"/>
      <c r="B27" s="104"/>
      <c r="C27" s="56" t="s">
        <v>9</v>
      </c>
      <c r="D27" s="56"/>
      <c r="E27" s="56"/>
      <c r="F27" s="57">
        <f>SUM(F9,F20:F26)</f>
        <v>660985</v>
      </c>
      <c r="G27" s="58">
        <f>F27/$F$27*100</f>
        <v>100</v>
      </c>
      <c r="H27" s="57">
        <f>SUM(H9,H20:H26)+1</f>
        <v>659228</v>
      </c>
      <c r="I27" s="58">
        <f t="shared" si="1"/>
        <v>0.26652387337915417</v>
      </c>
    </row>
    <row r="28" spans="1:26" ht="18" customHeight="1">
      <c r="A28" s="104"/>
      <c r="B28" s="104" t="s">
        <v>88</v>
      </c>
      <c r="C28" s="64" t="s">
        <v>10</v>
      </c>
      <c r="D28" s="56"/>
      <c r="E28" s="56"/>
      <c r="F28" s="57">
        <v>247134</v>
      </c>
      <c r="G28" s="58">
        <f>F28/$F$45*100</f>
        <v>37.388745584241704</v>
      </c>
      <c r="H28" s="57">
        <v>249240</v>
      </c>
      <c r="I28" s="58">
        <f>(F28/H28-1)*100</f>
        <v>-0.84496870486278075</v>
      </c>
    </row>
    <row r="29" spans="1:26" ht="18" customHeight="1">
      <c r="A29" s="104"/>
      <c r="B29" s="104"/>
      <c r="C29" s="66"/>
      <c r="D29" s="56" t="s">
        <v>11</v>
      </c>
      <c r="E29" s="56"/>
      <c r="F29" s="57">
        <v>150345</v>
      </c>
      <c r="G29" s="58">
        <f t="shared" ref="G29:G44" si="2">F29/$F$45*100</f>
        <v>22.745599370636246</v>
      </c>
      <c r="H29" s="57">
        <v>152795</v>
      </c>
      <c r="I29" s="58">
        <f t="shared" ref="I29:I45" si="3">(F29/H29-1)*100</f>
        <v>-1.6034556104584596</v>
      </c>
    </row>
    <row r="30" spans="1:26" ht="18" customHeight="1">
      <c r="A30" s="104"/>
      <c r="B30" s="104"/>
      <c r="C30" s="66"/>
      <c r="D30" s="56" t="s">
        <v>32</v>
      </c>
      <c r="E30" s="56"/>
      <c r="F30" s="57">
        <v>9369</v>
      </c>
      <c r="G30" s="58">
        <f t="shared" si="2"/>
        <v>1.4174300475805048</v>
      </c>
      <c r="H30" s="57">
        <v>9046</v>
      </c>
      <c r="I30" s="58">
        <f t="shared" si="3"/>
        <v>3.5706389564448271</v>
      </c>
    </row>
    <row r="31" spans="1:26" ht="18" customHeight="1">
      <c r="A31" s="104"/>
      <c r="B31" s="104"/>
      <c r="C31" s="65"/>
      <c r="D31" s="56" t="s">
        <v>12</v>
      </c>
      <c r="E31" s="56"/>
      <c r="F31" s="57">
        <v>87420</v>
      </c>
      <c r="G31" s="58">
        <f t="shared" si="2"/>
        <v>13.225716166024949</v>
      </c>
      <c r="H31" s="57">
        <v>87399</v>
      </c>
      <c r="I31" s="58">
        <f t="shared" si="3"/>
        <v>2.4027734871112649E-2</v>
      </c>
    </row>
    <row r="32" spans="1:26" ht="18" customHeight="1">
      <c r="A32" s="104"/>
      <c r="B32" s="104"/>
      <c r="C32" s="64" t="s">
        <v>13</v>
      </c>
      <c r="D32" s="56"/>
      <c r="E32" s="56"/>
      <c r="F32" s="57">
        <v>331593</v>
      </c>
      <c r="G32" s="58">
        <f t="shared" si="2"/>
        <v>50.166493944643221</v>
      </c>
      <c r="H32" s="57">
        <v>326643</v>
      </c>
      <c r="I32" s="58">
        <f t="shared" si="3"/>
        <v>1.5154159127855227</v>
      </c>
    </row>
    <row r="33" spans="1:9" ht="18" customHeight="1">
      <c r="A33" s="104"/>
      <c r="B33" s="104"/>
      <c r="C33" s="66"/>
      <c r="D33" s="56" t="s">
        <v>14</v>
      </c>
      <c r="E33" s="56"/>
      <c r="F33" s="57">
        <v>25626</v>
      </c>
      <c r="G33" s="58">
        <f t="shared" si="2"/>
        <v>3.8769412316467093</v>
      </c>
      <c r="H33" s="57">
        <v>20872</v>
      </c>
      <c r="I33" s="58">
        <f t="shared" si="3"/>
        <v>22.77692602529704</v>
      </c>
    </row>
    <row r="34" spans="1:9" ht="18" customHeight="1">
      <c r="A34" s="104"/>
      <c r="B34" s="104"/>
      <c r="C34" s="66"/>
      <c r="D34" s="56" t="s">
        <v>33</v>
      </c>
      <c r="E34" s="56"/>
      <c r="F34" s="57">
        <v>9138</v>
      </c>
      <c r="G34" s="58">
        <f t="shared" si="2"/>
        <v>1.3824822045886065</v>
      </c>
      <c r="H34" s="57">
        <v>9138</v>
      </c>
      <c r="I34" s="58">
        <f t="shared" si="3"/>
        <v>0</v>
      </c>
    </row>
    <row r="35" spans="1:9" ht="18" customHeight="1">
      <c r="A35" s="104"/>
      <c r="B35" s="104"/>
      <c r="C35" s="66"/>
      <c r="D35" s="56" t="s">
        <v>34</v>
      </c>
      <c r="E35" s="56"/>
      <c r="F35" s="57">
        <v>157867</v>
      </c>
      <c r="G35" s="58">
        <f t="shared" si="2"/>
        <v>23.883597963645169</v>
      </c>
      <c r="H35" s="57">
        <v>148705</v>
      </c>
      <c r="I35" s="58">
        <f t="shared" si="3"/>
        <v>6.1611916209945772</v>
      </c>
    </row>
    <row r="36" spans="1:9" ht="18" customHeight="1">
      <c r="A36" s="104"/>
      <c r="B36" s="104"/>
      <c r="C36" s="66"/>
      <c r="D36" s="56" t="s">
        <v>35</v>
      </c>
      <c r="E36" s="56"/>
      <c r="F36" s="57">
        <v>5191</v>
      </c>
      <c r="G36" s="58">
        <f t="shared" si="2"/>
        <v>0.78534308645430684</v>
      </c>
      <c r="H36" s="57">
        <v>6458</v>
      </c>
      <c r="I36" s="58">
        <f t="shared" si="3"/>
        <v>-19.619077113657479</v>
      </c>
    </row>
    <row r="37" spans="1:9" ht="18" customHeight="1">
      <c r="A37" s="104"/>
      <c r="B37" s="104"/>
      <c r="C37" s="66"/>
      <c r="D37" s="56" t="s">
        <v>15</v>
      </c>
      <c r="E37" s="56"/>
      <c r="F37" s="57">
        <v>3264</v>
      </c>
      <c r="G37" s="58">
        <f t="shared" si="2"/>
        <v>0.49380848279461714</v>
      </c>
      <c r="H37" s="57">
        <v>2738</v>
      </c>
      <c r="I37" s="58">
        <f t="shared" si="3"/>
        <v>19.211102994886776</v>
      </c>
    </row>
    <row r="38" spans="1:9" ht="18" customHeight="1">
      <c r="A38" s="104"/>
      <c r="B38" s="104"/>
      <c r="C38" s="65"/>
      <c r="D38" s="56" t="s">
        <v>36</v>
      </c>
      <c r="E38" s="56"/>
      <c r="F38" s="57">
        <v>130506</v>
      </c>
      <c r="G38" s="58">
        <f t="shared" si="2"/>
        <v>19.744169686150215</v>
      </c>
      <c r="H38" s="57">
        <v>138683</v>
      </c>
      <c r="I38" s="58">
        <f t="shared" si="3"/>
        <v>-5.8961804979701942</v>
      </c>
    </row>
    <row r="39" spans="1:9" ht="18" customHeight="1">
      <c r="A39" s="104"/>
      <c r="B39" s="104"/>
      <c r="C39" s="64" t="s">
        <v>16</v>
      </c>
      <c r="D39" s="56"/>
      <c r="E39" s="56"/>
      <c r="F39" s="57">
        <v>82258</v>
      </c>
      <c r="G39" s="58">
        <f t="shared" si="2"/>
        <v>12.444760471115078</v>
      </c>
      <c r="H39" s="57">
        <v>83345</v>
      </c>
      <c r="I39" s="58">
        <f t="shared" si="3"/>
        <v>-1.304217409562658</v>
      </c>
    </row>
    <row r="40" spans="1:9" ht="18" customHeight="1">
      <c r="A40" s="104"/>
      <c r="B40" s="104"/>
      <c r="C40" s="66"/>
      <c r="D40" s="64" t="s">
        <v>17</v>
      </c>
      <c r="E40" s="56"/>
      <c r="F40" s="57">
        <v>74336</v>
      </c>
      <c r="G40" s="58">
        <f t="shared" si="2"/>
        <v>11.246246132665643</v>
      </c>
      <c r="H40" s="57">
        <v>73577</v>
      </c>
      <c r="I40" s="58">
        <f t="shared" si="3"/>
        <v>1.031572366364486</v>
      </c>
    </row>
    <row r="41" spans="1:9" ht="18" customHeight="1">
      <c r="A41" s="104"/>
      <c r="B41" s="104"/>
      <c r="C41" s="66"/>
      <c r="D41" s="66"/>
      <c r="E41" s="60" t="s">
        <v>91</v>
      </c>
      <c r="F41" s="57">
        <v>46259</v>
      </c>
      <c r="G41" s="58">
        <f t="shared" si="2"/>
        <v>6.9984946708321676</v>
      </c>
      <c r="H41" s="57">
        <v>48740</v>
      </c>
      <c r="I41" s="61">
        <f t="shared" si="3"/>
        <v>-5.0902749281903965</v>
      </c>
    </row>
    <row r="42" spans="1:9" ht="18" customHeight="1">
      <c r="A42" s="104"/>
      <c r="B42" s="104"/>
      <c r="C42" s="66"/>
      <c r="D42" s="65"/>
      <c r="E42" s="50" t="s">
        <v>37</v>
      </c>
      <c r="F42" s="57">
        <v>28077</v>
      </c>
      <c r="G42" s="58">
        <f t="shared" si="2"/>
        <v>4.2477514618334755</v>
      </c>
      <c r="H42" s="57">
        <v>24837</v>
      </c>
      <c r="I42" s="61">
        <f t="shared" si="3"/>
        <v>13.045053750452951</v>
      </c>
    </row>
    <row r="43" spans="1:9" ht="18" customHeight="1">
      <c r="A43" s="104"/>
      <c r="B43" s="104"/>
      <c r="C43" s="66"/>
      <c r="D43" s="56" t="s">
        <v>38</v>
      </c>
      <c r="E43" s="56"/>
      <c r="F43" s="57">
        <v>7922</v>
      </c>
      <c r="G43" s="58">
        <f t="shared" si="2"/>
        <v>1.1985143384494352</v>
      </c>
      <c r="H43" s="57">
        <v>9768</v>
      </c>
      <c r="I43" s="61">
        <f t="shared" si="3"/>
        <v>-18.898443898443894</v>
      </c>
    </row>
    <row r="44" spans="1:9" ht="18" customHeight="1">
      <c r="A44" s="104"/>
      <c r="B44" s="104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104"/>
      <c r="B45" s="104"/>
      <c r="C45" s="50" t="s">
        <v>18</v>
      </c>
      <c r="D45" s="50"/>
      <c r="E45" s="50"/>
      <c r="F45" s="57">
        <f>SUM(F28,F32,F39)</f>
        <v>660985</v>
      </c>
      <c r="G45" s="58">
        <f>F45/$F$45*100</f>
        <v>100</v>
      </c>
      <c r="H45" s="57">
        <f>SUM(H28,H32,H39)</f>
        <v>659228</v>
      </c>
      <c r="I45" s="58">
        <f t="shared" si="3"/>
        <v>0.26652387337915417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H42" sqref="H42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264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235</v>
      </c>
      <c r="B5" s="13"/>
      <c r="C5" s="13"/>
      <c r="D5" s="13"/>
      <c r="K5" s="16"/>
      <c r="Q5" s="16" t="s">
        <v>47</v>
      </c>
    </row>
    <row r="6" spans="1:25" ht="15.95" customHeight="1">
      <c r="A6" s="120" t="s">
        <v>48</v>
      </c>
      <c r="B6" s="121"/>
      <c r="C6" s="121"/>
      <c r="D6" s="121"/>
      <c r="E6" s="121"/>
      <c r="F6" s="108" t="s">
        <v>265</v>
      </c>
      <c r="G6" s="108"/>
      <c r="H6" s="108" t="s">
        <v>266</v>
      </c>
      <c r="I6" s="108"/>
      <c r="J6" s="108" t="s">
        <v>267</v>
      </c>
      <c r="K6" s="108"/>
      <c r="L6" s="108" t="s">
        <v>268</v>
      </c>
      <c r="M6" s="108"/>
      <c r="N6" s="108" t="s">
        <v>269</v>
      </c>
      <c r="O6" s="109"/>
      <c r="P6" s="108" t="s">
        <v>270</v>
      </c>
      <c r="Q6" s="109"/>
    </row>
    <row r="7" spans="1:25" ht="15.95" customHeight="1">
      <c r="A7" s="121"/>
      <c r="B7" s="121"/>
      <c r="C7" s="121"/>
      <c r="D7" s="121"/>
      <c r="E7" s="121"/>
      <c r="F7" s="54" t="s">
        <v>234</v>
      </c>
      <c r="G7" s="69" t="s">
        <v>233</v>
      </c>
      <c r="H7" s="54" t="s">
        <v>234</v>
      </c>
      <c r="I7" s="69" t="s">
        <v>233</v>
      </c>
      <c r="J7" s="54" t="s">
        <v>234</v>
      </c>
      <c r="K7" s="69" t="s">
        <v>233</v>
      </c>
      <c r="L7" s="54" t="s">
        <v>234</v>
      </c>
      <c r="M7" s="69" t="s">
        <v>233</v>
      </c>
      <c r="N7" s="54" t="s">
        <v>234</v>
      </c>
      <c r="O7" s="69" t="s">
        <v>233</v>
      </c>
      <c r="P7" s="54" t="s">
        <v>234</v>
      </c>
      <c r="Q7" s="69" t="s">
        <v>233</v>
      </c>
    </row>
    <row r="8" spans="1:25" ht="15.95" customHeight="1">
      <c r="A8" s="118" t="s">
        <v>82</v>
      </c>
      <c r="B8" s="64" t="s">
        <v>49</v>
      </c>
      <c r="C8" s="56"/>
      <c r="D8" s="56"/>
      <c r="E8" s="70" t="s">
        <v>40</v>
      </c>
      <c r="F8" s="96">
        <v>5947</v>
      </c>
      <c r="G8" s="96">
        <v>6175</v>
      </c>
      <c r="H8" s="96">
        <v>553</v>
      </c>
      <c r="I8" s="96">
        <v>547</v>
      </c>
      <c r="J8" s="96">
        <v>156</v>
      </c>
      <c r="K8" s="96">
        <v>159</v>
      </c>
      <c r="L8" s="96">
        <v>6356</v>
      </c>
      <c r="M8" s="96">
        <v>6251</v>
      </c>
      <c r="N8" s="96">
        <v>41942</v>
      </c>
      <c r="O8" s="96">
        <v>42711</v>
      </c>
      <c r="P8" s="96">
        <v>5262</v>
      </c>
      <c r="Q8" s="96">
        <v>4928</v>
      </c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18"/>
      <c r="B9" s="66"/>
      <c r="C9" s="56" t="s">
        <v>50</v>
      </c>
      <c r="D9" s="56"/>
      <c r="E9" s="70" t="s">
        <v>41</v>
      </c>
      <c r="F9" s="96">
        <v>5947</v>
      </c>
      <c r="G9" s="96">
        <v>6175</v>
      </c>
      <c r="H9" s="96">
        <v>553</v>
      </c>
      <c r="I9" s="96">
        <v>547</v>
      </c>
      <c r="J9" s="96">
        <v>156</v>
      </c>
      <c r="K9" s="96">
        <v>159</v>
      </c>
      <c r="L9" s="96">
        <v>6356</v>
      </c>
      <c r="M9" s="96">
        <v>6251</v>
      </c>
      <c r="N9" s="96">
        <v>41750</v>
      </c>
      <c r="O9" s="96">
        <v>42089</v>
      </c>
      <c r="P9" s="96">
        <v>5262</v>
      </c>
      <c r="Q9" s="96">
        <v>4928</v>
      </c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18"/>
      <c r="B10" s="65"/>
      <c r="C10" s="56" t="s">
        <v>51</v>
      </c>
      <c r="D10" s="56"/>
      <c r="E10" s="70" t="s">
        <v>42</v>
      </c>
      <c r="F10" s="96">
        <v>0</v>
      </c>
      <c r="G10" s="96">
        <v>0</v>
      </c>
      <c r="H10" s="96">
        <v>0</v>
      </c>
      <c r="I10" s="96">
        <v>0</v>
      </c>
      <c r="J10" s="71">
        <v>0</v>
      </c>
      <c r="K10" s="71">
        <v>0</v>
      </c>
      <c r="L10" s="96">
        <v>0</v>
      </c>
      <c r="M10" s="96">
        <v>0</v>
      </c>
      <c r="N10" s="96">
        <v>192</v>
      </c>
      <c r="O10" s="96">
        <v>622</v>
      </c>
      <c r="P10" s="96">
        <v>0</v>
      </c>
      <c r="Q10" s="96">
        <v>0</v>
      </c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18"/>
      <c r="B11" s="64" t="s">
        <v>52</v>
      </c>
      <c r="C11" s="56"/>
      <c r="D11" s="56"/>
      <c r="E11" s="70" t="s">
        <v>43</v>
      </c>
      <c r="F11" s="96">
        <v>3810</v>
      </c>
      <c r="G11" s="96">
        <v>3825</v>
      </c>
      <c r="H11" s="96">
        <v>510</v>
      </c>
      <c r="I11" s="96">
        <v>489</v>
      </c>
      <c r="J11" s="96">
        <v>144</v>
      </c>
      <c r="K11" s="96">
        <v>141</v>
      </c>
      <c r="L11" s="96">
        <v>5766</v>
      </c>
      <c r="M11" s="96">
        <v>5745</v>
      </c>
      <c r="N11" s="96">
        <v>41508</v>
      </c>
      <c r="O11" s="96">
        <v>41656</v>
      </c>
      <c r="P11" s="96">
        <v>5369</v>
      </c>
      <c r="Q11" s="96">
        <v>5445</v>
      </c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18"/>
      <c r="B12" s="66"/>
      <c r="C12" s="56" t="s">
        <v>53</v>
      </c>
      <c r="D12" s="56"/>
      <c r="E12" s="70" t="s">
        <v>44</v>
      </c>
      <c r="F12" s="96">
        <v>3810</v>
      </c>
      <c r="G12" s="96">
        <v>3825</v>
      </c>
      <c r="H12" s="96">
        <v>510</v>
      </c>
      <c r="I12" s="96">
        <v>489</v>
      </c>
      <c r="J12" s="96">
        <v>144</v>
      </c>
      <c r="K12" s="96">
        <v>141</v>
      </c>
      <c r="L12" s="96">
        <v>5766</v>
      </c>
      <c r="M12" s="96">
        <v>5745</v>
      </c>
      <c r="N12" s="96">
        <v>41466</v>
      </c>
      <c r="O12" s="96">
        <v>41609</v>
      </c>
      <c r="P12" s="96">
        <v>5369</v>
      </c>
      <c r="Q12" s="96">
        <v>5445</v>
      </c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18"/>
      <c r="B13" s="65"/>
      <c r="C13" s="56" t="s">
        <v>54</v>
      </c>
      <c r="D13" s="56"/>
      <c r="E13" s="70" t="s">
        <v>45</v>
      </c>
      <c r="F13" s="96">
        <v>0</v>
      </c>
      <c r="G13" s="96">
        <v>0</v>
      </c>
      <c r="H13" s="71">
        <v>0</v>
      </c>
      <c r="I13" s="71">
        <v>0</v>
      </c>
      <c r="J13" s="71">
        <v>0</v>
      </c>
      <c r="K13" s="71">
        <v>0</v>
      </c>
      <c r="L13" s="96">
        <v>0</v>
      </c>
      <c r="M13" s="96">
        <v>0</v>
      </c>
      <c r="N13" s="96">
        <v>42</v>
      </c>
      <c r="O13" s="96">
        <v>47</v>
      </c>
      <c r="P13" s="96">
        <v>0</v>
      </c>
      <c r="Q13" s="96">
        <v>0</v>
      </c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18"/>
      <c r="B14" s="56" t="s">
        <v>55</v>
      </c>
      <c r="C14" s="56"/>
      <c r="D14" s="56"/>
      <c r="E14" s="70" t="s">
        <v>96</v>
      </c>
      <c r="F14" s="96">
        <f t="shared" ref="F14:Q15" si="0">F9-F12</f>
        <v>2137</v>
      </c>
      <c r="G14" s="96">
        <f t="shared" si="0"/>
        <v>2350</v>
      </c>
      <c r="H14" s="96">
        <f t="shared" si="0"/>
        <v>43</v>
      </c>
      <c r="I14" s="96">
        <f t="shared" si="0"/>
        <v>58</v>
      </c>
      <c r="J14" s="96">
        <f t="shared" si="0"/>
        <v>12</v>
      </c>
      <c r="K14" s="96">
        <f t="shared" si="0"/>
        <v>18</v>
      </c>
      <c r="L14" s="96">
        <f t="shared" si="0"/>
        <v>590</v>
      </c>
      <c r="M14" s="96">
        <f t="shared" si="0"/>
        <v>506</v>
      </c>
      <c r="N14" s="96">
        <f t="shared" si="0"/>
        <v>284</v>
      </c>
      <c r="O14" s="96">
        <f t="shared" si="0"/>
        <v>480</v>
      </c>
      <c r="P14" s="96">
        <f t="shared" si="0"/>
        <v>-107</v>
      </c>
      <c r="Q14" s="96">
        <f t="shared" si="0"/>
        <v>-517</v>
      </c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18"/>
      <c r="B15" s="56" t="s">
        <v>56</v>
      </c>
      <c r="C15" s="56"/>
      <c r="D15" s="56"/>
      <c r="E15" s="70" t="s">
        <v>97</v>
      </c>
      <c r="F15" s="96">
        <f t="shared" si="0"/>
        <v>0</v>
      </c>
      <c r="G15" s="96">
        <f t="shared" si="0"/>
        <v>0</v>
      </c>
      <c r="H15" s="96">
        <f t="shared" si="0"/>
        <v>0</v>
      </c>
      <c r="I15" s="96">
        <f t="shared" si="0"/>
        <v>0</v>
      </c>
      <c r="J15" s="96">
        <f t="shared" si="0"/>
        <v>0</v>
      </c>
      <c r="K15" s="96">
        <f t="shared" si="0"/>
        <v>0</v>
      </c>
      <c r="L15" s="96">
        <f t="shared" si="0"/>
        <v>0</v>
      </c>
      <c r="M15" s="96">
        <f t="shared" si="0"/>
        <v>0</v>
      </c>
      <c r="N15" s="96">
        <f t="shared" si="0"/>
        <v>150</v>
      </c>
      <c r="O15" s="96">
        <f t="shared" si="0"/>
        <v>575</v>
      </c>
      <c r="P15" s="96">
        <f t="shared" si="0"/>
        <v>0</v>
      </c>
      <c r="Q15" s="96">
        <f t="shared" si="0"/>
        <v>0</v>
      </c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18"/>
      <c r="B16" s="56" t="s">
        <v>57</v>
      </c>
      <c r="C16" s="56"/>
      <c r="D16" s="56"/>
      <c r="E16" s="70" t="s">
        <v>98</v>
      </c>
      <c r="F16" s="96">
        <f t="shared" ref="F16:Q16" si="1">F8-F11</f>
        <v>2137</v>
      </c>
      <c r="G16" s="96">
        <f t="shared" si="1"/>
        <v>2350</v>
      </c>
      <c r="H16" s="96">
        <f t="shared" si="1"/>
        <v>43</v>
      </c>
      <c r="I16" s="96">
        <f t="shared" si="1"/>
        <v>58</v>
      </c>
      <c r="J16" s="96">
        <f t="shared" si="1"/>
        <v>12</v>
      </c>
      <c r="K16" s="96">
        <f t="shared" si="1"/>
        <v>18</v>
      </c>
      <c r="L16" s="96">
        <f t="shared" si="1"/>
        <v>590</v>
      </c>
      <c r="M16" s="96">
        <f t="shared" si="1"/>
        <v>506</v>
      </c>
      <c r="N16" s="96">
        <f t="shared" si="1"/>
        <v>434</v>
      </c>
      <c r="O16" s="96">
        <f t="shared" si="1"/>
        <v>1055</v>
      </c>
      <c r="P16" s="96">
        <f t="shared" si="1"/>
        <v>-107</v>
      </c>
      <c r="Q16" s="96">
        <f t="shared" si="1"/>
        <v>-517</v>
      </c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18"/>
      <c r="B17" s="56" t="s">
        <v>58</v>
      </c>
      <c r="C17" s="56"/>
      <c r="D17" s="56"/>
      <c r="E17" s="54"/>
      <c r="F17" s="96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92">
        <v>35911</v>
      </c>
      <c r="O17" s="96">
        <v>36345</v>
      </c>
      <c r="P17" s="96">
        <v>0</v>
      </c>
      <c r="Q17" s="96">
        <v>0</v>
      </c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18"/>
      <c r="B18" s="56" t="s">
        <v>59</v>
      </c>
      <c r="C18" s="56"/>
      <c r="D18" s="56"/>
      <c r="E18" s="54"/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4604</v>
      </c>
      <c r="O18" s="72">
        <v>5058</v>
      </c>
      <c r="P18" s="72">
        <v>0</v>
      </c>
      <c r="Q18" s="72">
        <v>0</v>
      </c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18" t="s">
        <v>83</v>
      </c>
      <c r="B19" s="64" t="s">
        <v>60</v>
      </c>
      <c r="C19" s="56"/>
      <c r="D19" s="56"/>
      <c r="E19" s="70"/>
      <c r="F19" s="96">
        <v>20</v>
      </c>
      <c r="G19" s="96">
        <v>0</v>
      </c>
      <c r="H19" s="96">
        <v>6</v>
      </c>
      <c r="I19" s="96">
        <v>0</v>
      </c>
      <c r="J19" s="96">
        <v>363</v>
      </c>
      <c r="K19" s="96">
        <v>94</v>
      </c>
      <c r="L19" s="96">
        <v>0</v>
      </c>
      <c r="M19" s="96">
        <v>9</v>
      </c>
      <c r="N19" s="96">
        <v>14728</v>
      </c>
      <c r="O19" s="96">
        <v>6351</v>
      </c>
      <c r="P19" s="96">
        <v>1770</v>
      </c>
      <c r="Q19" s="96">
        <v>1973</v>
      </c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18"/>
      <c r="B20" s="65"/>
      <c r="C20" s="56" t="s">
        <v>61</v>
      </c>
      <c r="D20" s="56"/>
      <c r="E20" s="70"/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71">
        <v>0</v>
      </c>
      <c r="L20" s="96">
        <v>0</v>
      </c>
      <c r="M20" s="96">
        <v>0</v>
      </c>
      <c r="N20" s="96">
        <v>12354</v>
      </c>
      <c r="O20" s="96">
        <v>4203</v>
      </c>
      <c r="P20" s="96">
        <v>431</v>
      </c>
      <c r="Q20" s="96">
        <v>540</v>
      </c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18"/>
      <c r="B21" s="56" t="s">
        <v>62</v>
      </c>
      <c r="C21" s="56"/>
      <c r="D21" s="56"/>
      <c r="E21" s="70" t="s">
        <v>99</v>
      </c>
      <c r="F21" s="96">
        <v>20</v>
      </c>
      <c r="G21" s="96">
        <v>0</v>
      </c>
      <c r="H21" s="96">
        <v>6</v>
      </c>
      <c r="I21" s="96">
        <v>0</v>
      </c>
      <c r="J21" s="96">
        <v>363</v>
      </c>
      <c r="K21" s="96">
        <v>94</v>
      </c>
      <c r="L21" s="96">
        <v>0</v>
      </c>
      <c r="M21" s="96">
        <v>9</v>
      </c>
      <c r="N21" s="96">
        <v>14728</v>
      </c>
      <c r="O21" s="96">
        <v>6351</v>
      </c>
      <c r="P21" s="96">
        <v>1770</v>
      </c>
      <c r="Q21" s="96">
        <v>1973</v>
      </c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18"/>
      <c r="B22" s="64" t="s">
        <v>63</v>
      </c>
      <c r="C22" s="56"/>
      <c r="D22" s="56"/>
      <c r="E22" s="70" t="s">
        <v>100</v>
      </c>
      <c r="F22" s="96">
        <v>1222</v>
      </c>
      <c r="G22" s="96">
        <v>3087</v>
      </c>
      <c r="H22" s="96">
        <v>311</v>
      </c>
      <c r="I22" s="96">
        <v>166</v>
      </c>
      <c r="J22" s="96">
        <v>552</v>
      </c>
      <c r="K22" s="96">
        <v>568</v>
      </c>
      <c r="L22" s="96">
        <v>5075</v>
      </c>
      <c r="M22" s="96">
        <v>4856</v>
      </c>
      <c r="N22" s="96">
        <v>16273</v>
      </c>
      <c r="O22" s="96">
        <v>7926</v>
      </c>
      <c r="P22" s="96">
        <v>2369</v>
      </c>
      <c r="Q22" s="96">
        <v>2560</v>
      </c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18"/>
      <c r="B23" s="65" t="s">
        <v>64</v>
      </c>
      <c r="C23" s="56" t="s">
        <v>65</v>
      </c>
      <c r="D23" s="56"/>
      <c r="E23" s="70"/>
      <c r="F23" s="96">
        <v>191</v>
      </c>
      <c r="G23" s="96">
        <v>215</v>
      </c>
      <c r="H23" s="96">
        <v>0</v>
      </c>
      <c r="I23" s="96">
        <v>0</v>
      </c>
      <c r="J23" s="96">
        <v>0</v>
      </c>
      <c r="K23" s="96">
        <v>0</v>
      </c>
      <c r="L23" s="96">
        <v>1027</v>
      </c>
      <c r="M23" s="96">
        <v>1082</v>
      </c>
      <c r="N23" s="96">
        <v>3499</v>
      </c>
      <c r="O23" s="96">
        <v>3565</v>
      </c>
      <c r="P23" s="96">
        <v>595</v>
      </c>
      <c r="Q23" s="96">
        <v>584</v>
      </c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18"/>
      <c r="B24" s="56" t="s">
        <v>101</v>
      </c>
      <c r="C24" s="56"/>
      <c r="D24" s="56"/>
      <c r="E24" s="70" t="s">
        <v>102</v>
      </c>
      <c r="F24" s="96">
        <f t="shared" ref="F24:Q24" si="2">F21-F22</f>
        <v>-1202</v>
      </c>
      <c r="G24" s="96">
        <f t="shared" si="2"/>
        <v>-3087</v>
      </c>
      <c r="H24" s="96">
        <f t="shared" si="2"/>
        <v>-305</v>
      </c>
      <c r="I24" s="96">
        <f t="shared" si="2"/>
        <v>-166</v>
      </c>
      <c r="J24" s="96">
        <f t="shared" si="2"/>
        <v>-189</v>
      </c>
      <c r="K24" s="96">
        <f t="shared" si="2"/>
        <v>-474</v>
      </c>
      <c r="L24" s="96">
        <f t="shared" si="2"/>
        <v>-5075</v>
      </c>
      <c r="M24" s="96">
        <f t="shared" si="2"/>
        <v>-4847</v>
      </c>
      <c r="N24" s="96">
        <f t="shared" si="2"/>
        <v>-1545</v>
      </c>
      <c r="O24" s="96">
        <f t="shared" si="2"/>
        <v>-1575</v>
      </c>
      <c r="P24" s="96">
        <f t="shared" si="2"/>
        <v>-599</v>
      </c>
      <c r="Q24" s="96">
        <f t="shared" si="2"/>
        <v>-587</v>
      </c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18"/>
      <c r="B25" s="64" t="s">
        <v>66</v>
      </c>
      <c r="C25" s="64"/>
      <c r="D25" s="64"/>
      <c r="E25" s="123" t="s">
        <v>103</v>
      </c>
      <c r="F25" s="110">
        <v>1202</v>
      </c>
      <c r="G25" s="110">
        <v>3087</v>
      </c>
      <c r="H25" s="110">
        <v>305</v>
      </c>
      <c r="I25" s="110">
        <v>166</v>
      </c>
      <c r="J25" s="110">
        <v>189</v>
      </c>
      <c r="K25" s="110">
        <v>474</v>
      </c>
      <c r="L25" s="110">
        <v>5075</v>
      </c>
      <c r="M25" s="110">
        <v>4847</v>
      </c>
      <c r="N25" s="110">
        <v>1545</v>
      </c>
      <c r="O25" s="110">
        <v>1575</v>
      </c>
      <c r="P25" s="116">
        <v>599</v>
      </c>
      <c r="Q25" s="116">
        <v>587</v>
      </c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18"/>
      <c r="B26" s="85" t="s">
        <v>67</v>
      </c>
      <c r="C26" s="85"/>
      <c r="D26" s="85"/>
      <c r="E26" s="124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7"/>
      <c r="Q26" s="117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18"/>
      <c r="B27" s="56" t="s">
        <v>104</v>
      </c>
      <c r="C27" s="56"/>
      <c r="D27" s="56"/>
      <c r="E27" s="70" t="s">
        <v>105</v>
      </c>
      <c r="F27" s="96">
        <f>F24+F25</f>
        <v>0</v>
      </c>
      <c r="G27" s="96">
        <f t="shared" ref="G27:M27" si="3">G24+G25</f>
        <v>0</v>
      </c>
      <c r="H27" s="96">
        <f t="shared" si="3"/>
        <v>0</v>
      </c>
      <c r="I27" s="96">
        <f t="shared" si="3"/>
        <v>0</v>
      </c>
      <c r="J27" s="96">
        <f t="shared" si="3"/>
        <v>0</v>
      </c>
      <c r="K27" s="96">
        <f t="shared" si="3"/>
        <v>0</v>
      </c>
      <c r="L27" s="96">
        <f t="shared" si="3"/>
        <v>0</v>
      </c>
      <c r="M27" s="96">
        <f t="shared" si="3"/>
        <v>0</v>
      </c>
      <c r="N27" s="96">
        <f>N24+N25</f>
        <v>0</v>
      </c>
      <c r="O27" s="96">
        <f t="shared" ref="O27" si="4">O24+O25</f>
        <v>0</v>
      </c>
      <c r="P27" s="96">
        <f>P24+P25</f>
        <v>0</v>
      </c>
      <c r="Q27" s="96">
        <f t="shared" ref="Q27" si="5">Q24+Q25</f>
        <v>0</v>
      </c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22" t="s">
        <v>68</v>
      </c>
      <c r="B30" s="122"/>
      <c r="C30" s="122"/>
      <c r="D30" s="122"/>
      <c r="E30" s="122"/>
      <c r="F30" s="113" t="s">
        <v>274</v>
      </c>
      <c r="G30" s="112"/>
      <c r="H30" s="113" t="s">
        <v>273</v>
      </c>
      <c r="I30" s="112"/>
      <c r="J30" s="114"/>
      <c r="K30" s="115"/>
      <c r="L30" s="112"/>
      <c r="M30" s="112"/>
      <c r="N30" s="112"/>
      <c r="O30" s="112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22"/>
      <c r="B31" s="122"/>
      <c r="C31" s="122"/>
      <c r="D31" s="122"/>
      <c r="E31" s="122"/>
      <c r="F31" s="54" t="s">
        <v>234</v>
      </c>
      <c r="G31" s="69" t="s">
        <v>233</v>
      </c>
      <c r="H31" s="54" t="s">
        <v>234</v>
      </c>
      <c r="I31" s="69" t="s">
        <v>233</v>
      </c>
      <c r="J31" s="54" t="s">
        <v>234</v>
      </c>
      <c r="K31" s="69" t="s">
        <v>233</v>
      </c>
      <c r="L31" s="54" t="s">
        <v>234</v>
      </c>
      <c r="M31" s="69" t="s">
        <v>233</v>
      </c>
      <c r="N31" s="54" t="s">
        <v>234</v>
      </c>
      <c r="O31" s="69" t="s">
        <v>233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18" t="s">
        <v>84</v>
      </c>
      <c r="B32" s="64" t="s">
        <v>49</v>
      </c>
      <c r="C32" s="56"/>
      <c r="D32" s="56"/>
      <c r="E32" s="70" t="s">
        <v>40</v>
      </c>
      <c r="F32" s="57">
        <v>19</v>
      </c>
      <c r="G32" s="57">
        <v>7</v>
      </c>
      <c r="H32" s="57">
        <v>178</v>
      </c>
      <c r="I32" s="57">
        <v>199</v>
      </c>
      <c r="J32" s="96"/>
      <c r="K32" s="96"/>
      <c r="L32" s="57"/>
      <c r="M32" s="57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25"/>
      <c r="B33" s="66"/>
      <c r="C33" s="64" t="s">
        <v>69</v>
      </c>
      <c r="D33" s="56"/>
      <c r="E33" s="70"/>
      <c r="F33" s="57">
        <v>19</v>
      </c>
      <c r="G33" s="57">
        <v>7</v>
      </c>
      <c r="H33" s="57">
        <v>160</v>
      </c>
      <c r="I33" s="57">
        <v>173</v>
      </c>
      <c r="J33" s="96"/>
      <c r="K33" s="96"/>
      <c r="L33" s="57"/>
      <c r="M33" s="57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25"/>
      <c r="B34" s="66"/>
      <c r="C34" s="65"/>
      <c r="D34" s="56" t="s">
        <v>70</v>
      </c>
      <c r="E34" s="70"/>
      <c r="F34" s="57">
        <v>0</v>
      </c>
      <c r="G34" s="57">
        <v>0</v>
      </c>
      <c r="H34" s="57">
        <v>160</v>
      </c>
      <c r="I34" s="57">
        <v>173</v>
      </c>
      <c r="J34" s="96"/>
      <c r="K34" s="96"/>
      <c r="L34" s="57"/>
      <c r="M34" s="57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25"/>
      <c r="B35" s="65"/>
      <c r="C35" s="56" t="s">
        <v>71</v>
      </c>
      <c r="D35" s="56"/>
      <c r="E35" s="70"/>
      <c r="F35" s="57">
        <v>0</v>
      </c>
      <c r="G35" s="57">
        <v>0</v>
      </c>
      <c r="H35" s="57">
        <v>18</v>
      </c>
      <c r="I35" s="57">
        <v>26</v>
      </c>
      <c r="J35" s="72"/>
      <c r="K35" s="72"/>
      <c r="L35" s="57"/>
      <c r="M35" s="57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25"/>
      <c r="B36" s="64" t="s">
        <v>52</v>
      </c>
      <c r="C36" s="56"/>
      <c r="D36" s="56"/>
      <c r="E36" s="70" t="s">
        <v>41</v>
      </c>
      <c r="F36" s="57">
        <v>39</v>
      </c>
      <c r="G36" s="57">
        <v>39</v>
      </c>
      <c r="H36" s="57">
        <v>189</v>
      </c>
      <c r="I36" s="57">
        <v>183</v>
      </c>
      <c r="J36" s="96"/>
      <c r="K36" s="96"/>
      <c r="L36" s="57"/>
      <c r="M36" s="57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25"/>
      <c r="B37" s="66"/>
      <c r="C37" s="56" t="s">
        <v>72</v>
      </c>
      <c r="D37" s="56"/>
      <c r="E37" s="70"/>
      <c r="F37" s="57">
        <v>0</v>
      </c>
      <c r="G37" s="57">
        <v>0</v>
      </c>
      <c r="H37" s="57">
        <v>163</v>
      </c>
      <c r="I37" s="57">
        <v>151</v>
      </c>
      <c r="J37" s="96"/>
      <c r="K37" s="96"/>
      <c r="L37" s="57"/>
      <c r="M37" s="57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25"/>
      <c r="B38" s="65"/>
      <c r="C38" s="56" t="s">
        <v>73</v>
      </c>
      <c r="D38" s="56"/>
      <c r="E38" s="70"/>
      <c r="F38" s="57">
        <v>39</v>
      </c>
      <c r="G38" s="57">
        <v>39</v>
      </c>
      <c r="H38" s="57">
        <v>26</v>
      </c>
      <c r="I38" s="57">
        <v>32</v>
      </c>
      <c r="J38" s="96"/>
      <c r="K38" s="72"/>
      <c r="L38" s="57"/>
      <c r="M38" s="57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25"/>
      <c r="B39" s="50" t="s">
        <v>74</v>
      </c>
      <c r="C39" s="50"/>
      <c r="D39" s="50"/>
      <c r="E39" s="70" t="s">
        <v>107</v>
      </c>
      <c r="F39" s="57">
        <f>F32-F36</f>
        <v>-20</v>
      </c>
      <c r="G39" s="57">
        <f t="shared" ref="G39:O39" si="6">G32-G36</f>
        <v>-32</v>
      </c>
      <c r="H39" s="57">
        <f t="shared" si="6"/>
        <v>-11</v>
      </c>
      <c r="I39" s="57">
        <f t="shared" si="6"/>
        <v>16</v>
      </c>
      <c r="J39" s="96">
        <f t="shared" si="6"/>
        <v>0</v>
      </c>
      <c r="K39" s="96">
        <f t="shared" si="6"/>
        <v>0</v>
      </c>
      <c r="L39" s="57">
        <f t="shared" si="6"/>
        <v>0</v>
      </c>
      <c r="M39" s="57">
        <f t="shared" si="6"/>
        <v>0</v>
      </c>
      <c r="N39" s="57">
        <f t="shared" si="6"/>
        <v>0</v>
      </c>
      <c r="O39" s="57">
        <f t="shared" si="6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18" t="s">
        <v>85</v>
      </c>
      <c r="B40" s="64" t="s">
        <v>75</v>
      </c>
      <c r="C40" s="56"/>
      <c r="D40" s="56"/>
      <c r="E40" s="70" t="s">
        <v>43</v>
      </c>
      <c r="F40" s="57">
        <v>123</v>
      </c>
      <c r="G40" s="57">
        <v>585</v>
      </c>
      <c r="H40" s="57">
        <v>302</v>
      </c>
      <c r="I40" s="57">
        <v>356</v>
      </c>
      <c r="J40" s="96"/>
      <c r="K40" s="96"/>
      <c r="L40" s="57"/>
      <c r="M40" s="57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19"/>
      <c r="B41" s="65"/>
      <c r="C41" s="56" t="s">
        <v>76</v>
      </c>
      <c r="D41" s="56"/>
      <c r="E41" s="70"/>
      <c r="F41" s="72">
        <v>0</v>
      </c>
      <c r="G41" s="72">
        <v>0</v>
      </c>
      <c r="H41" s="72">
        <v>59</v>
      </c>
      <c r="I41" s="72">
        <v>155</v>
      </c>
      <c r="J41" s="96"/>
      <c r="K41" s="96"/>
      <c r="L41" s="57"/>
      <c r="M41" s="57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19"/>
      <c r="B42" s="64" t="s">
        <v>63</v>
      </c>
      <c r="C42" s="56"/>
      <c r="D42" s="56"/>
      <c r="E42" s="70" t="s">
        <v>44</v>
      </c>
      <c r="F42" s="57">
        <v>103</v>
      </c>
      <c r="G42" s="57">
        <v>554</v>
      </c>
      <c r="H42" s="57">
        <v>291</v>
      </c>
      <c r="I42" s="57">
        <v>372</v>
      </c>
      <c r="J42" s="96"/>
      <c r="K42" s="96"/>
      <c r="L42" s="57"/>
      <c r="M42" s="57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19"/>
      <c r="B43" s="65"/>
      <c r="C43" s="56" t="s">
        <v>77</v>
      </c>
      <c r="D43" s="56"/>
      <c r="E43" s="70"/>
      <c r="F43" s="57">
        <v>0</v>
      </c>
      <c r="G43" s="57">
        <v>0</v>
      </c>
      <c r="H43" s="57">
        <v>232</v>
      </c>
      <c r="I43" s="57">
        <v>217</v>
      </c>
      <c r="J43" s="72"/>
      <c r="K43" s="72"/>
      <c r="L43" s="57"/>
      <c r="M43" s="57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19"/>
      <c r="B44" s="56" t="s">
        <v>74</v>
      </c>
      <c r="C44" s="56"/>
      <c r="D44" s="56"/>
      <c r="E44" s="70" t="s">
        <v>108</v>
      </c>
      <c r="F44" s="72">
        <f>F40-F42</f>
        <v>20</v>
      </c>
      <c r="G44" s="72">
        <f>G40-G42</f>
        <v>31</v>
      </c>
      <c r="H44" s="72">
        <f t="shared" ref="H44:O44" si="7">H40-H42</f>
        <v>11</v>
      </c>
      <c r="I44" s="72">
        <f t="shared" si="7"/>
        <v>-16</v>
      </c>
      <c r="J44" s="72">
        <f t="shared" si="7"/>
        <v>0</v>
      </c>
      <c r="K44" s="72">
        <f t="shared" si="7"/>
        <v>0</v>
      </c>
      <c r="L44" s="72">
        <f t="shared" si="7"/>
        <v>0</v>
      </c>
      <c r="M44" s="72">
        <f t="shared" si="7"/>
        <v>0</v>
      </c>
      <c r="N44" s="72">
        <f t="shared" si="7"/>
        <v>0</v>
      </c>
      <c r="O44" s="72">
        <f t="shared" si="7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18" t="s">
        <v>86</v>
      </c>
      <c r="B45" s="50" t="s">
        <v>78</v>
      </c>
      <c r="C45" s="50"/>
      <c r="D45" s="50"/>
      <c r="E45" s="70" t="s">
        <v>109</v>
      </c>
      <c r="F45" s="57">
        <f>F39+F44</f>
        <v>0</v>
      </c>
      <c r="G45" s="57">
        <f t="shared" ref="G45:O45" si="8">G39+G44</f>
        <v>-1</v>
      </c>
      <c r="H45" s="57">
        <f t="shared" si="8"/>
        <v>0</v>
      </c>
      <c r="I45" s="57">
        <f t="shared" si="8"/>
        <v>0</v>
      </c>
      <c r="J45" s="96">
        <f t="shared" si="8"/>
        <v>0</v>
      </c>
      <c r="K45" s="96">
        <f t="shared" si="8"/>
        <v>0</v>
      </c>
      <c r="L45" s="57">
        <f t="shared" si="8"/>
        <v>0</v>
      </c>
      <c r="M45" s="57">
        <f t="shared" si="8"/>
        <v>0</v>
      </c>
      <c r="N45" s="57">
        <f t="shared" si="8"/>
        <v>0</v>
      </c>
      <c r="O45" s="57">
        <f t="shared" si="8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19"/>
      <c r="B46" s="56" t="s">
        <v>79</v>
      </c>
      <c r="C46" s="56"/>
      <c r="D46" s="56"/>
      <c r="E46" s="56"/>
      <c r="F46" s="72">
        <v>0</v>
      </c>
      <c r="G46" s="72">
        <v>0</v>
      </c>
      <c r="H46" s="72">
        <v>0</v>
      </c>
      <c r="I46" s="72">
        <v>0</v>
      </c>
      <c r="J46" s="72"/>
      <c r="K46" s="72"/>
      <c r="L46" s="57"/>
      <c r="M46" s="57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19"/>
      <c r="B47" s="56" t="s">
        <v>80</v>
      </c>
      <c r="C47" s="56"/>
      <c r="D47" s="56"/>
      <c r="E47" s="56"/>
      <c r="F47" s="57">
        <v>0</v>
      </c>
      <c r="G47" s="57">
        <v>0</v>
      </c>
      <c r="H47" s="57">
        <v>0</v>
      </c>
      <c r="I47" s="57">
        <v>0</v>
      </c>
      <c r="J47" s="96"/>
      <c r="K47" s="96"/>
      <c r="L47" s="57"/>
      <c r="M47" s="57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19"/>
      <c r="B48" s="56" t="s">
        <v>81</v>
      </c>
      <c r="C48" s="56"/>
      <c r="D48" s="56"/>
      <c r="E48" s="56"/>
      <c r="F48" s="57">
        <v>0</v>
      </c>
      <c r="G48" s="57">
        <v>0</v>
      </c>
      <c r="H48" s="57">
        <v>0</v>
      </c>
      <c r="I48" s="57">
        <v>0</v>
      </c>
      <c r="J48" s="96"/>
      <c r="K48" s="96"/>
      <c r="L48" s="57"/>
      <c r="M48" s="57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31">
    <mergeCell ref="P6:Q6"/>
    <mergeCell ref="P25:P26"/>
    <mergeCell ref="Q25:Q26"/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67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27" activePane="bottomRight" state="frozen"/>
      <selection activeCell="L8" sqref="L8"/>
      <selection pane="topRight" activeCell="L8" sqref="L8"/>
      <selection pane="bottomLeft" activeCell="L8" sqref="L8"/>
      <selection pane="bottomRight" activeCell="G22" sqref="G22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255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2"/>
      <c r="F7" s="51" t="s">
        <v>237</v>
      </c>
      <c r="G7" s="51"/>
      <c r="H7" s="51" t="s">
        <v>238</v>
      </c>
      <c r="I7" s="73" t="s">
        <v>21</v>
      </c>
    </row>
    <row r="8" spans="1:9" ht="17.100000000000001" customHeight="1">
      <c r="A8" s="19"/>
      <c r="B8" s="20"/>
      <c r="C8" s="20"/>
      <c r="D8" s="20"/>
      <c r="E8" s="63"/>
      <c r="F8" s="54" t="s">
        <v>250</v>
      </c>
      <c r="G8" s="54" t="s">
        <v>2</v>
      </c>
      <c r="H8" s="54" t="s">
        <v>250</v>
      </c>
      <c r="I8" s="55"/>
    </row>
    <row r="9" spans="1:9" ht="18" customHeight="1">
      <c r="A9" s="104" t="s">
        <v>87</v>
      </c>
      <c r="B9" s="104" t="s">
        <v>89</v>
      </c>
      <c r="C9" s="64" t="s">
        <v>3</v>
      </c>
      <c r="D9" s="56"/>
      <c r="E9" s="56"/>
      <c r="F9" s="57">
        <v>136461</v>
      </c>
      <c r="G9" s="58">
        <f>F9/$F$27*100</f>
        <v>19.608071350670961</v>
      </c>
      <c r="H9" s="57">
        <v>131805</v>
      </c>
      <c r="I9" s="58">
        <f t="shared" ref="I9:I45" si="0">(F9/H9-1)*100</f>
        <v>3.5324911801525083</v>
      </c>
    </row>
    <row r="10" spans="1:9" ht="18" customHeight="1">
      <c r="A10" s="104"/>
      <c r="B10" s="104"/>
      <c r="C10" s="66"/>
      <c r="D10" s="64" t="s">
        <v>22</v>
      </c>
      <c r="E10" s="56"/>
      <c r="F10" s="57">
        <v>36356</v>
      </c>
      <c r="G10" s="58">
        <f t="shared" ref="G10:G27" si="1">F10/$F$27*100</f>
        <v>5.2239910452436478</v>
      </c>
      <c r="H10" s="57">
        <v>37043</v>
      </c>
      <c r="I10" s="58">
        <f t="shared" si="0"/>
        <v>-1.8546014091731178</v>
      </c>
    </row>
    <row r="11" spans="1:9" ht="18" customHeight="1">
      <c r="A11" s="104"/>
      <c r="B11" s="104"/>
      <c r="C11" s="66"/>
      <c r="D11" s="66"/>
      <c r="E11" s="50" t="s">
        <v>23</v>
      </c>
      <c r="F11" s="57">
        <v>30784</v>
      </c>
      <c r="G11" s="58">
        <f t="shared" si="1"/>
        <v>4.4233507629216762</v>
      </c>
      <c r="H11" s="57">
        <v>30671</v>
      </c>
      <c r="I11" s="58">
        <f t="shared" si="0"/>
        <v>0.3684262006455663</v>
      </c>
    </row>
    <row r="12" spans="1:9" ht="18" customHeight="1">
      <c r="A12" s="104"/>
      <c r="B12" s="104"/>
      <c r="C12" s="66"/>
      <c r="D12" s="66"/>
      <c r="E12" s="50" t="s">
        <v>24</v>
      </c>
      <c r="F12" s="57">
        <v>1635</v>
      </c>
      <c r="G12" s="58">
        <f t="shared" si="1"/>
        <v>0.23493303330876236</v>
      </c>
      <c r="H12" s="57">
        <v>2628</v>
      </c>
      <c r="I12" s="58">
        <f t="shared" si="0"/>
        <v>-37.785388127853878</v>
      </c>
    </row>
    <row r="13" spans="1:9" ht="18" customHeight="1">
      <c r="A13" s="104"/>
      <c r="B13" s="104"/>
      <c r="C13" s="66"/>
      <c r="D13" s="65"/>
      <c r="E13" s="50" t="s">
        <v>25</v>
      </c>
      <c r="F13" s="57">
        <v>197</v>
      </c>
      <c r="G13" s="58">
        <f t="shared" si="1"/>
        <v>2.8306915939954852E-2</v>
      </c>
      <c r="H13" s="57">
        <v>186</v>
      </c>
      <c r="I13" s="58">
        <f t="shared" si="0"/>
        <v>5.9139784946236507</v>
      </c>
    </row>
    <row r="14" spans="1:9" ht="18" customHeight="1">
      <c r="A14" s="104"/>
      <c r="B14" s="104"/>
      <c r="C14" s="66"/>
      <c r="D14" s="64" t="s">
        <v>26</v>
      </c>
      <c r="E14" s="56"/>
      <c r="F14" s="57">
        <v>21288</v>
      </c>
      <c r="G14" s="58">
        <f t="shared" si="1"/>
        <v>3.0588712006586745</v>
      </c>
      <c r="H14" s="57">
        <v>23091</v>
      </c>
      <c r="I14" s="58">
        <f t="shared" si="0"/>
        <v>-7.8082369754449825</v>
      </c>
    </row>
    <row r="15" spans="1:9" ht="18" customHeight="1">
      <c r="A15" s="104"/>
      <c r="B15" s="104"/>
      <c r="C15" s="66"/>
      <c r="D15" s="66"/>
      <c r="E15" s="50" t="s">
        <v>27</v>
      </c>
      <c r="F15" s="57">
        <v>1099</v>
      </c>
      <c r="G15" s="58">
        <f t="shared" si="1"/>
        <v>0.15791523156350448</v>
      </c>
      <c r="H15" s="57">
        <v>1125</v>
      </c>
      <c r="I15" s="58">
        <f t="shared" si="0"/>
        <v>-2.3111111111111082</v>
      </c>
    </row>
    <row r="16" spans="1:9" ht="18" customHeight="1">
      <c r="A16" s="104"/>
      <c r="B16" s="104"/>
      <c r="C16" s="66"/>
      <c r="D16" s="65"/>
      <c r="E16" s="50" t="s">
        <v>28</v>
      </c>
      <c r="F16" s="57">
        <v>20189</v>
      </c>
      <c r="G16" s="58">
        <f t="shared" si="1"/>
        <v>2.9009559690951701</v>
      </c>
      <c r="H16" s="57">
        <v>21966</v>
      </c>
      <c r="I16" s="58">
        <f t="shared" si="0"/>
        <v>-8.0897751069835202</v>
      </c>
    </row>
    <row r="17" spans="1:9" ht="18" customHeight="1">
      <c r="A17" s="104"/>
      <c r="B17" s="104"/>
      <c r="C17" s="66"/>
      <c r="D17" s="105" t="s">
        <v>29</v>
      </c>
      <c r="E17" s="106"/>
      <c r="F17" s="57">
        <v>49498</v>
      </c>
      <c r="G17" s="58">
        <f t="shared" si="1"/>
        <v>7.1123640872887588</v>
      </c>
      <c r="H17" s="57">
        <v>41736</v>
      </c>
      <c r="I17" s="58">
        <f t="shared" si="0"/>
        <v>18.597853172321255</v>
      </c>
    </row>
    <row r="18" spans="1:9" ht="18" customHeight="1">
      <c r="A18" s="104"/>
      <c r="B18" s="104"/>
      <c r="C18" s="66"/>
      <c r="D18" s="105" t="s">
        <v>93</v>
      </c>
      <c r="E18" s="107"/>
      <c r="F18" s="57">
        <v>2116</v>
      </c>
      <c r="G18" s="58">
        <f t="shared" si="1"/>
        <v>0.30404788897941354</v>
      </c>
      <c r="H18" s="57">
        <v>2001</v>
      </c>
      <c r="I18" s="58">
        <f t="shared" si="0"/>
        <v>5.7471264367816133</v>
      </c>
    </row>
    <row r="19" spans="1:9" ht="18" customHeight="1">
      <c r="A19" s="104"/>
      <c r="B19" s="104"/>
      <c r="C19" s="65"/>
      <c r="D19" s="105" t="s">
        <v>94</v>
      </c>
      <c r="E19" s="107"/>
      <c r="F19" s="57">
        <v>0</v>
      </c>
      <c r="G19" s="58">
        <f t="shared" si="1"/>
        <v>0</v>
      </c>
      <c r="H19" s="57">
        <v>0</v>
      </c>
      <c r="I19" s="58">
        <v>0</v>
      </c>
    </row>
    <row r="20" spans="1:9" ht="18" customHeight="1">
      <c r="A20" s="104"/>
      <c r="B20" s="104"/>
      <c r="C20" s="56" t="s">
        <v>4</v>
      </c>
      <c r="D20" s="56"/>
      <c r="E20" s="56"/>
      <c r="F20" s="57">
        <v>18842</v>
      </c>
      <c r="G20" s="58">
        <f t="shared" si="1"/>
        <v>2.7074056352316211</v>
      </c>
      <c r="H20" s="57">
        <v>20744</v>
      </c>
      <c r="I20" s="58">
        <f t="shared" si="0"/>
        <v>-9.1689163131507883</v>
      </c>
    </row>
    <row r="21" spans="1:9" ht="18" customHeight="1">
      <c r="A21" s="104"/>
      <c r="B21" s="104"/>
      <c r="C21" s="56" t="s">
        <v>5</v>
      </c>
      <c r="D21" s="56"/>
      <c r="E21" s="56"/>
      <c r="F21" s="57">
        <v>180031</v>
      </c>
      <c r="G21" s="58">
        <f t="shared" si="1"/>
        <v>25.868641541045744</v>
      </c>
      <c r="H21" s="57">
        <v>174476</v>
      </c>
      <c r="I21" s="58">
        <f t="shared" si="0"/>
        <v>3.1838189779683113</v>
      </c>
    </row>
    <row r="22" spans="1:9" ht="18" customHeight="1">
      <c r="A22" s="104"/>
      <c r="B22" s="104"/>
      <c r="C22" s="56" t="s">
        <v>30</v>
      </c>
      <c r="D22" s="56"/>
      <c r="E22" s="56"/>
      <c r="F22" s="57">
        <v>6618</v>
      </c>
      <c r="G22" s="58">
        <f t="shared" si="1"/>
        <v>0.95093994766812795</v>
      </c>
      <c r="H22" s="57">
        <v>6919</v>
      </c>
      <c r="I22" s="58">
        <f t="shared" si="0"/>
        <v>-4.350339644457291</v>
      </c>
    </row>
    <row r="23" spans="1:9" ht="18" customHeight="1">
      <c r="A23" s="104"/>
      <c r="B23" s="104"/>
      <c r="C23" s="56" t="s">
        <v>6</v>
      </c>
      <c r="D23" s="56"/>
      <c r="E23" s="56"/>
      <c r="F23" s="57">
        <v>132854</v>
      </c>
      <c r="G23" s="58">
        <f t="shared" si="1"/>
        <v>19.08978177810539</v>
      </c>
      <c r="H23" s="57">
        <v>77227</v>
      </c>
      <c r="I23" s="58">
        <f t="shared" si="0"/>
        <v>72.030507465005769</v>
      </c>
    </row>
    <row r="24" spans="1:9" ht="18" customHeight="1">
      <c r="A24" s="104"/>
      <c r="B24" s="104"/>
      <c r="C24" s="56" t="s">
        <v>31</v>
      </c>
      <c r="D24" s="56"/>
      <c r="E24" s="56"/>
      <c r="F24" s="57">
        <v>1472</v>
      </c>
      <c r="G24" s="58">
        <f t="shared" si="1"/>
        <v>0.21151157494220074</v>
      </c>
      <c r="H24" s="57">
        <v>1449</v>
      </c>
      <c r="I24" s="58">
        <f t="shared" si="0"/>
        <v>1.5873015873015817</v>
      </c>
    </row>
    <row r="25" spans="1:9" ht="18" customHeight="1">
      <c r="A25" s="104"/>
      <c r="B25" s="104"/>
      <c r="C25" s="56" t="s">
        <v>7</v>
      </c>
      <c r="D25" s="56"/>
      <c r="E25" s="56"/>
      <c r="F25" s="57">
        <v>88633</v>
      </c>
      <c r="G25" s="58">
        <f t="shared" si="1"/>
        <v>12.735669444192988</v>
      </c>
      <c r="H25" s="57">
        <v>87520</v>
      </c>
      <c r="I25" s="58">
        <f t="shared" si="0"/>
        <v>1.2717093235831811</v>
      </c>
    </row>
    <row r="26" spans="1:9" ht="18" customHeight="1">
      <c r="A26" s="104"/>
      <c r="B26" s="104"/>
      <c r="C26" s="56" t="s">
        <v>8</v>
      </c>
      <c r="D26" s="56"/>
      <c r="E26" s="56"/>
      <c r="F26" s="57">
        <v>131032</v>
      </c>
      <c r="G26" s="58">
        <f t="shared" si="1"/>
        <v>18.827978728142966</v>
      </c>
      <c r="H26" s="57">
        <v>89240</v>
      </c>
      <c r="I26" s="58">
        <f t="shared" si="0"/>
        <v>46.831017480950244</v>
      </c>
    </row>
    <row r="27" spans="1:9" ht="18" customHeight="1">
      <c r="A27" s="104"/>
      <c r="B27" s="104"/>
      <c r="C27" s="56" t="s">
        <v>9</v>
      </c>
      <c r="D27" s="56"/>
      <c r="E27" s="56"/>
      <c r="F27" s="57">
        <f>SUM(F9,F20:F26)</f>
        <v>695943</v>
      </c>
      <c r="G27" s="58">
        <f t="shared" si="1"/>
        <v>100</v>
      </c>
      <c r="H27" s="57">
        <f>SUM(H9,H20:H26)+1</f>
        <v>589381</v>
      </c>
      <c r="I27" s="58">
        <f t="shared" si="0"/>
        <v>18.080324951092752</v>
      </c>
    </row>
    <row r="28" spans="1:9" ht="18" customHeight="1">
      <c r="A28" s="104"/>
      <c r="B28" s="104" t="s">
        <v>88</v>
      </c>
      <c r="C28" s="64" t="s">
        <v>10</v>
      </c>
      <c r="D28" s="56"/>
      <c r="E28" s="56"/>
      <c r="F28" s="57">
        <v>244091</v>
      </c>
      <c r="G28" s="58">
        <f t="shared" ref="G28:G45" si="2">F28/$F$45*100</f>
        <v>36.202444533763249</v>
      </c>
      <c r="H28" s="57">
        <v>249747</v>
      </c>
      <c r="I28" s="58">
        <f t="shared" si="0"/>
        <v>-2.2646918681705874</v>
      </c>
    </row>
    <row r="29" spans="1:9" ht="18" customHeight="1">
      <c r="A29" s="104"/>
      <c r="B29" s="104"/>
      <c r="C29" s="66"/>
      <c r="D29" s="56" t="s">
        <v>11</v>
      </c>
      <c r="E29" s="56"/>
      <c r="F29" s="57">
        <v>148907</v>
      </c>
      <c r="G29" s="58">
        <f t="shared" si="2"/>
        <v>22.085195309081797</v>
      </c>
      <c r="H29" s="57">
        <v>151376</v>
      </c>
      <c r="I29" s="58">
        <f t="shared" si="0"/>
        <v>-1.6310379452489143</v>
      </c>
    </row>
    <row r="30" spans="1:9" ht="18" customHeight="1">
      <c r="A30" s="104"/>
      <c r="B30" s="104"/>
      <c r="C30" s="66"/>
      <c r="D30" s="56" t="s">
        <v>32</v>
      </c>
      <c r="E30" s="56"/>
      <c r="F30" s="57">
        <v>8191</v>
      </c>
      <c r="G30" s="58">
        <f t="shared" si="2"/>
        <v>1.2148511136258804</v>
      </c>
      <c r="H30" s="57">
        <v>8130</v>
      </c>
      <c r="I30" s="58">
        <f t="shared" si="0"/>
        <v>0.75030750307503169</v>
      </c>
    </row>
    <row r="31" spans="1:9" ht="18" customHeight="1">
      <c r="A31" s="104"/>
      <c r="B31" s="104"/>
      <c r="C31" s="65"/>
      <c r="D31" s="56" t="s">
        <v>12</v>
      </c>
      <c r="E31" s="56"/>
      <c r="F31" s="57">
        <v>86993</v>
      </c>
      <c r="G31" s="58">
        <f t="shared" si="2"/>
        <v>12.902398111055573</v>
      </c>
      <c r="H31" s="57">
        <v>90240</v>
      </c>
      <c r="I31" s="58">
        <f t="shared" si="0"/>
        <v>-3.5981826241134773</v>
      </c>
    </row>
    <row r="32" spans="1:9" ht="18" customHeight="1">
      <c r="A32" s="104"/>
      <c r="B32" s="104"/>
      <c r="C32" s="64" t="s">
        <v>13</v>
      </c>
      <c r="D32" s="56"/>
      <c r="E32" s="56"/>
      <c r="F32" s="57">
        <v>312273</v>
      </c>
      <c r="G32" s="58">
        <f t="shared" si="2"/>
        <v>46.314882408166838</v>
      </c>
      <c r="H32" s="57">
        <v>213096</v>
      </c>
      <c r="I32" s="58">
        <f t="shared" si="0"/>
        <v>46.540995607613468</v>
      </c>
    </row>
    <row r="33" spans="1:9" ht="18" customHeight="1">
      <c r="A33" s="104"/>
      <c r="B33" s="104"/>
      <c r="C33" s="66"/>
      <c r="D33" s="56" t="s">
        <v>14</v>
      </c>
      <c r="E33" s="56"/>
      <c r="F33" s="57">
        <v>29996</v>
      </c>
      <c r="G33" s="58">
        <f t="shared" si="2"/>
        <v>4.4488675380688454</v>
      </c>
      <c r="H33" s="57">
        <v>19056</v>
      </c>
      <c r="I33" s="58">
        <f t="shared" si="0"/>
        <v>57.409739714525607</v>
      </c>
    </row>
    <row r="34" spans="1:9" ht="18" customHeight="1">
      <c r="A34" s="104"/>
      <c r="B34" s="104"/>
      <c r="C34" s="66"/>
      <c r="D34" s="56" t="s">
        <v>33</v>
      </c>
      <c r="E34" s="56"/>
      <c r="F34" s="57">
        <v>11910</v>
      </c>
      <c r="G34" s="58">
        <f t="shared" si="2"/>
        <v>1.7664359374049854</v>
      </c>
      <c r="H34" s="57">
        <v>7948</v>
      </c>
      <c r="I34" s="58">
        <f t="shared" si="0"/>
        <v>49.849018621036748</v>
      </c>
    </row>
    <row r="35" spans="1:9" ht="18" customHeight="1">
      <c r="A35" s="104"/>
      <c r="B35" s="104"/>
      <c r="C35" s="66"/>
      <c r="D35" s="56" t="s">
        <v>34</v>
      </c>
      <c r="E35" s="56"/>
      <c r="F35" s="57">
        <v>147473</v>
      </c>
      <c r="G35" s="58">
        <f t="shared" si="2"/>
        <v>21.872511082865277</v>
      </c>
      <c r="H35" s="57">
        <v>120164</v>
      </c>
      <c r="I35" s="58">
        <f t="shared" si="0"/>
        <v>22.72644053127393</v>
      </c>
    </row>
    <row r="36" spans="1:9" ht="18" customHeight="1">
      <c r="A36" s="104"/>
      <c r="B36" s="104"/>
      <c r="C36" s="66"/>
      <c r="D36" s="56" t="s">
        <v>35</v>
      </c>
      <c r="E36" s="56"/>
      <c r="F36" s="57">
        <v>5797</v>
      </c>
      <c r="G36" s="58">
        <f t="shared" si="2"/>
        <v>0.8597841418250799</v>
      </c>
      <c r="H36" s="57">
        <v>6917</v>
      </c>
      <c r="I36" s="58">
        <f t="shared" si="0"/>
        <v>-16.191990747433859</v>
      </c>
    </row>
    <row r="37" spans="1:9" ht="18" customHeight="1">
      <c r="A37" s="104"/>
      <c r="B37" s="104"/>
      <c r="C37" s="66"/>
      <c r="D37" s="56" t="s">
        <v>15</v>
      </c>
      <c r="E37" s="56"/>
      <c r="F37" s="57">
        <v>15146</v>
      </c>
      <c r="G37" s="58">
        <f t="shared" si="2"/>
        <v>2.246384442311999</v>
      </c>
      <c r="H37" s="57">
        <v>5211</v>
      </c>
      <c r="I37" s="58">
        <f t="shared" si="0"/>
        <v>190.65438495490307</v>
      </c>
    </row>
    <row r="38" spans="1:9" ht="18" customHeight="1">
      <c r="A38" s="104"/>
      <c r="B38" s="104"/>
      <c r="C38" s="65"/>
      <c r="D38" s="56" t="s">
        <v>36</v>
      </c>
      <c r="E38" s="56"/>
      <c r="F38" s="57">
        <v>101951</v>
      </c>
      <c r="G38" s="58">
        <f t="shared" si="2"/>
        <v>15.120899265690651</v>
      </c>
      <c r="H38" s="57">
        <v>53801</v>
      </c>
      <c r="I38" s="58">
        <f t="shared" si="0"/>
        <v>89.496477760636424</v>
      </c>
    </row>
    <row r="39" spans="1:9" ht="18" customHeight="1">
      <c r="A39" s="104"/>
      <c r="B39" s="104"/>
      <c r="C39" s="64" t="s">
        <v>16</v>
      </c>
      <c r="D39" s="56"/>
      <c r="E39" s="56"/>
      <c r="F39" s="57">
        <v>117875</v>
      </c>
      <c r="G39" s="58">
        <f t="shared" si="2"/>
        <v>17.482673058069913</v>
      </c>
      <c r="H39" s="57">
        <v>117216</v>
      </c>
      <c r="I39" s="58">
        <f t="shared" si="0"/>
        <v>0.56220993720994539</v>
      </c>
    </row>
    <row r="40" spans="1:9" ht="18" customHeight="1">
      <c r="A40" s="104"/>
      <c r="B40" s="104"/>
      <c r="C40" s="66"/>
      <c r="D40" s="64" t="s">
        <v>17</v>
      </c>
      <c r="E40" s="56"/>
      <c r="F40" s="57">
        <v>108166</v>
      </c>
      <c r="G40" s="58">
        <f t="shared" si="2"/>
        <v>16.042679227988888</v>
      </c>
      <c r="H40" s="57">
        <v>109295</v>
      </c>
      <c r="I40" s="58">
        <f t="shared" si="0"/>
        <v>-1.0329841255318217</v>
      </c>
    </row>
    <row r="41" spans="1:9" ht="18" customHeight="1">
      <c r="A41" s="104"/>
      <c r="B41" s="104"/>
      <c r="C41" s="66"/>
      <c r="D41" s="66"/>
      <c r="E41" s="60" t="s">
        <v>91</v>
      </c>
      <c r="F41" s="57">
        <v>83579</v>
      </c>
      <c r="G41" s="58">
        <f t="shared" si="2"/>
        <v>12.396049472071475</v>
      </c>
      <c r="H41" s="57">
        <v>75118</v>
      </c>
      <c r="I41" s="61">
        <f t="shared" si="0"/>
        <v>11.263611917250183</v>
      </c>
    </row>
    <row r="42" spans="1:9" ht="18" customHeight="1">
      <c r="A42" s="104"/>
      <c r="B42" s="104"/>
      <c r="C42" s="66"/>
      <c r="D42" s="65"/>
      <c r="E42" s="50" t="s">
        <v>37</v>
      </c>
      <c r="F42" s="57">
        <v>24305</v>
      </c>
      <c r="G42" s="58">
        <f t="shared" si="2"/>
        <v>3.6048048244020294</v>
      </c>
      <c r="H42" s="57">
        <v>34009</v>
      </c>
      <c r="I42" s="61">
        <f t="shared" si="0"/>
        <v>-28.533623452615487</v>
      </c>
    </row>
    <row r="43" spans="1:9" ht="18" customHeight="1">
      <c r="A43" s="104"/>
      <c r="B43" s="104"/>
      <c r="C43" s="66"/>
      <c r="D43" s="56" t="s">
        <v>38</v>
      </c>
      <c r="E43" s="56"/>
      <c r="F43" s="57">
        <v>9708</v>
      </c>
      <c r="G43" s="58">
        <f t="shared" si="2"/>
        <v>1.4398455147210409</v>
      </c>
      <c r="H43" s="57">
        <v>7921</v>
      </c>
      <c r="I43" s="61">
        <f t="shared" si="0"/>
        <v>22.560282792576693</v>
      </c>
    </row>
    <row r="44" spans="1:9" ht="18" customHeight="1">
      <c r="A44" s="104"/>
      <c r="B44" s="104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104"/>
      <c r="B45" s="104"/>
      <c r="C45" s="50" t="s">
        <v>18</v>
      </c>
      <c r="D45" s="50"/>
      <c r="E45" s="50"/>
      <c r="F45" s="57">
        <f>SUM(F28,F32,F39)</f>
        <v>674239</v>
      </c>
      <c r="G45" s="58">
        <f t="shared" si="2"/>
        <v>100</v>
      </c>
      <c r="H45" s="57">
        <f>SUM(H28,H32,H39)</f>
        <v>580059</v>
      </c>
      <c r="I45" s="58">
        <f t="shared" si="0"/>
        <v>16.236279412956268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I23" sqref="I23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">
        <v>255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3" t="s">
        <v>114</v>
      </c>
      <c r="B6" s="74"/>
      <c r="C6" s="74"/>
      <c r="D6" s="74"/>
      <c r="E6" s="38" t="s">
        <v>240</v>
      </c>
      <c r="F6" s="38" t="s">
        <v>241</v>
      </c>
      <c r="G6" s="38" t="s">
        <v>242</v>
      </c>
      <c r="H6" s="38" t="s">
        <v>243</v>
      </c>
      <c r="I6" s="38" t="s">
        <v>244</v>
      </c>
    </row>
    <row r="7" spans="1:9" ht="27" customHeight="1">
      <c r="A7" s="126" t="s">
        <v>115</v>
      </c>
      <c r="B7" s="64" t="s">
        <v>116</v>
      </c>
      <c r="C7" s="56"/>
      <c r="D7" s="70" t="s">
        <v>117</v>
      </c>
      <c r="E7" s="75">
        <v>580851</v>
      </c>
      <c r="F7" s="38">
        <v>578427</v>
      </c>
      <c r="G7" s="38">
        <v>576333</v>
      </c>
      <c r="H7" s="38">
        <v>589381</v>
      </c>
      <c r="I7" s="38">
        <v>695943</v>
      </c>
    </row>
    <row r="8" spans="1:9" ht="27" customHeight="1">
      <c r="A8" s="104"/>
      <c r="B8" s="85"/>
      <c r="C8" s="56" t="s">
        <v>118</v>
      </c>
      <c r="D8" s="70" t="s">
        <v>41</v>
      </c>
      <c r="E8" s="76">
        <v>328481</v>
      </c>
      <c r="F8" s="76">
        <v>331305</v>
      </c>
      <c r="G8" s="76">
        <v>331687</v>
      </c>
      <c r="H8" s="76">
        <v>328323</v>
      </c>
      <c r="I8" s="77">
        <v>336074</v>
      </c>
    </row>
    <row r="9" spans="1:9" ht="27" customHeight="1">
      <c r="A9" s="104"/>
      <c r="B9" s="56" t="s">
        <v>119</v>
      </c>
      <c r="C9" s="56"/>
      <c r="D9" s="70"/>
      <c r="E9" s="76">
        <v>572014</v>
      </c>
      <c r="F9" s="76">
        <v>569507</v>
      </c>
      <c r="G9" s="76">
        <v>567280</v>
      </c>
      <c r="H9" s="76">
        <v>580059</v>
      </c>
      <c r="I9" s="78">
        <v>674239</v>
      </c>
    </row>
    <row r="10" spans="1:9" ht="27" customHeight="1">
      <c r="A10" s="104"/>
      <c r="B10" s="56" t="s">
        <v>120</v>
      </c>
      <c r="C10" s="56"/>
      <c r="D10" s="70"/>
      <c r="E10" s="76">
        <v>8837</v>
      </c>
      <c r="F10" s="76">
        <v>8920</v>
      </c>
      <c r="G10" s="76">
        <v>9053</v>
      </c>
      <c r="H10" s="76">
        <v>9322</v>
      </c>
      <c r="I10" s="78">
        <v>21704</v>
      </c>
    </row>
    <row r="11" spans="1:9" ht="27" customHeight="1">
      <c r="A11" s="104"/>
      <c r="B11" s="56" t="s">
        <v>121</v>
      </c>
      <c r="C11" s="56"/>
      <c r="D11" s="70"/>
      <c r="E11" s="76">
        <v>5055</v>
      </c>
      <c r="F11" s="76">
        <v>4465</v>
      </c>
      <c r="G11" s="76">
        <v>4477</v>
      </c>
      <c r="H11" s="76">
        <v>4347</v>
      </c>
      <c r="I11" s="78">
        <v>5554</v>
      </c>
    </row>
    <row r="12" spans="1:9" ht="27" customHeight="1">
      <c r="A12" s="104"/>
      <c r="B12" s="56" t="s">
        <v>122</v>
      </c>
      <c r="C12" s="56"/>
      <c r="D12" s="70"/>
      <c r="E12" s="76">
        <v>3782</v>
      </c>
      <c r="F12" s="76">
        <v>4455</v>
      </c>
      <c r="G12" s="76">
        <v>4576</v>
      </c>
      <c r="H12" s="76">
        <v>4975</v>
      </c>
      <c r="I12" s="78">
        <v>16150</v>
      </c>
    </row>
    <row r="13" spans="1:9" ht="27" customHeight="1">
      <c r="A13" s="104"/>
      <c r="B13" s="56" t="s">
        <v>123</v>
      </c>
      <c r="C13" s="56"/>
      <c r="D13" s="70"/>
      <c r="E13" s="76">
        <v>-966</v>
      </c>
      <c r="F13" s="76">
        <v>673</v>
      </c>
      <c r="G13" s="76">
        <v>121</v>
      </c>
      <c r="H13" s="76">
        <v>399</v>
      </c>
      <c r="I13" s="78">
        <v>11175</v>
      </c>
    </row>
    <row r="14" spans="1:9" ht="27" customHeight="1">
      <c r="A14" s="104"/>
      <c r="B14" s="56" t="s">
        <v>124</v>
      </c>
      <c r="C14" s="56"/>
      <c r="D14" s="70"/>
      <c r="E14" s="76">
        <v>0</v>
      </c>
      <c r="F14" s="76">
        <v>0</v>
      </c>
      <c r="G14" s="76">
        <v>0</v>
      </c>
      <c r="H14" s="76">
        <v>0</v>
      </c>
      <c r="I14" s="78">
        <v>0</v>
      </c>
    </row>
    <row r="15" spans="1:9" ht="27" customHeight="1">
      <c r="A15" s="104"/>
      <c r="B15" s="56" t="s">
        <v>125</v>
      </c>
      <c r="C15" s="56"/>
      <c r="D15" s="70"/>
      <c r="E15" s="76">
        <v>-5701</v>
      </c>
      <c r="F15" s="76">
        <v>544</v>
      </c>
      <c r="G15" s="76">
        <v>2094</v>
      </c>
      <c r="H15" s="76">
        <v>1615</v>
      </c>
      <c r="I15" s="78">
        <v>13663</v>
      </c>
    </row>
    <row r="16" spans="1:9" ht="27" customHeight="1">
      <c r="A16" s="104"/>
      <c r="B16" s="56" t="s">
        <v>126</v>
      </c>
      <c r="C16" s="56"/>
      <c r="D16" s="70" t="s">
        <v>42</v>
      </c>
      <c r="E16" s="76">
        <v>39613</v>
      </c>
      <c r="F16" s="76">
        <v>39150</v>
      </c>
      <c r="G16" s="76">
        <v>41833</v>
      </c>
      <c r="H16" s="76">
        <v>37183</v>
      </c>
      <c r="I16" s="78">
        <v>49279</v>
      </c>
    </row>
    <row r="17" spans="1:9" ht="27" customHeight="1">
      <c r="A17" s="104"/>
      <c r="B17" s="56" t="s">
        <v>127</v>
      </c>
      <c r="C17" s="56"/>
      <c r="D17" s="70" t="s">
        <v>43</v>
      </c>
      <c r="E17" s="76">
        <v>30851</v>
      </c>
      <c r="F17" s="76">
        <v>32686</v>
      </c>
      <c r="G17" s="76">
        <v>34979</v>
      </c>
      <c r="H17" s="76">
        <v>27208</v>
      </c>
      <c r="I17" s="78">
        <v>36310</v>
      </c>
    </row>
    <row r="18" spans="1:9" ht="27" customHeight="1">
      <c r="A18" s="104"/>
      <c r="B18" s="56" t="s">
        <v>128</v>
      </c>
      <c r="C18" s="56"/>
      <c r="D18" s="70" t="s">
        <v>44</v>
      </c>
      <c r="E18" s="76">
        <v>1171178</v>
      </c>
      <c r="F18" s="76">
        <v>1162626</v>
      </c>
      <c r="G18" s="76">
        <v>1166967</v>
      </c>
      <c r="H18" s="76">
        <v>1172714</v>
      </c>
      <c r="I18" s="78">
        <v>1181496</v>
      </c>
    </row>
    <row r="19" spans="1:9" ht="27" customHeight="1">
      <c r="A19" s="104"/>
      <c r="B19" s="56" t="s">
        <v>129</v>
      </c>
      <c r="C19" s="56"/>
      <c r="D19" s="70" t="s">
        <v>130</v>
      </c>
      <c r="E19" s="76">
        <v>1162416</v>
      </c>
      <c r="F19" s="76">
        <v>1156162</v>
      </c>
      <c r="G19" s="76">
        <v>1160113</v>
      </c>
      <c r="H19" s="76">
        <v>1162739</v>
      </c>
      <c r="I19" s="76">
        <f>I17+I18-I16</f>
        <v>1168527</v>
      </c>
    </row>
    <row r="20" spans="1:9" ht="27" customHeight="1">
      <c r="A20" s="104"/>
      <c r="B20" s="56" t="s">
        <v>131</v>
      </c>
      <c r="C20" s="56"/>
      <c r="D20" s="70" t="s">
        <v>132</v>
      </c>
      <c r="E20" s="79">
        <v>3.5654360526179598</v>
      </c>
      <c r="F20" s="79">
        <v>3.5092316747407977</v>
      </c>
      <c r="G20" s="79">
        <v>3.5182777739254179</v>
      </c>
      <c r="H20" s="79">
        <v>3.5718301794269669</v>
      </c>
      <c r="I20" s="79">
        <f>I18/I8</f>
        <v>3.5155828775805329</v>
      </c>
    </row>
    <row r="21" spans="1:9" ht="27" customHeight="1">
      <c r="A21" s="104"/>
      <c r="B21" s="56" t="s">
        <v>133</v>
      </c>
      <c r="C21" s="56"/>
      <c r="D21" s="70" t="s">
        <v>134</v>
      </c>
      <c r="E21" s="79">
        <v>3.5387617548655781</v>
      </c>
      <c r="F21" s="79">
        <v>3.4897209519928767</v>
      </c>
      <c r="G21" s="79">
        <v>3.4976137141341082</v>
      </c>
      <c r="H21" s="79">
        <v>3.5414485125927819</v>
      </c>
      <c r="I21" s="79">
        <f>I19/I8</f>
        <v>3.4769931622202255</v>
      </c>
    </row>
    <row r="22" spans="1:9" ht="27" customHeight="1">
      <c r="A22" s="104"/>
      <c r="B22" s="56" t="s">
        <v>135</v>
      </c>
      <c r="C22" s="56"/>
      <c r="D22" s="70" t="s">
        <v>136</v>
      </c>
      <c r="E22" s="76">
        <v>1042074.3648627849</v>
      </c>
      <c r="F22" s="76">
        <v>1034465.0860270257</v>
      </c>
      <c r="G22" s="76">
        <v>1038327.5602349337</v>
      </c>
      <c r="H22" s="76">
        <v>1043441.0454394598</v>
      </c>
      <c r="I22" s="76">
        <f>I18/I24*1000000</f>
        <v>1106241.6961368956</v>
      </c>
    </row>
    <row r="23" spans="1:9" ht="27" customHeight="1">
      <c r="A23" s="104"/>
      <c r="B23" s="56" t="s">
        <v>137</v>
      </c>
      <c r="C23" s="56"/>
      <c r="D23" s="70" t="s">
        <v>138</v>
      </c>
      <c r="E23" s="76">
        <v>1034278.2351669335</v>
      </c>
      <c r="F23" s="76">
        <v>1028713.6386001845</v>
      </c>
      <c r="G23" s="76">
        <v>1032229.1040679213</v>
      </c>
      <c r="H23" s="76">
        <v>1034565.6295850753</v>
      </c>
      <c r="I23" s="76">
        <f>I19/I24*1000000</f>
        <v>1094098.7446946567</v>
      </c>
    </row>
    <row r="24" spans="1:9" ht="27" customHeight="1">
      <c r="A24" s="104"/>
      <c r="B24" s="80" t="s">
        <v>139</v>
      </c>
      <c r="C24" s="81"/>
      <c r="D24" s="70" t="s">
        <v>140</v>
      </c>
      <c r="E24" s="76">
        <v>1123891</v>
      </c>
      <c r="F24" s="76">
        <v>1123891</v>
      </c>
      <c r="G24" s="76">
        <v>1123891</v>
      </c>
      <c r="H24" s="78">
        <v>1123891</v>
      </c>
      <c r="I24" s="78">
        <v>1068027</v>
      </c>
    </row>
    <row r="25" spans="1:9" ht="27" customHeight="1">
      <c r="A25" s="104"/>
      <c r="B25" s="50" t="s">
        <v>141</v>
      </c>
      <c r="C25" s="50"/>
      <c r="D25" s="50"/>
      <c r="E25" s="76">
        <v>330650</v>
      </c>
      <c r="F25" s="76">
        <v>328186</v>
      </c>
      <c r="G25" s="76">
        <v>326771</v>
      </c>
      <c r="H25" s="76">
        <v>322854</v>
      </c>
      <c r="I25" s="57">
        <v>325877</v>
      </c>
    </row>
    <row r="26" spans="1:9" ht="27" customHeight="1">
      <c r="A26" s="104"/>
      <c r="B26" s="50" t="s">
        <v>142</v>
      </c>
      <c r="C26" s="50"/>
      <c r="D26" s="50"/>
      <c r="E26" s="82">
        <v>0.35099999999999998</v>
      </c>
      <c r="F26" s="82">
        <v>0.3609</v>
      </c>
      <c r="G26" s="82">
        <v>0.36559999999999998</v>
      </c>
      <c r="H26" s="82">
        <v>0.374</v>
      </c>
      <c r="I26" s="83">
        <v>0.379</v>
      </c>
    </row>
    <row r="27" spans="1:9" ht="27" customHeight="1">
      <c r="A27" s="104"/>
      <c r="B27" s="50" t="s">
        <v>143</v>
      </c>
      <c r="C27" s="50"/>
      <c r="D27" s="50"/>
      <c r="E27" s="61">
        <v>1.1000000000000001</v>
      </c>
      <c r="F27" s="61">
        <v>1.4</v>
      </c>
      <c r="G27" s="61">
        <v>1.4</v>
      </c>
      <c r="H27" s="61">
        <v>1.5</v>
      </c>
      <c r="I27" s="58">
        <v>5</v>
      </c>
    </row>
    <row r="28" spans="1:9" ht="27" customHeight="1">
      <c r="A28" s="104"/>
      <c r="B28" s="50" t="s">
        <v>144</v>
      </c>
      <c r="C28" s="50"/>
      <c r="D28" s="50"/>
      <c r="E28" s="61">
        <v>95.4</v>
      </c>
      <c r="F28" s="61">
        <v>95</v>
      </c>
      <c r="G28" s="61">
        <v>95.5</v>
      </c>
      <c r="H28" s="61">
        <v>95.7</v>
      </c>
      <c r="I28" s="58">
        <v>94.5</v>
      </c>
    </row>
    <row r="29" spans="1:9" ht="27" customHeight="1">
      <c r="A29" s="104"/>
      <c r="B29" s="50" t="s">
        <v>145</v>
      </c>
      <c r="C29" s="50"/>
      <c r="D29" s="50"/>
      <c r="E29" s="61">
        <v>40.9</v>
      </c>
      <c r="F29" s="61">
        <v>40.1</v>
      </c>
      <c r="G29" s="61">
        <v>39.340000000000003</v>
      </c>
      <c r="H29" s="61">
        <v>38.299999999999997</v>
      </c>
      <c r="I29" s="58">
        <v>39.200000000000003</v>
      </c>
    </row>
    <row r="30" spans="1:9" ht="27" customHeight="1">
      <c r="A30" s="104"/>
      <c r="B30" s="126" t="s">
        <v>146</v>
      </c>
      <c r="C30" s="50" t="s">
        <v>147</v>
      </c>
      <c r="D30" s="50"/>
      <c r="E30" s="61">
        <v>0</v>
      </c>
      <c r="F30" s="61">
        <v>0</v>
      </c>
      <c r="G30" s="61">
        <v>0</v>
      </c>
      <c r="H30" s="61">
        <v>0</v>
      </c>
      <c r="I30" s="58">
        <v>0</v>
      </c>
    </row>
    <row r="31" spans="1:9" ht="27" customHeight="1">
      <c r="A31" s="104"/>
      <c r="B31" s="104"/>
      <c r="C31" s="50" t="s">
        <v>148</v>
      </c>
      <c r="D31" s="50"/>
      <c r="E31" s="61">
        <v>0</v>
      </c>
      <c r="F31" s="61">
        <v>0</v>
      </c>
      <c r="G31" s="61">
        <v>0</v>
      </c>
      <c r="H31" s="61">
        <v>0</v>
      </c>
      <c r="I31" s="58">
        <v>0</v>
      </c>
    </row>
    <row r="32" spans="1:9" ht="27" customHeight="1">
      <c r="A32" s="104"/>
      <c r="B32" s="104"/>
      <c r="C32" s="50" t="s">
        <v>149</v>
      </c>
      <c r="D32" s="50"/>
      <c r="E32" s="61">
        <v>12.9</v>
      </c>
      <c r="F32" s="61">
        <v>12.5</v>
      </c>
      <c r="G32" s="61">
        <v>12.1</v>
      </c>
      <c r="H32" s="61">
        <v>11.9</v>
      </c>
      <c r="I32" s="58">
        <v>11.9</v>
      </c>
    </row>
    <row r="33" spans="1:9" ht="27" customHeight="1">
      <c r="A33" s="104"/>
      <c r="B33" s="104"/>
      <c r="C33" s="50" t="s">
        <v>150</v>
      </c>
      <c r="D33" s="50"/>
      <c r="E33" s="61">
        <v>233.1</v>
      </c>
      <c r="F33" s="61">
        <v>236.6</v>
      </c>
      <c r="G33" s="61">
        <v>236.8</v>
      </c>
      <c r="H33" s="61">
        <v>246</v>
      </c>
      <c r="I33" s="84">
        <v>235</v>
      </c>
    </row>
    <row r="34" spans="1:9" ht="27" customHeight="1">
      <c r="A34" s="2" t="s">
        <v>239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1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H38" sqref="H38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255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245</v>
      </c>
      <c r="B5" s="13"/>
      <c r="C5" s="13"/>
      <c r="D5" s="13"/>
      <c r="K5" s="16"/>
      <c r="Q5" s="16" t="s">
        <v>47</v>
      </c>
    </row>
    <row r="6" spans="1:25" ht="15.95" customHeight="1">
      <c r="A6" s="120" t="s">
        <v>48</v>
      </c>
      <c r="B6" s="121"/>
      <c r="C6" s="121"/>
      <c r="D6" s="121"/>
      <c r="E6" s="121"/>
      <c r="F6" s="108" t="s">
        <v>256</v>
      </c>
      <c r="G6" s="108"/>
      <c r="H6" s="108" t="s">
        <v>257</v>
      </c>
      <c r="I6" s="108"/>
      <c r="J6" s="108" t="s">
        <v>258</v>
      </c>
      <c r="K6" s="108"/>
      <c r="L6" s="108" t="s">
        <v>259</v>
      </c>
      <c r="M6" s="108"/>
      <c r="N6" s="108" t="s">
        <v>260</v>
      </c>
      <c r="O6" s="109"/>
      <c r="P6" s="108" t="s">
        <v>261</v>
      </c>
      <c r="Q6" s="109"/>
    </row>
    <row r="7" spans="1:25" ht="15.95" customHeight="1">
      <c r="A7" s="121"/>
      <c r="B7" s="121"/>
      <c r="C7" s="121"/>
      <c r="D7" s="121"/>
      <c r="E7" s="121"/>
      <c r="F7" s="86" t="s">
        <v>237</v>
      </c>
      <c r="G7" s="86" t="s">
        <v>248</v>
      </c>
      <c r="H7" s="86" t="s">
        <v>237</v>
      </c>
      <c r="I7" s="87" t="s">
        <v>246</v>
      </c>
      <c r="J7" s="86" t="s">
        <v>237</v>
      </c>
      <c r="K7" s="87" t="s">
        <v>246</v>
      </c>
      <c r="L7" s="86" t="s">
        <v>237</v>
      </c>
      <c r="M7" s="87" t="s">
        <v>246</v>
      </c>
      <c r="N7" s="86" t="s">
        <v>237</v>
      </c>
      <c r="O7" s="86" t="s">
        <v>248</v>
      </c>
      <c r="P7" s="86" t="s">
        <v>237</v>
      </c>
      <c r="Q7" s="86" t="s">
        <v>248</v>
      </c>
    </row>
    <row r="8" spans="1:25" ht="15.95" customHeight="1">
      <c r="A8" s="118" t="s">
        <v>82</v>
      </c>
      <c r="B8" s="64" t="s">
        <v>49</v>
      </c>
      <c r="C8" s="56"/>
      <c r="D8" s="56"/>
      <c r="E8" s="70" t="s">
        <v>40</v>
      </c>
      <c r="F8" s="96">
        <v>5936</v>
      </c>
      <c r="G8" s="96">
        <v>6204</v>
      </c>
      <c r="H8" s="96">
        <v>552</v>
      </c>
      <c r="I8" s="96">
        <v>569</v>
      </c>
      <c r="J8" s="96">
        <v>139</v>
      </c>
      <c r="K8" s="96">
        <v>147</v>
      </c>
      <c r="L8" s="96">
        <v>6281</v>
      </c>
      <c r="M8" s="96">
        <v>6484</v>
      </c>
      <c r="N8" s="96">
        <v>41240</v>
      </c>
      <c r="O8" s="96">
        <v>40090</v>
      </c>
      <c r="P8" s="96">
        <v>5004</v>
      </c>
      <c r="Q8" s="96">
        <v>0</v>
      </c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18"/>
      <c r="B9" s="66"/>
      <c r="C9" s="56" t="s">
        <v>50</v>
      </c>
      <c r="D9" s="56"/>
      <c r="E9" s="70" t="s">
        <v>41</v>
      </c>
      <c r="F9" s="96">
        <v>5936</v>
      </c>
      <c r="G9" s="96">
        <v>6204</v>
      </c>
      <c r="H9" s="96">
        <v>552</v>
      </c>
      <c r="I9" s="96">
        <v>562</v>
      </c>
      <c r="J9" s="96">
        <v>139</v>
      </c>
      <c r="K9" s="96">
        <v>147</v>
      </c>
      <c r="L9" s="96">
        <v>6281</v>
      </c>
      <c r="M9" s="96">
        <v>6380</v>
      </c>
      <c r="N9" s="96">
        <v>39978</v>
      </c>
      <c r="O9" s="96">
        <v>39712</v>
      </c>
      <c r="P9" s="96">
        <v>4994</v>
      </c>
      <c r="Q9" s="96">
        <v>0</v>
      </c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18"/>
      <c r="B10" s="65"/>
      <c r="C10" s="56" t="s">
        <v>51</v>
      </c>
      <c r="D10" s="56"/>
      <c r="E10" s="70" t="s">
        <v>42</v>
      </c>
      <c r="F10" s="96">
        <v>0</v>
      </c>
      <c r="G10" s="96">
        <v>0</v>
      </c>
      <c r="H10" s="96">
        <v>0</v>
      </c>
      <c r="I10" s="96">
        <v>7</v>
      </c>
      <c r="J10" s="71">
        <v>0</v>
      </c>
      <c r="K10" s="71">
        <v>0</v>
      </c>
      <c r="L10" s="96">
        <v>0</v>
      </c>
      <c r="M10" s="96">
        <v>104</v>
      </c>
      <c r="N10" s="96">
        <v>1262</v>
      </c>
      <c r="O10" s="96">
        <v>378</v>
      </c>
      <c r="P10" s="96">
        <v>9</v>
      </c>
      <c r="Q10" s="96">
        <v>0</v>
      </c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18"/>
      <c r="B11" s="64" t="s">
        <v>52</v>
      </c>
      <c r="C11" s="56"/>
      <c r="D11" s="56"/>
      <c r="E11" s="70" t="s">
        <v>43</v>
      </c>
      <c r="F11" s="96">
        <v>2920</v>
      </c>
      <c r="G11" s="96">
        <v>3035</v>
      </c>
      <c r="H11" s="96">
        <v>427</v>
      </c>
      <c r="I11" s="96">
        <v>433</v>
      </c>
      <c r="J11" s="96">
        <v>121</v>
      </c>
      <c r="K11" s="96">
        <v>115</v>
      </c>
      <c r="L11" s="96">
        <v>5431</v>
      </c>
      <c r="M11" s="96">
        <v>5762</v>
      </c>
      <c r="N11" s="96">
        <v>39668</v>
      </c>
      <c r="O11" s="96">
        <v>40199</v>
      </c>
      <c r="P11" s="96">
        <v>4833</v>
      </c>
      <c r="Q11" s="96">
        <v>0</v>
      </c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18"/>
      <c r="B12" s="66"/>
      <c r="C12" s="56" t="s">
        <v>53</v>
      </c>
      <c r="D12" s="56"/>
      <c r="E12" s="70" t="s">
        <v>44</v>
      </c>
      <c r="F12" s="96">
        <v>2920</v>
      </c>
      <c r="G12" s="96">
        <v>3035</v>
      </c>
      <c r="H12" s="96">
        <v>427</v>
      </c>
      <c r="I12" s="96">
        <v>433</v>
      </c>
      <c r="J12" s="96">
        <v>121</v>
      </c>
      <c r="K12" s="96">
        <v>115</v>
      </c>
      <c r="L12" s="96">
        <v>5431</v>
      </c>
      <c r="M12" s="96">
        <v>5762</v>
      </c>
      <c r="N12" s="96">
        <v>39018</v>
      </c>
      <c r="O12" s="96">
        <v>40156</v>
      </c>
      <c r="P12" s="96">
        <v>4816</v>
      </c>
      <c r="Q12" s="96">
        <v>0</v>
      </c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18"/>
      <c r="B13" s="65"/>
      <c r="C13" s="56" t="s">
        <v>54</v>
      </c>
      <c r="D13" s="56"/>
      <c r="E13" s="70" t="s">
        <v>45</v>
      </c>
      <c r="F13" s="96">
        <v>0</v>
      </c>
      <c r="G13" s="96">
        <v>0</v>
      </c>
      <c r="H13" s="71">
        <v>0</v>
      </c>
      <c r="I13" s="71">
        <v>0</v>
      </c>
      <c r="J13" s="71">
        <v>0</v>
      </c>
      <c r="K13" s="71">
        <v>0</v>
      </c>
      <c r="L13" s="96">
        <v>0</v>
      </c>
      <c r="M13" s="96">
        <v>0</v>
      </c>
      <c r="N13" s="96">
        <v>650</v>
      </c>
      <c r="O13" s="96">
        <v>43</v>
      </c>
      <c r="P13" s="96">
        <v>17</v>
      </c>
      <c r="Q13" s="96">
        <v>0</v>
      </c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18"/>
      <c r="B14" s="56" t="s">
        <v>55</v>
      </c>
      <c r="C14" s="56"/>
      <c r="D14" s="56"/>
      <c r="E14" s="70" t="s">
        <v>152</v>
      </c>
      <c r="F14" s="96">
        <f t="shared" ref="F14:Q15" si="0">F9-F12</f>
        <v>3016</v>
      </c>
      <c r="G14" s="96">
        <f t="shared" si="0"/>
        <v>3169</v>
      </c>
      <c r="H14" s="96">
        <f t="shared" si="0"/>
        <v>125</v>
      </c>
      <c r="I14" s="96">
        <f t="shared" si="0"/>
        <v>129</v>
      </c>
      <c r="J14" s="96">
        <f t="shared" si="0"/>
        <v>18</v>
      </c>
      <c r="K14" s="96">
        <f t="shared" si="0"/>
        <v>32</v>
      </c>
      <c r="L14" s="96">
        <f t="shared" si="0"/>
        <v>850</v>
      </c>
      <c r="M14" s="96">
        <f t="shared" si="0"/>
        <v>618</v>
      </c>
      <c r="N14" s="96">
        <f t="shared" si="0"/>
        <v>960</v>
      </c>
      <c r="O14" s="96">
        <f t="shared" si="0"/>
        <v>-444</v>
      </c>
      <c r="P14" s="96">
        <f t="shared" si="0"/>
        <v>178</v>
      </c>
      <c r="Q14" s="96">
        <f t="shared" si="0"/>
        <v>0</v>
      </c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18"/>
      <c r="B15" s="56" t="s">
        <v>56</v>
      </c>
      <c r="C15" s="56"/>
      <c r="D15" s="56"/>
      <c r="E15" s="70" t="s">
        <v>153</v>
      </c>
      <c r="F15" s="96">
        <f t="shared" si="0"/>
        <v>0</v>
      </c>
      <c r="G15" s="96">
        <f t="shared" si="0"/>
        <v>0</v>
      </c>
      <c r="H15" s="96">
        <f t="shared" si="0"/>
        <v>0</v>
      </c>
      <c r="I15" s="96">
        <f t="shared" si="0"/>
        <v>7</v>
      </c>
      <c r="J15" s="96">
        <f t="shared" si="0"/>
        <v>0</v>
      </c>
      <c r="K15" s="96">
        <f t="shared" si="0"/>
        <v>0</v>
      </c>
      <c r="L15" s="96">
        <f t="shared" si="0"/>
        <v>0</v>
      </c>
      <c r="M15" s="96">
        <f t="shared" si="0"/>
        <v>104</v>
      </c>
      <c r="N15" s="96">
        <f t="shared" si="0"/>
        <v>612</v>
      </c>
      <c r="O15" s="96">
        <f t="shared" si="0"/>
        <v>335</v>
      </c>
      <c r="P15" s="96">
        <f t="shared" si="0"/>
        <v>-8</v>
      </c>
      <c r="Q15" s="96">
        <f t="shared" si="0"/>
        <v>0</v>
      </c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18"/>
      <c r="B16" s="56" t="s">
        <v>57</v>
      </c>
      <c r="C16" s="56"/>
      <c r="D16" s="56"/>
      <c r="E16" s="70" t="s">
        <v>154</v>
      </c>
      <c r="F16" s="96">
        <f t="shared" ref="F16:Q16" si="1">F8-F11</f>
        <v>3016</v>
      </c>
      <c r="G16" s="96">
        <f t="shared" si="1"/>
        <v>3169</v>
      </c>
      <c r="H16" s="96">
        <f t="shared" si="1"/>
        <v>125</v>
      </c>
      <c r="I16" s="96">
        <f t="shared" si="1"/>
        <v>136</v>
      </c>
      <c r="J16" s="96">
        <f t="shared" si="1"/>
        <v>18</v>
      </c>
      <c r="K16" s="96">
        <f t="shared" si="1"/>
        <v>32</v>
      </c>
      <c r="L16" s="96">
        <f t="shared" si="1"/>
        <v>850</v>
      </c>
      <c r="M16" s="96">
        <f t="shared" si="1"/>
        <v>722</v>
      </c>
      <c r="N16" s="96">
        <f t="shared" si="1"/>
        <v>1572</v>
      </c>
      <c r="O16" s="96">
        <f t="shared" si="1"/>
        <v>-109</v>
      </c>
      <c r="P16" s="96">
        <f t="shared" si="1"/>
        <v>171</v>
      </c>
      <c r="Q16" s="96">
        <f t="shared" si="1"/>
        <v>0</v>
      </c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18"/>
      <c r="B17" s="56" t="s">
        <v>58</v>
      </c>
      <c r="C17" s="56"/>
      <c r="D17" s="56"/>
      <c r="E17" s="54"/>
      <c r="F17" s="71">
        <v>0</v>
      </c>
      <c r="G17" s="71">
        <v>0</v>
      </c>
      <c r="H17" s="71">
        <v>0</v>
      </c>
      <c r="I17" s="71">
        <v>0</v>
      </c>
      <c r="J17" s="96">
        <v>0</v>
      </c>
      <c r="K17" s="96">
        <v>0</v>
      </c>
      <c r="L17" s="96">
        <v>0</v>
      </c>
      <c r="M17" s="96">
        <v>0</v>
      </c>
      <c r="N17" s="71">
        <v>39779</v>
      </c>
      <c r="O17" s="71">
        <v>41351</v>
      </c>
      <c r="P17" s="71">
        <v>0</v>
      </c>
      <c r="Q17" s="71">
        <v>0</v>
      </c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18"/>
      <c r="B18" s="56" t="s">
        <v>59</v>
      </c>
      <c r="C18" s="56"/>
      <c r="D18" s="56"/>
      <c r="E18" s="54"/>
      <c r="F18" s="103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4338</v>
      </c>
      <c r="O18" s="72">
        <v>4883</v>
      </c>
      <c r="P18" s="72">
        <v>0</v>
      </c>
      <c r="Q18" s="71">
        <v>0</v>
      </c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18" t="s">
        <v>83</v>
      </c>
      <c r="B19" s="64" t="s">
        <v>60</v>
      </c>
      <c r="C19" s="56"/>
      <c r="D19" s="56"/>
      <c r="E19" s="70"/>
      <c r="F19" s="96">
        <v>148</v>
      </c>
      <c r="G19" s="96">
        <v>149</v>
      </c>
      <c r="H19" s="96">
        <v>0</v>
      </c>
      <c r="I19" s="96">
        <v>0</v>
      </c>
      <c r="J19" s="96">
        <v>94</v>
      </c>
      <c r="K19" s="96">
        <v>94</v>
      </c>
      <c r="L19" s="96">
        <v>16</v>
      </c>
      <c r="M19" s="96">
        <v>29</v>
      </c>
      <c r="N19" s="96">
        <v>3461</v>
      </c>
      <c r="O19" s="96">
        <v>3331</v>
      </c>
      <c r="P19" s="96">
        <v>1734</v>
      </c>
      <c r="Q19" s="71">
        <v>0</v>
      </c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18"/>
      <c r="B20" s="65"/>
      <c r="C20" s="56" t="s">
        <v>61</v>
      </c>
      <c r="D20" s="56"/>
      <c r="E20" s="70"/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71">
        <v>0</v>
      </c>
      <c r="L20" s="96">
        <v>0</v>
      </c>
      <c r="M20" s="96">
        <v>0</v>
      </c>
      <c r="N20" s="96">
        <v>1086</v>
      </c>
      <c r="O20" s="96">
        <v>1342</v>
      </c>
      <c r="P20" s="96">
        <v>468</v>
      </c>
      <c r="Q20" s="71">
        <v>0</v>
      </c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18"/>
      <c r="B21" s="85" t="s">
        <v>62</v>
      </c>
      <c r="C21" s="56"/>
      <c r="D21" s="56"/>
      <c r="E21" s="70" t="s">
        <v>155</v>
      </c>
      <c r="F21" s="96">
        <v>148</v>
      </c>
      <c r="G21" s="96">
        <v>149</v>
      </c>
      <c r="H21" s="96">
        <v>0</v>
      </c>
      <c r="I21" s="96">
        <v>0</v>
      </c>
      <c r="J21" s="96">
        <v>0</v>
      </c>
      <c r="K21" s="96">
        <v>0</v>
      </c>
      <c r="L21" s="96">
        <v>16</v>
      </c>
      <c r="M21" s="96">
        <v>29</v>
      </c>
      <c r="N21" s="96">
        <v>3461</v>
      </c>
      <c r="O21" s="96">
        <v>3331</v>
      </c>
      <c r="P21" s="96">
        <v>1734</v>
      </c>
      <c r="Q21" s="71">
        <v>0</v>
      </c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18"/>
      <c r="B22" s="64" t="s">
        <v>63</v>
      </c>
      <c r="C22" s="56"/>
      <c r="D22" s="56"/>
      <c r="E22" s="70" t="s">
        <v>156</v>
      </c>
      <c r="F22" s="96">
        <v>6762</v>
      </c>
      <c r="G22" s="96">
        <v>4139</v>
      </c>
      <c r="H22" s="96">
        <v>110</v>
      </c>
      <c r="I22" s="96">
        <v>83</v>
      </c>
      <c r="J22" s="96">
        <v>9</v>
      </c>
      <c r="K22" s="96">
        <v>85</v>
      </c>
      <c r="L22" s="96">
        <v>1458</v>
      </c>
      <c r="M22" s="96">
        <v>1774</v>
      </c>
      <c r="N22" s="96">
        <v>5003</v>
      </c>
      <c r="O22" s="96">
        <v>4192</v>
      </c>
      <c r="P22" s="96">
        <v>2508</v>
      </c>
      <c r="Q22" s="71">
        <v>0</v>
      </c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18"/>
      <c r="B23" s="65" t="s">
        <v>64</v>
      </c>
      <c r="C23" s="56" t="s">
        <v>65</v>
      </c>
      <c r="D23" s="56"/>
      <c r="E23" s="70"/>
      <c r="F23" s="96">
        <v>219</v>
      </c>
      <c r="G23" s="96">
        <v>219</v>
      </c>
      <c r="H23" s="96">
        <v>0</v>
      </c>
      <c r="I23" s="96">
        <v>0</v>
      </c>
      <c r="J23" s="96">
        <v>0</v>
      </c>
      <c r="K23" s="96">
        <v>0</v>
      </c>
      <c r="L23" s="96">
        <v>1107</v>
      </c>
      <c r="M23" s="96">
        <v>1077</v>
      </c>
      <c r="N23" s="96">
        <v>3447</v>
      </c>
      <c r="O23" s="96">
        <v>2675</v>
      </c>
      <c r="P23" s="96">
        <v>559</v>
      </c>
      <c r="Q23" s="71">
        <v>0</v>
      </c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18"/>
      <c r="B24" s="56" t="s">
        <v>157</v>
      </c>
      <c r="C24" s="56"/>
      <c r="D24" s="56"/>
      <c r="E24" s="70" t="s">
        <v>158</v>
      </c>
      <c r="F24" s="96">
        <f t="shared" ref="F24:L24" si="2">F21-F22</f>
        <v>-6614</v>
      </c>
      <c r="G24" s="96">
        <f t="shared" si="2"/>
        <v>-3990</v>
      </c>
      <c r="H24" s="96">
        <f t="shared" si="2"/>
        <v>-110</v>
      </c>
      <c r="I24" s="96">
        <f t="shared" si="2"/>
        <v>-83</v>
      </c>
      <c r="J24" s="96">
        <f t="shared" si="2"/>
        <v>-9</v>
      </c>
      <c r="K24" s="96">
        <f t="shared" si="2"/>
        <v>-85</v>
      </c>
      <c r="L24" s="96">
        <f t="shared" si="2"/>
        <v>-1442</v>
      </c>
      <c r="M24" s="96">
        <f>M21-M22</f>
        <v>-1745</v>
      </c>
      <c r="N24" s="96">
        <f t="shared" ref="N24:Q24" si="3">N21-N22</f>
        <v>-1542</v>
      </c>
      <c r="O24" s="96">
        <f t="shared" si="3"/>
        <v>-861</v>
      </c>
      <c r="P24" s="96">
        <f t="shared" si="3"/>
        <v>-774</v>
      </c>
      <c r="Q24" s="96">
        <f t="shared" si="3"/>
        <v>0</v>
      </c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18"/>
      <c r="B25" s="64" t="s">
        <v>66</v>
      </c>
      <c r="C25" s="64"/>
      <c r="D25" s="64"/>
      <c r="E25" s="123" t="s">
        <v>159</v>
      </c>
      <c r="F25" s="110">
        <v>6614</v>
      </c>
      <c r="G25" s="110">
        <v>3990</v>
      </c>
      <c r="H25" s="110">
        <v>110</v>
      </c>
      <c r="I25" s="110">
        <v>83</v>
      </c>
      <c r="J25" s="110">
        <v>9</v>
      </c>
      <c r="K25" s="110">
        <v>85</v>
      </c>
      <c r="L25" s="110">
        <v>1442</v>
      </c>
      <c r="M25" s="110">
        <v>1745</v>
      </c>
      <c r="N25" s="110">
        <v>1542</v>
      </c>
      <c r="O25" s="110">
        <v>861</v>
      </c>
      <c r="P25" s="110">
        <v>774</v>
      </c>
      <c r="Q25" s="110">
        <v>0</v>
      </c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18"/>
      <c r="B26" s="85" t="s">
        <v>67</v>
      </c>
      <c r="C26" s="85"/>
      <c r="D26" s="85"/>
      <c r="E26" s="124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18"/>
      <c r="B27" s="56" t="s">
        <v>160</v>
      </c>
      <c r="C27" s="56"/>
      <c r="D27" s="56"/>
      <c r="E27" s="70" t="s">
        <v>161</v>
      </c>
      <c r="F27" s="96">
        <f>F24+F25</f>
        <v>0</v>
      </c>
      <c r="G27" s="96">
        <f t="shared" ref="G27:Q27" si="4">G24+G25</f>
        <v>0</v>
      </c>
      <c r="H27" s="96">
        <f t="shared" si="4"/>
        <v>0</v>
      </c>
      <c r="I27" s="96">
        <f t="shared" si="4"/>
        <v>0</v>
      </c>
      <c r="J27" s="96">
        <f t="shared" si="4"/>
        <v>0</v>
      </c>
      <c r="K27" s="96">
        <f t="shared" si="4"/>
        <v>0</v>
      </c>
      <c r="L27" s="96">
        <f t="shared" si="4"/>
        <v>0</v>
      </c>
      <c r="M27" s="96">
        <f t="shared" si="4"/>
        <v>0</v>
      </c>
      <c r="N27" s="96">
        <f t="shared" si="4"/>
        <v>0</v>
      </c>
      <c r="O27" s="96">
        <f t="shared" si="4"/>
        <v>0</v>
      </c>
      <c r="P27" s="96">
        <f t="shared" si="4"/>
        <v>0</v>
      </c>
      <c r="Q27" s="96">
        <f t="shared" si="4"/>
        <v>0</v>
      </c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162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22" t="s">
        <v>68</v>
      </c>
      <c r="B30" s="122"/>
      <c r="C30" s="122"/>
      <c r="D30" s="122"/>
      <c r="E30" s="122"/>
      <c r="F30" s="113" t="s">
        <v>262</v>
      </c>
      <c r="G30" s="112"/>
      <c r="H30" s="113" t="s">
        <v>263</v>
      </c>
      <c r="I30" s="112"/>
      <c r="J30" s="113" t="s">
        <v>261</v>
      </c>
      <c r="K30" s="112"/>
      <c r="L30" s="127" t="s">
        <v>271</v>
      </c>
      <c r="M30" s="128"/>
      <c r="N30" s="127" t="s">
        <v>272</v>
      </c>
      <c r="O30" s="128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22"/>
      <c r="B31" s="122"/>
      <c r="C31" s="122"/>
      <c r="D31" s="122"/>
      <c r="E31" s="122"/>
      <c r="F31" s="86" t="s">
        <v>237</v>
      </c>
      <c r="G31" s="87" t="s">
        <v>246</v>
      </c>
      <c r="H31" s="86" t="s">
        <v>237</v>
      </c>
      <c r="I31" s="87" t="s">
        <v>246</v>
      </c>
      <c r="J31" s="86" t="s">
        <v>237</v>
      </c>
      <c r="K31" s="87" t="s">
        <v>246</v>
      </c>
      <c r="L31" s="86" t="s">
        <v>237</v>
      </c>
      <c r="M31" s="87" t="s">
        <v>246</v>
      </c>
      <c r="N31" s="86" t="s">
        <v>237</v>
      </c>
      <c r="O31" s="87" t="s">
        <v>246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18" t="s">
        <v>84</v>
      </c>
      <c r="B32" s="64" t="s">
        <v>49</v>
      </c>
      <c r="C32" s="56"/>
      <c r="D32" s="56"/>
      <c r="E32" s="70" t="s">
        <v>40</v>
      </c>
      <c r="F32" s="57">
        <v>8</v>
      </c>
      <c r="G32" s="57">
        <v>6</v>
      </c>
      <c r="H32" s="57">
        <v>308</v>
      </c>
      <c r="I32" s="57">
        <v>188</v>
      </c>
      <c r="J32" s="98">
        <v>0</v>
      </c>
      <c r="K32" s="98">
        <v>2458</v>
      </c>
      <c r="L32" s="57">
        <v>0</v>
      </c>
      <c r="M32" s="57">
        <v>0</v>
      </c>
      <c r="N32" s="57">
        <v>0</v>
      </c>
      <c r="O32" s="57">
        <v>0</v>
      </c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25"/>
      <c r="B33" s="66"/>
      <c r="C33" s="64" t="s">
        <v>69</v>
      </c>
      <c r="D33" s="56"/>
      <c r="E33" s="70"/>
      <c r="F33" s="57">
        <v>8</v>
      </c>
      <c r="G33" s="57">
        <v>6</v>
      </c>
      <c r="H33" s="57">
        <v>190</v>
      </c>
      <c r="I33" s="57">
        <v>173</v>
      </c>
      <c r="J33" s="98">
        <v>0</v>
      </c>
      <c r="K33" s="98">
        <v>2181</v>
      </c>
      <c r="L33" s="57">
        <v>0</v>
      </c>
      <c r="M33" s="57">
        <v>0</v>
      </c>
      <c r="N33" s="57">
        <v>0</v>
      </c>
      <c r="O33" s="57">
        <v>0</v>
      </c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25"/>
      <c r="B34" s="66"/>
      <c r="C34" s="65"/>
      <c r="D34" s="56" t="s">
        <v>70</v>
      </c>
      <c r="E34" s="70"/>
      <c r="F34" s="57">
        <v>0</v>
      </c>
      <c r="G34" s="57">
        <v>0</v>
      </c>
      <c r="H34" s="57">
        <v>190</v>
      </c>
      <c r="I34" s="57">
        <v>173</v>
      </c>
      <c r="J34" s="98">
        <v>0</v>
      </c>
      <c r="K34" s="101">
        <v>0</v>
      </c>
      <c r="L34" s="57">
        <v>0</v>
      </c>
      <c r="M34" s="57">
        <v>0</v>
      </c>
      <c r="N34" s="57">
        <v>0</v>
      </c>
      <c r="O34" s="57">
        <v>0</v>
      </c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25"/>
      <c r="B35" s="65"/>
      <c r="C35" s="85" t="s">
        <v>71</v>
      </c>
      <c r="D35" s="56"/>
      <c r="E35" s="70"/>
      <c r="F35" s="57">
        <v>0</v>
      </c>
      <c r="G35" s="57">
        <v>0</v>
      </c>
      <c r="H35" s="57">
        <v>118</v>
      </c>
      <c r="I35" s="57">
        <v>15</v>
      </c>
      <c r="J35" s="98">
        <v>0</v>
      </c>
      <c r="K35" s="98">
        <v>277</v>
      </c>
      <c r="L35" s="57">
        <v>0</v>
      </c>
      <c r="M35" s="57">
        <v>0</v>
      </c>
      <c r="N35" s="57">
        <v>0</v>
      </c>
      <c r="O35" s="57">
        <v>0</v>
      </c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25"/>
      <c r="B36" s="64" t="s">
        <v>52</v>
      </c>
      <c r="C36" s="56"/>
      <c r="D36" s="56"/>
      <c r="E36" s="70" t="s">
        <v>41</v>
      </c>
      <c r="F36" s="57">
        <v>1</v>
      </c>
      <c r="G36" s="57">
        <v>1</v>
      </c>
      <c r="H36" s="57">
        <v>189</v>
      </c>
      <c r="I36" s="57">
        <v>181</v>
      </c>
      <c r="J36" s="98">
        <v>0</v>
      </c>
      <c r="K36" s="98">
        <v>2184</v>
      </c>
      <c r="L36" s="57">
        <v>0</v>
      </c>
      <c r="M36" s="57">
        <v>0</v>
      </c>
      <c r="N36" s="57">
        <v>0</v>
      </c>
      <c r="O36" s="57">
        <v>0</v>
      </c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25"/>
      <c r="B37" s="66"/>
      <c r="C37" s="56" t="s">
        <v>72</v>
      </c>
      <c r="D37" s="56"/>
      <c r="E37" s="70"/>
      <c r="F37" s="57">
        <v>0</v>
      </c>
      <c r="G37" s="57">
        <v>0</v>
      </c>
      <c r="H37" s="57">
        <v>163</v>
      </c>
      <c r="I37" s="57">
        <v>153</v>
      </c>
      <c r="J37" s="98">
        <v>0</v>
      </c>
      <c r="K37" s="98">
        <v>2029</v>
      </c>
      <c r="L37" s="57">
        <v>0</v>
      </c>
      <c r="M37" s="57">
        <v>0</v>
      </c>
      <c r="N37" s="57">
        <v>0</v>
      </c>
      <c r="O37" s="57">
        <v>0</v>
      </c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25"/>
      <c r="B38" s="65"/>
      <c r="C38" s="56" t="s">
        <v>73</v>
      </c>
      <c r="D38" s="56"/>
      <c r="E38" s="70"/>
      <c r="F38" s="57">
        <v>1</v>
      </c>
      <c r="G38" s="57">
        <v>1</v>
      </c>
      <c r="H38" s="57">
        <v>25</v>
      </c>
      <c r="I38" s="57">
        <v>28</v>
      </c>
      <c r="J38" s="98">
        <v>0</v>
      </c>
      <c r="K38" s="98">
        <v>155</v>
      </c>
      <c r="L38" s="57">
        <v>0</v>
      </c>
      <c r="M38" s="57">
        <v>0</v>
      </c>
      <c r="N38" s="57">
        <v>0</v>
      </c>
      <c r="O38" s="57">
        <v>0</v>
      </c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25"/>
      <c r="B39" s="50" t="s">
        <v>74</v>
      </c>
      <c r="C39" s="50"/>
      <c r="D39" s="50"/>
      <c r="E39" s="70" t="s">
        <v>163</v>
      </c>
      <c r="F39" s="57">
        <f t="shared" ref="F39:O39" si="5">F32-F36</f>
        <v>7</v>
      </c>
      <c r="G39" s="57">
        <v>5</v>
      </c>
      <c r="H39" s="57">
        <f t="shared" si="5"/>
        <v>119</v>
      </c>
      <c r="I39" s="57">
        <v>7</v>
      </c>
      <c r="J39" s="98">
        <f t="shared" ref="J39:K39" si="6">J32-J36</f>
        <v>0</v>
      </c>
      <c r="K39" s="98">
        <f t="shared" si="6"/>
        <v>274</v>
      </c>
      <c r="L39" s="57">
        <f t="shared" si="5"/>
        <v>0</v>
      </c>
      <c r="M39" s="57">
        <f t="shared" si="5"/>
        <v>0</v>
      </c>
      <c r="N39" s="57">
        <f t="shared" si="5"/>
        <v>0</v>
      </c>
      <c r="O39" s="57">
        <f t="shared" si="5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18" t="s">
        <v>85</v>
      </c>
      <c r="B40" s="64" t="s">
        <v>75</v>
      </c>
      <c r="C40" s="56"/>
      <c r="D40" s="56"/>
      <c r="E40" s="70" t="s">
        <v>43</v>
      </c>
      <c r="F40" s="57">
        <v>42</v>
      </c>
      <c r="G40" s="57">
        <v>45</v>
      </c>
      <c r="H40" s="57">
        <v>513</v>
      </c>
      <c r="I40" s="57">
        <v>1145</v>
      </c>
      <c r="J40" s="98">
        <v>0</v>
      </c>
      <c r="K40" s="98">
        <v>2163</v>
      </c>
      <c r="L40" s="57">
        <v>84</v>
      </c>
      <c r="M40" s="57">
        <v>84</v>
      </c>
      <c r="N40" s="57">
        <v>93</v>
      </c>
      <c r="O40" s="57">
        <v>93</v>
      </c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19"/>
      <c r="B41" s="65"/>
      <c r="C41" s="56" t="s">
        <v>76</v>
      </c>
      <c r="D41" s="56"/>
      <c r="E41" s="70"/>
      <c r="F41" s="72">
        <v>0</v>
      </c>
      <c r="G41" s="72">
        <v>0</v>
      </c>
      <c r="H41" s="72">
        <v>404</v>
      </c>
      <c r="I41" s="72">
        <v>871</v>
      </c>
      <c r="J41" s="72">
        <v>0</v>
      </c>
      <c r="K41" s="72">
        <v>409</v>
      </c>
      <c r="L41" s="57">
        <v>0</v>
      </c>
      <c r="M41" s="98">
        <v>0</v>
      </c>
      <c r="N41" s="98">
        <v>0</v>
      </c>
      <c r="O41" s="98">
        <v>0</v>
      </c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19"/>
      <c r="B42" s="64" t="s">
        <v>63</v>
      </c>
      <c r="C42" s="56"/>
      <c r="D42" s="56"/>
      <c r="E42" s="70" t="s">
        <v>44</v>
      </c>
      <c r="F42" s="57">
        <v>100</v>
      </c>
      <c r="G42" s="57">
        <v>135</v>
      </c>
      <c r="H42" s="57">
        <v>623</v>
      </c>
      <c r="I42" s="57">
        <v>1164</v>
      </c>
      <c r="J42" s="98">
        <v>0</v>
      </c>
      <c r="K42" s="98">
        <v>2380</v>
      </c>
      <c r="L42" s="57">
        <v>84</v>
      </c>
      <c r="M42" s="57">
        <v>84</v>
      </c>
      <c r="N42" s="57">
        <v>93</v>
      </c>
      <c r="O42" s="57">
        <v>93</v>
      </c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19"/>
      <c r="B43" s="65"/>
      <c r="C43" s="56" t="s">
        <v>77</v>
      </c>
      <c r="D43" s="56"/>
      <c r="E43" s="70"/>
      <c r="F43" s="57">
        <v>32</v>
      </c>
      <c r="G43" s="57">
        <v>13</v>
      </c>
      <c r="H43" s="57">
        <v>219</v>
      </c>
      <c r="I43" s="57">
        <v>293</v>
      </c>
      <c r="J43" s="98">
        <v>0</v>
      </c>
      <c r="K43" s="98">
        <v>569</v>
      </c>
      <c r="L43" s="57">
        <v>71</v>
      </c>
      <c r="M43" s="57">
        <v>69</v>
      </c>
      <c r="N43" s="57">
        <v>78</v>
      </c>
      <c r="O43" s="57">
        <v>75</v>
      </c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19"/>
      <c r="B44" s="56" t="s">
        <v>74</v>
      </c>
      <c r="C44" s="56"/>
      <c r="D44" s="56"/>
      <c r="E44" s="70" t="s">
        <v>164</v>
      </c>
      <c r="F44" s="72">
        <f t="shared" ref="F44:O44" si="7">F40-F42</f>
        <v>-58</v>
      </c>
      <c r="G44" s="72">
        <v>-90</v>
      </c>
      <c r="H44" s="72">
        <f t="shared" si="7"/>
        <v>-110</v>
      </c>
      <c r="I44" s="72">
        <v>-19</v>
      </c>
      <c r="J44" s="72">
        <f t="shared" ref="J44:K44" si="8">J40-J42</f>
        <v>0</v>
      </c>
      <c r="K44" s="72">
        <f t="shared" si="8"/>
        <v>-217</v>
      </c>
      <c r="L44" s="72">
        <f t="shared" si="7"/>
        <v>0</v>
      </c>
      <c r="M44" s="72">
        <f t="shared" si="7"/>
        <v>0</v>
      </c>
      <c r="N44" s="72">
        <f t="shared" si="7"/>
        <v>0</v>
      </c>
      <c r="O44" s="72">
        <f t="shared" si="7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18" t="s">
        <v>86</v>
      </c>
      <c r="B45" s="50" t="s">
        <v>78</v>
      </c>
      <c r="C45" s="50"/>
      <c r="D45" s="50"/>
      <c r="E45" s="70" t="s">
        <v>165</v>
      </c>
      <c r="F45" s="57">
        <f t="shared" ref="F45:O45" si="9">F39+F44</f>
        <v>-51</v>
      </c>
      <c r="G45" s="57">
        <v>-85</v>
      </c>
      <c r="H45" s="57">
        <f t="shared" si="9"/>
        <v>9</v>
      </c>
      <c r="I45" s="57">
        <v>-12</v>
      </c>
      <c r="J45" s="98">
        <f t="shared" ref="J45:K45" si="10">J39+J44</f>
        <v>0</v>
      </c>
      <c r="K45" s="98">
        <f t="shared" si="10"/>
        <v>57</v>
      </c>
      <c r="L45" s="57">
        <f t="shared" si="9"/>
        <v>0</v>
      </c>
      <c r="M45" s="57">
        <f t="shared" si="9"/>
        <v>0</v>
      </c>
      <c r="N45" s="57">
        <f t="shared" si="9"/>
        <v>0</v>
      </c>
      <c r="O45" s="57">
        <f t="shared" si="9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19"/>
      <c r="B46" s="56" t="s">
        <v>79</v>
      </c>
      <c r="C46" s="56"/>
      <c r="D46" s="56"/>
      <c r="E46" s="56"/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57">
        <v>0</v>
      </c>
      <c r="M46" s="57">
        <v>0</v>
      </c>
      <c r="N46" s="72">
        <v>0</v>
      </c>
      <c r="O46" s="72">
        <v>0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19"/>
      <c r="B47" s="56" t="s">
        <v>80</v>
      </c>
      <c r="C47" s="56"/>
      <c r="D47" s="56"/>
      <c r="E47" s="56"/>
      <c r="F47" s="57">
        <v>85</v>
      </c>
      <c r="G47" s="57">
        <v>135</v>
      </c>
      <c r="H47" s="57">
        <v>12</v>
      </c>
      <c r="I47" s="57">
        <v>3</v>
      </c>
      <c r="J47" s="98">
        <v>0</v>
      </c>
      <c r="K47" s="98">
        <v>600</v>
      </c>
      <c r="L47" s="57">
        <v>0</v>
      </c>
      <c r="M47" s="57">
        <v>0</v>
      </c>
      <c r="N47" s="57">
        <v>0</v>
      </c>
      <c r="O47" s="57">
        <v>0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19"/>
      <c r="B48" s="56" t="s">
        <v>81</v>
      </c>
      <c r="C48" s="56"/>
      <c r="D48" s="56"/>
      <c r="E48" s="56"/>
      <c r="F48" s="57">
        <v>73</v>
      </c>
      <c r="G48" s="57">
        <v>135</v>
      </c>
      <c r="H48" s="57">
        <v>12</v>
      </c>
      <c r="I48" s="57">
        <v>3</v>
      </c>
      <c r="J48" s="98">
        <v>0</v>
      </c>
      <c r="K48" s="98">
        <v>378</v>
      </c>
      <c r="L48" s="57">
        <v>0</v>
      </c>
      <c r="M48" s="57">
        <v>0</v>
      </c>
      <c r="N48" s="57">
        <v>0</v>
      </c>
      <c r="O48" s="57">
        <v>0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5" ht="15.95" customHeight="1">
      <c r="A49" s="9" t="s">
        <v>166</v>
      </c>
      <c r="J49" s="8"/>
      <c r="O49" s="6"/>
    </row>
    <row r="50" spans="1:15" ht="15.95" customHeight="1">
      <c r="A50" s="9"/>
      <c r="J50" s="8"/>
      <c r="O50" s="8"/>
    </row>
    <row r="51" spans="1:15">
      <c r="J51" s="33"/>
      <c r="K51" s="33"/>
    </row>
  </sheetData>
  <mergeCells count="31">
    <mergeCell ref="P6:Q6"/>
    <mergeCell ref="P25:P26"/>
    <mergeCell ref="Q25:Q26"/>
    <mergeCell ref="J6:K6"/>
    <mergeCell ref="L6:M6"/>
    <mergeCell ref="N6:O6"/>
    <mergeCell ref="M25:M26"/>
    <mergeCell ref="N25:N26"/>
    <mergeCell ref="A6:E7"/>
    <mergeCell ref="F6:G6"/>
    <mergeCell ref="H6:I6"/>
    <mergeCell ref="A32:A39"/>
    <mergeCell ref="A40:A44"/>
    <mergeCell ref="H25:H26"/>
    <mergeCell ref="I25:I26"/>
    <mergeCell ref="A8:A18"/>
    <mergeCell ref="A19:A27"/>
    <mergeCell ref="E25:E26"/>
    <mergeCell ref="F25:F26"/>
    <mergeCell ref="G25:G26"/>
    <mergeCell ref="A45:A48"/>
    <mergeCell ref="O25:O26"/>
    <mergeCell ref="A30:E31"/>
    <mergeCell ref="F30:G30"/>
    <mergeCell ref="H30:I30"/>
    <mergeCell ref="J30:K30"/>
    <mergeCell ref="L30:M30"/>
    <mergeCell ref="N30:O30"/>
    <mergeCell ref="J25:J26"/>
    <mergeCell ref="K25:K26"/>
    <mergeCell ref="L25:L26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7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E3" sqref="E3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43" t="s">
        <v>251</v>
      </c>
      <c r="D1" s="44"/>
    </row>
    <row r="3" spans="1:14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247</v>
      </c>
      <c r="C5" s="45"/>
      <c r="D5" s="45"/>
      <c r="H5" s="16"/>
      <c r="L5" s="16"/>
      <c r="N5" s="16" t="s">
        <v>168</v>
      </c>
    </row>
    <row r="6" spans="1:14" ht="15" customHeight="1">
      <c r="A6" s="46"/>
      <c r="B6" s="47"/>
      <c r="C6" s="47"/>
      <c r="D6" s="94"/>
      <c r="E6" s="130" t="s">
        <v>252</v>
      </c>
      <c r="F6" s="130"/>
      <c r="G6" s="130" t="s">
        <v>253</v>
      </c>
      <c r="H6" s="130"/>
      <c r="I6" s="131" t="s">
        <v>254</v>
      </c>
      <c r="J6" s="132"/>
      <c r="K6" s="130"/>
      <c r="L6" s="130"/>
      <c r="M6" s="130"/>
      <c r="N6" s="130"/>
    </row>
    <row r="7" spans="1:14" ht="15" customHeight="1">
      <c r="A7" s="19"/>
      <c r="B7" s="20"/>
      <c r="C7" s="20"/>
      <c r="D7" s="63"/>
      <c r="E7" s="97" t="s">
        <v>237</v>
      </c>
      <c r="F7" s="95" t="s">
        <v>246</v>
      </c>
      <c r="G7" s="97" t="s">
        <v>237</v>
      </c>
      <c r="H7" s="97" t="s">
        <v>246</v>
      </c>
      <c r="I7" s="97" t="s">
        <v>237</v>
      </c>
      <c r="J7" s="97" t="s">
        <v>246</v>
      </c>
      <c r="K7" s="38" t="s">
        <v>237</v>
      </c>
      <c r="L7" s="38" t="s">
        <v>246</v>
      </c>
      <c r="M7" s="38" t="s">
        <v>237</v>
      </c>
      <c r="N7" s="38" t="s">
        <v>246</v>
      </c>
    </row>
    <row r="8" spans="1:14" ht="18" customHeight="1">
      <c r="A8" s="104" t="s">
        <v>169</v>
      </c>
      <c r="B8" s="88" t="s">
        <v>170</v>
      </c>
      <c r="C8" s="89"/>
      <c r="D8" s="89"/>
      <c r="E8" s="90">
        <v>1</v>
      </c>
      <c r="F8" s="90">
        <v>1</v>
      </c>
      <c r="G8" s="90">
        <v>1</v>
      </c>
      <c r="H8" s="90">
        <v>1</v>
      </c>
      <c r="I8" s="90">
        <v>14</v>
      </c>
      <c r="J8" s="90">
        <v>14</v>
      </c>
      <c r="K8" s="90"/>
      <c r="L8" s="90"/>
      <c r="M8" s="90"/>
      <c r="N8" s="90"/>
    </row>
    <row r="9" spans="1:14" ht="18" customHeight="1">
      <c r="A9" s="104"/>
      <c r="B9" s="104" t="s">
        <v>171</v>
      </c>
      <c r="C9" s="56" t="s">
        <v>172</v>
      </c>
      <c r="D9" s="56"/>
      <c r="E9" s="90">
        <v>30</v>
      </c>
      <c r="F9" s="90">
        <v>30</v>
      </c>
      <c r="G9" s="90">
        <v>366</v>
      </c>
      <c r="H9" s="90">
        <v>366</v>
      </c>
      <c r="I9" s="90">
        <v>26</v>
      </c>
      <c r="J9" s="90">
        <v>26</v>
      </c>
      <c r="K9" s="90"/>
      <c r="L9" s="90"/>
      <c r="M9" s="90"/>
      <c r="N9" s="90"/>
    </row>
    <row r="10" spans="1:14" ht="18" customHeight="1">
      <c r="A10" s="104"/>
      <c r="B10" s="104"/>
      <c r="C10" s="56" t="s">
        <v>173</v>
      </c>
      <c r="D10" s="56"/>
      <c r="E10" s="90">
        <v>30</v>
      </c>
      <c r="F10" s="90">
        <v>30</v>
      </c>
      <c r="G10" s="90">
        <v>366</v>
      </c>
      <c r="H10" s="90">
        <v>366</v>
      </c>
      <c r="I10" s="90">
        <v>13</v>
      </c>
      <c r="J10" s="90">
        <v>13</v>
      </c>
      <c r="K10" s="90"/>
      <c r="L10" s="90"/>
      <c r="M10" s="90"/>
      <c r="N10" s="90"/>
    </row>
    <row r="11" spans="1:14" ht="18" customHeight="1">
      <c r="A11" s="104"/>
      <c r="B11" s="104"/>
      <c r="C11" s="56" t="s">
        <v>174</v>
      </c>
      <c r="D11" s="56"/>
      <c r="E11" s="90">
        <v>0</v>
      </c>
      <c r="F11" s="99">
        <v>0</v>
      </c>
      <c r="G11" s="90">
        <v>0</v>
      </c>
      <c r="H11" s="100">
        <v>0</v>
      </c>
      <c r="I11" s="90">
        <v>13</v>
      </c>
      <c r="J11" s="90">
        <v>13</v>
      </c>
      <c r="K11" s="90"/>
      <c r="L11" s="90"/>
      <c r="M11" s="90"/>
      <c r="N11" s="90"/>
    </row>
    <row r="12" spans="1:14" ht="18" customHeight="1">
      <c r="A12" s="104"/>
      <c r="B12" s="104"/>
      <c r="C12" s="56" t="s">
        <v>175</v>
      </c>
      <c r="D12" s="56"/>
      <c r="E12" s="90">
        <v>0</v>
      </c>
      <c r="F12" s="99">
        <v>0</v>
      </c>
      <c r="G12" s="90">
        <v>0</v>
      </c>
      <c r="H12" s="100">
        <v>0</v>
      </c>
      <c r="I12" s="90">
        <v>0</v>
      </c>
      <c r="J12" s="90">
        <v>0</v>
      </c>
      <c r="K12" s="90"/>
      <c r="L12" s="90"/>
      <c r="M12" s="90"/>
      <c r="N12" s="90"/>
    </row>
    <row r="13" spans="1:14" ht="18" customHeight="1">
      <c r="A13" s="104"/>
      <c r="B13" s="104"/>
      <c r="C13" s="56" t="s">
        <v>176</v>
      </c>
      <c r="D13" s="56"/>
      <c r="E13" s="90">
        <v>0</v>
      </c>
      <c r="F13" s="99">
        <v>0</v>
      </c>
      <c r="G13" s="90">
        <v>0</v>
      </c>
      <c r="H13" s="100">
        <v>0</v>
      </c>
      <c r="I13" s="90">
        <v>0</v>
      </c>
      <c r="J13" s="90">
        <v>0</v>
      </c>
      <c r="K13" s="90"/>
      <c r="L13" s="90"/>
      <c r="M13" s="90"/>
      <c r="N13" s="90"/>
    </row>
    <row r="14" spans="1:14" ht="18" customHeight="1">
      <c r="A14" s="104"/>
      <c r="B14" s="104"/>
      <c r="C14" s="56" t="s">
        <v>177</v>
      </c>
      <c r="D14" s="56"/>
      <c r="E14" s="90">
        <v>0</v>
      </c>
      <c r="F14" s="99">
        <v>0</v>
      </c>
      <c r="G14" s="90">
        <v>0</v>
      </c>
      <c r="H14" s="100">
        <v>0</v>
      </c>
      <c r="I14" s="90">
        <v>0</v>
      </c>
      <c r="J14" s="90">
        <v>0</v>
      </c>
      <c r="K14" s="90"/>
      <c r="L14" s="90"/>
      <c r="M14" s="90"/>
      <c r="N14" s="90"/>
    </row>
    <row r="15" spans="1:14" ht="18" customHeight="1">
      <c r="A15" s="126" t="s">
        <v>178</v>
      </c>
      <c r="B15" s="104" t="s">
        <v>179</v>
      </c>
      <c r="C15" s="56" t="s">
        <v>180</v>
      </c>
      <c r="D15" s="56"/>
      <c r="E15" s="96">
        <v>761</v>
      </c>
      <c r="F15" s="96">
        <v>770</v>
      </c>
      <c r="G15" s="96">
        <v>136</v>
      </c>
      <c r="H15" s="96">
        <v>134</v>
      </c>
      <c r="I15" s="96">
        <v>5178</v>
      </c>
      <c r="J15" s="96">
        <v>5273</v>
      </c>
      <c r="K15" s="57"/>
      <c r="L15" s="57"/>
      <c r="M15" s="57"/>
      <c r="N15" s="57"/>
    </row>
    <row r="16" spans="1:14" ht="18" customHeight="1">
      <c r="A16" s="104"/>
      <c r="B16" s="104"/>
      <c r="C16" s="56" t="s">
        <v>181</v>
      </c>
      <c r="D16" s="56"/>
      <c r="E16" s="96">
        <v>31</v>
      </c>
      <c r="F16" s="96">
        <v>31</v>
      </c>
      <c r="G16" s="96">
        <v>1222</v>
      </c>
      <c r="H16" s="96">
        <v>1222</v>
      </c>
      <c r="I16" s="96">
        <v>2680</v>
      </c>
      <c r="J16" s="96">
        <v>2558</v>
      </c>
      <c r="K16" s="57"/>
      <c r="L16" s="57"/>
      <c r="M16" s="57"/>
      <c r="N16" s="57"/>
    </row>
    <row r="17" spans="1:15" ht="18" customHeight="1">
      <c r="A17" s="104"/>
      <c r="B17" s="104"/>
      <c r="C17" s="56" t="s">
        <v>182</v>
      </c>
      <c r="D17" s="56"/>
      <c r="E17" s="96">
        <v>0</v>
      </c>
      <c r="F17" s="99">
        <v>0</v>
      </c>
      <c r="G17" s="96">
        <v>0</v>
      </c>
      <c r="H17" s="101">
        <v>0</v>
      </c>
      <c r="I17" s="96">
        <v>0</v>
      </c>
      <c r="J17" s="96">
        <v>0</v>
      </c>
      <c r="K17" s="57"/>
      <c r="L17" s="57"/>
      <c r="M17" s="57"/>
      <c r="N17" s="57"/>
    </row>
    <row r="18" spans="1:15" ht="18" customHeight="1">
      <c r="A18" s="104"/>
      <c r="B18" s="104"/>
      <c r="C18" s="56" t="s">
        <v>183</v>
      </c>
      <c r="D18" s="56"/>
      <c r="E18" s="96">
        <v>791</v>
      </c>
      <c r="F18" s="96">
        <v>800</v>
      </c>
      <c r="G18" s="96">
        <v>1358</v>
      </c>
      <c r="H18" s="96">
        <v>1356</v>
      </c>
      <c r="I18" s="96">
        <v>7858</v>
      </c>
      <c r="J18" s="96">
        <v>7831</v>
      </c>
      <c r="K18" s="57"/>
      <c r="L18" s="57"/>
      <c r="M18" s="57"/>
      <c r="N18" s="57"/>
    </row>
    <row r="19" spans="1:15" ht="18" customHeight="1">
      <c r="A19" s="104"/>
      <c r="B19" s="104" t="s">
        <v>184</v>
      </c>
      <c r="C19" s="56" t="s">
        <v>185</v>
      </c>
      <c r="D19" s="56"/>
      <c r="E19" s="96">
        <v>8</v>
      </c>
      <c r="F19" s="96">
        <v>10</v>
      </c>
      <c r="G19" s="96">
        <v>4</v>
      </c>
      <c r="H19" s="96">
        <v>7</v>
      </c>
      <c r="I19" s="96">
        <v>112</v>
      </c>
      <c r="J19" s="96">
        <v>127</v>
      </c>
      <c r="K19" s="57"/>
      <c r="L19" s="57"/>
      <c r="M19" s="57"/>
      <c r="N19" s="57"/>
    </row>
    <row r="20" spans="1:15" ht="18" customHeight="1">
      <c r="A20" s="104"/>
      <c r="B20" s="104"/>
      <c r="C20" s="56" t="s">
        <v>186</v>
      </c>
      <c r="D20" s="56"/>
      <c r="E20" s="96">
        <v>156</v>
      </c>
      <c r="F20" s="96">
        <v>155</v>
      </c>
      <c r="G20" s="96">
        <v>18</v>
      </c>
      <c r="H20" s="96">
        <v>18</v>
      </c>
      <c r="I20" s="96">
        <v>285</v>
      </c>
      <c r="J20" s="96">
        <v>293</v>
      </c>
      <c r="K20" s="57"/>
      <c r="L20" s="57"/>
      <c r="M20" s="57"/>
      <c r="N20" s="57"/>
    </row>
    <row r="21" spans="1:15" s="48" customFormat="1" ht="18" customHeight="1">
      <c r="A21" s="104"/>
      <c r="B21" s="104"/>
      <c r="C21" s="91" t="s">
        <v>187</v>
      </c>
      <c r="D21" s="91"/>
      <c r="E21" s="92">
        <v>0</v>
      </c>
      <c r="F21" s="99">
        <v>0</v>
      </c>
      <c r="G21" s="92">
        <v>970</v>
      </c>
      <c r="H21" s="92">
        <v>966</v>
      </c>
      <c r="I21" s="92">
        <v>0</v>
      </c>
      <c r="J21" s="92">
        <v>0</v>
      </c>
      <c r="K21" s="92"/>
      <c r="L21" s="92"/>
      <c r="M21" s="92"/>
      <c r="N21" s="92"/>
    </row>
    <row r="22" spans="1:15" ht="18" customHeight="1">
      <c r="A22" s="104"/>
      <c r="B22" s="104"/>
      <c r="C22" s="50" t="s">
        <v>188</v>
      </c>
      <c r="D22" s="50"/>
      <c r="E22" s="96">
        <v>164</v>
      </c>
      <c r="F22" s="96">
        <v>165</v>
      </c>
      <c r="G22" s="96">
        <v>992</v>
      </c>
      <c r="H22" s="96">
        <v>990</v>
      </c>
      <c r="I22" s="96">
        <v>396</v>
      </c>
      <c r="J22" s="96">
        <v>420</v>
      </c>
      <c r="K22" s="57"/>
      <c r="L22" s="57"/>
      <c r="M22" s="57"/>
      <c r="N22" s="57"/>
    </row>
    <row r="23" spans="1:15" ht="18" customHeight="1">
      <c r="A23" s="104"/>
      <c r="B23" s="104" t="s">
        <v>189</v>
      </c>
      <c r="C23" s="56" t="s">
        <v>190</v>
      </c>
      <c r="D23" s="56"/>
      <c r="E23" s="96">
        <v>30</v>
      </c>
      <c r="F23" s="96">
        <v>30</v>
      </c>
      <c r="G23" s="96">
        <v>366</v>
      </c>
      <c r="H23" s="96">
        <v>366</v>
      </c>
      <c r="I23" s="96">
        <v>26</v>
      </c>
      <c r="J23" s="96">
        <v>26</v>
      </c>
      <c r="K23" s="57"/>
      <c r="L23" s="57"/>
      <c r="M23" s="57"/>
      <c r="N23" s="57"/>
    </row>
    <row r="24" spans="1:15" ht="18" customHeight="1">
      <c r="A24" s="104"/>
      <c r="B24" s="104"/>
      <c r="C24" s="56" t="s">
        <v>191</v>
      </c>
      <c r="D24" s="56"/>
      <c r="E24" s="96">
        <v>-8</v>
      </c>
      <c r="F24" s="96">
        <v>-14</v>
      </c>
      <c r="G24" s="96">
        <v>0</v>
      </c>
      <c r="H24" s="101">
        <v>0</v>
      </c>
      <c r="I24" s="96">
        <v>7435</v>
      </c>
      <c r="J24" s="96">
        <v>7385</v>
      </c>
      <c r="K24" s="57"/>
      <c r="L24" s="57"/>
      <c r="M24" s="57"/>
      <c r="N24" s="57"/>
    </row>
    <row r="25" spans="1:15" ht="18" customHeight="1">
      <c r="A25" s="104"/>
      <c r="B25" s="104"/>
      <c r="C25" s="56" t="s">
        <v>192</v>
      </c>
      <c r="D25" s="56"/>
      <c r="E25" s="96">
        <v>605</v>
      </c>
      <c r="F25" s="96">
        <v>619</v>
      </c>
      <c r="G25" s="96">
        <v>0</v>
      </c>
      <c r="H25" s="101">
        <v>0</v>
      </c>
      <c r="I25" s="96">
        <v>0</v>
      </c>
      <c r="J25" s="96">
        <v>0</v>
      </c>
      <c r="K25" s="57"/>
      <c r="L25" s="57"/>
      <c r="M25" s="57"/>
      <c r="N25" s="57"/>
    </row>
    <row r="26" spans="1:15" ht="18" customHeight="1">
      <c r="A26" s="104"/>
      <c r="B26" s="104"/>
      <c r="C26" s="56" t="s">
        <v>193</v>
      </c>
      <c r="D26" s="56"/>
      <c r="E26" s="96">
        <v>628</v>
      </c>
      <c r="F26" s="96">
        <v>635</v>
      </c>
      <c r="G26" s="96">
        <v>366</v>
      </c>
      <c r="H26" s="96">
        <v>366</v>
      </c>
      <c r="I26" s="96">
        <v>7461</v>
      </c>
      <c r="J26" s="96">
        <v>7411</v>
      </c>
      <c r="K26" s="57"/>
      <c r="L26" s="57"/>
      <c r="M26" s="57"/>
      <c r="N26" s="57"/>
    </row>
    <row r="27" spans="1:15" ht="18" customHeight="1">
      <c r="A27" s="104"/>
      <c r="B27" s="56" t="s">
        <v>194</v>
      </c>
      <c r="C27" s="56"/>
      <c r="D27" s="56"/>
      <c r="E27" s="96">
        <v>791</v>
      </c>
      <c r="F27" s="96">
        <v>800</v>
      </c>
      <c r="G27" s="96">
        <v>1358</v>
      </c>
      <c r="H27" s="96">
        <v>1356</v>
      </c>
      <c r="I27" s="96">
        <v>7858</v>
      </c>
      <c r="J27" s="96">
        <v>7831</v>
      </c>
      <c r="K27" s="57"/>
      <c r="L27" s="57"/>
      <c r="M27" s="57"/>
      <c r="N27" s="57"/>
    </row>
    <row r="28" spans="1:15" ht="18" customHeight="1">
      <c r="A28" s="104" t="s">
        <v>195</v>
      </c>
      <c r="B28" s="104" t="s">
        <v>196</v>
      </c>
      <c r="C28" s="56" t="s">
        <v>197</v>
      </c>
      <c r="D28" s="93" t="s">
        <v>40</v>
      </c>
      <c r="E28" s="96">
        <v>225</v>
      </c>
      <c r="F28" s="96">
        <v>205</v>
      </c>
      <c r="G28" s="96">
        <v>94</v>
      </c>
      <c r="H28" s="96">
        <v>125</v>
      </c>
      <c r="I28" s="96">
        <v>598</v>
      </c>
      <c r="J28" s="96">
        <v>762</v>
      </c>
      <c r="K28" s="57"/>
      <c r="L28" s="57"/>
      <c r="M28" s="57"/>
      <c r="N28" s="57"/>
    </row>
    <row r="29" spans="1:15" ht="18" customHeight="1">
      <c r="A29" s="104"/>
      <c r="B29" s="104"/>
      <c r="C29" s="56" t="s">
        <v>198</v>
      </c>
      <c r="D29" s="93" t="s">
        <v>41</v>
      </c>
      <c r="E29" s="96">
        <v>209</v>
      </c>
      <c r="F29" s="96">
        <v>197</v>
      </c>
      <c r="G29" s="101">
        <v>83</v>
      </c>
      <c r="H29" s="96">
        <v>108</v>
      </c>
      <c r="I29" s="96">
        <v>509</v>
      </c>
      <c r="J29" s="96">
        <v>615</v>
      </c>
      <c r="K29" s="57"/>
      <c r="L29" s="57"/>
      <c r="M29" s="57"/>
      <c r="N29" s="57"/>
    </row>
    <row r="30" spans="1:15" ht="18" customHeight="1">
      <c r="A30" s="104"/>
      <c r="B30" s="104"/>
      <c r="C30" s="56" t="s">
        <v>199</v>
      </c>
      <c r="D30" s="93" t="s">
        <v>200</v>
      </c>
      <c r="E30" s="96">
        <v>43</v>
      </c>
      <c r="F30" s="96">
        <v>27</v>
      </c>
      <c r="G30" s="96">
        <v>15</v>
      </c>
      <c r="H30" s="96">
        <v>18</v>
      </c>
      <c r="I30" s="96">
        <v>55</v>
      </c>
      <c r="J30" s="96">
        <v>58</v>
      </c>
      <c r="K30" s="57"/>
      <c r="L30" s="57"/>
      <c r="M30" s="57"/>
      <c r="N30" s="57"/>
    </row>
    <row r="31" spans="1:15" ht="18" customHeight="1">
      <c r="A31" s="104"/>
      <c r="B31" s="104"/>
      <c r="C31" s="50" t="s">
        <v>201</v>
      </c>
      <c r="D31" s="93" t="s">
        <v>202</v>
      </c>
      <c r="E31" s="96">
        <f t="shared" ref="E31:F31" si="0">E28-E29-E30</f>
        <v>-27</v>
      </c>
      <c r="F31" s="96">
        <f t="shared" si="0"/>
        <v>-19</v>
      </c>
      <c r="G31" s="96">
        <f>G28-G29-G30</f>
        <v>-4</v>
      </c>
      <c r="H31" s="96">
        <f>H28-H29-H30</f>
        <v>-1</v>
      </c>
      <c r="I31" s="96">
        <f t="shared" ref="I31:J31" si="1">I28-I29-I30</f>
        <v>34</v>
      </c>
      <c r="J31" s="96">
        <f t="shared" si="1"/>
        <v>89</v>
      </c>
      <c r="K31" s="57">
        <f t="shared" ref="K31:N31" si="2">K28-K29-K30</f>
        <v>0</v>
      </c>
      <c r="L31" s="57">
        <f t="shared" si="2"/>
        <v>0</v>
      </c>
      <c r="M31" s="57">
        <f t="shared" si="2"/>
        <v>0</v>
      </c>
      <c r="N31" s="57">
        <f t="shared" si="2"/>
        <v>0</v>
      </c>
      <c r="O31" s="7"/>
    </row>
    <row r="32" spans="1:15" ht="18" customHeight="1">
      <c r="A32" s="104"/>
      <c r="B32" s="104"/>
      <c r="C32" s="56" t="s">
        <v>203</v>
      </c>
      <c r="D32" s="93" t="s">
        <v>204</v>
      </c>
      <c r="E32" s="96">
        <v>19</v>
      </c>
      <c r="F32" s="96">
        <v>5</v>
      </c>
      <c r="G32" s="96">
        <v>4</v>
      </c>
      <c r="H32" s="96">
        <v>1</v>
      </c>
      <c r="I32" s="96">
        <v>1</v>
      </c>
      <c r="J32" s="96">
        <v>1</v>
      </c>
      <c r="K32" s="57"/>
      <c r="L32" s="57"/>
      <c r="M32" s="57"/>
      <c r="N32" s="57"/>
    </row>
    <row r="33" spans="1:14" ht="18" customHeight="1">
      <c r="A33" s="104"/>
      <c r="B33" s="104"/>
      <c r="C33" s="56" t="s">
        <v>205</v>
      </c>
      <c r="D33" s="93" t="s">
        <v>206</v>
      </c>
      <c r="E33" s="96">
        <v>0</v>
      </c>
      <c r="F33" s="99">
        <v>0</v>
      </c>
      <c r="G33" s="96">
        <v>0</v>
      </c>
      <c r="H33" s="101">
        <v>0</v>
      </c>
      <c r="I33" s="96">
        <v>0</v>
      </c>
      <c r="J33" s="96">
        <v>0</v>
      </c>
      <c r="K33" s="57"/>
      <c r="L33" s="57"/>
      <c r="M33" s="57"/>
      <c r="N33" s="57"/>
    </row>
    <row r="34" spans="1:14" ht="18" customHeight="1">
      <c r="A34" s="104"/>
      <c r="B34" s="104"/>
      <c r="C34" s="50" t="s">
        <v>207</v>
      </c>
      <c r="D34" s="93" t="s">
        <v>208</v>
      </c>
      <c r="E34" s="96">
        <f t="shared" ref="E34:F34" si="3">E31+E32-E33</f>
        <v>-8</v>
      </c>
      <c r="F34" s="96">
        <f t="shared" si="3"/>
        <v>-14</v>
      </c>
      <c r="G34" s="96">
        <f>G31+G32-G33</f>
        <v>0</v>
      </c>
      <c r="H34" s="92">
        <f>H31+H32-H33</f>
        <v>0</v>
      </c>
      <c r="I34" s="96">
        <f t="shared" ref="I34:J34" si="4">I31+I32-I33</f>
        <v>35</v>
      </c>
      <c r="J34" s="96">
        <f t="shared" si="4"/>
        <v>90</v>
      </c>
      <c r="K34" s="57">
        <f t="shared" ref="K34:N34" si="5">K31+K32-K33</f>
        <v>0</v>
      </c>
      <c r="L34" s="57">
        <f t="shared" si="5"/>
        <v>0</v>
      </c>
      <c r="M34" s="57">
        <f t="shared" si="5"/>
        <v>0</v>
      </c>
      <c r="N34" s="57">
        <f t="shared" si="5"/>
        <v>0</v>
      </c>
    </row>
    <row r="35" spans="1:14" ht="18" customHeight="1">
      <c r="A35" s="104"/>
      <c r="B35" s="104" t="s">
        <v>209</v>
      </c>
      <c r="C35" s="56" t="s">
        <v>210</v>
      </c>
      <c r="D35" s="93" t="s">
        <v>211</v>
      </c>
      <c r="E35" s="96">
        <v>0</v>
      </c>
      <c r="F35" s="96">
        <v>0</v>
      </c>
      <c r="G35" s="96">
        <v>0</v>
      </c>
      <c r="H35" s="92">
        <v>0</v>
      </c>
      <c r="I35" s="96">
        <v>15</v>
      </c>
      <c r="J35" s="96">
        <v>0</v>
      </c>
      <c r="K35" s="57"/>
      <c r="L35" s="57"/>
      <c r="M35" s="57"/>
      <c r="N35" s="57"/>
    </row>
    <row r="36" spans="1:14" ht="18" customHeight="1">
      <c r="A36" s="104"/>
      <c r="B36" s="104"/>
      <c r="C36" s="56" t="s">
        <v>212</v>
      </c>
      <c r="D36" s="93" t="s">
        <v>213</v>
      </c>
      <c r="E36" s="96">
        <v>0</v>
      </c>
      <c r="F36" s="96">
        <v>0</v>
      </c>
      <c r="G36" s="96">
        <v>0</v>
      </c>
      <c r="H36" s="92">
        <v>0</v>
      </c>
      <c r="I36" s="96">
        <v>0</v>
      </c>
      <c r="J36" s="96">
        <v>0</v>
      </c>
      <c r="K36" s="57"/>
      <c r="L36" s="57"/>
      <c r="M36" s="57"/>
      <c r="N36" s="57"/>
    </row>
    <row r="37" spans="1:14" ht="18" customHeight="1">
      <c r="A37" s="104"/>
      <c r="B37" s="104"/>
      <c r="C37" s="56" t="s">
        <v>214</v>
      </c>
      <c r="D37" s="93" t="s">
        <v>215</v>
      </c>
      <c r="E37" s="96">
        <f t="shared" ref="E37:G37" si="6">E34+E35-E36</f>
        <v>-8</v>
      </c>
      <c r="F37" s="96">
        <f t="shared" si="6"/>
        <v>-14</v>
      </c>
      <c r="G37" s="96">
        <f t="shared" si="6"/>
        <v>0</v>
      </c>
      <c r="H37" s="92">
        <f>H34+H35-H36</f>
        <v>0</v>
      </c>
      <c r="I37" s="96">
        <f t="shared" ref="I37:J37" si="7">I34+I35-I36</f>
        <v>50</v>
      </c>
      <c r="J37" s="96">
        <f t="shared" si="7"/>
        <v>90</v>
      </c>
      <c r="K37" s="57">
        <f t="shared" ref="K37:N37" si="8">K34+K35-K36</f>
        <v>0</v>
      </c>
      <c r="L37" s="57">
        <f t="shared" si="8"/>
        <v>0</v>
      </c>
      <c r="M37" s="57">
        <f t="shared" si="8"/>
        <v>0</v>
      </c>
      <c r="N37" s="57">
        <f t="shared" si="8"/>
        <v>0</v>
      </c>
    </row>
    <row r="38" spans="1:14" ht="18" customHeight="1">
      <c r="A38" s="104"/>
      <c r="B38" s="104"/>
      <c r="C38" s="56" t="s">
        <v>216</v>
      </c>
      <c r="D38" s="93" t="s">
        <v>217</v>
      </c>
      <c r="E38" s="96">
        <v>0</v>
      </c>
      <c r="F38" s="96">
        <v>0</v>
      </c>
      <c r="G38" s="96">
        <v>0</v>
      </c>
      <c r="H38" s="92">
        <v>0</v>
      </c>
      <c r="I38" s="96">
        <v>0</v>
      </c>
      <c r="J38" s="96">
        <v>0</v>
      </c>
      <c r="K38" s="57"/>
      <c r="L38" s="57"/>
      <c r="M38" s="57"/>
      <c r="N38" s="57"/>
    </row>
    <row r="39" spans="1:14" ht="18" customHeight="1">
      <c r="A39" s="104"/>
      <c r="B39" s="104"/>
      <c r="C39" s="56" t="s">
        <v>218</v>
      </c>
      <c r="D39" s="93" t="s">
        <v>219</v>
      </c>
      <c r="E39" s="96">
        <v>0</v>
      </c>
      <c r="F39" s="96">
        <v>0</v>
      </c>
      <c r="G39" s="96">
        <v>0</v>
      </c>
      <c r="H39" s="92">
        <v>0</v>
      </c>
      <c r="I39" s="96">
        <v>0</v>
      </c>
      <c r="J39" s="96">
        <v>0</v>
      </c>
      <c r="K39" s="57"/>
      <c r="L39" s="57"/>
      <c r="M39" s="57"/>
      <c r="N39" s="57"/>
    </row>
    <row r="40" spans="1:14" ht="18" customHeight="1">
      <c r="A40" s="104"/>
      <c r="B40" s="104"/>
      <c r="C40" s="56" t="s">
        <v>220</v>
      </c>
      <c r="D40" s="93" t="s">
        <v>221</v>
      </c>
      <c r="E40" s="96">
        <v>0</v>
      </c>
      <c r="F40" s="96">
        <v>0</v>
      </c>
      <c r="G40" s="96">
        <v>0</v>
      </c>
      <c r="H40" s="92">
        <v>0</v>
      </c>
      <c r="I40" s="96">
        <v>0</v>
      </c>
      <c r="J40" s="96">
        <v>0</v>
      </c>
      <c r="K40" s="57"/>
      <c r="L40" s="57"/>
      <c r="M40" s="57"/>
      <c r="N40" s="57"/>
    </row>
    <row r="41" spans="1:14" ht="18" customHeight="1">
      <c r="A41" s="104"/>
      <c r="B41" s="104"/>
      <c r="C41" s="50" t="s">
        <v>222</v>
      </c>
      <c r="D41" s="93" t="s">
        <v>223</v>
      </c>
      <c r="E41" s="96">
        <f t="shared" ref="E41:G41" si="9">E34+E35-E36-E40</f>
        <v>-8</v>
      </c>
      <c r="F41" s="96">
        <f t="shared" si="9"/>
        <v>-14</v>
      </c>
      <c r="G41" s="96">
        <f t="shared" si="9"/>
        <v>0</v>
      </c>
      <c r="H41" s="92">
        <f>H34+H35-H36-H40</f>
        <v>0</v>
      </c>
      <c r="I41" s="96">
        <f t="shared" ref="I41:J41" si="10">I34+I35-I36-I40</f>
        <v>50</v>
      </c>
      <c r="J41" s="96">
        <f t="shared" si="10"/>
        <v>90</v>
      </c>
      <c r="K41" s="57">
        <f t="shared" ref="K41:N41" si="11">K34+K35-K36-K40</f>
        <v>0</v>
      </c>
      <c r="L41" s="57">
        <f t="shared" si="11"/>
        <v>0</v>
      </c>
      <c r="M41" s="57">
        <f t="shared" si="11"/>
        <v>0</v>
      </c>
      <c r="N41" s="57">
        <f t="shared" si="11"/>
        <v>0</v>
      </c>
    </row>
    <row r="42" spans="1:14" ht="18" customHeight="1">
      <c r="A42" s="104"/>
      <c r="B42" s="104"/>
      <c r="C42" s="129" t="s">
        <v>224</v>
      </c>
      <c r="D42" s="129"/>
      <c r="E42" s="96">
        <f t="shared" ref="E42:G42" si="12">E37+E38-E39-E40</f>
        <v>-8</v>
      </c>
      <c r="F42" s="96">
        <f t="shared" si="12"/>
        <v>-14</v>
      </c>
      <c r="G42" s="96">
        <f t="shared" si="12"/>
        <v>0</v>
      </c>
      <c r="H42" s="92">
        <f>H37+H38-H39-H40</f>
        <v>0</v>
      </c>
      <c r="I42" s="96">
        <f t="shared" ref="I42:J42" si="13">I37+I38-I39-I40</f>
        <v>50</v>
      </c>
      <c r="J42" s="96">
        <f t="shared" si="13"/>
        <v>90</v>
      </c>
      <c r="K42" s="57">
        <f t="shared" ref="K42:N42" si="14">K37+K38-K39-K40</f>
        <v>0</v>
      </c>
      <c r="L42" s="57">
        <f t="shared" si="14"/>
        <v>0</v>
      </c>
      <c r="M42" s="57">
        <f t="shared" si="14"/>
        <v>0</v>
      </c>
      <c r="N42" s="57">
        <f t="shared" si="14"/>
        <v>0</v>
      </c>
    </row>
    <row r="43" spans="1:14" ht="18" customHeight="1">
      <c r="A43" s="104"/>
      <c r="B43" s="104"/>
      <c r="C43" s="56" t="s">
        <v>225</v>
      </c>
      <c r="D43" s="93" t="s">
        <v>226</v>
      </c>
      <c r="E43" s="96">
        <v>0</v>
      </c>
      <c r="F43" s="96">
        <v>0</v>
      </c>
      <c r="G43" s="96">
        <v>0</v>
      </c>
      <c r="H43" s="92">
        <v>0</v>
      </c>
      <c r="I43" s="96">
        <v>0</v>
      </c>
      <c r="J43" s="96">
        <v>0</v>
      </c>
      <c r="K43" s="57"/>
      <c r="L43" s="57"/>
      <c r="M43" s="57"/>
      <c r="N43" s="57"/>
    </row>
    <row r="44" spans="1:14" ht="18" customHeight="1">
      <c r="A44" s="104"/>
      <c r="B44" s="104"/>
      <c r="C44" s="50" t="s">
        <v>227</v>
      </c>
      <c r="D44" s="70" t="s">
        <v>228</v>
      </c>
      <c r="E44" s="96">
        <f t="shared" ref="E44:G44" si="15">E41+E43</f>
        <v>-8</v>
      </c>
      <c r="F44" s="96">
        <f t="shared" si="15"/>
        <v>-14</v>
      </c>
      <c r="G44" s="96">
        <f t="shared" si="15"/>
        <v>0</v>
      </c>
      <c r="H44" s="92">
        <f>H41+H43</f>
        <v>0</v>
      </c>
      <c r="I44" s="96">
        <f t="shared" ref="I44:J44" si="16">I41+I43</f>
        <v>50</v>
      </c>
      <c r="J44" s="96">
        <f t="shared" si="16"/>
        <v>90</v>
      </c>
      <c r="K44" s="57">
        <f t="shared" ref="K44:N44" si="17">K41+K43</f>
        <v>0</v>
      </c>
      <c r="L44" s="57">
        <f t="shared" si="17"/>
        <v>0</v>
      </c>
      <c r="M44" s="57">
        <f t="shared" si="17"/>
        <v>0</v>
      </c>
      <c r="N44" s="57">
        <f t="shared" si="17"/>
        <v>0</v>
      </c>
    </row>
    <row r="45" spans="1:14" ht="14.1" customHeight="1">
      <c r="A45" s="9" t="s">
        <v>229</v>
      </c>
    </row>
    <row r="46" spans="1:14" ht="14.1" customHeight="1">
      <c r="A46" s="9" t="s">
        <v>230</v>
      </c>
    </row>
    <row r="47" spans="1:14">
      <c r="A47" s="49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kishimoto</cp:lastModifiedBy>
  <cp:lastPrinted>2022-08-19T09:00:15Z</cp:lastPrinted>
  <dcterms:modified xsi:type="dcterms:W3CDTF">2022-09-20T10:31:15Z</dcterms:modified>
</cp:coreProperties>
</file>