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1E77C437-33D9-443F-9B81-17CEBE46FC9D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7" l="1"/>
  <c r="L44" i="7" l="1"/>
  <c r="L39" i="7"/>
  <c r="L45" i="7" s="1"/>
  <c r="L16" i="7"/>
  <c r="L15" i="7"/>
  <c r="L14" i="7"/>
  <c r="J24" i="4" l="1"/>
  <c r="K16" i="4"/>
  <c r="J16" i="4"/>
  <c r="J14" i="4"/>
  <c r="J15" i="4"/>
  <c r="K15" i="4"/>
  <c r="K14" i="4" l="1"/>
  <c r="J24" i="7" l="1"/>
  <c r="F14" i="7"/>
  <c r="G14" i="7"/>
  <c r="F16" i="7"/>
  <c r="F27" i="5" l="1"/>
  <c r="H27" i="5"/>
  <c r="H24" i="4" l="1"/>
  <c r="I9" i="2" l="1"/>
  <c r="F45" i="2"/>
  <c r="G45" i="2" s="1"/>
  <c r="F27" i="2"/>
  <c r="G27" i="2" s="1"/>
  <c r="F24" i="6"/>
  <c r="F22" i="6" s="1"/>
  <c r="E22" i="6"/>
  <c r="E19" i="6"/>
  <c r="E21" i="6" s="1"/>
  <c r="E23" i="6"/>
  <c r="H45" i="5"/>
  <c r="F45" i="5"/>
  <c r="G41" i="5" s="1"/>
  <c r="G19" i="5"/>
  <c r="F44" i="4"/>
  <c r="F39" i="4"/>
  <c r="H27" i="2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O44" i="7"/>
  <c r="N44" i="7"/>
  <c r="M44" i="7"/>
  <c r="K44" i="7"/>
  <c r="J44" i="7"/>
  <c r="I44" i="7"/>
  <c r="G44" i="7"/>
  <c r="F44" i="7"/>
  <c r="O39" i="7"/>
  <c r="N39" i="7"/>
  <c r="M39" i="7"/>
  <c r="K39" i="7"/>
  <c r="J39" i="7"/>
  <c r="I39" i="7"/>
  <c r="I45" i="7" s="1"/>
  <c r="H39" i="7"/>
  <c r="G39" i="7"/>
  <c r="F39" i="7"/>
  <c r="O24" i="7"/>
  <c r="O27" i="7"/>
  <c r="N24" i="7"/>
  <c r="N27" i="7" s="1"/>
  <c r="M24" i="7"/>
  <c r="M27" i="7" s="1"/>
  <c r="L24" i="7"/>
  <c r="L27" i="7" s="1"/>
  <c r="K24" i="7"/>
  <c r="K27" i="7" s="1"/>
  <c r="J27" i="7"/>
  <c r="I24" i="7"/>
  <c r="I27" i="7" s="1"/>
  <c r="H24" i="7"/>
  <c r="H27" i="7" s="1"/>
  <c r="G24" i="7"/>
  <c r="G27" i="7" s="1"/>
  <c r="F24" i="7"/>
  <c r="F27" i="7" s="1"/>
  <c r="O16" i="7"/>
  <c r="N16" i="7"/>
  <c r="M16" i="7"/>
  <c r="K16" i="7"/>
  <c r="J16" i="7"/>
  <c r="I16" i="7"/>
  <c r="H16" i="7"/>
  <c r="G16" i="7"/>
  <c r="O15" i="7"/>
  <c r="N15" i="7"/>
  <c r="M15" i="7"/>
  <c r="K15" i="7"/>
  <c r="J15" i="7"/>
  <c r="I15" i="7"/>
  <c r="H15" i="7"/>
  <c r="G15" i="7"/>
  <c r="F15" i="7"/>
  <c r="O14" i="7"/>
  <c r="N14" i="7"/>
  <c r="M14" i="7"/>
  <c r="K14" i="7"/>
  <c r="J14" i="7"/>
  <c r="I14" i="7"/>
  <c r="H14" i="7"/>
  <c r="I20" i="6"/>
  <c r="H20" i="6"/>
  <c r="G20" i="6"/>
  <c r="F20" i="6"/>
  <c r="E20" i="6"/>
  <c r="I19" i="6"/>
  <c r="I21" i="6" s="1"/>
  <c r="H19" i="6"/>
  <c r="H21" i="6" s="1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O45" i="4" s="1"/>
  <c r="N39" i="4"/>
  <c r="N44" i="4"/>
  <c r="M39" i="4"/>
  <c r="M44" i="4"/>
  <c r="L39" i="4"/>
  <c r="L44" i="4"/>
  <c r="K39" i="4"/>
  <c r="K44" i="4"/>
  <c r="J39" i="4"/>
  <c r="J44" i="4"/>
  <c r="I39" i="4"/>
  <c r="I44" i="4"/>
  <c r="H39" i="4"/>
  <c r="H44" i="4"/>
  <c r="G39" i="4"/>
  <c r="G44" i="4"/>
  <c r="O24" i="4"/>
  <c r="O27" i="4"/>
  <c r="N24" i="4"/>
  <c r="N27" i="4" s="1"/>
  <c r="M24" i="4"/>
  <c r="M27" i="4" s="1"/>
  <c r="L24" i="4"/>
  <c r="L27" i="4" s="1"/>
  <c r="K27" i="4"/>
  <c r="J27" i="4"/>
  <c r="I24" i="4"/>
  <c r="I27" i="4" s="1"/>
  <c r="H27" i="4"/>
  <c r="M16" i="4"/>
  <c r="L16" i="4"/>
  <c r="M15" i="4"/>
  <c r="L15" i="4"/>
  <c r="M14" i="4"/>
  <c r="L14" i="4"/>
  <c r="O16" i="4"/>
  <c r="N16" i="4"/>
  <c r="O15" i="4"/>
  <c r="N15" i="4"/>
  <c r="O14" i="4"/>
  <c r="N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29" i="5"/>
  <c r="G35" i="5"/>
  <c r="G41" i="2"/>
  <c r="G31" i="5"/>
  <c r="G33" i="5"/>
  <c r="G37" i="5"/>
  <c r="G39" i="5"/>
  <c r="G29" i="2"/>
  <c r="G45" i="5"/>
  <c r="G28" i="5"/>
  <c r="G30" i="5"/>
  <c r="G32" i="5"/>
  <c r="G34" i="5"/>
  <c r="G38" i="5"/>
  <c r="G40" i="5"/>
  <c r="G42" i="5"/>
  <c r="N45" i="4" l="1"/>
  <c r="J37" i="8"/>
  <c r="J42" i="8" s="1"/>
  <c r="G45" i="4"/>
  <c r="O45" i="7"/>
  <c r="J45" i="7"/>
  <c r="M45" i="7"/>
  <c r="K45" i="7"/>
  <c r="G45" i="7"/>
  <c r="G44" i="5"/>
  <c r="G36" i="5"/>
  <c r="I45" i="5"/>
  <c r="G43" i="5"/>
  <c r="L45" i="4"/>
  <c r="F45" i="4"/>
  <c r="J45" i="4"/>
  <c r="G24" i="6"/>
  <c r="H24" i="6" s="1"/>
  <c r="H22" i="6" s="1"/>
  <c r="G28" i="2"/>
  <c r="G21" i="2"/>
  <c r="G9" i="2"/>
  <c r="G16" i="2"/>
  <c r="G14" i="2"/>
  <c r="G18" i="2"/>
  <c r="H45" i="4"/>
  <c r="M45" i="4"/>
  <c r="K45" i="4"/>
  <c r="I45" i="4"/>
  <c r="G37" i="8"/>
  <c r="G42" i="8" s="1"/>
  <c r="G19" i="2"/>
  <c r="G25" i="2"/>
  <c r="G24" i="2"/>
  <c r="G36" i="2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G20" i="2"/>
  <c r="G17" i="2"/>
  <c r="G10" i="2"/>
  <c r="G31" i="2"/>
  <c r="N45" i="7"/>
  <c r="I23" i="6"/>
  <c r="H23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G22" i="6" l="1"/>
  <c r="G23" i="6"/>
  <c r="I22" i="6"/>
</calcChain>
</file>

<file path=xl/sharedStrings.xml><?xml version="1.0" encoding="utf-8"?>
<sst xmlns="http://schemas.openxmlformats.org/spreadsheetml/2006/main" count="443" uniqueCount="273">
  <si>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</si>
  <si>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</si>
  <si>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</si>
  <si>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</si>
  <si>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</si>
  <si>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</si>
  <si>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</si>
  <si>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</si>
  <si>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</si>
  <si>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</si>
  <si>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</si>
  <si>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</si>
  <si>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</si>
  <si>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</si>
  <si>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</si>
  <si>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</si>
  <si>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</si>
  <si>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</si>
  <si>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</si>
  <si>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</si>
  <si>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</si>
  <si>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</si>
  <si>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</si>
  <si>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</si>
  <si>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</si>
  <si>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</si>
  <si>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</si>
  <si>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</si>
  <si>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</si>
  <si>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</si>
  <si>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</si>
  <si>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</si>
  <si>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</si>
  <si>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</si>
  <si>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</si>
  <si>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</si>
  <si>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</si>
  <si>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</si>
  <si>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</si>
  <si>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</si>
  <si>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</si>
  <si>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</si>
  <si>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</si>
  <si>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</si>
  <si>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</si>
  <si>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</si>
  <si>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</si>
  <si>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</si>
  <si>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</si>
  <si>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</si>
  <si>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</si>
  <si>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</si>
  <si>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</si>
  <si>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</si>
  <si>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</si>
  <si>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</si>
  <si>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</si>
  <si>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</si>
  <si>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</si>
  <si>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</si>
  <si>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</si>
  <si>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</si>
  <si>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</si>
  <si>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</si>
  <si>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</si>
  <si>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</si>
  <si>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</si>
  <si>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</si>
  <si>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</si>
  <si>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</si>
  <si>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</si>
  <si>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</si>
  <si>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</si>
  <si>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</si>
  <si>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</si>
  <si>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</si>
  <si>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</si>
  <si>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</si>
  <si>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</si>
  <si>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</si>
  <si>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</si>
  <si>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</si>
  <si>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</si>
  <si>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</si>
  <si>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</si>
  <si>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</si>
  <si>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</si>
  <si>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</si>
  <si>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</si>
  <si>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</si>
  <si>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</si>
  <si>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</si>
  <si>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</si>
  <si>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</si>
  <si>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</si>
  <si>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</si>
  <si>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</si>
  <si>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</si>
  <si>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</si>
  <si>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</si>
  <si>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</si>
  <si>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</si>
  <si>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</si>
  <si>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</si>
  <si>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</si>
  <si>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</si>
  <si>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</si>
  <si>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</si>
  <si>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</si>
  <si>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</si>
  <si>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</si>
  <si>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</si>
  <si>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</si>
  <si>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</si>
  <si>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</si>
  <si>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</si>
  <si>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</si>
  <si>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</si>
  <si>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</si>
  <si>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</si>
  <si>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</si>
  <si>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</si>
  <si>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</si>
  <si>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</si>
  <si>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</si>
  <si>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</si>
  <si>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</si>
  <si>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</si>
  <si>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</si>
  <si>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</si>
  <si>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</si>
  <si>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</si>
  <si>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</si>
  <si>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</si>
  <si>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</si>
  <si>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</si>
  <si>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</si>
  <si>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</si>
  <si>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</si>
  <si>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</si>
  <si>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</si>
  <si>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</si>
  <si>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</si>
  <si>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</si>
  <si>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</si>
  <si>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</si>
  <si>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</si>
  <si>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</si>
  <si>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</si>
  <si>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</si>
  <si>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</si>
  <si>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</si>
  <si>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</si>
  <si>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</si>
  <si>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</si>
  <si>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</si>
  <si>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</si>
  <si>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</si>
  <si>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</si>
  <si>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</si>
  <si>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</si>
  <si>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</si>
  <si>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</si>
  <si>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</si>
  <si>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</si>
  <si>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</si>
  <si>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</si>
  <si>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</si>
  <si>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</si>
  <si>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</si>
  <si>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</si>
  <si>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</si>
  <si>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</si>
  <si>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</si>
  <si>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</si>
  <si>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</si>
  <si>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</si>
  <si>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</si>
  <si>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</si>
  <si>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</si>
  <si>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</si>
  <si>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</si>
  <si>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</si>
  <si>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</si>
  <si>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</si>
  <si>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</si>
  <si>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</si>
  <si>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</si>
  <si>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</si>
  <si>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</si>
  <si>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</si>
  <si>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</si>
  <si>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</si>
  <si>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</si>
  <si>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</si>
  <si>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</si>
  <si>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</si>
  <si>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</si>
  <si>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</si>
  <si>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</si>
  <si>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</si>
  <si>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</si>
  <si>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</si>
  <si>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</si>
  <si>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</si>
  <si>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</si>
  <si>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</si>
  <si>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</si>
  <si>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</si>
  <si>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</si>
  <si>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</si>
  <si>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</si>
  <si>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</si>
  <si>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</si>
  <si>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</si>
  <si>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</si>
  <si>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</si>
  <si>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</si>
  <si>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</si>
  <si>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</si>
  <si>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</si>
  <si>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</si>
  <si>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</si>
  <si>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</si>
  <si>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</si>
  <si>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</si>
  <si>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</si>
  <si>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</si>
  <si>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</si>
  <si>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</si>
  <si>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</si>
  <si>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</si>
  <si>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</si>
  <si>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</si>
  <si>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</si>
  <si>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</si>
  <si>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</si>
  <si>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</si>
  <si>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</si>
  <si>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</si>
  <si>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</si>
  <si>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</si>
  <si>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</si>
  <si>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</si>
  <si>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</si>
  <si>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</si>
  <si>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</si>
  <si>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</si>
  <si>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</si>
  <si>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</si>
  <si>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</si>
  <si>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岩手県</t>
    <rPh sb="0" eb="3">
      <t>イワテケン</t>
    </rPh>
    <phoneticPr fontId="9"/>
  </si>
  <si>
    <t>電気事業</t>
    <rPh sb="0" eb="4">
      <t>デンキジギョウ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</si>
  <si>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</si>
  <si>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病院事業</t>
    <rPh sb="0" eb="2">
      <t>ビョウイン</t>
    </rPh>
    <rPh sb="2" eb="4">
      <t>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</si>
  <si>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</si>
  <si>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下水道事業（特定環境保全）</t>
    <rPh sb="0" eb="5">
      <t>ゲスイドウジギョウ</t>
    </rPh>
    <rPh sb="6" eb="8">
      <t>トクテイ</t>
    </rPh>
    <rPh sb="8" eb="10">
      <t>カンキョウ</t>
    </rPh>
    <rPh sb="10" eb="12">
      <t>ホゼン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</si>
  <si>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</si>
  <si>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9"/>
  </si>
  <si>
    <t>下水道事業（漁業集落排水）</t>
    <rPh sb="0" eb="5">
      <t>ゲスイドウジギョウ</t>
    </rPh>
    <rPh sb="6" eb="10">
      <t>ギョギョウシュウラク</t>
    </rPh>
    <rPh sb="10" eb="12">
      <t>ハイスイ</t>
    </rPh>
    <phoneticPr fontId="9"/>
  </si>
  <si>
    <t>岩手県</t>
    <rPh sb="0" eb="3">
      <t>イワテケン</t>
    </rPh>
    <phoneticPr fontId="9"/>
  </si>
  <si>
    <t>岩手県</t>
    <rPh sb="0" eb="3">
      <t>イワテケン</t>
    </rPh>
    <phoneticPr fontId="16"/>
  </si>
  <si>
    <t>電気事業</t>
    <rPh sb="0" eb="2">
      <t>デンキ</t>
    </rPh>
    <rPh sb="2" eb="4">
      <t>ジギョウ</t>
    </rPh>
    <phoneticPr fontId="16"/>
  </si>
  <si>
    <t>工業用水道事業</t>
    <rPh sb="0" eb="3">
      <t>コウギョウヨウ</t>
    </rPh>
    <rPh sb="3" eb="7">
      <t>スイドウジギョウ</t>
    </rPh>
    <phoneticPr fontId="16"/>
  </si>
  <si>
    <t>病院事業</t>
    <rPh sb="0" eb="2">
      <t>ビョウイン</t>
    </rPh>
    <rPh sb="2" eb="4">
      <t>ジギョウ</t>
    </rPh>
    <phoneticPr fontId="16"/>
  </si>
  <si>
    <t>流域下水道事業</t>
    <rPh sb="0" eb="2">
      <t>リュウイキ</t>
    </rPh>
    <rPh sb="2" eb="5">
      <t>ゲスイドウ</t>
    </rPh>
    <rPh sb="5" eb="7">
      <t>ジギョウ</t>
    </rPh>
    <phoneticPr fontId="16"/>
  </si>
  <si>
    <t>下水道事業（特定環境保全）</t>
    <rPh sb="0" eb="5">
      <t>ゲスイドウジギョウ</t>
    </rPh>
    <rPh sb="6" eb="8">
      <t>トクテイ</t>
    </rPh>
    <rPh sb="8" eb="10">
      <t>カンキョウ</t>
    </rPh>
    <rPh sb="10" eb="12">
      <t>ホゼン</t>
    </rPh>
    <phoneticPr fontId="16"/>
  </si>
  <si>
    <t>港湾整備事業</t>
    <rPh sb="0" eb="2">
      <t>コウワン</t>
    </rPh>
    <rPh sb="2" eb="4">
      <t>セイビ</t>
    </rPh>
    <rPh sb="4" eb="6">
      <t>ジギョウ</t>
    </rPh>
    <phoneticPr fontId="16"/>
  </si>
  <si>
    <t>宅地造成事業（臨海土地造成）</t>
    <rPh sb="0" eb="4">
      <t>タクチゾウセイ</t>
    </rPh>
    <rPh sb="4" eb="6">
      <t>ジギョウ</t>
    </rPh>
    <rPh sb="7" eb="13">
      <t>リンカイトチゾウセイ</t>
    </rPh>
    <phoneticPr fontId="16"/>
  </si>
  <si>
    <t>下水道事業（漁業集落排水）</t>
    <rPh sb="0" eb="5">
      <t>ゲスイドウジギョウ</t>
    </rPh>
    <rPh sb="6" eb="10">
      <t>ギョギョウシュウラク</t>
    </rPh>
    <rPh sb="10" eb="12">
      <t>ハイスイ</t>
    </rPh>
    <phoneticPr fontId="16"/>
  </si>
  <si>
    <t>下水道事業（流域）</t>
    <rPh sb="0" eb="5">
      <t>ゲスイドウジギョウ</t>
    </rPh>
    <rPh sb="6" eb="8">
      <t>リュウイキ</t>
    </rPh>
    <phoneticPr fontId="16"/>
  </si>
  <si>
    <t>土地開発公社</t>
    <rPh sb="0" eb="2">
      <t>トチ</t>
    </rPh>
    <rPh sb="2" eb="4">
      <t>カイハツ</t>
    </rPh>
    <rPh sb="4" eb="6">
      <t>コウシャ</t>
    </rPh>
    <phoneticPr fontId="16"/>
  </si>
  <si>
    <t>IGRいわて銀河鉄道</t>
    <rPh sb="6" eb="8">
      <t>ギンガ</t>
    </rPh>
    <rPh sb="8" eb="10">
      <t>テツドウ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</si>
</sst>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" fillId="0" borderId="14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Border="1" applyAlignment="1">
      <alignment horizontal="center" vertical="center" textRotation="255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" sqref="F4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100" t="s">
        <v>87</v>
      </c>
      <c r="B9" s="100" t="s">
        <v>89</v>
      </c>
      <c r="C9" s="64" t="s">
        <v>3</v>
      </c>
      <c r="D9" s="56"/>
      <c r="E9" s="56"/>
      <c r="F9" s="57">
        <v>165548</v>
      </c>
      <c r="G9" s="58">
        <f>F9/$F$27*100</f>
        <v>21.397532306721917</v>
      </c>
      <c r="H9" s="57">
        <v>156235</v>
      </c>
      <c r="I9" s="58">
        <f>(F9/H9-1)*100</f>
        <v>5.9608922456555913</v>
      </c>
      <c r="K9" s="26"/>
    </row>
    <row r="10" spans="1:11" ht="18" customHeight="1">
      <c r="A10" s="100"/>
      <c r="B10" s="100"/>
      <c r="C10" s="66"/>
      <c r="D10" s="68" t="s">
        <v>22</v>
      </c>
      <c r="E10" s="56"/>
      <c r="F10" s="57">
        <v>40371</v>
      </c>
      <c r="G10" s="58">
        <f t="shared" ref="G10:G26" si="0">F10/$F$27*100</f>
        <v>5.2180622946497124</v>
      </c>
      <c r="H10" s="57">
        <v>39055</v>
      </c>
      <c r="I10" s="58">
        <f t="shared" ref="I10:I27" si="1">(F10/H10-1)*100</f>
        <v>3.3696069645371862</v>
      </c>
    </row>
    <row r="11" spans="1:11" ht="18" customHeight="1">
      <c r="A11" s="100"/>
      <c r="B11" s="100"/>
      <c r="C11" s="66"/>
      <c r="D11" s="66"/>
      <c r="E11" s="50" t="s">
        <v>23</v>
      </c>
      <c r="F11" s="57">
        <v>34656</v>
      </c>
      <c r="G11" s="58">
        <f t="shared" si="0"/>
        <v>4.4793828957266459</v>
      </c>
      <c r="H11" s="57">
        <v>33870</v>
      </c>
      <c r="I11" s="58">
        <f t="shared" si="1"/>
        <v>2.3206377325066363</v>
      </c>
    </row>
    <row r="12" spans="1:11" ht="18" customHeight="1">
      <c r="A12" s="100"/>
      <c r="B12" s="100"/>
      <c r="C12" s="66"/>
      <c r="D12" s="66"/>
      <c r="E12" s="50" t="s">
        <v>24</v>
      </c>
      <c r="F12" s="57">
        <v>1586</v>
      </c>
      <c r="G12" s="58">
        <f t="shared" si="0"/>
        <v>0.20499484281574507</v>
      </c>
      <c r="H12" s="57">
        <v>1057</v>
      </c>
      <c r="I12" s="58">
        <f t="shared" si="1"/>
        <v>50.047303689687794</v>
      </c>
    </row>
    <row r="13" spans="1:11" ht="18" customHeight="1">
      <c r="A13" s="100"/>
      <c r="B13" s="100"/>
      <c r="C13" s="66"/>
      <c r="D13" s="67"/>
      <c r="E13" s="50" t="s">
        <v>25</v>
      </c>
      <c r="F13" s="57">
        <v>133</v>
      </c>
      <c r="G13" s="58">
        <f t="shared" si="0"/>
        <v>1.7190614183161469E-2</v>
      </c>
      <c r="H13" s="57">
        <v>159</v>
      </c>
      <c r="I13" s="58">
        <f t="shared" si="1"/>
        <v>-16.35220125786163</v>
      </c>
    </row>
    <row r="14" spans="1:11" ht="18" customHeight="1">
      <c r="A14" s="100"/>
      <c r="B14" s="100"/>
      <c r="C14" s="66"/>
      <c r="D14" s="64" t="s">
        <v>26</v>
      </c>
      <c r="E14" s="56"/>
      <c r="F14" s="57">
        <v>29611</v>
      </c>
      <c r="G14" s="58">
        <f t="shared" si="0"/>
        <v>3.8273028314104831</v>
      </c>
      <c r="H14" s="57">
        <v>20234</v>
      </c>
      <c r="I14" s="58">
        <f t="shared" si="1"/>
        <v>46.342789364436101</v>
      </c>
    </row>
    <row r="15" spans="1:11" ht="18" customHeight="1">
      <c r="A15" s="100"/>
      <c r="B15" s="100"/>
      <c r="C15" s="66"/>
      <c r="D15" s="66"/>
      <c r="E15" s="50" t="s">
        <v>27</v>
      </c>
      <c r="F15" s="57">
        <v>1126</v>
      </c>
      <c r="G15" s="58">
        <f t="shared" si="0"/>
        <v>0.14553858323488583</v>
      </c>
      <c r="H15" s="57">
        <v>929</v>
      </c>
      <c r="I15" s="58">
        <f t="shared" si="1"/>
        <v>21.205597416576971</v>
      </c>
    </row>
    <row r="16" spans="1:11" ht="18" customHeight="1">
      <c r="A16" s="100"/>
      <c r="B16" s="100"/>
      <c r="C16" s="66"/>
      <c r="D16" s="67"/>
      <c r="E16" s="50" t="s">
        <v>28</v>
      </c>
      <c r="F16" s="57">
        <v>28485</v>
      </c>
      <c r="G16" s="58">
        <f t="shared" si="0"/>
        <v>3.6817642481755972</v>
      </c>
      <c r="H16" s="57">
        <v>19305</v>
      </c>
      <c r="I16" s="58">
        <f t="shared" si="1"/>
        <v>47.55244755244756</v>
      </c>
      <c r="K16" s="27"/>
    </row>
    <row r="17" spans="1:26" ht="18" customHeight="1">
      <c r="A17" s="100"/>
      <c r="B17" s="100"/>
      <c r="C17" s="66"/>
      <c r="D17" s="101" t="s">
        <v>29</v>
      </c>
      <c r="E17" s="102"/>
      <c r="F17" s="57">
        <v>59508</v>
      </c>
      <c r="G17" s="58">
        <f t="shared" si="0"/>
        <v>7.6915719459516749</v>
      </c>
      <c r="H17" s="57">
        <v>60259</v>
      </c>
      <c r="I17" s="58">
        <f t="shared" si="1"/>
        <v>-1.246286861713608</v>
      </c>
    </row>
    <row r="18" spans="1:26" ht="18" customHeight="1">
      <c r="A18" s="100"/>
      <c r="B18" s="100"/>
      <c r="C18" s="66"/>
      <c r="D18" s="101" t="s">
        <v>93</v>
      </c>
      <c r="E18" s="103"/>
      <c r="F18" s="57">
        <v>2338</v>
      </c>
      <c r="G18" s="58">
        <f t="shared" si="0"/>
        <v>0.30219290195662796</v>
      </c>
      <c r="H18" s="57">
        <v>2246</v>
      </c>
      <c r="I18" s="58">
        <f t="shared" si="1"/>
        <v>4.0961709706144322</v>
      </c>
    </row>
    <row r="19" spans="1:26" ht="18" customHeight="1">
      <c r="A19" s="100"/>
      <c r="B19" s="100"/>
      <c r="C19" s="65"/>
      <c r="D19" s="101" t="s">
        <v>94</v>
      </c>
      <c r="E19" s="103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100"/>
      <c r="B20" s="100"/>
      <c r="C20" s="56" t="s">
        <v>4</v>
      </c>
      <c r="D20" s="56"/>
      <c r="E20" s="56"/>
      <c r="F20" s="57">
        <v>25503</v>
      </c>
      <c r="G20" s="58">
        <f t="shared" si="0"/>
        <v>3.2963325828057668</v>
      </c>
      <c r="H20" s="57">
        <v>17347</v>
      </c>
      <c r="I20" s="58">
        <f t="shared" si="1"/>
        <v>47.016775234910945</v>
      </c>
    </row>
    <row r="21" spans="1:26" ht="18" customHeight="1">
      <c r="A21" s="100"/>
      <c r="B21" s="100"/>
      <c r="C21" s="56" t="s">
        <v>5</v>
      </c>
      <c r="D21" s="56"/>
      <c r="E21" s="56"/>
      <c r="F21" s="57">
        <v>216844</v>
      </c>
      <c r="G21" s="58">
        <f t="shared" si="0"/>
        <v>28.027680766417035</v>
      </c>
      <c r="H21" s="57">
        <v>220502</v>
      </c>
      <c r="I21" s="58">
        <f t="shared" si="1"/>
        <v>-1.6589418690079905</v>
      </c>
    </row>
    <row r="22" spans="1:26" ht="18" customHeight="1">
      <c r="A22" s="100"/>
      <c r="B22" s="100"/>
      <c r="C22" s="56" t="s">
        <v>30</v>
      </c>
      <c r="D22" s="56"/>
      <c r="E22" s="56"/>
      <c r="F22" s="57">
        <v>7687</v>
      </c>
      <c r="G22" s="58">
        <f t="shared" si="0"/>
        <v>0.99356579869144535</v>
      </c>
      <c r="H22" s="57">
        <v>8060</v>
      </c>
      <c r="I22" s="58">
        <f t="shared" si="1"/>
        <v>-4.6277915632754301</v>
      </c>
    </row>
    <row r="23" spans="1:26" ht="18" customHeight="1">
      <c r="A23" s="100"/>
      <c r="B23" s="100"/>
      <c r="C23" s="56" t="s">
        <v>6</v>
      </c>
      <c r="D23" s="56"/>
      <c r="E23" s="56"/>
      <c r="F23" s="57">
        <v>127043</v>
      </c>
      <c r="G23" s="58">
        <f t="shared" si="0"/>
        <v>16.420655621589344</v>
      </c>
      <c r="H23" s="57">
        <v>113272</v>
      </c>
      <c r="I23" s="58">
        <f t="shared" si="1"/>
        <v>12.157461685147265</v>
      </c>
    </row>
    <row r="24" spans="1:26" ht="18" customHeight="1">
      <c r="A24" s="100"/>
      <c r="B24" s="100"/>
      <c r="C24" s="56" t="s">
        <v>31</v>
      </c>
      <c r="D24" s="56"/>
      <c r="E24" s="56"/>
      <c r="F24" s="57">
        <v>958</v>
      </c>
      <c r="G24" s="58">
        <f t="shared" si="0"/>
        <v>0.1238241232140503</v>
      </c>
      <c r="H24" s="57">
        <v>1004</v>
      </c>
      <c r="I24" s="58">
        <f t="shared" si="1"/>
        <v>-4.5816733067729043</v>
      </c>
    </row>
    <row r="25" spans="1:26" ht="18" customHeight="1">
      <c r="A25" s="100"/>
      <c r="B25" s="100"/>
      <c r="C25" s="56" t="s">
        <v>7</v>
      </c>
      <c r="D25" s="56"/>
      <c r="E25" s="56"/>
      <c r="F25" s="57">
        <v>54481</v>
      </c>
      <c r="G25" s="58">
        <f t="shared" si="0"/>
        <v>7.0418184309234588</v>
      </c>
      <c r="H25" s="57">
        <v>78068</v>
      </c>
      <c r="I25" s="58">
        <f t="shared" si="1"/>
        <v>-30.213403699339036</v>
      </c>
    </row>
    <row r="26" spans="1:26" ht="18" customHeight="1">
      <c r="A26" s="100"/>
      <c r="B26" s="100"/>
      <c r="C26" s="56" t="s">
        <v>8</v>
      </c>
      <c r="D26" s="56"/>
      <c r="E26" s="56"/>
      <c r="F26" s="57">
        <v>175614</v>
      </c>
      <c r="G26" s="58">
        <f t="shared" si="0"/>
        <v>22.698590369636982</v>
      </c>
      <c r="H26" s="57">
        <v>195436</v>
      </c>
      <c r="I26" s="58">
        <f t="shared" si="1"/>
        <v>-10.142450725557218</v>
      </c>
    </row>
    <row r="27" spans="1:26" ht="18" customHeight="1">
      <c r="A27" s="100"/>
      <c r="B27" s="100"/>
      <c r="C27" s="56" t="s">
        <v>9</v>
      </c>
      <c r="D27" s="56"/>
      <c r="E27" s="56"/>
      <c r="F27" s="57">
        <f>SUM(F9,F20:F26)</f>
        <v>773678</v>
      </c>
      <c r="G27" s="58">
        <f>F27/$F$27*100</f>
        <v>100</v>
      </c>
      <c r="H27" s="57">
        <f>SUM(H9,H20:H26)</f>
        <v>789924</v>
      </c>
      <c r="I27" s="58">
        <f t="shared" si="1"/>
        <v>-2.0566535514809026</v>
      </c>
    </row>
    <row r="28" spans="1:26" ht="18" customHeight="1">
      <c r="A28" s="100"/>
      <c r="B28" s="100" t="s">
        <v>88</v>
      </c>
      <c r="C28" s="64" t="s">
        <v>10</v>
      </c>
      <c r="D28" s="56"/>
      <c r="E28" s="56"/>
      <c r="F28" s="57">
        <v>286917</v>
      </c>
      <c r="G28" s="58">
        <f>F28/$F$45*100</f>
        <v>37.084807891655188</v>
      </c>
      <c r="H28" s="57">
        <v>290769</v>
      </c>
      <c r="I28" s="58">
        <f>(F28/H28-1)*100</f>
        <v>-1.3247629561610741</v>
      </c>
    </row>
    <row r="29" spans="1:26" ht="18" customHeight="1">
      <c r="A29" s="100"/>
      <c r="B29" s="100"/>
      <c r="C29" s="66"/>
      <c r="D29" s="56" t="s">
        <v>11</v>
      </c>
      <c r="E29" s="56"/>
      <c r="F29" s="57">
        <v>175493</v>
      </c>
      <c r="G29" s="58">
        <f t="shared" ref="G29:G44" si="2">F29/$F$45*100</f>
        <v>22.68295078831245</v>
      </c>
      <c r="H29" s="57">
        <v>178448</v>
      </c>
      <c r="I29" s="58">
        <f t="shared" ref="I29:I45" si="3">(F29/H29-1)*100</f>
        <v>-1.6559445888998492</v>
      </c>
    </row>
    <row r="30" spans="1:26" ht="18" customHeight="1">
      <c r="A30" s="100"/>
      <c r="B30" s="100"/>
      <c r="C30" s="66"/>
      <c r="D30" s="56" t="s">
        <v>32</v>
      </c>
      <c r="E30" s="56"/>
      <c r="F30" s="57">
        <v>13836</v>
      </c>
      <c r="G30" s="58">
        <f t="shared" si="2"/>
        <v>1.7883408860016701</v>
      </c>
      <c r="H30" s="57">
        <v>14025</v>
      </c>
      <c r="I30" s="58">
        <f t="shared" si="3"/>
        <v>-1.3475935828876962</v>
      </c>
    </row>
    <row r="31" spans="1:26" ht="18" customHeight="1">
      <c r="A31" s="100"/>
      <c r="B31" s="100"/>
      <c r="C31" s="65"/>
      <c r="D31" s="56" t="s">
        <v>12</v>
      </c>
      <c r="E31" s="56"/>
      <c r="F31" s="57">
        <v>97588</v>
      </c>
      <c r="G31" s="58">
        <f t="shared" si="2"/>
        <v>12.613516217341065</v>
      </c>
      <c r="H31" s="57">
        <v>98296</v>
      </c>
      <c r="I31" s="58">
        <f t="shared" si="3"/>
        <v>-0.72027345975421708</v>
      </c>
    </row>
    <row r="32" spans="1:26" ht="18" customHeight="1">
      <c r="A32" s="100"/>
      <c r="B32" s="100"/>
      <c r="C32" s="64" t="s">
        <v>13</v>
      </c>
      <c r="D32" s="56"/>
      <c r="E32" s="56"/>
      <c r="F32" s="57">
        <v>397348</v>
      </c>
      <c r="G32" s="58">
        <f t="shared" si="2"/>
        <v>51.358317025946199</v>
      </c>
      <c r="H32" s="57">
        <v>404160</v>
      </c>
      <c r="I32" s="58">
        <f t="shared" si="3"/>
        <v>-1.6854711005542367</v>
      </c>
    </row>
    <row r="33" spans="1:9" ht="18" customHeight="1">
      <c r="A33" s="100"/>
      <c r="B33" s="100"/>
      <c r="C33" s="66"/>
      <c r="D33" s="56" t="s">
        <v>14</v>
      </c>
      <c r="E33" s="56"/>
      <c r="F33" s="57">
        <v>33857</v>
      </c>
      <c r="G33" s="58">
        <f t="shared" si="2"/>
        <v>4.376109957889458</v>
      </c>
      <c r="H33" s="57">
        <v>29765</v>
      </c>
      <c r="I33" s="58">
        <f t="shared" si="3"/>
        <v>13.747690240215027</v>
      </c>
    </row>
    <row r="34" spans="1:9" ht="18" customHeight="1">
      <c r="A34" s="100"/>
      <c r="B34" s="100"/>
      <c r="C34" s="66"/>
      <c r="D34" s="56" t="s">
        <v>33</v>
      </c>
      <c r="E34" s="56"/>
      <c r="F34" s="57">
        <v>14389</v>
      </c>
      <c r="G34" s="58">
        <f t="shared" si="2"/>
        <v>1.8598176502369204</v>
      </c>
      <c r="H34" s="57">
        <v>13202</v>
      </c>
      <c r="I34" s="58">
        <f t="shared" si="3"/>
        <v>8.9910619603090538</v>
      </c>
    </row>
    <row r="35" spans="1:9" ht="18" customHeight="1">
      <c r="A35" s="100"/>
      <c r="B35" s="100"/>
      <c r="C35" s="66"/>
      <c r="D35" s="56" t="s">
        <v>34</v>
      </c>
      <c r="E35" s="56"/>
      <c r="F35" s="57">
        <v>197035</v>
      </c>
      <c r="G35" s="58">
        <f t="shared" si="2"/>
        <v>25.467313275031735</v>
      </c>
      <c r="H35" s="57">
        <v>185564</v>
      </c>
      <c r="I35" s="58">
        <f t="shared" si="3"/>
        <v>6.1816947252699928</v>
      </c>
    </row>
    <row r="36" spans="1:9" ht="18" customHeight="1">
      <c r="A36" s="100"/>
      <c r="B36" s="100"/>
      <c r="C36" s="66"/>
      <c r="D36" s="56" t="s">
        <v>35</v>
      </c>
      <c r="E36" s="56"/>
      <c r="F36" s="57">
        <v>7101</v>
      </c>
      <c r="G36" s="58">
        <f t="shared" si="2"/>
        <v>0.91782369409495934</v>
      </c>
      <c r="H36" s="57">
        <v>7101</v>
      </c>
      <c r="I36" s="58">
        <f t="shared" si="3"/>
        <v>0</v>
      </c>
    </row>
    <row r="37" spans="1:9" ht="18" customHeight="1">
      <c r="A37" s="100"/>
      <c r="B37" s="100"/>
      <c r="C37" s="66"/>
      <c r="D37" s="56" t="s">
        <v>15</v>
      </c>
      <c r="E37" s="56"/>
      <c r="F37" s="57">
        <v>3588</v>
      </c>
      <c r="G37" s="58">
        <f t="shared" si="2"/>
        <v>0.4637588247307019</v>
      </c>
      <c r="H37" s="57">
        <v>3159</v>
      </c>
      <c r="I37" s="58">
        <f t="shared" si="3"/>
        <v>13.58024691358024</v>
      </c>
    </row>
    <row r="38" spans="1:9" ht="18" customHeight="1">
      <c r="A38" s="100"/>
      <c r="B38" s="100"/>
      <c r="C38" s="65"/>
      <c r="D38" s="56" t="s">
        <v>36</v>
      </c>
      <c r="E38" s="56"/>
      <c r="F38" s="57">
        <v>140778</v>
      </c>
      <c r="G38" s="58">
        <f t="shared" si="2"/>
        <v>18.19594198103087</v>
      </c>
      <c r="H38" s="57">
        <v>164769</v>
      </c>
      <c r="I38" s="58">
        <f t="shared" si="3"/>
        <v>-14.560384538353699</v>
      </c>
    </row>
    <row r="39" spans="1:9" ht="18" customHeight="1">
      <c r="A39" s="100"/>
      <c r="B39" s="100"/>
      <c r="C39" s="64" t="s">
        <v>16</v>
      </c>
      <c r="D39" s="56"/>
      <c r="E39" s="56"/>
      <c r="F39" s="57">
        <v>89413</v>
      </c>
      <c r="G39" s="58">
        <f t="shared" si="2"/>
        <v>11.556875082398621</v>
      </c>
      <c r="H39" s="57">
        <v>94995</v>
      </c>
      <c r="I39" s="58">
        <f t="shared" si="3"/>
        <v>-5.8760987420390602</v>
      </c>
    </row>
    <row r="40" spans="1:9" ht="18" customHeight="1">
      <c r="A40" s="100"/>
      <c r="B40" s="100"/>
      <c r="C40" s="66"/>
      <c r="D40" s="64" t="s">
        <v>17</v>
      </c>
      <c r="E40" s="56"/>
      <c r="F40" s="57">
        <v>74081</v>
      </c>
      <c r="G40" s="58">
        <f t="shared" si="2"/>
        <v>9.5751721000209393</v>
      </c>
      <c r="H40" s="57">
        <v>81921</v>
      </c>
      <c r="I40" s="58">
        <f t="shared" si="3"/>
        <v>-9.5701956763223137</v>
      </c>
    </row>
    <row r="41" spans="1:9" ht="18" customHeight="1">
      <c r="A41" s="100"/>
      <c r="B41" s="100"/>
      <c r="C41" s="66"/>
      <c r="D41" s="66"/>
      <c r="E41" s="60" t="s">
        <v>91</v>
      </c>
      <c r="F41" s="57">
        <v>49428</v>
      </c>
      <c r="G41" s="58">
        <f t="shared" si="2"/>
        <v>6.3887043447015426</v>
      </c>
      <c r="H41" s="57">
        <v>57602</v>
      </c>
      <c r="I41" s="61">
        <f t="shared" si="3"/>
        <v>-14.190479497239682</v>
      </c>
    </row>
    <row r="42" spans="1:9" ht="18" customHeight="1">
      <c r="A42" s="100"/>
      <c r="B42" s="100"/>
      <c r="C42" s="66"/>
      <c r="D42" s="65"/>
      <c r="E42" s="50" t="s">
        <v>37</v>
      </c>
      <c r="F42" s="57">
        <v>24653</v>
      </c>
      <c r="G42" s="58">
        <f t="shared" si="2"/>
        <v>3.1864677553193963</v>
      </c>
      <c r="H42" s="57">
        <v>24319</v>
      </c>
      <c r="I42" s="61">
        <f t="shared" si="3"/>
        <v>1.3734117356799302</v>
      </c>
    </row>
    <row r="43" spans="1:9" ht="18" customHeight="1">
      <c r="A43" s="100"/>
      <c r="B43" s="100"/>
      <c r="C43" s="66"/>
      <c r="D43" s="56" t="s">
        <v>38</v>
      </c>
      <c r="E43" s="56"/>
      <c r="F43" s="57">
        <v>15332</v>
      </c>
      <c r="G43" s="58">
        <f t="shared" si="2"/>
        <v>1.9817029823776817</v>
      </c>
      <c r="H43" s="57">
        <v>13074</v>
      </c>
      <c r="I43" s="61">
        <f t="shared" si="3"/>
        <v>17.27091938197951</v>
      </c>
    </row>
    <row r="44" spans="1:9" ht="18" customHeight="1">
      <c r="A44" s="100"/>
      <c r="B44" s="100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0"/>
      <c r="B45" s="100"/>
      <c r="C45" s="50" t="s">
        <v>18</v>
      </c>
      <c r="D45" s="50"/>
      <c r="E45" s="50"/>
      <c r="F45" s="57">
        <f>SUM(F28,F32,F39)</f>
        <v>773678</v>
      </c>
      <c r="G45" s="58">
        <f>F45/$F$45*100</f>
        <v>100</v>
      </c>
      <c r="H45" s="57">
        <f>SUM(H28,H32,H39)</f>
        <v>789924</v>
      </c>
      <c r="I45" s="58">
        <f t="shared" si="3"/>
        <v>-2.0566535514809026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29" activePane="bottomRight" state="frozen"/>
      <selection activeCell="F4" sqref="F4"/>
      <selection pane="topRight" activeCell="F4" sqref="F4"/>
      <selection pane="bottomLeft" activeCell="F4" sqref="F4"/>
      <selection pane="bottomRight" activeCell="L40" sqref="L40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260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12" t="s">
        <v>48</v>
      </c>
      <c r="B6" s="113"/>
      <c r="C6" s="113"/>
      <c r="D6" s="113"/>
      <c r="E6" s="113"/>
      <c r="F6" s="107" t="s">
        <v>252</v>
      </c>
      <c r="G6" s="106"/>
      <c r="H6" s="107" t="s">
        <v>253</v>
      </c>
      <c r="I6" s="106"/>
      <c r="J6" s="107" t="s">
        <v>254</v>
      </c>
      <c r="K6" s="106"/>
      <c r="L6" s="107" t="s">
        <v>255</v>
      </c>
      <c r="M6" s="106"/>
      <c r="N6" s="106"/>
      <c r="O6" s="106"/>
    </row>
    <row r="7" spans="1:25" ht="15.95" customHeight="1">
      <c r="A7" s="113"/>
      <c r="B7" s="113"/>
      <c r="C7" s="113"/>
      <c r="D7" s="113"/>
      <c r="E7" s="113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10" t="s">
        <v>82</v>
      </c>
      <c r="B8" s="64" t="s">
        <v>49</v>
      </c>
      <c r="C8" s="56"/>
      <c r="D8" s="56"/>
      <c r="E8" s="70" t="s">
        <v>40</v>
      </c>
      <c r="F8" s="57">
        <v>8124</v>
      </c>
      <c r="G8" s="57">
        <v>7720</v>
      </c>
      <c r="H8" s="57">
        <v>1495</v>
      </c>
      <c r="I8" s="57">
        <v>1596</v>
      </c>
      <c r="J8" s="57">
        <v>114073</v>
      </c>
      <c r="K8" s="57">
        <v>112833</v>
      </c>
      <c r="L8" s="57">
        <v>9376</v>
      </c>
      <c r="M8" s="57">
        <v>9747</v>
      </c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0"/>
      <c r="B9" s="66"/>
      <c r="C9" s="56" t="s">
        <v>50</v>
      </c>
      <c r="D9" s="56"/>
      <c r="E9" s="70" t="s">
        <v>41</v>
      </c>
      <c r="F9" s="57">
        <v>8124</v>
      </c>
      <c r="G9" s="57">
        <v>7720</v>
      </c>
      <c r="H9" s="57">
        <v>1495</v>
      </c>
      <c r="I9" s="57">
        <v>1596</v>
      </c>
      <c r="J9" s="57">
        <v>114073</v>
      </c>
      <c r="K9" s="57">
        <v>112833</v>
      </c>
      <c r="L9" s="57">
        <v>9376</v>
      </c>
      <c r="M9" s="57">
        <v>9747</v>
      </c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0"/>
      <c r="B10" s="65"/>
      <c r="C10" s="56" t="s">
        <v>51</v>
      </c>
      <c r="D10" s="56"/>
      <c r="E10" s="70" t="s">
        <v>42</v>
      </c>
      <c r="F10" s="57">
        <v>0</v>
      </c>
      <c r="G10" s="96">
        <v>0</v>
      </c>
      <c r="H10" s="57">
        <v>0</v>
      </c>
      <c r="I10" s="57">
        <v>0</v>
      </c>
      <c r="J10" s="71">
        <v>0</v>
      </c>
      <c r="K10" s="71">
        <v>0</v>
      </c>
      <c r="L10" s="57">
        <v>0</v>
      </c>
      <c r="M10" s="57">
        <v>0</v>
      </c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0"/>
      <c r="B11" s="64" t="s">
        <v>52</v>
      </c>
      <c r="C11" s="56"/>
      <c r="D11" s="56"/>
      <c r="E11" s="70" t="s">
        <v>43</v>
      </c>
      <c r="F11" s="57">
        <v>6670</v>
      </c>
      <c r="G11" s="57">
        <v>6344</v>
      </c>
      <c r="H11" s="57">
        <v>917</v>
      </c>
      <c r="I11" s="57">
        <v>873</v>
      </c>
      <c r="J11" s="57">
        <v>114445</v>
      </c>
      <c r="K11" s="57">
        <v>113029</v>
      </c>
      <c r="L11" s="57">
        <v>9325</v>
      </c>
      <c r="M11" s="57">
        <v>9654</v>
      </c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0"/>
      <c r="B12" s="66"/>
      <c r="C12" s="56" t="s">
        <v>53</v>
      </c>
      <c r="D12" s="56"/>
      <c r="E12" s="70" t="s">
        <v>44</v>
      </c>
      <c r="F12" s="57">
        <v>6670</v>
      </c>
      <c r="G12" s="57">
        <v>6344</v>
      </c>
      <c r="H12" s="57">
        <v>917</v>
      </c>
      <c r="I12" s="57">
        <v>873</v>
      </c>
      <c r="J12" s="57">
        <v>114002</v>
      </c>
      <c r="K12" s="57">
        <v>112796</v>
      </c>
      <c r="L12" s="57">
        <v>9325</v>
      </c>
      <c r="M12" s="57">
        <v>9654</v>
      </c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0"/>
      <c r="B13" s="65"/>
      <c r="C13" s="56" t="s">
        <v>54</v>
      </c>
      <c r="D13" s="56"/>
      <c r="E13" s="70" t="s">
        <v>45</v>
      </c>
      <c r="F13" s="57">
        <v>0</v>
      </c>
      <c r="G13" s="57">
        <v>0</v>
      </c>
      <c r="H13" s="71">
        <v>0</v>
      </c>
      <c r="I13" s="71">
        <v>0</v>
      </c>
      <c r="J13" s="71">
        <v>443</v>
      </c>
      <c r="K13" s="71">
        <v>233</v>
      </c>
      <c r="L13" s="57">
        <v>0</v>
      </c>
      <c r="M13" s="57">
        <v>0</v>
      </c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0"/>
      <c r="B14" s="56" t="s">
        <v>55</v>
      </c>
      <c r="C14" s="56"/>
      <c r="D14" s="56"/>
      <c r="E14" s="70" t="s">
        <v>96</v>
      </c>
      <c r="F14" s="57">
        <f t="shared" ref="F14:O14" si="0">F9-F12</f>
        <v>1454</v>
      </c>
      <c r="G14" s="57">
        <f t="shared" si="0"/>
        <v>1376</v>
      </c>
      <c r="H14" s="57">
        <f t="shared" si="0"/>
        <v>578</v>
      </c>
      <c r="I14" s="57">
        <f t="shared" si="0"/>
        <v>723</v>
      </c>
      <c r="J14" s="57">
        <f>J9-J12</f>
        <v>71</v>
      </c>
      <c r="K14" s="57">
        <f>K9-K12</f>
        <v>37</v>
      </c>
      <c r="L14" s="57">
        <f t="shared" si="0"/>
        <v>51</v>
      </c>
      <c r="M14" s="57">
        <f t="shared" si="0"/>
        <v>93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0"/>
      <c r="B15" s="56" t="s">
        <v>56</v>
      </c>
      <c r="C15" s="56"/>
      <c r="D15" s="56"/>
      <c r="E15" s="70" t="s">
        <v>97</v>
      </c>
      <c r="F15" s="57">
        <f t="shared" ref="F15:O15" si="1">F10-F13</f>
        <v>0</v>
      </c>
      <c r="G15" s="57">
        <f t="shared" si="1"/>
        <v>0</v>
      </c>
      <c r="H15" s="57">
        <f t="shared" si="1"/>
        <v>0</v>
      </c>
      <c r="I15" s="57">
        <f t="shared" si="1"/>
        <v>0</v>
      </c>
      <c r="J15" s="57">
        <f>J10-J13</f>
        <v>-443</v>
      </c>
      <c r="K15" s="57">
        <f>K10-K13</f>
        <v>-233</v>
      </c>
      <c r="L15" s="57">
        <f t="shared" si="1"/>
        <v>0</v>
      </c>
      <c r="M15" s="57">
        <f t="shared" si="1"/>
        <v>0</v>
      </c>
      <c r="N15" s="57">
        <f t="shared" si="1"/>
        <v>0</v>
      </c>
      <c r="O15" s="57">
        <f t="shared" si="1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0"/>
      <c r="B16" s="56" t="s">
        <v>57</v>
      </c>
      <c r="C16" s="56"/>
      <c r="D16" s="56"/>
      <c r="E16" s="70" t="s">
        <v>98</v>
      </c>
      <c r="F16" s="57">
        <f t="shared" ref="F16:O16" si="2">F8-F11</f>
        <v>1454</v>
      </c>
      <c r="G16" s="57">
        <f t="shared" si="2"/>
        <v>1376</v>
      </c>
      <c r="H16" s="57">
        <f t="shared" si="2"/>
        <v>578</v>
      </c>
      <c r="I16" s="57">
        <f t="shared" si="2"/>
        <v>723</v>
      </c>
      <c r="J16" s="57">
        <f>J8-J11</f>
        <v>-372</v>
      </c>
      <c r="K16" s="57">
        <f>K8-K11</f>
        <v>-196</v>
      </c>
      <c r="L16" s="57">
        <f t="shared" si="2"/>
        <v>51</v>
      </c>
      <c r="M16" s="57">
        <f t="shared" si="2"/>
        <v>93</v>
      </c>
      <c r="N16" s="57">
        <f t="shared" si="2"/>
        <v>0</v>
      </c>
      <c r="O16" s="57">
        <f t="shared" si="2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0"/>
      <c r="B17" s="56" t="s">
        <v>58</v>
      </c>
      <c r="C17" s="56"/>
      <c r="D17" s="56"/>
      <c r="E17" s="54"/>
      <c r="F17" s="57">
        <v>0</v>
      </c>
      <c r="G17" s="57">
        <v>0</v>
      </c>
      <c r="H17" s="71">
        <v>0</v>
      </c>
      <c r="I17" s="71">
        <v>0</v>
      </c>
      <c r="J17" s="57">
        <v>43374</v>
      </c>
      <c r="K17" s="57">
        <v>48874</v>
      </c>
      <c r="L17" s="57">
        <v>0</v>
      </c>
      <c r="M17" s="57">
        <v>0</v>
      </c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0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0" t="s">
        <v>83</v>
      </c>
      <c r="B19" s="64" t="s">
        <v>60</v>
      </c>
      <c r="C19" s="56"/>
      <c r="D19" s="56"/>
      <c r="E19" s="70"/>
      <c r="F19" s="57">
        <v>20</v>
      </c>
      <c r="G19" s="57">
        <v>15</v>
      </c>
      <c r="H19" s="57">
        <v>6453</v>
      </c>
      <c r="I19" s="57">
        <v>8007</v>
      </c>
      <c r="J19" s="57">
        <v>14895</v>
      </c>
      <c r="K19" s="57">
        <v>14640</v>
      </c>
      <c r="L19" s="57">
        <v>2098</v>
      </c>
      <c r="M19" s="57">
        <v>2139</v>
      </c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0"/>
      <c r="B20" s="65"/>
      <c r="C20" s="56" t="s">
        <v>61</v>
      </c>
      <c r="D20" s="56"/>
      <c r="E20" s="70"/>
      <c r="F20" s="57">
        <v>0</v>
      </c>
      <c r="G20" s="57">
        <v>0</v>
      </c>
      <c r="H20" s="57">
        <v>6452</v>
      </c>
      <c r="I20" s="57">
        <v>8007</v>
      </c>
      <c r="J20" s="57">
        <v>7464</v>
      </c>
      <c r="K20" s="71">
        <v>7226</v>
      </c>
      <c r="L20" s="57">
        <v>984</v>
      </c>
      <c r="M20" s="57">
        <v>572</v>
      </c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0"/>
      <c r="B21" s="56" t="s">
        <v>62</v>
      </c>
      <c r="C21" s="56"/>
      <c r="D21" s="56"/>
      <c r="E21" s="70" t="s">
        <v>99</v>
      </c>
      <c r="F21" s="57">
        <v>20</v>
      </c>
      <c r="G21" s="57">
        <v>15</v>
      </c>
      <c r="H21" s="57">
        <v>6453</v>
      </c>
      <c r="I21" s="57">
        <v>8007</v>
      </c>
      <c r="J21" s="57">
        <v>14895</v>
      </c>
      <c r="K21" s="57">
        <v>14640</v>
      </c>
      <c r="L21" s="57">
        <v>2098</v>
      </c>
      <c r="M21" s="57">
        <v>2139</v>
      </c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0"/>
      <c r="B22" s="64" t="s">
        <v>63</v>
      </c>
      <c r="C22" s="56"/>
      <c r="D22" s="56"/>
      <c r="E22" s="70" t="s">
        <v>100</v>
      </c>
      <c r="F22" s="57">
        <v>3213</v>
      </c>
      <c r="G22" s="57">
        <v>3416</v>
      </c>
      <c r="H22" s="57">
        <v>6818</v>
      </c>
      <c r="I22" s="57">
        <v>8364</v>
      </c>
      <c r="J22" s="57">
        <v>21018</v>
      </c>
      <c r="K22" s="57">
        <v>21832</v>
      </c>
      <c r="L22" s="57">
        <v>3084</v>
      </c>
      <c r="M22" s="57">
        <v>3175</v>
      </c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0"/>
      <c r="B23" s="65" t="s">
        <v>64</v>
      </c>
      <c r="C23" s="56" t="s">
        <v>65</v>
      </c>
      <c r="D23" s="56"/>
      <c r="E23" s="70"/>
      <c r="F23" s="57">
        <v>462</v>
      </c>
      <c r="G23" s="57">
        <v>470</v>
      </c>
      <c r="H23" s="57">
        <v>365</v>
      </c>
      <c r="I23" s="57">
        <v>356</v>
      </c>
      <c r="J23" s="57">
        <v>12340</v>
      </c>
      <c r="K23" s="57">
        <v>12511</v>
      </c>
      <c r="L23" s="57">
        <v>1552</v>
      </c>
      <c r="M23" s="57">
        <v>1024</v>
      </c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0"/>
      <c r="B24" s="56" t="s">
        <v>101</v>
      </c>
      <c r="C24" s="56"/>
      <c r="D24" s="56"/>
      <c r="E24" s="70" t="s">
        <v>102</v>
      </c>
      <c r="F24" s="57">
        <f t="shared" ref="F24:O24" si="3">F21-F22</f>
        <v>-3193</v>
      </c>
      <c r="G24" s="57">
        <f t="shared" si="3"/>
        <v>-3401</v>
      </c>
      <c r="H24" s="57">
        <f>H21-H22</f>
        <v>-365</v>
      </c>
      <c r="I24" s="57">
        <f t="shared" si="3"/>
        <v>-357</v>
      </c>
      <c r="J24" s="57">
        <f>J21-J22</f>
        <v>-6123</v>
      </c>
      <c r="K24" s="57">
        <v>-7192</v>
      </c>
      <c r="L24" s="57">
        <f t="shared" si="3"/>
        <v>-986</v>
      </c>
      <c r="M24" s="57">
        <f t="shared" si="3"/>
        <v>-1036</v>
      </c>
      <c r="N24" s="57">
        <f t="shared" si="3"/>
        <v>0</v>
      </c>
      <c r="O24" s="57">
        <f t="shared" si="3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0"/>
      <c r="B25" s="64" t="s">
        <v>66</v>
      </c>
      <c r="C25" s="64"/>
      <c r="D25" s="64"/>
      <c r="E25" s="115" t="s">
        <v>103</v>
      </c>
      <c r="F25" s="104">
        <v>3193</v>
      </c>
      <c r="G25" s="104">
        <v>3401</v>
      </c>
      <c r="H25" s="104">
        <v>365</v>
      </c>
      <c r="I25" s="104">
        <v>357</v>
      </c>
      <c r="J25" s="104">
        <v>6123</v>
      </c>
      <c r="K25" s="104">
        <v>7192</v>
      </c>
      <c r="L25" s="104">
        <v>986</v>
      </c>
      <c r="M25" s="104">
        <v>1036</v>
      </c>
      <c r="N25" s="104"/>
      <c r="O25" s="104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0"/>
      <c r="B26" s="85" t="s">
        <v>67</v>
      </c>
      <c r="C26" s="85"/>
      <c r="D26" s="85"/>
      <c r="E26" s="11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0"/>
      <c r="B27" s="56" t="s">
        <v>104</v>
      </c>
      <c r="C27" s="56"/>
      <c r="D27" s="56"/>
      <c r="E27" s="70" t="s">
        <v>105</v>
      </c>
      <c r="F27" s="57">
        <f>F24+F25</f>
        <v>0</v>
      </c>
      <c r="G27" s="57">
        <f t="shared" ref="G27:O27" si="4">G24+G25</f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4" t="s">
        <v>68</v>
      </c>
      <c r="B30" s="114"/>
      <c r="C30" s="114"/>
      <c r="D30" s="114"/>
      <c r="E30" s="114"/>
      <c r="F30" s="109" t="s">
        <v>256</v>
      </c>
      <c r="G30" s="108"/>
      <c r="H30" s="109" t="s">
        <v>257</v>
      </c>
      <c r="I30" s="108"/>
      <c r="J30" s="109" t="s">
        <v>258</v>
      </c>
      <c r="K30" s="108"/>
      <c r="L30" s="109" t="s">
        <v>259</v>
      </c>
      <c r="M30" s="108"/>
      <c r="N30" s="108"/>
      <c r="O30" s="108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4"/>
      <c r="B31" s="114"/>
      <c r="C31" s="114"/>
      <c r="D31" s="114"/>
      <c r="E31" s="114"/>
      <c r="F31" s="54" t="s">
        <v>234</v>
      </c>
      <c r="G31" s="69" t="s">
        <v>233</v>
      </c>
      <c r="H31" s="54" t="s">
        <v>234</v>
      </c>
      <c r="I31" s="69" t="s">
        <v>233</v>
      </c>
      <c r="J31" s="97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0" t="s">
        <v>84</v>
      </c>
      <c r="B32" s="64" t="s">
        <v>49</v>
      </c>
      <c r="C32" s="56"/>
      <c r="D32" s="56"/>
      <c r="E32" s="70" t="s">
        <v>40</v>
      </c>
      <c r="F32" s="57">
        <v>0</v>
      </c>
      <c r="G32" s="57">
        <v>0</v>
      </c>
      <c r="H32" s="57">
        <v>297</v>
      </c>
      <c r="I32" s="57">
        <v>286</v>
      </c>
      <c r="J32" s="92">
        <v>7</v>
      </c>
      <c r="K32" s="57">
        <v>7</v>
      </c>
      <c r="L32" s="57">
        <v>0</v>
      </c>
      <c r="M32" s="57">
        <v>0</v>
      </c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7"/>
      <c r="B33" s="66"/>
      <c r="C33" s="64" t="s">
        <v>69</v>
      </c>
      <c r="D33" s="56"/>
      <c r="E33" s="70"/>
      <c r="F33" s="57">
        <v>0</v>
      </c>
      <c r="G33" s="57">
        <v>0</v>
      </c>
      <c r="H33" s="57">
        <v>297</v>
      </c>
      <c r="I33" s="57">
        <v>286</v>
      </c>
      <c r="J33" s="92">
        <v>0</v>
      </c>
      <c r="K33" s="57">
        <v>0</v>
      </c>
      <c r="L33" s="57">
        <v>0</v>
      </c>
      <c r="M33" s="57">
        <v>0</v>
      </c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7"/>
      <c r="B34" s="66"/>
      <c r="C34" s="65"/>
      <c r="D34" s="56" t="s">
        <v>70</v>
      </c>
      <c r="E34" s="70"/>
      <c r="F34" s="57">
        <v>0</v>
      </c>
      <c r="G34" s="57">
        <v>0</v>
      </c>
      <c r="H34" s="57">
        <v>297</v>
      </c>
      <c r="I34" s="57">
        <v>286</v>
      </c>
      <c r="J34" s="92">
        <v>0</v>
      </c>
      <c r="K34" s="57">
        <v>0</v>
      </c>
      <c r="L34" s="57">
        <v>0</v>
      </c>
      <c r="M34" s="57">
        <v>0</v>
      </c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7"/>
      <c r="B35" s="65"/>
      <c r="C35" s="56" t="s">
        <v>71</v>
      </c>
      <c r="D35" s="56"/>
      <c r="E35" s="70"/>
      <c r="F35" s="57">
        <v>0</v>
      </c>
      <c r="G35" s="57">
        <v>0</v>
      </c>
      <c r="H35" s="57">
        <v>0</v>
      </c>
      <c r="I35" s="57">
        <v>0</v>
      </c>
      <c r="J35" s="98">
        <v>7</v>
      </c>
      <c r="K35" s="72">
        <v>7</v>
      </c>
      <c r="L35" s="57">
        <v>0</v>
      </c>
      <c r="M35" s="57">
        <v>0</v>
      </c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7"/>
      <c r="B36" s="64" t="s">
        <v>52</v>
      </c>
      <c r="C36" s="56"/>
      <c r="D36" s="56"/>
      <c r="E36" s="70" t="s">
        <v>41</v>
      </c>
      <c r="F36" s="57">
        <v>0</v>
      </c>
      <c r="G36" s="57">
        <v>0</v>
      </c>
      <c r="H36" s="57">
        <v>163</v>
      </c>
      <c r="I36" s="57">
        <v>163</v>
      </c>
      <c r="J36" s="92">
        <v>7</v>
      </c>
      <c r="K36" s="57">
        <v>7</v>
      </c>
      <c r="L36" s="57">
        <v>0</v>
      </c>
      <c r="M36" s="57">
        <v>0</v>
      </c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7"/>
      <c r="B37" s="66"/>
      <c r="C37" s="56" t="s">
        <v>72</v>
      </c>
      <c r="D37" s="56"/>
      <c r="E37" s="70"/>
      <c r="F37" s="57">
        <v>0</v>
      </c>
      <c r="G37" s="57">
        <v>0</v>
      </c>
      <c r="H37" s="57">
        <v>107</v>
      </c>
      <c r="I37" s="57">
        <v>101</v>
      </c>
      <c r="J37" s="92">
        <v>7</v>
      </c>
      <c r="K37" s="57">
        <v>7</v>
      </c>
      <c r="L37" s="57">
        <v>0</v>
      </c>
      <c r="M37" s="57">
        <v>0</v>
      </c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7"/>
      <c r="B38" s="65"/>
      <c r="C38" s="56" t="s">
        <v>73</v>
      </c>
      <c r="D38" s="56"/>
      <c r="E38" s="70"/>
      <c r="F38" s="57">
        <v>0</v>
      </c>
      <c r="G38" s="57">
        <v>0</v>
      </c>
      <c r="H38" s="57">
        <v>56</v>
      </c>
      <c r="I38" s="57">
        <v>62</v>
      </c>
      <c r="J38" s="92">
        <v>0</v>
      </c>
      <c r="K38" s="72">
        <v>0</v>
      </c>
      <c r="L38" s="57">
        <v>0</v>
      </c>
      <c r="M38" s="57">
        <v>0</v>
      </c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7"/>
      <c r="B39" s="50" t="s">
        <v>74</v>
      </c>
      <c r="C39" s="50"/>
      <c r="D39" s="50"/>
      <c r="E39" s="70" t="s">
        <v>107</v>
      </c>
      <c r="F39" s="57">
        <f>F32-F36</f>
        <v>0</v>
      </c>
      <c r="G39" s="57">
        <f t="shared" ref="G39:O39" si="5">G32-G36</f>
        <v>0</v>
      </c>
      <c r="H39" s="57">
        <f t="shared" si="5"/>
        <v>134</v>
      </c>
      <c r="I39" s="57">
        <f t="shared" si="5"/>
        <v>123</v>
      </c>
      <c r="J39" s="92">
        <f t="shared" si="5"/>
        <v>0</v>
      </c>
      <c r="K39" s="57">
        <f t="shared" si="5"/>
        <v>0</v>
      </c>
      <c r="L39" s="57">
        <f t="shared" si="5"/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0" t="s">
        <v>85</v>
      </c>
      <c r="B40" s="64" t="s">
        <v>75</v>
      </c>
      <c r="C40" s="56"/>
      <c r="D40" s="56"/>
      <c r="E40" s="70" t="s">
        <v>43</v>
      </c>
      <c r="F40" s="57">
        <v>149</v>
      </c>
      <c r="G40" s="57">
        <v>146</v>
      </c>
      <c r="H40" s="57">
        <v>524</v>
      </c>
      <c r="I40" s="57">
        <v>702</v>
      </c>
      <c r="J40" s="92">
        <v>7</v>
      </c>
      <c r="K40" s="57">
        <v>7</v>
      </c>
      <c r="L40" s="57">
        <v>3</v>
      </c>
      <c r="M40" s="57">
        <v>3</v>
      </c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1"/>
      <c r="B41" s="65"/>
      <c r="C41" s="56" t="s">
        <v>76</v>
      </c>
      <c r="D41" s="56"/>
      <c r="E41" s="70"/>
      <c r="F41" s="72">
        <v>0</v>
      </c>
      <c r="G41" s="72">
        <v>0</v>
      </c>
      <c r="H41" s="72">
        <v>158</v>
      </c>
      <c r="I41" s="72">
        <v>302</v>
      </c>
      <c r="J41" s="92">
        <v>0</v>
      </c>
      <c r="K41" s="57">
        <v>0</v>
      </c>
      <c r="L41" s="57">
        <v>0</v>
      </c>
      <c r="M41" s="57">
        <v>0</v>
      </c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1"/>
      <c r="B42" s="64" t="s">
        <v>63</v>
      </c>
      <c r="C42" s="56"/>
      <c r="D42" s="56"/>
      <c r="E42" s="70" t="s">
        <v>44</v>
      </c>
      <c r="F42" s="57">
        <v>149</v>
      </c>
      <c r="G42" s="57">
        <v>146</v>
      </c>
      <c r="H42" s="57">
        <v>658</v>
      </c>
      <c r="I42" s="57">
        <v>825</v>
      </c>
      <c r="J42" s="92">
        <v>7</v>
      </c>
      <c r="K42" s="57">
        <v>7</v>
      </c>
      <c r="L42" s="57">
        <v>3</v>
      </c>
      <c r="M42" s="57">
        <v>3</v>
      </c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1"/>
      <c r="B43" s="65"/>
      <c r="C43" s="56" t="s">
        <v>77</v>
      </c>
      <c r="D43" s="56"/>
      <c r="E43" s="70"/>
      <c r="F43" s="57">
        <v>149</v>
      </c>
      <c r="G43" s="57">
        <v>146</v>
      </c>
      <c r="H43" s="57">
        <v>590</v>
      </c>
      <c r="I43" s="57">
        <v>637</v>
      </c>
      <c r="J43" s="98">
        <v>7</v>
      </c>
      <c r="K43" s="72">
        <v>7</v>
      </c>
      <c r="L43" s="57">
        <v>3</v>
      </c>
      <c r="M43" s="57">
        <v>3</v>
      </c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1"/>
      <c r="B44" s="56" t="s">
        <v>74</v>
      </c>
      <c r="C44" s="56"/>
      <c r="D44" s="56"/>
      <c r="E44" s="70" t="s">
        <v>108</v>
      </c>
      <c r="F44" s="72">
        <f>F40-F42</f>
        <v>0</v>
      </c>
      <c r="G44" s="72">
        <f t="shared" ref="G44:O44" si="6">G40-G42</f>
        <v>0</v>
      </c>
      <c r="H44" s="72">
        <f t="shared" si="6"/>
        <v>-134</v>
      </c>
      <c r="I44" s="72">
        <f t="shared" si="6"/>
        <v>-123</v>
      </c>
      <c r="J44" s="98">
        <f t="shared" si="6"/>
        <v>0</v>
      </c>
      <c r="K44" s="72">
        <f t="shared" si="6"/>
        <v>0</v>
      </c>
      <c r="L44" s="72">
        <f t="shared" si="6"/>
        <v>0</v>
      </c>
      <c r="M44" s="72">
        <f t="shared" si="6"/>
        <v>0</v>
      </c>
      <c r="N44" s="72">
        <f t="shared" si="6"/>
        <v>0</v>
      </c>
      <c r="O44" s="72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0" t="s">
        <v>86</v>
      </c>
      <c r="B45" s="50" t="s">
        <v>78</v>
      </c>
      <c r="C45" s="50"/>
      <c r="D45" s="50"/>
      <c r="E45" s="70" t="s">
        <v>109</v>
      </c>
      <c r="F45" s="57">
        <f>F39+F44</f>
        <v>0</v>
      </c>
      <c r="G45" s="57">
        <f t="shared" ref="G45:O45" si="7">G39+G44</f>
        <v>0</v>
      </c>
      <c r="H45" s="57">
        <f t="shared" si="7"/>
        <v>0</v>
      </c>
      <c r="I45" s="57">
        <f t="shared" si="7"/>
        <v>0</v>
      </c>
      <c r="J45" s="92">
        <f t="shared" si="7"/>
        <v>0</v>
      </c>
      <c r="K45" s="57">
        <f t="shared" si="7"/>
        <v>0</v>
      </c>
      <c r="L45" s="57">
        <f t="shared" si="7"/>
        <v>0</v>
      </c>
      <c r="M45" s="57">
        <f t="shared" si="7"/>
        <v>0</v>
      </c>
      <c r="N45" s="57">
        <f t="shared" si="7"/>
        <v>0</v>
      </c>
      <c r="O45" s="57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1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98">
        <v>0</v>
      </c>
      <c r="K46" s="72">
        <v>0</v>
      </c>
      <c r="L46" s="57">
        <v>0</v>
      </c>
      <c r="M46" s="57">
        <v>0</v>
      </c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1"/>
      <c r="B47" s="56" t="s">
        <v>80</v>
      </c>
      <c r="C47" s="56"/>
      <c r="D47" s="56"/>
      <c r="E47" s="56"/>
      <c r="F47" s="57">
        <v>0</v>
      </c>
      <c r="G47" s="57">
        <v>0</v>
      </c>
      <c r="H47" s="57">
        <v>0</v>
      </c>
      <c r="I47" s="57">
        <v>0</v>
      </c>
      <c r="J47" s="92">
        <v>0</v>
      </c>
      <c r="K47" s="57">
        <v>0</v>
      </c>
      <c r="L47" s="57">
        <v>0</v>
      </c>
      <c r="M47" s="57">
        <v>0</v>
      </c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1"/>
      <c r="B48" s="56" t="s">
        <v>81</v>
      </c>
      <c r="C48" s="56"/>
      <c r="D48" s="56"/>
      <c r="E48" s="56"/>
      <c r="F48" s="57">
        <v>0</v>
      </c>
      <c r="G48" s="57">
        <v>0</v>
      </c>
      <c r="H48" s="57">
        <v>0</v>
      </c>
      <c r="I48" s="57">
        <v>0</v>
      </c>
      <c r="J48" s="92">
        <v>0</v>
      </c>
      <c r="K48" s="57">
        <v>0</v>
      </c>
      <c r="L48" s="57">
        <v>0</v>
      </c>
      <c r="M48" s="57">
        <v>0</v>
      </c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36" activePane="bottomRight" state="frozen"/>
      <selection activeCell="F4" sqref="F4"/>
      <selection pane="topRight" activeCell="F4" sqref="F4"/>
      <selection pane="bottomLeft" activeCell="F4" sqref="F4"/>
      <selection pane="bottomRight" activeCell="I46" sqref="I46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261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100" t="s">
        <v>87</v>
      </c>
      <c r="B9" s="100" t="s">
        <v>89</v>
      </c>
      <c r="C9" s="64" t="s">
        <v>3</v>
      </c>
      <c r="D9" s="56"/>
      <c r="E9" s="56"/>
      <c r="F9" s="57">
        <v>160294</v>
      </c>
      <c r="G9" s="58">
        <f>F9/$F$27*100</f>
        <v>14.589277799166478</v>
      </c>
      <c r="H9" s="57">
        <v>155263</v>
      </c>
      <c r="I9" s="58">
        <f t="shared" ref="I9:I45" si="0">(F9/H9-1)*100</f>
        <v>3.2403083799746213</v>
      </c>
    </row>
    <row r="10" spans="1:9" ht="18" customHeight="1">
      <c r="A10" s="100"/>
      <c r="B10" s="100"/>
      <c r="C10" s="66"/>
      <c r="D10" s="64" t="s">
        <v>22</v>
      </c>
      <c r="E10" s="56"/>
      <c r="F10" s="57">
        <v>41293</v>
      </c>
      <c r="G10" s="58">
        <f t="shared" ref="G10:G27" si="1">F10/$F$27*100</f>
        <v>3.7583131505919209</v>
      </c>
      <c r="H10" s="57">
        <v>42262</v>
      </c>
      <c r="I10" s="58">
        <f t="shared" si="0"/>
        <v>-2.292839903459376</v>
      </c>
    </row>
    <row r="11" spans="1:9" ht="18" customHeight="1">
      <c r="A11" s="100"/>
      <c r="B11" s="100"/>
      <c r="C11" s="66"/>
      <c r="D11" s="66"/>
      <c r="E11" s="50" t="s">
        <v>23</v>
      </c>
      <c r="F11" s="57">
        <v>35048</v>
      </c>
      <c r="G11" s="58">
        <f t="shared" si="1"/>
        <v>3.1899198242303939</v>
      </c>
      <c r="H11" s="57">
        <v>34766</v>
      </c>
      <c r="I11" s="58">
        <f t="shared" si="0"/>
        <v>0.81113731806938816</v>
      </c>
    </row>
    <row r="12" spans="1:9" ht="18" customHeight="1">
      <c r="A12" s="100"/>
      <c r="B12" s="100"/>
      <c r="C12" s="66"/>
      <c r="D12" s="66"/>
      <c r="E12" s="50" t="s">
        <v>24</v>
      </c>
      <c r="F12" s="57">
        <v>1985</v>
      </c>
      <c r="G12" s="58">
        <f t="shared" si="1"/>
        <v>0.18066625345518522</v>
      </c>
      <c r="H12" s="57">
        <v>3315</v>
      </c>
      <c r="I12" s="58">
        <f t="shared" si="0"/>
        <v>-40.120663650075414</v>
      </c>
    </row>
    <row r="13" spans="1:9" ht="18" customHeight="1">
      <c r="A13" s="100"/>
      <c r="B13" s="100"/>
      <c r="C13" s="66"/>
      <c r="D13" s="65"/>
      <c r="E13" s="50" t="s">
        <v>25</v>
      </c>
      <c r="F13" s="57">
        <v>169</v>
      </c>
      <c r="G13" s="58">
        <f t="shared" si="1"/>
        <v>1.5381660873514509E-2</v>
      </c>
      <c r="H13" s="57">
        <v>143</v>
      </c>
      <c r="I13" s="58">
        <f t="shared" si="0"/>
        <v>18.181818181818187</v>
      </c>
    </row>
    <row r="14" spans="1:9" ht="18" customHeight="1">
      <c r="A14" s="100"/>
      <c r="B14" s="100"/>
      <c r="C14" s="66"/>
      <c r="D14" s="64" t="s">
        <v>26</v>
      </c>
      <c r="E14" s="56"/>
      <c r="F14" s="57">
        <v>25541</v>
      </c>
      <c r="G14" s="58">
        <f t="shared" si="1"/>
        <v>2.3246331382865923</v>
      </c>
      <c r="H14" s="57">
        <v>27040</v>
      </c>
      <c r="I14" s="58">
        <f t="shared" si="0"/>
        <v>-5.5436390532544344</v>
      </c>
    </row>
    <row r="15" spans="1:9" ht="18" customHeight="1">
      <c r="A15" s="100"/>
      <c r="B15" s="100"/>
      <c r="C15" s="66"/>
      <c r="D15" s="66"/>
      <c r="E15" s="50" t="s">
        <v>27</v>
      </c>
      <c r="F15" s="57">
        <v>1151</v>
      </c>
      <c r="G15" s="58">
        <f t="shared" si="1"/>
        <v>0.10475912228056332</v>
      </c>
      <c r="H15" s="57">
        <v>1176</v>
      </c>
      <c r="I15" s="58">
        <f t="shared" si="0"/>
        <v>-2.1258503401360596</v>
      </c>
    </row>
    <row r="16" spans="1:9" ht="18" customHeight="1">
      <c r="A16" s="100"/>
      <c r="B16" s="100"/>
      <c r="C16" s="66"/>
      <c r="D16" s="65"/>
      <c r="E16" s="50" t="s">
        <v>28</v>
      </c>
      <c r="F16" s="57">
        <v>24390</v>
      </c>
      <c r="G16" s="58">
        <f t="shared" si="1"/>
        <v>2.2198740160060288</v>
      </c>
      <c r="H16" s="57">
        <v>25864</v>
      </c>
      <c r="I16" s="58">
        <f t="shared" si="0"/>
        <v>-5.6990411382616735</v>
      </c>
    </row>
    <row r="17" spans="1:9" ht="18" customHeight="1">
      <c r="A17" s="100"/>
      <c r="B17" s="100"/>
      <c r="C17" s="66"/>
      <c r="D17" s="101" t="s">
        <v>29</v>
      </c>
      <c r="E17" s="102"/>
      <c r="F17" s="57">
        <v>55539</v>
      </c>
      <c r="G17" s="58">
        <f t="shared" si="1"/>
        <v>5.0549234512078245</v>
      </c>
      <c r="H17" s="57">
        <v>46571</v>
      </c>
      <c r="I17" s="58">
        <f t="shared" si="0"/>
        <v>19.256618925941037</v>
      </c>
    </row>
    <row r="18" spans="1:9" ht="18" customHeight="1">
      <c r="A18" s="100"/>
      <c r="B18" s="100"/>
      <c r="C18" s="66"/>
      <c r="D18" s="101" t="s">
        <v>93</v>
      </c>
      <c r="E18" s="103"/>
      <c r="F18" s="57">
        <v>2596</v>
      </c>
      <c r="G18" s="58">
        <f t="shared" si="1"/>
        <v>0.23627687353635304</v>
      </c>
      <c r="H18" s="57">
        <v>2475</v>
      </c>
      <c r="I18" s="58">
        <f t="shared" si="0"/>
        <v>4.8888888888888982</v>
      </c>
    </row>
    <row r="19" spans="1:9" ht="18" customHeight="1">
      <c r="A19" s="100"/>
      <c r="B19" s="100"/>
      <c r="C19" s="65"/>
      <c r="D19" s="101" t="s">
        <v>94</v>
      </c>
      <c r="E19" s="103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100"/>
      <c r="B20" s="100"/>
      <c r="C20" s="56" t="s">
        <v>4</v>
      </c>
      <c r="D20" s="56"/>
      <c r="E20" s="56"/>
      <c r="F20" s="57">
        <v>21727</v>
      </c>
      <c r="G20" s="58">
        <f t="shared" si="1"/>
        <v>1.9774990875671583</v>
      </c>
      <c r="H20" s="57">
        <v>23663</v>
      </c>
      <c r="I20" s="58">
        <f t="shared" si="0"/>
        <v>-8.1815492541097878</v>
      </c>
    </row>
    <row r="21" spans="1:9" ht="18" customHeight="1">
      <c r="A21" s="100"/>
      <c r="B21" s="100"/>
      <c r="C21" s="56" t="s">
        <v>5</v>
      </c>
      <c r="D21" s="56"/>
      <c r="E21" s="56"/>
      <c r="F21" s="57">
        <v>282983</v>
      </c>
      <c r="G21" s="58">
        <f t="shared" si="1"/>
        <v>25.755908514613946</v>
      </c>
      <c r="H21" s="57">
        <v>287155</v>
      </c>
      <c r="I21" s="58">
        <f t="shared" si="0"/>
        <v>-1.4528738834427402</v>
      </c>
    </row>
    <row r="22" spans="1:9" ht="18" customHeight="1">
      <c r="A22" s="100"/>
      <c r="B22" s="100"/>
      <c r="C22" s="56" t="s">
        <v>30</v>
      </c>
      <c r="D22" s="56"/>
      <c r="E22" s="56"/>
      <c r="F22" s="57">
        <v>7416</v>
      </c>
      <c r="G22" s="58">
        <f t="shared" si="1"/>
        <v>0.67497276353836444</v>
      </c>
      <c r="H22" s="57">
        <v>8101</v>
      </c>
      <c r="I22" s="58">
        <f t="shared" si="0"/>
        <v>-8.4557462041723213</v>
      </c>
    </row>
    <row r="23" spans="1:9" ht="18" customHeight="1">
      <c r="A23" s="100"/>
      <c r="B23" s="100"/>
      <c r="C23" s="56" t="s">
        <v>6</v>
      </c>
      <c r="D23" s="56"/>
      <c r="E23" s="56"/>
      <c r="F23" s="57">
        <v>217923</v>
      </c>
      <c r="G23" s="58">
        <f t="shared" si="1"/>
        <v>19.834424157034924</v>
      </c>
      <c r="H23" s="57">
        <v>189317</v>
      </c>
      <c r="I23" s="58">
        <f t="shared" si="0"/>
        <v>15.110106329595329</v>
      </c>
    </row>
    <row r="24" spans="1:9" ht="18" customHeight="1">
      <c r="A24" s="100"/>
      <c r="B24" s="100"/>
      <c r="C24" s="56" t="s">
        <v>31</v>
      </c>
      <c r="D24" s="56"/>
      <c r="E24" s="56"/>
      <c r="F24" s="57">
        <v>1520</v>
      </c>
      <c r="G24" s="58">
        <f t="shared" si="1"/>
        <v>0.13834393211681689</v>
      </c>
      <c r="H24" s="57">
        <v>1596</v>
      </c>
      <c r="I24" s="58">
        <f t="shared" si="0"/>
        <v>-4.7619047619047672</v>
      </c>
    </row>
    <row r="25" spans="1:9" ht="18" customHeight="1">
      <c r="A25" s="100"/>
      <c r="B25" s="100"/>
      <c r="C25" s="56" t="s">
        <v>7</v>
      </c>
      <c r="D25" s="56"/>
      <c r="E25" s="56"/>
      <c r="F25" s="57">
        <v>98607</v>
      </c>
      <c r="G25" s="58">
        <f t="shared" si="1"/>
        <v>8.9747895488440541</v>
      </c>
      <c r="H25" s="57">
        <v>82802</v>
      </c>
      <c r="I25" s="58">
        <f t="shared" si="0"/>
        <v>19.087703195574978</v>
      </c>
    </row>
    <row r="26" spans="1:9" ht="18" customHeight="1">
      <c r="A26" s="100"/>
      <c r="B26" s="100"/>
      <c r="C26" s="56" t="s">
        <v>8</v>
      </c>
      <c r="D26" s="56"/>
      <c r="E26" s="56"/>
      <c r="F26" s="57">
        <v>308241</v>
      </c>
      <c r="G26" s="58">
        <f t="shared" si="1"/>
        <v>28.054784197118259</v>
      </c>
      <c r="H26" s="57">
        <v>245975</v>
      </c>
      <c r="I26" s="58">
        <f t="shared" si="0"/>
        <v>25.313954670190064</v>
      </c>
    </row>
    <row r="27" spans="1:9" ht="18" customHeight="1">
      <c r="A27" s="100"/>
      <c r="B27" s="100"/>
      <c r="C27" s="56" t="s">
        <v>9</v>
      </c>
      <c r="D27" s="56"/>
      <c r="E27" s="56"/>
      <c r="F27" s="57">
        <f>SUM(F9,F20:F26)</f>
        <v>1098711</v>
      </c>
      <c r="G27" s="58">
        <f t="shared" si="1"/>
        <v>100</v>
      </c>
      <c r="H27" s="57">
        <f>SUM(H9,H20:H26)</f>
        <v>993872</v>
      </c>
      <c r="I27" s="58">
        <f t="shared" si="0"/>
        <v>10.548541462079619</v>
      </c>
    </row>
    <row r="28" spans="1:9" ht="18" customHeight="1">
      <c r="A28" s="100"/>
      <c r="B28" s="100" t="s">
        <v>88</v>
      </c>
      <c r="C28" s="64" t="s">
        <v>10</v>
      </c>
      <c r="D28" s="56"/>
      <c r="E28" s="56"/>
      <c r="F28" s="57">
        <v>286714</v>
      </c>
      <c r="G28" s="58">
        <f t="shared" ref="G28:G45" si="2">F28/$F$45*100</f>
        <v>28.578377381622815</v>
      </c>
      <c r="H28" s="57">
        <v>293381</v>
      </c>
      <c r="I28" s="58">
        <f t="shared" si="0"/>
        <v>-2.2724716324506344</v>
      </c>
    </row>
    <row r="29" spans="1:9" ht="18" customHeight="1">
      <c r="A29" s="100"/>
      <c r="B29" s="100"/>
      <c r="C29" s="66"/>
      <c r="D29" s="56" t="s">
        <v>11</v>
      </c>
      <c r="E29" s="56"/>
      <c r="F29" s="57">
        <v>173087</v>
      </c>
      <c r="G29" s="58">
        <f t="shared" si="2"/>
        <v>17.252542972624106</v>
      </c>
      <c r="H29" s="57">
        <v>175363</v>
      </c>
      <c r="I29" s="58">
        <f t="shared" si="0"/>
        <v>-1.2978792561714858</v>
      </c>
    </row>
    <row r="30" spans="1:9" ht="18" customHeight="1">
      <c r="A30" s="100"/>
      <c r="B30" s="100"/>
      <c r="C30" s="66"/>
      <c r="D30" s="56" t="s">
        <v>32</v>
      </c>
      <c r="E30" s="56"/>
      <c r="F30" s="57">
        <v>13150</v>
      </c>
      <c r="G30" s="58">
        <f t="shared" si="2"/>
        <v>1.3107335622548604</v>
      </c>
      <c r="H30" s="57">
        <v>12942</v>
      </c>
      <c r="I30" s="58">
        <f t="shared" si="0"/>
        <v>1.6071704527893749</v>
      </c>
    </row>
    <row r="31" spans="1:9" ht="18" customHeight="1">
      <c r="A31" s="100"/>
      <c r="B31" s="100"/>
      <c r="C31" s="65"/>
      <c r="D31" s="56" t="s">
        <v>12</v>
      </c>
      <c r="E31" s="56"/>
      <c r="F31" s="57">
        <v>100477</v>
      </c>
      <c r="G31" s="58">
        <f t="shared" si="2"/>
        <v>10.015100846743849</v>
      </c>
      <c r="H31" s="57">
        <v>105076</v>
      </c>
      <c r="I31" s="58">
        <f t="shared" si="0"/>
        <v>-4.3768320073089946</v>
      </c>
    </row>
    <row r="32" spans="1:9" ht="18" customHeight="1">
      <c r="A32" s="100"/>
      <c r="B32" s="100"/>
      <c r="C32" s="64" t="s">
        <v>13</v>
      </c>
      <c r="D32" s="56"/>
      <c r="E32" s="56"/>
      <c r="F32" s="57">
        <v>451880</v>
      </c>
      <c r="G32" s="58">
        <f t="shared" si="2"/>
        <v>45.041390274655996</v>
      </c>
      <c r="H32" s="57">
        <v>352823</v>
      </c>
      <c r="I32" s="58">
        <f t="shared" si="0"/>
        <v>28.075550630202684</v>
      </c>
    </row>
    <row r="33" spans="1:9" ht="18" customHeight="1">
      <c r="A33" s="100"/>
      <c r="B33" s="100"/>
      <c r="C33" s="66"/>
      <c r="D33" s="56" t="s">
        <v>14</v>
      </c>
      <c r="E33" s="56"/>
      <c r="F33" s="57">
        <v>28938</v>
      </c>
      <c r="G33" s="58">
        <f t="shared" si="2"/>
        <v>2.8844112414092131</v>
      </c>
      <c r="H33" s="57">
        <v>28035</v>
      </c>
      <c r="I33" s="58">
        <f t="shared" si="0"/>
        <v>3.2209737827715301</v>
      </c>
    </row>
    <row r="34" spans="1:9" ht="18" customHeight="1">
      <c r="A34" s="100"/>
      <c r="B34" s="100"/>
      <c r="C34" s="66"/>
      <c r="D34" s="56" t="s">
        <v>33</v>
      </c>
      <c r="E34" s="56"/>
      <c r="F34" s="57">
        <v>15240</v>
      </c>
      <c r="G34" s="58">
        <f t="shared" si="2"/>
        <v>1.5190554744307279</v>
      </c>
      <c r="H34" s="57">
        <v>13836</v>
      </c>
      <c r="I34" s="58">
        <f t="shared" si="0"/>
        <v>10.147441457068517</v>
      </c>
    </row>
    <row r="35" spans="1:9" ht="18" customHeight="1">
      <c r="A35" s="100"/>
      <c r="B35" s="100"/>
      <c r="C35" s="66"/>
      <c r="D35" s="56" t="s">
        <v>34</v>
      </c>
      <c r="E35" s="56"/>
      <c r="F35" s="57">
        <v>194525</v>
      </c>
      <c r="G35" s="58">
        <f t="shared" si="2"/>
        <v>19.389387543545759</v>
      </c>
      <c r="H35" s="57">
        <v>159626</v>
      </c>
      <c r="I35" s="58">
        <f t="shared" si="0"/>
        <v>21.86297971508402</v>
      </c>
    </row>
    <row r="36" spans="1:9" ht="18" customHeight="1">
      <c r="A36" s="100"/>
      <c r="B36" s="100"/>
      <c r="C36" s="66"/>
      <c r="D36" s="56" t="s">
        <v>35</v>
      </c>
      <c r="E36" s="56"/>
      <c r="F36" s="57">
        <v>7420</v>
      </c>
      <c r="G36" s="58">
        <f t="shared" si="2"/>
        <v>0.73959262600236231</v>
      </c>
      <c r="H36" s="57">
        <v>8401</v>
      </c>
      <c r="I36" s="58">
        <f t="shared" si="0"/>
        <v>-11.677181287941906</v>
      </c>
    </row>
    <row r="37" spans="1:9" ht="18" customHeight="1">
      <c r="A37" s="100"/>
      <c r="B37" s="100"/>
      <c r="C37" s="66"/>
      <c r="D37" s="56" t="s">
        <v>15</v>
      </c>
      <c r="E37" s="56"/>
      <c r="F37" s="57">
        <v>15110</v>
      </c>
      <c r="G37" s="58">
        <f t="shared" si="2"/>
        <v>1.5060976521422769</v>
      </c>
      <c r="H37" s="57">
        <v>26286</v>
      </c>
      <c r="I37" s="58">
        <f t="shared" si="0"/>
        <v>-42.51692916381343</v>
      </c>
    </row>
    <row r="38" spans="1:9" ht="18" customHeight="1">
      <c r="A38" s="100"/>
      <c r="B38" s="100"/>
      <c r="C38" s="65"/>
      <c r="D38" s="56" t="s">
        <v>36</v>
      </c>
      <c r="E38" s="56"/>
      <c r="F38" s="57">
        <v>190647</v>
      </c>
      <c r="G38" s="58">
        <f t="shared" si="2"/>
        <v>19.002845737125657</v>
      </c>
      <c r="H38" s="57">
        <v>116639</v>
      </c>
      <c r="I38" s="58">
        <f t="shared" si="0"/>
        <v>63.45047539845163</v>
      </c>
    </row>
    <row r="39" spans="1:9" ht="18" customHeight="1">
      <c r="A39" s="100"/>
      <c r="B39" s="100"/>
      <c r="C39" s="64" t="s">
        <v>16</v>
      </c>
      <c r="D39" s="56"/>
      <c r="E39" s="56"/>
      <c r="F39" s="57">
        <v>264661</v>
      </c>
      <c r="G39" s="58">
        <f t="shared" si="2"/>
        <v>26.38023234372119</v>
      </c>
      <c r="H39" s="57">
        <v>273125</v>
      </c>
      <c r="I39" s="58">
        <f t="shared" si="0"/>
        <v>-3.0989473684210567</v>
      </c>
    </row>
    <row r="40" spans="1:9" ht="18" customHeight="1">
      <c r="A40" s="100"/>
      <c r="B40" s="100"/>
      <c r="C40" s="66"/>
      <c r="D40" s="64" t="s">
        <v>17</v>
      </c>
      <c r="E40" s="56"/>
      <c r="F40" s="57">
        <v>202014</v>
      </c>
      <c r="G40" s="58">
        <f t="shared" si="2"/>
        <v>20.135857782916606</v>
      </c>
      <c r="H40" s="57">
        <v>203489</v>
      </c>
      <c r="I40" s="58">
        <f t="shared" si="0"/>
        <v>-0.72485490616200909</v>
      </c>
    </row>
    <row r="41" spans="1:9" ht="18" customHeight="1">
      <c r="A41" s="100"/>
      <c r="B41" s="100"/>
      <c r="C41" s="66"/>
      <c r="D41" s="66"/>
      <c r="E41" s="60" t="s">
        <v>91</v>
      </c>
      <c r="F41" s="57">
        <v>171485</v>
      </c>
      <c r="G41" s="58">
        <f t="shared" si="2"/>
        <v>17.092862731807966</v>
      </c>
      <c r="H41" s="57">
        <v>174310</v>
      </c>
      <c r="I41" s="61">
        <f t="shared" si="0"/>
        <v>-1.6206758074694516</v>
      </c>
    </row>
    <row r="42" spans="1:9" ht="18" customHeight="1">
      <c r="A42" s="100"/>
      <c r="B42" s="100"/>
      <c r="C42" s="66"/>
      <c r="D42" s="65"/>
      <c r="E42" s="50" t="s">
        <v>37</v>
      </c>
      <c r="F42" s="57">
        <v>30529</v>
      </c>
      <c r="G42" s="58">
        <f t="shared" si="2"/>
        <v>3.0429950511086412</v>
      </c>
      <c r="H42" s="57">
        <v>29179</v>
      </c>
      <c r="I42" s="61">
        <f t="shared" si="0"/>
        <v>4.6266150313581722</v>
      </c>
    </row>
    <row r="43" spans="1:9" ht="18" customHeight="1">
      <c r="A43" s="100"/>
      <c r="B43" s="100"/>
      <c r="C43" s="66"/>
      <c r="D43" s="56" t="s">
        <v>38</v>
      </c>
      <c r="E43" s="56"/>
      <c r="F43" s="57">
        <v>62647</v>
      </c>
      <c r="G43" s="58">
        <f t="shared" si="2"/>
        <v>6.2443745608045811</v>
      </c>
      <c r="H43" s="57">
        <v>69636</v>
      </c>
      <c r="I43" s="61">
        <f t="shared" si="0"/>
        <v>-10.036475386294441</v>
      </c>
    </row>
    <row r="44" spans="1:9" ht="18" customHeight="1">
      <c r="A44" s="100"/>
      <c r="B44" s="100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0"/>
      <c r="B45" s="100"/>
      <c r="C45" s="50" t="s">
        <v>18</v>
      </c>
      <c r="D45" s="50"/>
      <c r="E45" s="50"/>
      <c r="F45" s="57">
        <f>SUM(F28,F32,F39)</f>
        <v>1003255</v>
      </c>
      <c r="G45" s="58">
        <f t="shared" si="2"/>
        <v>100</v>
      </c>
      <c r="H45" s="57">
        <f>SUM(H28,H32,H39)</f>
        <v>919329</v>
      </c>
      <c r="I45" s="58">
        <f t="shared" si="0"/>
        <v>9.1290495567963212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6" activePane="bottomRight" state="frozen"/>
      <selection activeCell="F4" sqref="F4"/>
      <selection pane="topRight" activeCell="F4" sqref="F4"/>
      <selection pane="bottomLeft" activeCell="F4" sqref="F4"/>
      <selection pane="bottomRight" activeCell="I24" sqref="I24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261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18" t="s">
        <v>115</v>
      </c>
      <c r="B7" s="64" t="s">
        <v>116</v>
      </c>
      <c r="C7" s="56"/>
      <c r="D7" s="70" t="s">
        <v>117</v>
      </c>
      <c r="E7" s="75">
        <v>1129942</v>
      </c>
      <c r="F7" s="38">
        <v>1074873</v>
      </c>
      <c r="G7" s="38">
        <v>1032512</v>
      </c>
      <c r="H7" s="38">
        <v>993872</v>
      </c>
      <c r="I7" s="38">
        <v>1098711</v>
      </c>
    </row>
    <row r="8" spans="1:9" ht="27" customHeight="1">
      <c r="A8" s="100"/>
      <c r="B8" s="85"/>
      <c r="C8" s="56" t="s">
        <v>118</v>
      </c>
      <c r="D8" s="70" t="s">
        <v>41</v>
      </c>
      <c r="E8" s="76">
        <v>485629</v>
      </c>
      <c r="F8" s="76">
        <v>468035</v>
      </c>
      <c r="G8" s="76">
        <v>472086</v>
      </c>
      <c r="H8" s="76">
        <v>467457</v>
      </c>
      <c r="I8" s="77">
        <v>465737</v>
      </c>
    </row>
    <row r="9" spans="1:9" ht="27" customHeight="1">
      <c r="A9" s="100"/>
      <c r="B9" s="56" t="s">
        <v>119</v>
      </c>
      <c r="C9" s="56"/>
      <c r="D9" s="70"/>
      <c r="E9" s="76">
        <v>1011193</v>
      </c>
      <c r="F9" s="76">
        <v>986984</v>
      </c>
      <c r="G9" s="76">
        <v>957754</v>
      </c>
      <c r="H9" s="76">
        <v>919329</v>
      </c>
      <c r="I9" s="78">
        <v>1003255</v>
      </c>
    </row>
    <row r="10" spans="1:9" ht="27" customHeight="1">
      <c r="A10" s="100"/>
      <c r="B10" s="56" t="s">
        <v>120</v>
      </c>
      <c r="C10" s="56"/>
      <c r="D10" s="70"/>
      <c r="E10" s="76">
        <v>118748</v>
      </c>
      <c r="F10" s="76">
        <v>87889</v>
      </c>
      <c r="G10" s="76">
        <v>74758</v>
      </c>
      <c r="H10" s="76">
        <v>74544</v>
      </c>
      <c r="I10" s="78">
        <v>95457</v>
      </c>
    </row>
    <row r="11" spans="1:9" ht="27" customHeight="1">
      <c r="A11" s="100"/>
      <c r="B11" s="56" t="s">
        <v>121</v>
      </c>
      <c r="C11" s="56"/>
      <c r="D11" s="70"/>
      <c r="E11" s="76">
        <v>96916</v>
      </c>
      <c r="F11" s="76">
        <v>63574</v>
      </c>
      <c r="G11" s="76">
        <v>55706</v>
      </c>
      <c r="H11" s="76">
        <v>61457</v>
      </c>
      <c r="I11" s="78">
        <v>70860</v>
      </c>
    </row>
    <row r="12" spans="1:9" ht="27" customHeight="1">
      <c r="A12" s="100"/>
      <c r="B12" s="56" t="s">
        <v>122</v>
      </c>
      <c r="C12" s="56"/>
      <c r="D12" s="70"/>
      <c r="E12" s="76">
        <v>21832</v>
      </c>
      <c r="F12" s="76">
        <v>24315</v>
      </c>
      <c r="G12" s="76">
        <v>19051</v>
      </c>
      <c r="H12" s="76">
        <v>13086</v>
      </c>
      <c r="I12" s="78">
        <v>24597</v>
      </c>
    </row>
    <row r="13" spans="1:9" ht="27" customHeight="1">
      <c r="A13" s="100"/>
      <c r="B13" s="56" t="s">
        <v>123</v>
      </c>
      <c r="C13" s="56"/>
      <c r="D13" s="70"/>
      <c r="E13" s="76">
        <v>-3583</v>
      </c>
      <c r="F13" s="76">
        <v>2483</v>
      </c>
      <c r="G13" s="76">
        <v>-5264</v>
      </c>
      <c r="H13" s="76">
        <v>-5965</v>
      </c>
      <c r="I13" s="78">
        <v>11510</v>
      </c>
    </row>
    <row r="14" spans="1:9" ht="27" customHeight="1">
      <c r="A14" s="100"/>
      <c r="B14" s="56" t="s">
        <v>124</v>
      </c>
      <c r="C14" s="56"/>
      <c r="D14" s="70"/>
      <c r="E14" s="76">
        <v>0</v>
      </c>
      <c r="F14" s="76">
        <v>0</v>
      </c>
      <c r="G14" s="76">
        <v>0</v>
      </c>
      <c r="H14" s="76">
        <v>0</v>
      </c>
      <c r="I14" s="78">
        <v>67</v>
      </c>
    </row>
    <row r="15" spans="1:9" ht="27" customHeight="1">
      <c r="A15" s="100"/>
      <c r="B15" s="56" t="s">
        <v>125</v>
      </c>
      <c r="C15" s="56"/>
      <c r="D15" s="70"/>
      <c r="E15" s="76">
        <v>-9138</v>
      </c>
      <c r="F15" s="76">
        <v>509</v>
      </c>
      <c r="G15" s="76">
        <v>-3134</v>
      </c>
      <c r="H15" s="76">
        <v>-10588</v>
      </c>
      <c r="I15" s="78">
        <v>10957</v>
      </c>
    </row>
    <row r="16" spans="1:9" ht="27" customHeight="1">
      <c r="A16" s="100"/>
      <c r="B16" s="56" t="s">
        <v>126</v>
      </c>
      <c r="C16" s="56"/>
      <c r="D16" s="70" t="s">
        <v>42</v>
      </c>
      <c r="E16" s="76">
        <v>137313</v>
      </c>
      <c r="F16" s="76">
        <v>116984</v>
      </c>
      <c r="G16" s="76">
        <v>97065</v>
      </c>
      <c r="H16" s="76">
        <v>87010</v>
      </c>
      <c r="I16" s="78">
        <v>73487</v>
      </c>
    </row>
    <row r="17" spans="1:9" ht="27" customHeight="1">
      <c r="A17" s="100"/>
      <c r="B17" s="56" t="s">
        <v>127</v>
      </c>
      <c r="C17" s="56"/>
      <c r="D17" s="70" t="s">
        <v>43</v>
      </c>
      <c r="E17" s="76">
        <v>299454</v>
      </c>
      <c r="F17" s="76">
        <v>414441</v>
      </c>
      <c r="G17" s="76">
        <v>295339</v>
      </c>
      <c r="H17" s="76">
        <v>228761</v>
      </c>
      <c r="I17" s="78">
        <v>131069</v>
      </c>
    </row>
    <row r="18" spans="1:9" ht="27" customHeight="1">
      <c r="A18" s="100"/>
      <c r="B18" s="56" t="s">
        <v>128</v>
      </c>
      <c r="C18" s="56"/>
      <c r="D18" s="70" t="s">
        <v>44</v>
      </c>
      <c r="E18" s="76">
        <v>1400544</v>
      </c>
      <c r="F18" s="76">
        <v>1368750</v>
      </c>
      <c r="G18" s="76">
        <v>1347437</v>
      </c>
      <c r="H18" s="76">
        <v>1335815</v>
      </c>
      <c r="I18" s="78">
        <v>1343469</v>
      </c>
    </row>
    <row r="19" spans="1:9" ht="27" customHeight="1">
      <c r="A19" s="100"/>
      <c r="B19" s="56" t="s">
        <v>129</v>
      </c>
      <c r="C19" s="56"/>
      <c r="D19" s="70" t="s">
        <v>130</v>
      </c>
      <c r="E19" s="76">
        <f>E17+E18-E16</f>
        <v>1562685</v>
      </c>
      <c r="F19" s="76">
        <f>F17+F18-F16</f>
        <v>1666207</v>
      </c>
      <c r="G19" s="76">
        <f>G17+G18-G16</f>
        <v>1545711</v>
      </c>
      <c r="H19" s="76">
        <f>H17+H18-H16</f>
        <v>1477566</v>
      </c>
      <c r="I19" s="76">
        <f>I17+I18-I16</f>
        <v>1401051</v>
      </c>
    </row>
    <row r="20" spans="1:9" ht="27" customHeight="1">
      <c r="A20" s="100"/>
      <c r="B20" s="56" t="s">
        <v>131</v>
      </c>
      <c r="C20" s="56"/>
      <c r="D20" s="70" t="s">
        <v>132</v>
      </c>
      <c r="E20" s="79">
        <f>E18/E8</f>
        <v>2.8839793340183557</v>
      </c>
      <c r="F20" s="79">
        <f>F18/F8</f>
        <v>2.9244607775059559</v>
      </c>
      <c r="G20" s="79">
        <f>G18/G8</f>
        <v>2.8542193583372519</v>
      </c>
      <c r="H20" s="79">
        <f>H18/H8</f>
        <v>2.8576211287883164</v>
      </c>
      <c r="I20" s="79">
        <f>I18/I8</f>
        <v>2.8846086954654666</v>
      </c>
    </row>
    <row r="21" spans="1:9" ht="27" customHeight="1">
      <c r="A21" s="100"/>
      <c r="B21" s="56" t="s">
        <v>133</v>
      </c>
      <c r="C21" s="56"/>
      <c r="D21" s="70" t="s">
        <v>134</v>
      </c>
      <c r="E21" s="79">
        <f>E19/E8</f>
        <v>3.2178576650076498</v>
      </c>
      <c r="F21" s="79">
        <f>F19/F8</f>
        <v>3.5600051278216371</v>
      </c>
      <c r="G21" s="79">
        <f>G19/G8</f>
        <v>3.2742148676300507</v>
      </c>
      <c r="H21" s="79">
        <f>H19/H8</f>
        <v>3.160859715439067</v>
      </c>
      <c r="I21" s="79">
        <f>I19/I8</f>
        <v>3.0082449966397347</v>
      </c>
    </row>
    <row r="22" spans="1:9" ht="27" customHeight="1">
      <c r="A22" s="100"/>
      <c r="B22" s="56" t="s">
        <v>135</v>
      </c>
      <c r="C22" s="56"/>
      <c r="D22" s="70" t="s">
        <v>136</v>
      </c>
      <c r="E22" s="76">
        <f>E18/E24*1000000</f>
        <v>1094522.1687504004</v>
      </c>
      <c r="F22" s="76">
        <f>F18/F24*1000000</f>
        <v>1069675.2251104647</v>
      </c>
      <c r="G22" s="76">
        <f>G18/G24*1000000</f>
        <v>1053019.1607650551</v>
      </c>
      <c r="H22" s="76">
        <f>H18/H24*1000000</f>
        <v>1043936.592387898</v>
      </c>
      <c r="I22" s="76">
        <f>I18/I24*1000000</f>
        <v>1109815.1724776009</v>
      </c>
    </row>
    <row r="23" spans="1:9" ht="27" customHeight="1">
      <c r="A23" s="100"/>
      <c r="B23" s="56" t="s">
        <v>137</v>
      </c>
      <c r="C23" s="56"/>
      <c r="D23" s="70" t="s">
        <v>138</v>
      </c>
      <c r="E23" s="76">
        <f>E19/E24*1000000</f>
        <v>1221235.0167318697</v>
      </c>
      <c r="F23" s="76">
        <f>F19/F24*1000000</f>
        <v>1302137.2404059411</v>
      </c>
      <c r="G23" s="76">
        <f>G19/G24*1000000</f>
        <v>1207969.8716936777</v>
      </c>
      <c r="H23" s="76">
        <f>H19/H24*1000000</f>
        <v>1154714.6985684521</v>
      </c>
      <c r="I23" s="76">
        <f>I19/I24*1000000</f>
        <v>1157382.6096582168</v>
      </c>
    </row>
    <row r="24" spans="1:9" ht="27" customHeight="1">
      <c r="A24" s="100"/>
      <c r="B24" s="80" t="s">
        <v>139</v>
      </c>
      <c r="C24" s="81"/>
      <c r="D24" s="70" t="s">
        <v>140</v>
      </c>
      <c r="E24" s="76">
        <v>1279594</v>
      </c>
      <c r="F24" s="76">
        <f>E24</f>
        <v>1279594</v>
      </c>
      <c r="G24" s="76">
        <f>F24</f>
        <v>1279594</v>
      </c>
      <c r="H24" s="78">
        <f>G24</f>
        <v>1279594</v>
      </c>
      <c r="I24" s="78">
        <v>1210534</v>
      </c>
    </row>
    <row r="25" spans="1:9" ht="27" customHeight="1">
      <c r="A25" s="100"/>
      <c r="B25" s="50" t="s">
        <v>141</v>
      </c>
      <c r="C25" s="50"/>
      <c r="D25" s="50"/>
      <c r="E25" s="76">
        <v>401253</v>
      </c>
      <c r="F25" s="76">
        <v>398812</v>
      </c>
      <c r="G25" s="76">
        <v>396972</v>
      </c>
      <c r="H25" s="76">
        <v>393036</v>
      </c>
      <c r="I25" s="57">
        <v>393973</v>
      </c>
    </row>
    <row r="26" spans="1:9" ht="27" customHeight="1">
      <c r="A26" s="100"/>
      <c r="B26" s="50" t="s">
        <v>142</v>
      </c>
      <c r="C26" s="50"/>
      <c r="D26" s="50"/>
      <c r="E26" s="82">
        <v>0.35155999999999998</v>
      </c>
      <c r="F26" s="82">
        <v>0.36241000000000001</v>
      </c>
      <c r="G26" s="82">
        <v>0.36254999999999998</v>
      </c>
      <c r="H26" s="82">
        <v>0.37</v>
      </c>
      <c r="I26" s="83">
        <v>0.372</v>
      </c>
    </row>
    <row r="27" spans="1:9" ht="27" customHeight="1">
      <c r="A27" s="100"/>
      <c r="B27" s="50" t="s">
        <v>143</v>
      </c>
      <c r="C27" s="50"/>
      <c r="D27" s="50"/>
      <c r="E27" s="61">
        <v>5.4</v>
      </c>
      <c r="F27" s="61">
        <v>6.1</v>
      </c>
      <c r="G27" s="61">
        <v>4.8</v>
      </c>
      <c r="H27" s="61">
        <v>3.3</v>
      </c>
      <c r="I27" s="58">
        <v>6.2</v>
      </c>
    </row>
    <row r="28" spans="1:9" ht="27" customHeight="1">
      <c r="A28" s="100"/>
      <c r="B28" s="50" t="s">
        <v>144</v>
      </c>
      <c r="C28" s="50"/>
      <c r="D28" s="50"/>
      <c r="E28" s="61">
        <v>96.9</v>
      </c>
      <c r="F28" s="61">
        <v>97.6</v>
      </c>
      <c r="G28" s="61">
        <v>96.2</v>
      </c>
      <c r="H28" s="61">
        <v>96.3</v>
      </c>
      <c r="I28" s="58">
        <v>94.9</v>
      </c>
    </row>
    <row r="29" spans="1:9" ht="27" customHeight="1">
      <c r="A29" s="100"/>
      <c r="B29" s="50" t="s">
        <v>145</v>
      </c>
      <c r="C29" s="50"/>
      <c r="D29" s="50"/>
      <c r="E29" s="61">
        <v>45.3</v>
      </c>
      <c r="F29" s="61">
        <v>45.3</v>
      </c>
      <c r="G29" s="61">
        <v>43.3</v>
      </c>
      <c r="H29" s="61">
        <v>41.2</v>
      </c>
      <c r="I29" s="58">
        <v>43.4</v>
      </c>
    </row>
    <row r="30" spans="1:9" ht="27" customHeight="1">
      <c r="A30" s="100"/>
      <c r="B30" s="118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100"/>
      <c r="B31" s="100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100"/>
      <c r="B32" s="100"/>
      <c r="C32" s="50" t="s">
        <v>149</v>
      </c>
      <c r="D32" s="50"/>
      <c r="E32" s="61">
        <v>19.5</v>
      </c>
      <c r="F32" s="61">
        <v>18.2</v>
      </c>
      <c r="G32" s="61">
        <v>16.7</v>
      </c>
      <c r="H32" s="61">
        <v>15.3</v>
      </c>
      <c r="I32" s="58">
        <v>13.7</v>
      </c>
    </row>
    <row r="33" spans="1:9" ht="27" customHeight="1">
      <c r="A33" s="100"/>
      <c r="B33" s="100"/>
      <c r="C33" s="50" t="s">
        <v>150</v>
      </c>
      <c r="D33" s="50"/>
      <c r="E33" s="61">
        <v>229.4</v>
      </c>
      <c r="F33" s="61">
        <v>224.2</v>
      </c>
      <c r="G33" s="61">
        <v>218.3</v>
      </c>
      <c r="H33" s="61">
        <v>221.7</v>
      </c>
      <c r="I33" s="84">
        <v>221.5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F4" sqref="F4"/>
      <selection pane="topRight" activeCell="F4" sqref="F4"/>
      <selection pane="bottomLeft" activeCell="F4" sqref="F4"/>
      <selection pane="bottomRight" activeCell="N45" sqref="N45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261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12" t="s">
        <v>48</v>
      </c>
      <c r="B6" s="113"/>
      <c r="C6" s="113"/>
      <c r="D6" s="113"/>
      <c r="E6" s="113"/>
      <c r="F6" s="107" t="s">
        <v>262</v>
      </c>
      <c r="G6" s="106"/>
      <c r="H6" s="107" t="s">
        <v>263</v>
      </c>
      <c r="I6" s="106"/>
      <c r="J6" s="107" t="s">
        <v>264</v>
      </c>
      <c r="K6" s="106"/>
      <c r="L6" s="107" t="s">
        <v>265</v>
      </c>
      <c r="M6" s="106"/>
      <c r="N6" s="106"/>
      <c r="O6" s="106"/>
    </row>
    <row r="7" spans="1:25" ht="15.95" customHeight="1">
      <c r="A7" s="113"/>
      <c r="B7" s="113"/>
      <c r="C7" s="113"/>
      <c r="D7" s="113"/>
      <c r="E7" s="113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</row>
    <row r="8" spans="1:25" ht="15.95" customHeight="1">
      <c r="A8" s="110" t="s">
        <v>82</v>
      </c>
      <c r="B8" s="64" t="s">
        <v>49</v>
      </c>
      <c r="C8" s="56"/>
      <c r="D8" s="56"/>
      <c r="E8" s="70" t="s">
        <v>40</v>
      </c>
      <c r="F8" s="57">
        <v>7108</v>
      </c>
      <c r="G8" s="57">
        <v>6514</v>
      </c>
      <c r="H8" s="57">
        <v>800</v>
      </c>
      <c r="I8" s="57">
        <v>870</v>
      </c>
      <c r="J8" s="57">
        <v>114528</v>
      </c>
      <c r="K8" s="57">
        <v>109594</v>
      </c>
      <c r="L8" s="57">
        <v>9446</v>
      </c>
      <c r="M8" s="57">
        <v>0</v>
      </c>
      <c r="N8" s="57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10"/>
      <c r="B9" s="66"/>
      <c r="C9" s="56" t="s">
        <v>50</v>
      </c>
      <c r="D9" s="56"/>
      <c r="E9" s="70" t="s">
        <v>41</v>
      </c>
      <c r="F9" s="57">
        <v>7108</v>
      </c>
      <c r="G9" s="57">
        <v>6514</v>
      </c>
      <c r="H9" s="57">
        <v>791</v>
      </c>
      <c r="I9" s="57">
        <v>870</v>
      </c>
      <c r="J9" s="57">
        <v>112839</v>
      </c>
      <c r="K9" s="57">
        <v>109594</v>
      </c>
      <c r="L9" s="57">
        <v>9433</v>
      </c>
      <c r="M9" s="57">
        <v>0</v>
      </c>
      <c r="N9" s="57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10"/>
      <c r="B10" s="65"/>
      <c r="C10" s="56" t="s">
        <v>51</v>
      </c>
      <c r="D10" s="56"/>
      <c r="E10" s="70" t="s">
        <v>42</v>
      </c>
      <c r="F10" s="57">
        <v>0</v>
      </c>
      <c r="G10" s="57">
        <v>0</v>
      </c>
      <c r="H10" s="57">
        <v>9</v>
      </c>
      <c r="I10" s="57">
        <v>0</v>
      </c>
      <c r="J10" s="71">
        <v>1689</v>
      </c>
      <c r="K10" s="71">
        <v>0</v>
      </c>
      <c r="L10" s="57">
        <v>13</v>
      </c>
      <c r="M10" s="57">
        <v>0</v>
      </c>
      <c r="N10" s="57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10"/>
      <c r="B11" s="64" t="s">
        <v>52</v>
      </c>
      <c r="C11" s="56"/>
      <c r="D11" s="56"/>
      <c r="E11" s="70" t="s">
        <v>43</v>
      </c>
      <c r="F11" s="57">
        <v>4865</v>
      </c>
      <c r="G11" s="57">
        <v>5306</v>
      </c>
      <c r="H11" s="57">
        <v>740</v>
      </c>
      <c r="I11" s="57">
        <v>805</v>
      </c>
      <c r="J11" s="57">
        <v>112037</v>
      </c>
      <c r="K11" s="57">
        <v>110188</v>
      </c>
      <c r="L11" s="57">
        <v>8930</v>
      </c>
      <c r="M11" s="57">
        <v>0</v>
      </c>
      <c r="N11" s="57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10"/>
      <c r="B12" s="66"/>
      <c r="C12" s="56" t="s">
        <v>53</v>
      </c>
      <c r="D12" s="56"/>
      <c r="E12" s="70" t="s">
        <v>44</v>
      </c>
      <c r="F12" s="57">
        <v>4865</v>
      </c>
      <c r="G12" s="57">
        <v>5225</v>
      </c>
      <c r="H12" s="57">
        <v>740</v>
      </c>
      <c r="I12" s="57">
        <v>805</v>
      </c>
      <c r="J12" s="57">
        <v>110214</v>
      </c>
      <c r="K12" s="57">
        <v>109274</v>
      </c>
      <c r="L12" s="57">
        <v>8874</v>
      </c>
      <c r="M12" s="57">
        <v>0</v>
      </c>
      <c r="N12" s="57"/>
      <c r="O12" s="57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10"/>
      <c r="B13" s="65"/>
      <c r="C13" s="56" t="s">
        <v>54</v>
      </c>
      <c r="D13" s="56"/>
      <c r="E13" s="70" t="s">
        <v>45</v>
      </c>
      <c r="F13" s="57">
        <v>0</v>
      </c>
      <c r="G13" s="57">
        <v>81</v>
      </c>
      <c r="H13" s="71">
        <v>0</v>
      </c>
      <c r="I13" s="71">
        <v>0</v>
      </c>
      <c r="J13" s="71">
        <v>1823</v>
      </c>
      <c r="K13" s="71">
        <v>914</v>
      </c>
      <c r="L13" s="57">
        <v>56</v>
      </c>
      <c r="M13" s="57">
        <v>0</v>
      </c>
      <c r="N13" s="57"/>
      <c r="O13" s="57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10"/>
      <c r="B14" s="56" t="s">
        <v>55</v>
      </c>
      <c r="C14" s="56"/>
      <c r="D14" s="56"/>
      <c r="E14" s="70" t="s">
        <v>152</v>
      </c>
      <c r="F14" s="57">
        <f>F9-F12</f>
        <v>2243</v>
      </c>
      <c r="G14" s="57">
        <f>G9-G12</f>
        <v>1289</v>
      </c>
      <c r="H14" s="57">
        <f t="shared" ref="F14:O15" si="0">H9-H12</f>
        <v>51</v>
      </c>
      <c r="I14" s="57">
        <f t="shared" si="0"/>
        <v>65</v>
      </c>
      <c r="J14" s="57">
        <f t="shared" si="0"/>
        <v>2625</v>
      </c>
      <c r="K14" s="57">
        <f t="shared" si="0"/>
        <v>320</v>
      </c>
      <c r="L14" s="57">
        <f>L9-L12</f>
        <v>559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10"/>
      <c r="B15" s="56" t="s">
        <v>56</v>
      </c>
      <c r="C15" s="56"/>
      <c r="D15" s="56"/>
      <c r="E15" s="70" t="s">
        <v>153</v>
      </c>
      <c r="F15" s="57">
        <f t="shared" si="0"/>
        <v>0</v>
      </c>
      <c r="G15" s="57">
        <f t="shared" si="0"/>
        <v>-81</v>
      </c>
      <c r="H15" s="57">
        <f t="shared" si="0"/>
        <v>9</v>
      </c>
      <c r="I15" s="57">
        <f t="shared" si="0"/>
        <v>0</v>
      </c>
      <c r="J15" s="57">
        <f t="shared" si="0"/>
        <v>-134</v>
      </c>
      <c r="K15" s="57">
        <f t="shared" si="0"/>
        <v>-914</v>
      </c>
      <c r="L15" s="57">
        <f>L10-L13</f>
        <v>-43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10"/>
      <c r="B16" s="56" t="s">
        <v>57</v>
      </c>
      <c r="C16" s="56"/>
      <c r="D16" s="56"/>
      <c r="E16" s="70" t="s">
        <v>154</v>
      </c>
      <c r="F16" s="57">
        <f>F8-F11</f>
        <v>2243</v>
      </c>
      <c r="G16" s="57">
        <f t="shared" ref="G16:O16" si="1">G8-G11</f>
        <v>1208</v>
      </c>
      <c r="H16" s="57">
        <f t="shared" si="1"/>
        <v>60</v>
      </c>
      <c r="I16" s="57">
        <f t="shared" si="1"/>
        <v>65</v>
      </c>
      <c r="J16" s="57">
        <f t="shared" si="1"/>
        <v>2491</v>
      </c>
      <c r="K16" s="57">
        <f t="shared" si="1"/>
        <v>-594</v>
      </c>
      <c r="L16" s="57">
        <f>L8-L11</f>
        <v>516</v>
      </c>
      <c r="M16" s="57">
        <f t="shared" si="1"/>
        <v>0</v>
      </c>
      <c r="N16" s="57">
        <f t="shared" si="1"/>
        <v>0</v>
      </c>
      <c r="O16" s="57">
        <f t="shared" si="1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10"/>
      <c r="B17" s="56" t="s">
        <v>58</v>
      </c>
      <c r="C17" s="56"/>
      <c r="D17" s="56"/>
      <c r="E17" s="54"/>
      <c r="F17" s="71">
        <v>0</v>
      </c>
      <c r="G17" s="71">
        <v>0</v>
      </c>
      <c r="H17" s="71">
        <v>0</v>
      </c>
      <c r="I17" s="71">
        <v>0</v>
      </c>
      <c r="J17" s="57">
        <v>45938</v>
      </c>
      <c r="K17" s="57">
        <v>48429</v>
      </c>
      <c r="L17" s="57">
        <v>0</v>
      </c>
      <c r="M17" s="57">
        <v>0</v>
      </c>
      <c r="N17" s="71"/>
      <c r="O17" s="72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10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/>
      <c r="O18" s="72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10" t="s">
        <v>83</v>
      </c>
      <c r="B19" s="64" t="s">
        <v>60</v>
      </c>
      <c r="C19" s="56"/>
      <c r="D19" s="56"/>
      <c r="E19" s="70"/>
      <c r="F19" s="57">
        <v>62</v>
      </c>
      <c r="G19" s="57">
        <v>80</v>
      </c>
      <c r="H19" s="57">
        <v>2399</v>
      </c>
      <c r="I19" s="57">
        <v>1148</v>
      </c>
      <c r="J19" s="57">
        <v>14751</v>
      </c>
      <c r="K19" s="57">
        <v>17107</v>
      </c>
      <c r="L19" s="57">
        <v>732</v>
      </c>
      <c r="M19" s="57">
        <v>0</v>
      </c>
      <c r="N19" s="57"/>
      <c r="O19" s="57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10"/>
      <c r="B20" s="65"/>
      <c r="C20" s="56" t="s">
        <v>61</v>
      </c>
      <c r="D20" s="56"/>
      <c r="E20" s="70"/>
      <c r="F20" s="57">
        <v>0</v>
      </c>
      <c r="G20" s="57">
        <v>0</v>
      </c>
      <c r="H20" s="57">
        <v>2366</v>
      </c>
      <c r="I20" s="57">
        <v>1095</v>
      </c>
      <c r="J20" s="57">
        <v>6112</v>
      </c>
      <c r="K20" s="71">
        <v>8065</v>
      </c>
      <c r="L20" s="57">
        <v>124</v>
      </c>
      <c r="M20" s="57">
        <v>0</v>
      </c>
      <c r="N20" s="57"/>
      <c r="O20" s="57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10"/>
      <c r="B21" s="85" t="s">
        <v>62</v>
      </c>
      <c r="C21" s="56"/>
      <c r="D21" s="56"/>
      <c r="E21" s="70" t="s">
        <v>155</v>
      </c>
      <c r="F21" s="57">
        <v>62</v>
      </c>
      <c r="G21" s="57">
        <v>80</v>
      </c>
      <c r="H21" s="57">
        <v>2288</v>
      </c>
      <c r="I21" s="57">
        <v>744</v>
      </c>
      <c r="J21" s="57">
        <v>14365</v>
      </c>
      <c r="K21" s="57">
        <v>16550</v>
      </c>
      <c r="L21" s="57">
        <v>343</v>
      </c>
      <c r="M21" s="57">
        <v>0</v>
      </c>
      <c r="N21" s="57"/>
      <c r="O21" s="57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10"/>
      <c r="B22" s="64" t="s">
        <v>63</v>
      </c>
      <c r="C22" s="56"/>
      <c r="D22" s="56"/>
      <c r="E22" s="70" t="s">
        <v>156</v>
      </c>
      <c r="F22" s="57">
        <v>2114</v>
      </c>
      <c r="G22" s="57">
        <v>1692</v>
      </c>
      <c r="H22" s="57">
        <v>3237</v>
      </c>
      <c r="I22" s="57">
        <v>1168</v>
      </c>
      <c r="J22" s="57">
        <v>21262</v>
      </c>
      <c r="K22" s="57">
        <v>22672</v>
      </c>
      <c r="L22" s="57">
        <v>1462</v>
      </c>
      <c r="M22" s="57">
        <v>0</v>
      </c>
      <c r="N22" s="57"/>
      <c r="O22" s="57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10"/>
      <c r="B23" s="65" t="s">
        <v>64</v>
      </c>
      <c r="C23" s="56" t="s">
        <v>65</v>
      </c>
      <c r="D23" s="56"/>
      <c r="E23" s="70"/>
      <c r="F23" s="57">
        <v>476</v>
      </c>
      <c r="G23" s="57">
        <v>548</v>
      </c>
      <c r="H23" s="57">
        <v>271</v>
      </c>
      <c r="I23" s="57">
        <v>267</v>
      </c>
      <c r="J23" s="57">
        <v>12857</v>
      </c>
      <c r="K23" s="57">
        <v>13724</v>
      </c>
      <c r="L23" s="57">
        <v>1063</v>
      </c>
      <c r="M23" s="57">
        <v>0</v>
      </c>
      <c r="N23" s="57"/>
      <c r="O23" s="57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10"/>
      <c r="B24" s="56" t="s">
        <v>157</v>
      </c>
      <c r="C24" s="56"/>
      <c r="D24" s="56"/>
      <c r="E24" s="70" t="s">
        <v>158</v>
      </c>
      <c r="F24" s="57">
        <f t="shared" ref="F24:O24" si="2">F21-F22</f>
        <v>-2052</v>
      </c>
      <c r="G24" s="57">
        <f t="shared" si="2"/>
        <v>-1612</v>
      </c>
      <c r="H24" s="57">
        <f t="shared" si="2"/>
        <v>-949</v>
      </c>
      <c r="I24" s="57">
        <f t="shared" si="2"/>
        <v>-424</v>
      </c>
      <c r="J24" s="57">
        <f>J21-J22</f>
        <v>-6897</v>
      </c>
      <c r="K24" s="57">
        <f t="shared" si="2"/>
        <v>-6122</v>
      </c>
      <c r="L24" s="57">
        <f t="shared" si="2"/>
        <v>-1119</v>
      </c>
      <c r="M24" s="57">
        <f t="shared" si="2"/>
        <v>0</v>
      </c>
      <c r="N24" s="57">
        <f t="shared" si="2"/>
        <v>0</v>
      </c>
      <c r="O24" s="57">
        <f t="shared" si="2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10"/>
      <c r="B25" s="64" t="s">
        <v>66</v>
      </c>
      <c r="C25" s="64"/>
      <c r="D25" s="64"/>
      <c r="E25" s="115" t="s">
        <v>159</v>
      </c>
      <c r="F25" s="104">
        <v>2052</v>
      </c>
      <c r="G25" s="104">
        <v>1612</v>
      </c>
      <c r="H25" s="104">
        <v>297</v>
      </c>
      <c r="I25" s="104">
        <v>313</v>
      </c>
      <c r="J25" s="104">
        <v>6681</v>
      </c>
      <c r="K25" s="104">
        <v>5983</v>
      </c>
      <c r="L25" s="104">
        <v>1119</v>
      </c>
      <c r="M25" s="104">
        <v>0</v>
      </c>
      <c r="N25" s="104"/>
      <c r="O25" s="104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10"/>
      <c r="B26" s="85" t="s">
        <v>67</v>
      </c>
      <c r="C26" s="85"/>
      <c r="D26" s="85"/>
      <c r="E26" s="116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10"/>
      <c r="B27" s="56" t="s">
        <v>160</v>
      </c>
      <c r="C27" s="56"/>
      <c r="D27" s="56"/>
      <c r="E27" s="70" t="s">
        <v>161</v>
      </c>
      <c r="F27" s="57">
        <f t="shared" ref="F27:O27" si="3">F24+F25</f>
        <v>0</v>
      </c>
      <c r="G27" s="57">
        <f t="shared" si="3"/>
        <v>0</v>
      </c>
      <c r="H27" s="57">
        <f t="shared" si="3"/>
        <v>-652</v>
      </c>
      <c r="I27" s="57">
        <f t="shared" si="3"/>
        <v>-111</v>
      </c>
      <c r="J27" s="57">
        <f t="shared" si="3"/>
        <v>-216</v>
      </c>
      <c r="K27" s="57">
        <f t="shared" si="3"/>
        <v>-139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14" t="s">
        <v>68</v>
      </c>
      <c r="B30" s="114"/>
      <c r="C30" s="114"/>
      <c r="D30" s="114"/>
      <c r="E30" s="114"/>
      <c r="F30" s="109" t="s">
        <v>270</v>
      </c>
      <c r="G30" s="108"/>
      <c r="H30" s="109" t="s">
        <v>266</v>
      </c>
      <c r="I30" s="108"/>
      <c r="J30" s="119" t="s">
        <v>267</v>
      </c>
      <c r="K30" s="120"/>
      <c r="L30" s="119" t="s">
        <v>268</v>
      </c>
      <c r="M30" s="120"/>
      <c r="N30" s="119" t="s">
        <v>269</v>
      </c>
      <c r="O30" s="120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14"/>
      <c r="B31" s="114"/>
      <c r="C31" s="114"/>
      <c r="D31" s="114"/>
      <c r="E31" s="114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10" t="s">
        <v>84</v>
      </c>
      <c r="B32" s="64" t="s">
        <v>49</v>
      </c>
      <c r="C32" s="56"/>
      <c r="D32" s="56"/>
      <c r="E32" s="70" t="s">
        <v>40</v>
      </c>
      <c r="F32" s="57">
        <v>0</v>
      </c>
      <c r="G32" s="57">
        <v>4369</v>
      </c>
      <c r="H32" s="57">
        <v>0</v>
      </c>
      <c r="I32" s="57">
        <v>0</v>
      </c>
      <c r="J32" s="57">
        <v>280</v>
      </c>
      <c r="K32" s="57">
        <v>301</v>
      </c>
      <c r="L32" s="57">
        <v>285</v>
      </c>
      <c r="M32" s="57">
        <v>21</v>
      </c>
      <c r="N32" s="57">
        <v>0</v>
      </c>
      <c r="O32" s="57">
        <v>0</v>
      </c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7"/>
      <c r="B33" s="66"/>
      <c r="C33" s="64" t="s">
        <v>69</v>
      </c>
      <c r="D33" s="56"/>
      <c r="E33" s="70"/>
      <c r="F33" s="57">
        <v>0</v>
      </c>
      <c r="G33" s="57">
        <v>4017</v>
      </c>
      <c r="H33" s="57">
        <v>0</v>
      </c>
      <c r="I33" s="57">
        <v>0</v>
      </c>
      <c r="J33" s="57">
        <v>272</v>
      </c>
      <c r="K33" s="57">
        <v>293</v>
      </c>
      <c r="L33" s="57">
        <v>274</v>
      </c>
      <c r="M33" s="57">
        <v>8</v>
      </c>
      <c r="N33" s="57">
        <v>0</v>
      </c>
      <c r="O33" s="57">
        <v>0</v>
      </c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7"/>
      <c r="B34" s="66"/>
      <c r="C34" s="65"/>
      <c r="D34" s="56" t="s">
        <v>70</v>
      </c>
      <c r="E34" s="70"/>
      <c r="F34" s="57">
        <v>0</v>
      </c>
      <c r="G34" s="57">
        <v>0</v>
      </c>
      <c r="H34" s="57">
        <v>0</v>
      </c>
      <c r="I34" s="57">
        <v>0</v>
      </c>
      <c r="J34" s="57">
        <v>272</v>
      </c>
      <c r="K34" s="57">
        <v>292</v>
      </c>
      <c r="L34" s="57">
        <v>274</v>
      </c>
      <c r="M34" s="57">
        <v>8</v>
      </c>
      <c r="N34" s="57">
        <v>0</v>
      </c>
      <c r="O34" s="57">
        <v>0</v>
      </c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7"/>
      <c r="B35" s="65"/>
      <c r="C35" s="85" t="s">
        <v>71</v>
      </c>
      <c r="D35" s="56"/>
      <c r="E35" s="70"/>
      <c r="F35" s="57">
        <v>0</v>
      </c>
      <c r="G35" s="57">
        <v>353</v>
      </c>
      <c r="H35" s="57">
        <v>0</v>
      </c>
      <c r="I35" s="57">
        <v>0</v>
      </c>
      <c r="J35" s="72">
        <v>8</v>
      </c>
      <c r="K35" s="72">
        <v>7</v>
      </c>
      <c r="L35" s="57">
        <v>11</v>
      </c>
      <c r="M35" s="57">
        <v>12</v>
      </c>
      <c r="N35" s="57">
        <v>0</v>
      </c>
      <c r="O35" s="57">
        <v>0</v>
      </c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7"/>
      <c r="B36" s="64" t="s">
        <v>52</v>
      </c>
      <c r="C36" s="56"/>
      <c r="D36" s="56"/>
      <c r="E36" s="70" t="s">
        <v>41</v>
      </c>
      <c r="F36" s="57">
        <v>0</v>
      </c>
      <c r="G36" s="57">
        <v>3691</v>
      </c>
      <c r="H36" s="57">
        <v>0</v>
      </c>
      <c r="I36" s="57">
        <v>0</v>
      </c>
      <c r="J36" s="57">
        <v>147</v>
      </c>
      <c r="K36" s="57">
        <v>143</v>
      </c>
      <c r="L36" s="57">
        <v>4</v>
      </c>
      <c r="M36" s="57">
        <v>1</v>
      </c>
      <c r="N36" s="57">
        <v>0</v>
      </c>
      <c r="O36" s="57">
        <v>0</v>
      </c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7"/>
      <c r="B37" s="66"/>
      <c r="C37" s="56" t="s">
        <v>72</v>
      </c>
      <c r="D37" s="56"/>
      <c r="E37" s="70"/>
      <c r="F37" s="57">
        <v>0</v>
      </c>
      <c r="G37" s="57">
        <v>3405</v>
      </c>
      <c r="H37" s="57">
        <v>0</v>
      </c>
      <c r="I37" s="57">
        <v>0</v>
      </c>
      <c r="J37" s="57">
        <v>91</v>
      </c>
      <c r="K37" s="57">
        <v>77</v>
      </c>
      <c r="L37" s="57">
        <v>4</v>
      </c>
      <c r="M37" s="57">
        <v>0</v>
      </c>
      <c r="N37" s="57">
        <v>0</v>
      </c>
      <c r="O37" s="57">
        <v>0</v>
      </c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7"/>
      <c r="B38" s="65"/>
      <c r="C38" s="56" t="s">
        <v>73</v>
      </c>
      <c r="D38" s="56"/>
      <c r="E38" s="70"/>
      <c r="F38" s="57">
        <v>0</v>
      </c>
      <c r="G38" s="57">
        <v>286</v>
      </c>
      <c r="H38" s="57">
        <v>0</v>
      </c>
      <c r="I38" s="57">
        <v>0</v>
      </c>
      <c r="J38" s="57">
        <v>56</v>
      </c>
      <c r="K38" s="72">
        <v>66</v>
      </c>
      <c r="L38" s="57">
        <v>0</v>
      </c>
      <c r="M38" s="57">
        <v>1</v>
      </c>
      <c r="N38" s="57">
        <v>0</v>
      </c>
      <c r="O38" s="57">
        <v>0</v>
      </c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7"/>
      <c r="B39" s="50" t="s">
        <v>74</v>
      </c>
      <c r="C39" s="50"/>
      <c r="D39" s="50"/>
      <c r="E39" s="70" t="s">
        <v>163</v>
      </c>
      <c r="F39" s="57">
        <f t="shared" ref="F39:O39" si="4">F32-F36</f>
        <v>0</v>
      </c>
      <c r="G39" s="57">
        <f t="shared" si="4"/>
        <v>678</v>
      </c>
      <c r="H39" s="57">
        <f t="shared" si="4"/>
        <v>0</v>
      </c>
      <c r="I39" s="57">
        <f t="shared" si="4"/>
        <v>0</v>
      </c>
      <c r="J39" s="57">
        <f t="shared" si="4"/>
        <v>133</v>
      </c>
      <c r="K39" s="57">
        <f t="shared" si="4"/>
        <v>158</v>
      </c>
      <c r="L39" s="57">
        <f>L32-L36</f>
        <v>281</v>
      </c>
      <c r="M39" s="57">
        <f t="shared" si="4"/>
        <v>20</v>
      </c>
      <c r="N39" s="57">
        <f t="shared" si="4"/>
        <v>0</v>
      </c>
      <c r="O39" s="57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10" t="s">
        <v>85</v>
      </c>
      <c r="B40" s="64" t="s">
        <v>75</v>
      </c>
      <c r="C40" s="56"/>
      <c r="D40" s="56"/>
      <c r="E40" s="70" t="s">
        <v>43</v>
      </c>
      <c r="F40" s="57">
        <v>0</v>
      </c>
      <c r="G40" s="57">
        <v>1845</v>
      </c>
      <c r="H40" s="57">
        <v>175</v>
      </c>
      <c r="I40" s="57">
        <v>175</v>
      </c>
      <c r="J40" s="57">
        <v>1526</v>
      </c>
      <c r="K40" s="57">
        <v>1156</v>
      </c>
      <c r="L40" s="57">
        <v>44</v>
      </c>
      <c r="M40" s="57">
        <v>50</v>
      </c>
      <c r="N40" s="57">
        <v>4</v>
      </c>
      <c r="O40" s="57">
        <v>4</v>
      </c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11"/>
      <c r="B41" s="65"/>
      <c r="C41" s="56" t="s">
        <v>76</v>
      </c>
      <c r="D41" s="56"/>
      <c r="E41" s="70"/>
      <c r="F41" s="72">
        <v>0</v>
      </c>
      <c r="G41" s="72">
        <v>142</v>
      </c>
      <c r="H41" s="72">
        <v>0</v>
      </c>
      <c r="I41" s="72">
        <v>0</v>
      </c>
      <c r="J41" s="57">
        <v>1112</v>
      </c>
      <c r="K41" s="57">
        <v>678</v>
      </c>
      <c r="L41" s="57">
        <v>0</v>
      </c>
      <c r="M41" s="57">
        <v>0</v>
      </c>
      <c r="N41" s="57">
        <v>0</v>
      </c>
      <c r="O41" s="57">
        <v>0</v>
      </c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11"/>
      <c r="B42" s="64" t="s">
        <v>63</v>
      </c>
      <c r="C42" s="56"/>
      <c r="D42" s="56"/>
      <c r="E42" s="70" t="s">
        <v>44</v>
      </c>
      <c r="F42" s="57">
        <v>0</v>
      </c>
      <c r="G42" s="57">
        <v>2828</v>
      </c>
      <c r="H42" s="57">
        <v>175</v>
      </c>
      <c r="I42" s="57">
        <v>175</v>
      </c>
      <c r="J42" s="57">
        <v>1221</v>
      </c>
      <c r="K42" s="57">
        <v>1466</v>
      </c>
      <c r="L42" s="57">
        <v>322</v>
      </c>
      <c r="M42" s="57">
        <v>63</v>
      </c>
      <c r="N42" s="57">
        <v>4</v>
      </c>
      <c r="O42" s="57">
        <v>4</v>
      </c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11"/>
      <c r="B43" s="65"/>
      <c r="C43" s="56" t="s">
        <v>77</v>
      </c>
      <c r="D43" s="56"/>
      <c r="E43" s="70"/>
      <c r="F43" s="57">
        <v>0</v>
      </c>
      <c r="G43" s="57">
        <v>1088</v>
      </c>
      <c r="H43" s="57">
        <v>143</v>
      </c>
      <c r="I43" s="57">
        <v>140</v>
      </c>
      <c r="J43" s="72">
        <v>630</v>
      </c>
      <c r="K43" s="72">
        <v>731</v>
      </c>
      <c r="L43" s="57">
        <v>9</v>
      </c>
      <c r="M43" s="57">
        <v>10</v>
      </c>
      <c r="N43" s="57">
        <v>3</v>
      </c>
      <c r="O43" s="57">
        <v>3</v>
      </c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11"/>
      <c r="B44" s="56" t="s">
        <v>74</v>
      </c>
      <c r="C44" s="56"/>
      <c r="D44" s="56"/>
      <c r="E44" s="70" t="s">
        <v>164</v>
      </c>
      <c r="F44" s="72">
        <f t="shared" ref="F44:O44" si="5">F40-F42</f>
        <v>0</v>
      </c>
      <c r="G44" s="72">
        <f t="shared" si="5"/>
        <v>-983</v>
      </c>
      <c r="H44" s="72">
        <f>H40-H42</f>
        <v>0</v>
      </c>
      <c r="I44" s="72">
        <f t="shared" si="5"/>
        <v>0</v>
      </c>
      <c r="J44" s="72">
        <f t="shared" si="5"/>
        <v>305</v>
      </c>
      <c r="K44" s="72">
        <f t="shared" si="5"/>
        <v>-310</v>
      </c>
      <c r="L44" s="72">
        <f>L40-L42</f>
        <v>-278</v>
      </c>
      <c r="M44" s="72">
        <f t="shared" si="5"/>
        <v>-13</v>
      </c>
      <c r="N44" s="72">
        <f t="shared" si="5"/>
        <v>0</v>
      </c>
      <c r="O44" s="72">
        <f t="shared" si="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10" t="s">
        <v>86</v>
      </c>
      <c r="B45" s="50" t="s">
        <v>78</v>
      </c>
      <c r="C45" s="50"/>
      <c r="D45" s="50"/>
      <c r="E45" s="70" t="s">
        <v>165</v>
      </c>
      <c r="F45" s="57">
        <f t="shared" ref="F45:O45" si="6">F39+F44</f>
        <v>0</v>
      </c>
      <c r="G45" s="57">
        <f t="shared" si="6"/>
        <v>-305</v>
      </c>
      <c r="H45" s="57">
        <f t="shared" si="6"/>
        <v>0</v>
      </c>
      <c r="I45" s="57">
        <f t="shared" si="6"/>
        <v>0</v>
      </c>
      <c r="J45" s="57">
        <f t="shared" si="6"/>
        <v>438</v>
      </c>
      <c r="K45" s="57">
        <f t="shared" si="6"/>
        <v>-152</v>
      </c>
      <c r="L45" s="57">
        <f>L39+L44</f>
        <v>3</v>
      </c>
      <c r="M45" s="57">
        <f t="shared" si="6"/>
        <v>7</v>
      </c>
      <c r="N45" s="57">
        <f t="shared" si="6"/>
        <v>0</v>
      </c>
      <c r="O45" s="57">
        <f t="shared" si="6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11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57">
        <v>0</v>
      </c>
      <c r="M46" s="57">
        <v>0</v>
      </c>
      <c r="N46" s="72">
        <v>0</v>
      </c>
      <c r="O46" s="72">
        <v>0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11"/>
      <c r="B47" s="56" t="s">
        <v>80</v>
      </c>
      <c r="C47" s="56"/>
      <c r="D47" s="56"/>
      <c r="E47" s="56"/>
      <c r="F47" s="57">
        <v>0</v>
      </c>
      <c r="G47" s="57">
        <v>965</v>
      </c>
      <c r="H47" s="57">
        <v>0</v>
      </c>
      <c r="I47" s="57">
        <v>0</v>
      </c>
      <c r="J47" s="57">
        <v>484</v>
      </c>
      <c r="K47" s="57">
        <v>39</v>
      </c>
      <c r="L47" s="57">
        <v>3</v>
      </c>
      <c r="M47" s="57">
        <v>7</v>
      </c>
      <c r="N47" s="57">
        <v>0</v>
      </c>
      <c r="O47" s="57">
        <v>0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11"/>
      <c r="B48" s="56" t="s">
        <v>81</v>
      </c>
      <c r="C48" s="56"/>
      <c r="D48" s="56"/>
      <c r="E48" s="56"/>
      <c r="F48" s="57">
        <v>0</v>
      </c>
      <c r="G48" s="57">
        <v>943</v>
      </c>
      <c r="H48" s="57">
        <v>0</v>
      </c>
      <c r="I48" s="57">
        <v>0</v>
      </c>
      <c r="J48" s="57">
        <v>44</v>
      </c>
      <c r="K48" s="57">
        <v>34</v>
      </c>
      <c r="L48" s="57">
        <v>3</v>
      </c>
      <c r="M48" s="57">
        <v>7</v>
      </c>
      <c r="N48" s="57">
        <v>0</v>
      </c>
      <c r="O48" s="57">
        <v>0</v>
      </c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F4" sqref="F4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261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22" t="s">
        <v>271</v>
      </c>
      <c r="F6" s="122"/>
      <c r="G6" s="122" t="s">
        <v>272</v>
      </c>
      <c r="H6" s="122"/>
      <c r="I6" s="123"/>
      <c r="J6" s="124"/>
      <c r="K6" s="122"/>
      <c r="L6" s="122"/>
      <c r="M6" s="122"/>
      <c r="N6" s="122"/>
    </row>
    <row r="7" spans="1:14" ht="15" customHeight="1">
      <c r="A7" s="19"/>
      <c r="B7" s="20"/>
      <c r="C7" s="20"/>
      <c r="D7" s="63"/>
      <c r="E7" s="38" t="s">
        <v>237</v>
      </c>
      <c r="F7" s="95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00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49</v>
      </c>
      <c r="H8" s="90">
        <v>49</v>
      </c>
      <c r="I8" s="90"/>
      <c r="J8" s="90"/>
      <c r="K8" s="90"/>
      <c r="L8" s="90"/>
      <c r="M8" s="90"/>
      <c r="N8" s="90"/>
    </row>
    <row r="9" spans="1:14" ht="18" customHeight="1">
      <c r="A9" s="100"/>
      <c r="B9" s="100" t="s">
        <v>171</v>
      </c>
      <c r="C9" s="56" t="s">
        <v>172</v>
      </c>
      <c r="D9" s="56"/>
      <c r="E9" s="90">
        <v>30</v>
      </c>
      <c r="F9" s="90">
        <v>30</v>
      </c>
      <c r="G9" s="90">
        <v>1850</v>
      </c>
      <c r="H9" s="90">
        <v>1850</v>
      </c>
      <c r="I9" s="90"/>
      <c r="J9" s="90"/>
      <c r="K9" s="90"/>
      <c r="L9" s="90"/>
      <c r="M9" s="90"/>
      <c r="N9" s="90"/>
    </row>
    <row r="10" spans="1:14" ht="18" customHeight="1">
      <c r="A10" s="100"/>
      <c r="B10" s="100"/>
      <c r="C10" s="56" t="s">
        <v>173</v>
      </c>
      <c r="D10" s="56"/>
      <c r="E10" s="90">
        <v>30</v>
      </c>
      <c r="F10" s="90">
        <v>30</v>
      </c>
      <c r="G10" s="90">
        <v>1000</v>
      </c>
      <c r="H10" s="90">
        <v>1000</v>
      </c>
      <c r="I10" s="90"/>
      <c r="J10" s="90"/>
      <c r="K10" s="90"/>
      <c r="L10" s="90"/>
      <c r="M10" s="90"/>
      <c r="N10" s="90"/>
    </row>
    <row r="11" spans="1:14" ht="18" customHeight="1">
      <c r="A11" s="100"/>
      <c r="B11" s="100"/>
      <c r="C11" s="56" t="s">
        <v>174</v>
      </c>
      <c r="D11" s="56"/>
      <c r="E11" s="90">
        <v>0</v>
      </c>
      <c r="F11" s="90">
        <v>0</v>
      </c>
      <c r="G11" s="90">
        <v>7000</v>
      </c>
      <c r="H11" s="90">
        <v>7000</v>
      </c>
      <c r="I11" s="90"/>
      <c r="J11" s="90"/>
      <c r="K11" s="90"/>
      <c r="L11" s="90"/>
      <c r="M11" s="90"/>
      <c r="N11" s="90"/>
    </row>
    <row r="12" spans="1:14" ht="18" customHeight="1">
      <c r="A12" s="100"/>
      <c r="B12" s="100"/>
      <c r="C12" s="56" t="s">
        <v>175</v>
      </c>
      <c r="D12" s="56"/>
      <c r="E12" s="90">
        <v>0</v>
      </c>
      <c r="F12" s="90">
        <v>0</v>
      </c>
      <c r="G12" s="90">
        <v>150</v>
      </c>
      <c r="H12" s="90">
        <v>150</v>
      </c>
      <c r="I12" s="90"/>
      <c r="J12" s="90"/>
      <c r="K12" s="90"/>
      <c r="L12" s="90"/>
      <c r="M12" s="90"/>
      <c r="N12" s="90"/>
    </row>
    <row r="13" spans="1:14" ht="18" customHeight="1">
      <c r="A13" s="100"/>
      <c r="B13" s="100"/>
      <c r="C13" s="56" t="s">
        <v>176</v>
      </c>
      <c r="D13" s="56"/>
      <c r="E13" s="90">
        <v>0</v>
      </c>
      <c r="F13" s="90">
        <v>0</v>
      </c>
      <c r="G13" s="90">
        <v>0</v>
      </c>
      <c r="H13" s="90">
        <v>0</v>
      </c>
      <c r="I13" s="90"/>
      <c r="J13" s="90"/>
      <c r="K13" s="90"/>
      <c r="L13" s="90"/>
      <c r="M13" s="90"/>
      <c r="N13" s="90"/>
    </row>
    <row r="14" spans="1:14" ht="18" customHeight="1">
      <c r="A14" s="100"/>
      <c r="B14" s="100"/>
      <c r="C14" s="56" t="s">
        <v>177</v>
      </c>
      <c r="D14" s="56"/>
      <c r="E14" s="90">
        <v>0</v>
      </c>
      <c r="F14" s="90">
        <v>0</v>
      </c>
      <c r="G14" s="90">
        <v>0</v>
      </c>
      <c r="H14" s="90">
        <v>0</v>
      </c>
      <c r="I14" s="90"/>
      <c r="J14" s="90"/>
      <c r="K14" s="90"/>
      <c r="L14" s="90"/>
      <c r="M14" s="90"/>
      <c r="N14" s="90"/>
    </row>
    <row r="15" spans="1:14" ht="18" customHeight="1">
      <c r="A15" s="118" t="s">
        <v>178</v>
      </c>
      <c r="B15" s="100" t="s">
        <v>179</v>
      </c>
      <c r="C15" s="56" t="s">
        <v>180</v>
      </c>
      <c r="D15" s="56"/>
      <c r="E15" s="57">
        <v>4900</v>
      </c>
      <c r="F15" s="57">
        <v>4789</v>
      </c>
      <c r="G15" s="57">
        <v>1653</v>
      </c>
      <c r="H15" s="57">
        <v>1351</v>
      </c>
      <c r="I15" s="57"/>
      <c r="J15" s="57"/>
      <c r="K15" s="57"/>
      <c r="L15" s="57"/>
      <c r="M15" s="57"/>
      <c r="N15" s="57"/>
    </row>
    <row r="16" spans="1:14" ht="18" customHeight="1">
      <c r="A16" s="100"/>
      <c r="B16" s="100"/>
      <c r="C16" s="56" t="s">
        <v>181</v>
      </c>
      <c r="D16" s="56"/>
      <c r="E16" s="57">
        <v>7909</v>
      </c>
      <c r="F16" s="57">
        <v>7292</v>
      </c>
      <c r="G16" s="57">
        <v>4696</v>
      </c>
      <c r="H16" s="57">
        <v>4483</v>
      </c>
      <c r="I16" s="57"/>
      <c r="J16" s="57"/>
      <c r="K16" s="57"/>
      <c r="L16" s="57"/>
      <c r="M16" s="57"/>
      <c r="N16" s="57"/>
    </row>
    <row r="17" spans="1:15" ht="18" customHeight="1">
      <c r="A17" s="100"/>
      <c r="B17" s="100"/>
      <c r="C17" s="56" t="s">
        <v>182</v>
      </c>
      <c r="D17" s="56"/>
      <c r="E17" s="57">
        <v>0</v>
      </c>
      <c r="F17" s="57">
        <v>0</v>
      </c>
      <c r="G17" s="57">
        <v>0</v>
      </c>
      <c r="H17" s="57">
        <v>0</v>
      </c>
      <c r="I17" s="57"/>
      <c r="J17" s="57"/>
      <c r="K17" s="57"/>
      <c r="L17" s="57"/>
      <c r="M17" s="57"/>
      <c r="N17" s="57"/>
    </row>
    <row r="18" spans="1:15" ht="18" customHeight="1">
      <c r="A18" s="100"/>
      <c r="B18" s="100"/>
      <c r="C18" s="56" t="s">
        <v>183</v>
      </c>
      <c r="D18" s="56"/>
      <c r="E18" s="57">
        <v>12809</v>
      </c>
      <c r="F18" s="57">
        <v>12081</v>
      </c>
      <c r="G18" s="57">
        <v>6349</v>
      </c>
      <c r="H18" s="57">
        <v>5834</v>
      </c>
      <c r="I18" s="57"/>
      <c r="J18" s="57"/>
      <c r="K18" s="57"/>
      <c r="L18" s="57"/>
      <c r="M18" s="57"/>
      <c r="N18" s="57"/>
    </row>
    <row r="19" spans="1:15" ht="18" customHeight="1">
      <c r="A19" s="100"/>
      <c r="B19" s="100" t="s">
        <v>184</v>
      </c>
      <c r="C19" s="56" t="s">
        <v>185</v>
      </c>
      <c r="D19" s="56"/>
      <c r="E19" s="57">
        <v>1265</v>
      </c>
      <c r="F19" s="57">
        <v>1453</v>
      </c>
      <c r="G19" s="57">
        <v>3267</v>
      </c>
      <c r="H19" s="57">
        <v>2765</v>
      </c>
      <c r="I19" s="57"/>
      <c r="J19" s="57"/>
      <c r="K19" s="57"/>
      <c r="L19" s="57"/>
      <c r="M19" s="57"/>
      <c r="N19" s="57"/>
    </row>
    <row r="20" spans="1:15" ht="18" customHeight="1">
      <c r="A20" s="100"/>
      <c r="B20" s="100"/>
      <c r="C20" s="56" t="s">
        <v>186</v>
      </c>
      <c r="D20" s="56"/>
      <c r="E20" s="57">
        <v>2185</v>
      </c>
      <c r="F20" s="57">
        <v>1337</v>
      </c>
      <c r="G20" s="57">
        <v>846</v>
      </c>
      <c r="H20" s="57">
        <v>559</v>
      </c>
      <c r="I20" s="57"/>
      <c r="J20" s="57"/>
      <c r="K20" s="57"/>
      <c r="L20" s="57"/>
      <c r="M20" s="57"/>
      <c r="N20" s="57"/>
    </row>
    <row r="21" spans="1:15" s="48" customFormat="1" ht="18" customHeight="1">
      <c r="A21" s="100"/>
      <c r="B21" s="100"/>
      <c r="C21" s="91" t="s">
        <v>187</v>
      </c>
      <c r="D21" s="91"/>
      <c r="E21" s="92">
        <v>0</v>
      </c>
      <c r="F21" s="92">
        <v>0</v>
      </c>
      <c r="G21" s="92">
        <v>0</v>
      </c>
      <c r="H21" s="92">
        <v>0</v>
      </c>
      <c r="I21" s="92"/>
      <c r="J21" s="92"/>
      <c r="K21" s="92"/>
      <c r="L21" s="92"/>
      <c r="M21" s="92"/>
      <c r="N21" s="92"/>
    </row>
    <row r="22" spans="1:15" ht="18" customHeight="1">
      <c r="A22" s="100"/>
      <c r="B22" s="100"/>
      <c r="C22" s="50" t="s">
        <v>188</v>
      </c>
      <c r="D22" s="50"/>
      <c r="E22" s="57">
        <v>3450</v>
      </c>
      <c r="F22" s="57">
        <v>2790</v>
      </c>
      <c r="G22" s="57">
        <v>4113</v>
      </c>
      <c r="H22" s="57">
        <v>3324</v>
      </c>
      <c r="I22" s="57"/>
      <c r="J22" s="57"/>
      <c r="K22" s="57"/>
      <c r="L22" s="57"/>
      <c r="M22" s="57"/>
      <c r="N22" s="57"/>
    </row>
    <row r="23" spans="1:15" ht="18" customHeight="1">
      <c r="A23" s="100"/>
      <c r="B23" s="100" t="s">
        <v>189</v>
      </c>
      <c r="C23" s="56" t="s">
        <v>190</v>
      </c>
      <c r="D23" s="56"/>
      <c r="E23" s="57">
        <v>30</v>
      </c>
      <c r="F23" s="57">
        <v>30</v>
      </c>
      <c r="G23" s="57">
        <v>1850</v>
      </c>
      <c r="H23" s="57">
        <v>1850</v>
      </c>
      <c r="I23" s="57"/>
      <c r="J23" s="57"/>
      <c r="K23" s="57"/>
      <c r="L23" s="57"/>
      <c r="M23" s="57"/>
      <c r="N23" s="57"/>
    </row>
    <row r="24" spans="1:15" ht="18" customHeight="1">
      <c r="A24" s="100"/>
      <c r="B24" s="100"/>
      <c r="C24" s="56" t="s">
        <v>191</v>
      </c>
      <c r="D24" s="56"/>
      <c r="E24" s="57">
        <v>9329</v>
      </c>
      <c r="F24" s="57">
        <v>9261</v>
      </c>
      <c r="G24" s="57">
        <v>386</v>
      </c>
      <c r="H24" s="57">
        <v>661</v>
      </c>
      <c r="I24" s="57"/>
      <c r="J24" s="57"/>
      <c r="K24" s="57"/>
      <c r="L24" s="57"/>
      <c r="M24" s="57"/>
      <c r="N24" s="57"/>
    </row>
    <row r="25" spans="1:15" ht="18" customHeight="1">
      <c r="A25" s="100"/>
      <c r="B25" s="100"/>
      <c r="C25" s="56" t="s">
        <v>192</v>
      </c>
      <c r="D25" s="56"/>
      <c r="E25" s="57">
        <v>0</v>
      </c>
      <c r="F25" s="57">
        <v>0</v>
      </c>
      <c r="G25" s="57">
        <v>0</v>
      </c>
      <c r="H25" s="57">
        <v>0</v>
      </c>
      <c r="I25" s="57"/>
      <c r="J25" s="57"/>
      <c r="K25" s="57"/>
      <c r="L25" s="57"/>
      <c r="M25" s="57"/>
      <c r="N25" s="57"/>
    </row>
    <row r="26" spans="1:15" ht="18" customHeight="1">
      <c r="A26" s="100"/>
      <c r="B26" s="100"/>
      <c r="C26" s="56" t="s">
        <v>193</v>
      </c>
      <c r="D26" s="56"/>
      <c r="E26" s="57">
        <v>9359</v>
      </c>
      <c r="F26" s="57">
        <v>9291</v>
      </c>
      <c r="G26" s="57">
        <v>2236</v>
      </c>
      <c r="H26" s="57">
        <v>2511</v>
      </c>
      <c r="I26" s="57"/>
      <c r="J26" s="57"/>
      <c r="K26" s="57"/>
      <c r="L26" s="57"/>
      <c r="M26" s="57"/>
      <c r="N26" s="57"/>
    </row>
    <row r="27" spans="1:15" ht="18" customHeight="1">
      <c r="A27" s="100"/>
      <c r="B27" s="56" t="s">
        <v>194</v>
      </c>
      <c r="C27" s="56"/>
      <c r="D27" s="56"/>
      <c r="E27" s="57">
        <v>12809</v>
      </c>
      <c r="F27" s="57">
        <v>12081</v>
      </c>
      <c r="G27" s="57">
        <v>6349</v>
      </c>
      <c r="H27" s="57">
        <v>5834</v>
      </c>
      <c r="I27" s="57"/>
      <c r="J27" s="57"/>
      <c r="K27" s="57"/>
      <c r="L27" s="57"/>
      <c r="M27" s="57"/>
      <c r="N27" s="57"/>
    </row>
    <row r="28" spans="1:15" ht="18" customHeight="1">
      <c r="A28" s="100" t="s">
        <v>195</v>
      </c>
      <c r="B28" s="100" t="s">
        <v>196</v>
      </c>
      <c r="C28" s="56" t="s">
        <v>197</v>
      </c>
      <c r="D28" s="93" t="s">
        <v>40</v>
      </c>
      <c r="E28" s="57">
        <v>2917</v>
      </c>
      <c r="F28" s="57">
        <v>967</v>
      </c>
      <c r="G28" s="57">
        <v>4022</v>
      </c>
      <c r="H28" s="57">
        <v>4474</v>
      </c>
      <c r="I28" s="57"/>
      <c r="J28" s="57"/>
      <c r="K28" s="57"/>
      <c r="L28" s="57"/>
      <c r="M28" s="57"/>
      <c r="N28" s="57"/>
    </row>
    <row r="29" spans="1:15" ht="18" customHeight="1">
      <c r="A29" s="100"/>
      <c r="B29" s="100"/>
      <c r="C29" s="56" t="s">
        <v>198</v>
      </c>
      <c r="D29" s="93" t="s">
        <v>41</v>
      </c>
      <c r="E29" s="57">
        <v>2865</v>
      </c>
      <c r="F29" s="57">
        <v>928</v>
      </c>
      <c r="G29" s="57">
        <v>4534</v>
      </c>
      <c r="H29" s="57">
        <v>4572</v>
      </c>
      <c r="I29" s="57"/>
      <c r="J29" s="57"/>
      <c r="K29" s="57"/>
      <c r="L29" s="57"/>
      <c r="M29" s="57"/>
      <c r="N29" s="57"/>
    </row>
    <row r="30" spans="1:15" ht="18" customHeight="1">
      <c r="A30" s="100"/>
      <c r="B30" s="100"/>
      <c r="C30" s="56" t="s">
        <v>199</v>
      </c>
      <c r="D30" s="93" t="s">
        <v>200</v>
      </c>
      <c r="E30" s="57">
        <v>83</v>
      </c>
      <c r="F30" s="57">
        <v>77</v>
      </c>
      <c r="G30" s="57">
        <v>0</v>
      </c>
      <c r="H30" s="57">
        <v>0</v>
      </c>
      <c r="I30" s="57"/>
      <c r="J30" s="57"/>
      <c r="K30" s="57"/>
      <c r="L30" s="57"/>
      <c r="M30" s="57"/>
      <c r="N30" s="57"/>
    </row>
    <row r="31" spans="1:15" ht="18" customHeight="1">
      <c r="A31" s="100"/>
      <c r="B31" s="100"/>
      <c r="C31" s="50" t="s">
        <v>201</v>
      </c>
      <c r="D31" s="93" t="s">
        <v>202</v>
      </c>
      <c r="E31" s="57">
        <f t="shared" ref="E31:N31" si="0">E28-E29-E30</f>
        <v>-31</v>
      </c>
      <c r="F31" s="57">
        <f t="shared" si="0"/>
        <v>-38</v>
      </c>
      <c r="G31" s="57">
        <f t="shared" si="0"/>
        <v>-512</v>
      </c>
      <c r="H31" s="57">
        <f t="shared" si="0"/>
        <v>-98</v>
      </c>
      <c r="I31" s="57">
        <f t="shared" si="0"/>
        <v>0</v>
      </c>
      <c r="J31" s="57">
        <f t="shared" si="0"/>
        <v>0</v>
      </c>
      <c r="K31" s="57">
        <f t="shared" si="0"/>
        <v>0</v>
      </c>
      <c r="L31" s="57">
        <f t="shared" si="0"/>
        <v>0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100"/>
      <c r="B32" s="100"/>
      <c r="C32" s="56" t="s">
        <v>203</v>
      </c>
      <c r="D32" s="93" t="s">
        <v>204</v>
      </c>
      <c r="E32" s="57">
        <v>99</v>
      </c>
      <c r="F32" s="57">
        <v>102</v>
      </c>
      <c r="G32" s="57">
        <v>192</v>
      </c>
      <c r="H32" s="57">
        <v>15</v>
      </c>
      <c r="I32" s="57"/>
      <c r="J32" s="57"/>
      <c r="K32" s="57"/>
      <c r="L32" s="57"/>
      <c r="M32" s="57"/>
      <c r="N32" s="57"/>
    </row>
    <row r="33" spans="1:14" ht="18" customHeight="1">
      <c r="A33" s="100"/>
      <c r="B33" s="100"/>
      <c r="C33" s="56" t="s">
        <v>205</v>
      </c>
      <c r="D33" s="93" t="s">
        <v>206</v>
      </c>
      <c r="E33" s="57">
        <v>0</v>
      </c>
      <c r="F33" s="57">
        <v>1</v>
      </c>
      <c r="G33" s="57">
        <v>11</v>
      </c>
      <c r="H33" s="57">
        <v>10</v>
      </c>
      <c r="I33" s="57"/>
      <c r="J33" s="57"/>
      <c r="K33" s="57"/>
      <c r="L33" s="57"/>
      <c r="M33" s="57"/>
      <c r="N33" s="57"/>
    </row>
    <row r="34" spans="1:14" ht="18" customHeight="1">
      <c r="A34" s="100"/>
      <c r="B34" s="100"/>
      <c r="C34" s="50" t="s">
        <v>207</v>
      </c>
      <c r="D34" s="93" t="s">
        <v>208</v>
      </c>
      <c r="E34" s="57">
        <f t="shared" ref="E34:N34" si="1">E31+E32-E33</f>
        <v>68</v>
      </c>
      <c r="F34" s="57">
        <f t="shared" si="1"/>
        <v>63</v>
      </c>
      <c r="G34" s="57">
        <f t="shared" si="1"/>
        <v>-331</v>
      </c>
      <c r="H34" s="57">
        <f t="shared" si="1"/>
        <v>-93</v>
      </c>
      <c r="I34" s="57">
        <f t="shared" si="1"/>
        <v>0</v>
      </c>
      <c r="J34" s="57">
        <f t="shared" si="1"/>
        <v>0</v>
      </c>
      <c r="K34" s="57">
        <f t="shared" si="1"/>
        <v>0</v>
      </c>
      <c r="L34" s="57">
        <f t="shared" si="1"/>
        <v>0</v>
      </c>
      <c r="M34" s="57">
        <f t="shared" si="1"/>
        <v>0</v>
      </c>
      <c r="N34" s="57">
        <f t="shared" si="1"/>
        <v>0</v>
      </c>
    </row>
    <row r="35" spans="1:14" ht="18" customHeight="1">
      <c r="A35" s="100"/>
      <c r="B35" s="100" t="s">
        <v>209</v>
      </c>
      <c r="C35" s="56" t="s">
        <v>210</v>
      </c>
      <c r="D35" s="93" t="s">
        <v>211</v>
      </c>
      <c r="E35" s="57">
        <v>0</v>
      </c>
      <c r="F35" s="57">
        <v>0</v>
      </c>
      <c r="G35" s="57">
        <v>398</v>
      </c>
      <c r="H35" s="57">
        <v>127</v>
      </c>
      <c r="I35" s="57"/>
      <c r="J35" s="57"/>
      <c r="K35" s="57"/>
      <c r="L35" s="57"/>
      <c r="M35" s="57"/>
      <c r="N35" s="57"/>
    </row>
    <row r="36" spans="1:14" ht="18" customHeight="1">
      <c r="A36" s="100"/>
      <c r="B36" s="100"/>
      <c r="C36" s="56" t="s">
        <v>212</v>
      </c>
      <c r="D36" s="93" t="s">
        <v>213</v>
      </c>
      <c r="E36" s="57">
        <v>0</v>
      </c>
      <c r="F36" s="57">
        <v>0</v>
      </c>
      <c r="G36" s="57">
        <v>337</v>
      </c>
      <c r="H36" s="57">
        <v>82</v>
      </c>
      <c r="I36" s="57"/>
      <c r="J36" s="57"/>
      <c r="K36" s="57"/>
      <c r="L36" s="57"/>
      <c r="M36" s="57"/>
      <c r="N36" s="57"/>
    </row>
    <row r="37" spans="1:14" ht="18" customHeight="1">
      <c r="A37" s="100"/>
      <c r="B37" s="100"/>
      <c r="C37" s="56" t="s">
        <v>214</v>
      </c>
      <c r="D37" s="93" t="s">
        <v>215</v>
      </c>
      <c r="E37" s="57">
        <f t="shared" ref="E37:N37" si="2">E34+E35-E36</f>
        <v>68</v>
      </c>
      <c r="F37" s="57">
        <f t="shared" si="2"/>
        <v>63</v>
      </c>
      <c r="G37" s="57">
        <f t="shared" si="2"/>
        <v>-270</v>
      </c>
      <c r="H37" s="57">
        <f t="shared" si="2"/>
        <v>-48</v>
      </c>
      <c r="I37" s="57">
        <f t="shared" si="2"/>
        <v>0</v>
      </c>
      <c r="J37" s="57">
        <f t="shared" si="2"/>
        <v>0</v>
      </c>
      <c r="K37" s="57">
        <f t="shared" si="2"/>
        <v>0</v>
      </c>
      <c r="L37" s="57">
        <f t="shared" si="2"/>
        <v>0</v>
      </c>
      <c r="M37" s="57">
        <f t="shared" si="2"/>
        <v>0</v>
      </c>
      <c r="N37" s="57">
        <f t="shared" si="2"/>
        <v>0</v>
      </c>
    </row>
    <row r="38" spans="1:14" ht="18" customHeight="1">
      <c r="A38" s="100"/>
      <c r="B38" s="100"/>
      <c r="C38" s="56" t="s">
        <v>216</v>
      </c>
      <c r="D38" s="93" t="s">
        <v>217</v>
      </c>
      <c r="E38" s="57">
        <v>0</v>
      </c>
      <c r="F38" s="57">
        <v>0</v>
      </c>
      <c r="G38" s="57">
        <v>0</v>
      </c>
      <c r="H38" s="57">
        <v>0</v>
      </c>
      <c r="I38" s="57"/>
      <c r="J38" s="57"/>
      <c r="K38" s="57"/>
      <c r="L38" s="57"/>
      <c r="M38" s="57"/>
      <c r="N38" s="57"/>
    </row>
    <row r="39" spans="1:14" ht="18" customHeight="1">
      <c r="A39" s="100"/>
      <c r="B39" s="100"/>
      <c r="C39" s="56" t="s">
        <v>218</v>
      </c>
      <c r="D39" s="93" t="s">
        <v>219</v>
      </c>
      <c r="E39" s="57">
        <v>0</v>
      </c>
      <c r="F39" s="57">
        <v>0</v>
      </c>
      <c r="G39" s="57">
        <v>0</v>
      </c>
      <c r="H39" s="57">
        <v>0</v>
      </c>
      <c r="I39" s="57"/>
      <c r="J39" s="57"/>
      <c r="K39" s="57"/>
      <c r="L39" s="57"/>
      <c r="M39" s="57"/>
      <c r="N39" s="57"/>
    </row>
    <row r="40" spans="1:14" ht="18" customHeight="1">
      <c r="A40" s="100"/>
      <c r="B40" s="100"/>
      <c r="C40" s="56" t="s">
        <v>220</v>
      </c>
      <c r="D40" s="93" t="s">
        <v>221</v>
      </c>
      <c r="E40" s="57">
        <v>0</v>
      </c>
      <c r="F40" s="57">
        <v>0</v>
      </c>
      <c r="G40" s="57">
        <v>5</v>
      </c>
      <c r="H40" s="57">
        <v>4</v>
      </c>
      <c r="I40" s="57"/>
      <c r="J40" s="57"/>
      <c r="K40" s="57"/>
      <c r="L40" s="57"/>
      <c r="M40" s="57"/>
      <c r="N40" s="57"/>
    </row>
    <row r="41" spans="1:14" ht="18" customHeight="1">
      <c r="A41" s="100"/>
      <c r="B41" s="100"/>
      <c r="C41" s="50" t="s">
        <v>222</v>
      </c>
      <c r="D41" s="93" t="s">
        <v>223</v>
      </c>
      <c r="E41" s="57">
        <f t="shared" ref="E41:N41" si="3">E34+E35-E36-E40</f>
        <v>68</v>
      </c>
      <c r="F41" s="57">
        <f t="shared" si="3"/>
        <v>63</v>
      </c>
      <c r="G41" s="57">
        <f t="shared" si="3"/>
        <v>-275</v>
      </c>
      <c r="H41" s="57">
        <f t="shared" si="3"/>
        <v>-52</v>
      </c>
      <c r="I41" s="57">
        <f t="shared" si="3"/>
        <v>0</v>
      </c>
      <c r="J41" s="57">
        <f t="shared" si="3"/>
        <v>0</v>
      </c>
      <c r="K41" s="57">
        <f t="shared" si="3"/>
        <v>0</v>
      </c>
      <c r="L41" s="57">
        <f t="shared" si="3"/>
        <v>0</v>
      </c>
      <c r="M41" s="57">
        <f t="shared" si="3"/>
        <v>0</v>
      </c>
      <c r="N41" s="57">
        <f t="shared" si="3"/>
        <v>0</v>
      </c>
    </row>
    <row r="42" spans="1:14" ht="18" customHeight="1">
      <c r="A42" s="100"/>
      <c r="B42" s="100"/>
      <c r="C42" s="121" t="s">
        <v>224</v>
      </c>
      <c r="D42" s="121"/>
      <c r="E42" s="57">
        <f t="shared" ref="E42:N42" si="4">E37+E38-E39-E40</f>
        <v>68</v>
      </c>
      <c r="F42" s="57">
        <f t="shared" si="4"/>
        <v>63</v>
      </c>
      <c r="G42" s="57">
        <f t="shared" si="4"/>
        <v>-275</v>
      </c>
      <c r="H42" s="57">
        <f t="shared" si="4"/>
        <v>-52</v>
      </c>
      <c r="I42" s="57">
        <f t="shared" si="4"/>
        <v>0</v>
      </c>
      <c r="J42" s="57">
        <f t="shared" si="4"/>
        <v>0</v>
      </c>
      <c r="K42" s="57">
        <f t="shared" si="4"/>
        <v>0</v>
      </c>
      <c r="L42" s="57">
        <f t="shared" si="4"/>
        <v>0</v>
      </c>
      <c r="M42" s="57">
        <f t="shared" si="4"/>
        <v>0</v>
      </c>
      <c r="N42" s="57">
        <f t="shared" si="4"/>
        <v>0</v>
      </c>
    </row>
    <row r="43" spans="1:14" ht="18" customHeight="1">
      <c r="A43" s="100"/>
      <c r="B43" s="100"/>
      <c r="C43" s="56" t="s">
        <v>225</v>
      </c>
      <c r="D43" s="93" t="s">
        <v>226</v>
      </c>
      <c r="E43" s="57">
        <v>0</v>
      </c>
      <c r="F43" s="57">
        <v>0</v>
      </c>
      <c r="G43" s="57">
        <v>661</v>
      </c>
      <c r="H43" s="99">
        <v>713</v>
      </c>
      <c r="I43" s="57"/>
      <c r="J43" s="57"/>
      <c r="K43" s="57"/>
      <c r="L43" s="57"/>
      <c r="M43" s="57"/>
      <c r="N43" s="57"/>
    </row>
    <row r="44" spans="1:14" ht="18" customHeight="1">
      <c r="A44" s="100"/>
      <c r="B44" s="100"/>
      <c r="C44" s="50" t="s">
        <v>227</v>
      </c>
      <c r="D44" s="70" t="s">
        <v>228</v>
      </c>
      <c r="E44" s="57">
        <f t="shared" ref="E44:N44" si="5">E41+E43</f>
        <v>68</v>
      </c>
      <c r="F44" s="57">
        <f t="shared" si="5"/>
        <v>63</v>
      </c>
      <c r="G44" s="57">
        <f t="shared" si="5"/>
        <v>386</v>
      </c>
      <c r="H44" s="57">
        <f t="shared" si="5"/>
        <v>661</v>
      </c>
      <c r="I44" s="57">
        <f t="shared" si="5"/>
        <v>0</v>
      </c>
      <c r="J44" s="57">
        <f t="shared" si="5"/>
        <v>0</v>
      </c>
      <c r="K44" s="57">
        <f t="shared" si="5"/>
        <v>0</v>
      </c>
      <c r="L44" s="57">
        <f t="shared" si="5"/>
        <v>0</v>
      </c>
      <c r="M44" s="57">
        <f t="shared" si="5"/>
        <v>0</v>
      </c>
      <c r="N44" s="57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2022-08-10T07:06:10Z</cp:lastPrinted>
  <dcterms:created xsi:type="dcterms:W3CDTF">1999-07-06T05:17:05Z</dcterms:created>
  <dcterms:modified xsi:type="dcterms:W3CDTF">2022-09-20T10:53:19Z</dcterms:modified>
</cp:coreProperties>
</file>