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66　福岡市\"/>
    </mc:Choice>
  </mc:AlternateContent>
  <xr:revisionPtr revIDLastSave="0" documentId="8_{0891A38A-7D2B-4295-ACA3-FDC05DBE9CAC}" xr6:coauthVersionLast="47" xr6:coauthVersionMax="47" xr10:uidLastSave="{00000000-0000-0000-0000-000000000000}"/>
  <bookViews>
    <workbookView xWindow="2340" yWindow="2340" windowWidth="21600" windowHeight="11265" tabRatio="888" xr2:uid="{00000000-000D-0000-FFFF-FFFF00000000}"/>
  </bookViews>
  <sheets>
    <sheet name="1.普通会計予算" sheetId="2" r:id="rId1"/>
    <sheet name="2.公営企業会計予算" sheetId="6" r:id="rId2"/>
    <sheet name="2.公営企業会計予算 (2)" sheetId="11" r:id="rId3"/>
    <sheet name="3.(1)普通会計決算" sheetId="7" r:id="rId4"/>
    <sheet name="3.(2)財政指標等" sheetId="8" r:id="rId5"/>
    <sheet name="4.公営企業会計決算" sheetId="9" r:id="rId6"/>
    <sheet name="4.公営企業会計決算 (2)" sheetId="12" r:id="rId7"/>
    <sheet name="5.三セク決算" sheetId="10" r:id="rId8"/>
    <sheet name="5.三セク決算 (2)" sheetId="13" r:id="rId9"/>
  </sheets>
  <definedNames>
    <definedName name="_xlnm.Print_Area" localSheetId="0">'1.普通会計予算'!$A$1:$I$42</definedName>
    <definedName name="_xlnm.Print_Area" localSheetId="1">'2.公営企業会計予算'!$A$1:$O$49</definedName>
    <definedName name="_xlnm.Print_Area" localSheetId="2">'2.公営企業会計予算 (2)'!$A$1:$O$49</definedName>
    <definedName name="_xlnm.Print_Area" localSheetId="3">'3.(1)普通会計決算'!$A$1:$I$42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  <definedName name="_xlnm.Print_Area" localSheetId="8">'5.三セク決算 (2)'!$A$1:$N$46</definedName>
    <definedName name="_xlnm.Print_Titles" localSheetId="1">'2.公営企業会計予算'!$1:$4</definedName>
    <definedName name="_xlnm.Print_Titles" localSheetId="2">'2.公営企業会計予算 (2)'!$1:$4</definedName>
    <definedName name="_xlnm.Print_Titles" localSheetId="5">'4.公営企業会計決算'!$1:$4</definedName>
    <definedName name="_xlnm.Print_Titles" localSheetId="6">'4.公営企業会計決算 (2)'!$1:$4</definedName>
  </definedNames>
  <calcPr calcId="191029"/>
</workbook>
</file>

<file path=xl/calcChain.xml><?xml version="1.0" encoding="utf-8"?>
<calcChain xmlns="http://schemas.openxmlformats.org/spreadsheetml/2006/main">
  <c r="E44" i="13" l="1"/>
  <c r="F31" i="13"/>
  <c r="F34" i="13" s="1"/>
  <c r="F37" i="13" s="1"/>
  <c r="F42" i="13" s="1"/>
  <c r="E31" i="13"/>
  <c r="E34" i="13" s="1"/>
  <c r="F41" i="13" l="1"/>
  <c r="N31" i="10" l="1"/>
  <c r="N34" i="10" s="1"/>
  <c r="M31" i="10"/>
  <c r="M34" i="10" s="1"/>
  <c r="M41" i="10" l="1"/>
  <c r="M44" i="10" s="1"/>
  <c r="M37" i="10"/>
  <c r="M42" i="10" s="1"/>
  <c r="N41" i="10"/>
  <c r="N44" i="10" s="1"/>
  <c r="N37" i="10"/>
  <c r="N42" i="10" s="1"/>
  <c r="I44" i="12" l="1"/>
  <c r="H44" i="12"/>
  <c r="I39" i="12"/>
  <c r="I45" i="12" s="1"/>
  <c r="H39" i="12"/>
  <c r="H45" i="12" s="1"/>
  <c r="K44" i="9"/>
  <c r="J44" i="9"/>
  <c r="K39" i="9"/>
  <c r="K45" i="9" s="1"/>
  <c r="J39" i="9"/>
  <c r="J45" i="9" s="1"/>
  <c r="I44" i="9"/>
  <c r="H44" i="9"/>
  <c r="I39" i="9"/>
  <c r="I45" i="9" s="1"/>
  <c r="H39" i="9"/>
  <c r="H45" i="9" s="1"/>
  <c r="I44" i="11"/>
  <c r="H44" i="11"/>
  <c r="I39" i="11"/>
  <c r="I45" i="11" s="1"/>
  <c r="H36" i="11"/>
  <c r="H33" i="11"/>
  <c r="H32" i="11" s="1"/>
  <c r="K44" i="6"/>
  <c r="J44" i="6"/>
  <c r="I44" i="6"/>
  <c r="H40" i="6"/>
  <c r="H44" i="6" s="1"/>
  <c r="K39" i="6"/>
  <c r="J39" i="6"/>
  <c r="J45" i="6" s="1"/>
  <c r="I39" i="6"/>
  <c r="I45" i="6" s="1"/>
  <c r="H39" i="6"/>
  <c r="K45" i="6" l="1"/>
  <c r="H45" i="6"/>
  <c r="H39" i="11"/>
  <c r="H45" i="11" s="1"/>
  <c r="H31" i="10"/>
  <c r="H34" i="10" s="1"/>
  <c r="G31" i="10"/>
  <c r="G34" i="10" s="1"/>
  <c r="K44" i="12"/>
  <c r="J44" i="12"/>
  <c r="K39" i="12"/>
  <c r="K45" i="12" s="1"/>
  <c r="J39" i="12"/>
  <c r="G24" i="9"/>
  <c r="G27" i="9" s="1"/>
  <c r="F24" i="9"/>
  <c r="F27" i="9" s="1"/>
  <c r="G16" i="9"/>
  <c r="F16" i="9"/>
  <c r="G15" i="9"/>
  <c r="F15" i="9"/>
  <c r="G14" i="9"/>
  <c r="F14" i="9"/>
  <c r="K44" i="11"/>
  <c r="J44" i="11"/>
  <c r="K39" i="11"/>
  <c r="K45" i="11" s="1"/>
  <c r="J39" i="11"/>
  <c r="J45" i="11" s="1"/>
  <c r="G24" i="6"/>
  <c r="G27" i="6" s="1"/>
  <c r="F24" i="6"/>
  <c r="F27" i="6" s="1"/>
  <c r="G16" i="6"/>
  <c r="F16" i="6"/>
  <c r="G15" i="6"/>
  <c r="F15" i="6"/>
  <c r="G14" i="6"/>
  <c r="F14" i="6"/>
  <c r="J45" i="12" l="1"/>
  <c r="G37" i="10"/>
  <c r="G42" i="10" s="1"/>
  <c r="G41" i="10"/>
  <c r="G44" i="10" s="1"/>
  <c r="H41" i="10"/>
  <c r="H44" i="10" s="1"/>
  <c r="H37" i="10"/>
  <c r="H42" i="10" s="1"/>
  <c r="O44" i="6"/>
  <c r="N44" i="6"/>
  <c r="O39" i="6"/>
  <c r="O45" i="6" s="1"/>
  <c r="N39" i="6"/>
  <c r="G44" i="11"/>
  <c r="F44" i="11"/>
  <c r="G39" i="11"/>
  <c r="G45" i="11" s="1"/>
  <c r="F39" i="11"/>
  <c r="F45" i="11" s="1"/>
  <c r="G44" i="12"/>
  <c r="G39" i="12"/>
  <c r="G45" i="12" s="1"/>
  <c r="F39" i="12"/>
  <c r="F45" i="12" s="1"/>
  <c r="O44" i="9"/>
  <c r="N44" i="9"/>
  <c r="O39" i="9"/>
  <c r="O45" i="9" s="1"/>
  <c r="N39" i="9"/>
  <c r="N45" i="9" s="1"/>
  <c r="G44" i="9"/>
  <c r="F44" i="9"/>
  <c r="G39" i="9"/>
  <c r="G45" i="9" s="1"/>
  <c r="F39" i="9"/>
  <c r="F45" i="9" s="1"/>
  <c r="G44" i="6"/>
  <c r="F44" i="6"/>
  <c r="G39" i="6"/>
  <c r="G45" i="6" s="1"/>
  <c r="F39" i="6"/>
  <c r="F45" i="6" s="1"/>
  <c r="N45" i="6" l="1"/>
  <c r="J31" i="10"/>
  <c r="J34" i="10" s="1"/>
  <c r="I31" i="10"/>
  <c r="I34" i="10" s="1"/>
  <c r="I37" i="10" l="1"/>
  <c r="I42" i="10" s="1"/>
  <c r="I41" i="10"/>
  <c r="I44" i="10" s="1"/>
  <c r="J41" i="10"/>
  <c r="J44" i="10" s="1"/>
  <c r="J37" i="10"/>
  <c r="J42" i="10" s="1"/>
  <c r="E31" i="10" l="1"/>
  <c r="E34" i="10" s="1"/>
  <c r="E41" i="10" l="1"/>
  <c r="E44" i="10" s="1"/>
  <c r="E37" i="10"/>
  <c r="E42" i="10" s="1"/>
  <c r="L31" i="10" l="1"/>
  <c r="L34" i="10" s="1"/>
  <c r="K31" i="10"/>
  <c r="K34" i="10" s="1"/>
  <c r="K41" i="10" l="1"/>
  <c r="K44" i="10" s="1"/>
  <c r="K37" i="10"/>
  <c r="K42" i="10" s="1"/>
  <c r="L41" i="10"/>
  <c r="L44" i="10" s="1"/>
  <c r="L37" i="10"/>
  <c r="L42" i="10" s="1"/>
  <c r="N31" i="13" l="1"/>
  <c r="N34" i="13" s="1"/>
  <c r="M31" i="13"/>
  <c r="M34" i="13" s="1"/>
  <c r="L31" i="13"/>
  <c r="L34" i="13" s="1"/>
  <c r="K31" i="13"/>
  <c r="K34" i="13" s="1"/>
  <c r="K37" i="13" s="1"/>
  <c r="K42" i="13" s="1"/>
  <c r="J31" i="13"/>
  <c r="J34" i="13" s="1"/>
  <c r="I31" i="13"/>
  <c r="I34" i="13" s="1"/>
  <c r="H31" i="13"/>
  <c r="H34" i="13" s="1"/>
  <c r="G31" i="13"/>
  <c r="G34" i="13" s="1"/>
  <c r="G41" i="13" s="1"/>
  <c r="G44" i="13" s="1"/>
  <c r="H37" i="13" l="1"/>
  <c r="H42" i="13" s="1"/>
  <c r="H41" i="13"/>
  <c r="H44" i="13" s="1"/>
  <c r="L37" i="13"/>
  <c r="L42" i="13" s="1"/>
  <c r="L41" i="13"/>
  <c r="L44" i="13" s="1"/>
  <c r="I41" i="13"/>
  <c r="I44" i="13" s="1"/>
  <c r="I37" i="13"/>
  <c r="I42" i="13" s="1"/>
  <c r="M41" i="13"/>
  <c r="M44" i="13" s="1"/>
  <c r="M37" i="13"/>
  <c r="M42" i="13" s="1"/>
  <c r="J41" i="13"/>
  <c r="J44" i="13" s="1"/>
  <c r="J37" i="13"/>
  <c r="J42" i="13" s="1"/>
  <c r="N41" i="13"/>
  <c r="N44" i="13" s="1"/>
  <c r="N37" i="13"/>
  <c r="N42" i="13" s="1"/>
  <c r="K41" i="13"/>
  <c r="K44" i="13" s="1"/>
  <c r="G37" i="13"/>
  <c r="G42" i="13" s="1"/>
  <c r="M44" i="9" l="1"/>
  <c r="L44" i="9"/>
  <c r="M39" i="9"/>
  <c r="M45" i="9" s="1"/>
  <c r="L39" i="9"/>
  <c r="L45" i="9" s="1"/>
  <c r="M44" i="6"/>
  <c r="M39" i="6"/>
  <c r="L39" i="6"/>
  <c r="M45" i="6" l="1"/>
  <c r="M24" i="9"/>
  <c r="M27" i="9" s="1"/>
  <c r="L24" i="9"/>
  <c r="L27" i="9" s="1"/>
  <c r="M16" i="9"/>
  <c r="L16" i="9"/>
  <c r="M15" i="9"/>
  <c r="L15" i="9"/>
  <c r="M14" i="9"/>
  <c r="L14" i="9"/>
  <c r="L25" i="6"/>
  <c r="M24" i="6"/>
  <c r="M27" i="6" s="1"/>
  <c r="L24" i="6"/>
  <c r="L27" i="6" s="1"/>
  <c r="M16" i="6"/>
  <c r="L16" i="6"/>
  <c r="M15" i="6"/>
  <c r="L15" i="6"/>
  <c r="M14" i="6"/>
  <c r="L14" i="6"/>
  <c r="K24" i="9" l="1"/>
  <c r="K27" i="9" s="1"/>
  <c r="J24" i="9"/>
  <c r="J27" i="9" s="1"/>
  <c r="I24" i="9"/>
  <c r="I27" i="9" s="1"/>
  <c r="H24" i="9"/>
  <c r="H27" i="9" s="1"/>
  <c r="K16" i="9"/>
  <c r="J16" i="9"/>
  <c r="I16" i="9"/>
  <c r="H16" i="9"/>
  <c r="K15" i="9"/>
  <c r="J15" i="9"/>
  <c r="I15" i="9"/>
  <c r="H15" i="9"/>
  <c r="K14" i="9"/>
  <c r="J14" i="9"/>
  <c r="I14" i="9"/>
  <c r="H14" i="9"/>
  <c r="K24" i="6"/>
  <c r="K27" i="6" s="1"/>
  <c r="J24" i="6"/>
  <c r="J27" i="6" s="1"/>
  <c r="I24" i="6"/>
  <c r="I27" i="6" s="1"/>
  <c r="H24" i="6"/>
  <c r="H27" i="6" s="1"/>
  <c r="K16" i="6"/>
  <c r="J16" i="6"/>
  <c r="I16" i="6"/>
  <c r="H16" i="6"/>
  <c r="K15" i="6"/>
  <c r="J15" i="6"/>
  <c r="I15" i="6"/>
  <c r="H15" i="6"/>
  <c r="K14" i="6"/>
  <c r="J14" i="6"/>
  <c r="I14" i="6"/>
  <c r="H14" i="6"/>
  <c r="O44" i="12" l="1"/>
  <c r="N44" i="12"/>
  <c r="M44" i="12"/>
  <c r="L44" i="12"/>
  <c r="O39" i="12"/>
  <c r="O45" i="12" s="1"/>
  <c r="N39" i="12"/>
  <c r="N45" i="12" s="1"/>
  <c r="M39" i="12"/>
  <c r="M45" i="12" s="1"/>
  <c r="L39" i="12"/>
  <c r="L45" i="12" s="1"/>
  <c r="O24" i="12"/>
  <c r="O27" i="12" s="1"/>
  <c r="N24" i="12"/>
  <c r="N27" i="12" s="1"/>
  <c r="M24" i="12"/>
  <c r="M27" i="12" s="1"/>
  <c r="L24" i="12"/>
  <c r="L27" i="12" s="1"/>
  <c r="K24" i="12"/>
  <c r="K27" i="12" s="1"/>
  <c r="J24" i="12"/>
  <c r="J27" i="12" s="1"/>
  <c r="I24" i="12"/>
  <c r="I27" i="12" s="1"/>
  <c r="H24" i="12"/>
  <c r="H27" i="12" s="1"/>
  <c r="G24" i="12"/>
  <c r="G27" i="12" s="1"/>
  <c r="F24" i="12"/>
  <c r="F27" i="12" s="1"/>
  <c r="O16" i="12"/>
  <c r="N16" i="12"/>
  <c r="M16" i="12"/>
  <c r="L16" i="12"/>
  <c r="K16" i="12"/>
  <c r="J16" i="12"/>
  <c r="I16" i="12"/>
  <c r="H16" i="12"/>
  <c r="G16" i="12"/>
  <c r="F16" i="12"/>
  <c r="O15" i="12"/>
  <c r="N15" i="12"/>
  <c r="M15" i="12"/>
  <c r="L15" i="12"/>
  <c r="K15" i="12"/>
  <c r="J15" i="12"/>
  <c r="I15" i="12"/>
  <c r="H15" i="12"/>
  <c r="G15" i="12"/>
  <c r="F15" i="12"/>
  <c r="O14" i="12"/>
  <c r="N14" i="12"/>
  <c r="M14" i="12"/>
  <c r="L14" i="12"/>
  <c r="K14" i="12"/>
  <c r="J14" i="12"/>
  <c r="I14" i="12"/>
  <c r="H14" i="12"/>
  <c r="G14" i="12"/>
  <c r="F14" i="12"/>
  <c r="O44" i="11"/>
  <c r="N44" i="11"/>
  <c r="M44" i="11"/>
  <c r="L44" i="11"/>
  <c r="O39" i="11"/>
  <c r="N39" i="11"/>
  <c r="M39" i="11"/>
  <c r="L39" i="11"/>
  <c r="M27" i="11"/>
  <c r="I27" i="11"/>
  <c r="O24" i="11"/>
  <c r="O27" i="11" s="1"/>
  <c r="N24" i="11"/>
  <c r="N27" i="11" s="1"/>
  <c r="M24" i="11"/>
  <c r="L24" i="11"/>
  <c r="L27" i="11" s="1"/>
  <c r="K24" i="11"/>
  <c r="K27" i="11" s="1"/>
  <c r="J24" i="11"/>
  <c r="J27" i="11" s="1"/>
  <c r="I24" i="11"/>
  <c r="H24" i="11"/>
  <c r="H27" i="11" s="1"/>
  <c r="G24" i="11"/>
  <c r="G27" i="11" s="1"/>
  <c r="F24" i="11"/>
  <c r="F27" i="11" s="1"/>
  <c r="O16" i="11"/>
  <c r="N16" i="11"/>
  <c r="M16" i="11"/>
  <c r="L16" i="11"/>
  <c r="K16" i="11"/>
  <c r="J16" i="11"/>
  <c r="I16" i="11"/>
  <c r="H16" i="11"/>
  <c r="G16" i="11"/>
  <c r="F16" i="11"/>
  <c r="O15" i="11"/>
  <c r="N15" i="11"/>
  <c r="M15" i="11"/>
  <c r="L15" i="11"/>
  <c r="K15" i="11"/>
  <c r="J15" i="11"/>
  <c r="I15" i="11"/>
  <c r="H15" i="11"/>
  <c r="G15" i="11"/>
  <c r="F15" i="11"/>
  <c r="O14" i="11"/>
  <c r="N14" i="11"/>
  <c r="M14" i="11"/>
  <c r="L14" i="11"/>
  <c r="K14" i="11"/>
  <c r="J14" i="11"/>
  <c r="I14" i="11"/>
  <c r="H14" i="11"/>
  <c r="G14" i="11"/>
  <c r="F14" i="11"/>
  <c r="L45" i="11" l="1"/>
  <c r="M45" i="11"/>
  <c r="N45" i="11"/>
  <c r="O45" i="11"/>
  <c r="H22" i="7"/>
  <c r="I20" i="8" l="1"/>
  <c r="F24" i="8"/>
  <c r="G24" i="8" s="1"/>
  <c r="H24" i="8" s="1"/>
  <c r="I24" i="8" s="1"/>
  <c r="F22" i="8" l="1"/>
  <c r="H22" i="8"/>
  <c r="F23" i="8"/>
  <c r="F21" i="8"/>
  <c r="E21" i="8"/>
  <c r="H20" i="8"/>
  <c r="G20" i="8"/>
  <c r="F20" i="8"/>
  <c r="E20" i="8"/>
  <c r="H19" i="8"/>
  <c r="G19" i="8"/>
  <c r="G23" i="8" s="1"/>
  <c r="E19" i="8"/>
  <c r="E23" i="8" s="1"/>
  <c r="F34" i="7"/>
  <c r="F36" i="7"/>
  <c r="F27" i="7"/>
  <c r="F33" i="7"/>
  <c r="F23" i="7"/>
  <c r="F34" i="2"/>
  <c r="F36" i="2"/>
  <c r="F33" i="2"/>
  <c r="F27" i="2" s="1"/>
  <c r="F23" i="2"/>
  <c r="H23" i="8" l="1"/>
  <c r="H21" i="8"/>
  <c r="E22" i="8"/>
  <c r="G21" i="8"/>
  <c r="G22" i="8"/>
  <c r="I16" i="2" l="1"/>
  <c r="H40" i="7"/>
  <c r="F40" i="7"/>
  <c r="F22" i="7"/>
  <c r="G9" i="7" s="1"/>
  <c r="AD5" i="7" s="1"/>
  <c r="H40" i="2"/>
  <c r="F40" i="2"/>
  <c r="G38" i="2" s="1"/>
  <c r="F22" i="2"/>
  <c r="G20" i="2" s="1"/>
  <c r="AJ5" i="2" s="1"/>
  <c r="I36" i="2"/>
  <c r="O24" i="9"/>
  <c r="O27" i="9"/>
  <c r="N24" i="9"/>
  <c r="N27" i="9" s="1"/>
  <c r="O16" i="9"/>
  <c r="N16" i="9"/>
  <c r="O15" i="9"/>
  <c r="N15" i="9"/>
  <c r="O14" i="9"/>
  <c r="N14" i="9"/>
  <c r="I19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24" i="6"/>
  <c r="O27" i="6" s="1"/>
  <c r="N24" i="6"/>
  <c r="N27" i="6" s="1"/>
  <c r="O16" i="6"/>
  <c r="N16" i="6"/>
  <c r="O15" i="6"/>
  <c r="N15" i="6"/>
  <c r="O14" i="6"/>
  <c r="N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4" i="2" l="1"/>
  <c r="AJ13" i="2" s="1"/>
  <c r="I21" i="8"/>
  <c r="AS2" i="8" s="1"/>
  <c r="I40" i="7"/>
  <c r="AC14" i="7" s="1"/>
  <c r="G40" i="2"/>
  <c r="G31" i="2"/>
  <c r="G21" i="2"/>
  <c r="AK5" i="2" s="1"/>
  <c r="AC4" i="2"/>
  <c r="G13" i="2"/>
  <c r="AF5" i="2" s="1"/>
  <c r="G31" i="7"/>
  <c r="G39" i="7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G9" i="2"/>
  <c r="AD5" i="2" s="1"/>
  <c r="I22" i="2"/>
  <c r="AC6" i="2" s="1"/>
  <c r="G22" i="2"/>
  <c r="G10" i="2"/>
  <c r="AE5" i="2" s="1"/>
  <c r="G16" i="2"/>
  <c r="G14" i="2"/>
  <c r="AG5" i="2" s="1"/>
  <c r="G19" i="2"/>
  <c r="I22" i="8"/>
  <c r="I23" i="8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sharedStrings.xml><?xml version="1.0" encoding="utf-8"?>
<sst xmlns="http://schemas.openxmlformats.org/spreadsheetml/2006/main" count="791" uniqueCount="310">
  <si>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</si>
  <si>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</si>
  <si>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</si>
  <si>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</si>
  <si>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</si>
  <si>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</si>
  <si>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</si>
  <si>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</si>
  <si>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</si>
  <si>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</si>
  <si>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</si>
  <si>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</si>
  <si>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</si>
  <si>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</si>
  <si>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</si>
  <si>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</si>
  <si>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</si>
  <si>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</si>
  <si>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</si>
  <si>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</si>
  <si>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</si>
  <si>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</si>
  <si>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</si>
  <si>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</si>
  <si>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</si>
  <si>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</si>
  <si>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</si>
  <si>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</si>
  <si>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</si>
  <si>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</si>
  <si>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</si>
  <si>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</si>
  <si>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</si>
  <si>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</si>
  <si>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</si>
  <si>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</si>
  <si>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</si>
  <si>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</si>
  <si>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</si>
  <si>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</si>
  <si>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</si>
  <si>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</si>
  <si>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</si>
  <si>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</si>
  <si>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</si>
  <si>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</si>
  <si>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</si>
  <si>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</si>
  <si>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</si>
  <si>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</si>
  <si>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</si>
  <si>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</si>
  <si>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</si>
  <si>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</si>
  <si>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</si>
  <si>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</si>
  <si>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</si>
  <si>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</si>
  <si>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</si>
  <si>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</si>
  <si>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</si>
  <si>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</si>
  <si>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</si>
  <si>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</si>
  <si>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</si>
  <si>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</si>
  <si>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</si>
  <si>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</si>
  <si>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</si>
  <si>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</si>
  <si>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</si>
  <si>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</si>
  <si>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</si>
  <si>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</si>
  <si>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</si>
  <si>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</si>
  <si>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</si>
  <si>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</si>
  <si>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</si>
  <si>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</si>
  <si>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</si>
  <si>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</si>
  <si>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</si>
  <si>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</si>
  <si>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</si>
  <si>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</si>
  <si>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</si>
  <si>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</si>
  <si>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</si>
  <si>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</si>
  <si>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</si>
  <si>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</si>
  <si>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</si>
  <si>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</si>
  <si>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</si>
  <si>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</si>
  <si>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</si>
  <si>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</si>
  <si>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</si>
  <si>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</si>
  <si>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</si>
  <si>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</si>
  <si>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</si>
  <si>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</si>
  <si>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</si>
  <si>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</si>
  <si>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</si>
  <si>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</si>
  <si>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</si>
  <si>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</si>
  <si>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</si>
  <si>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</si>
  <si>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</si>
  <si>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</si>
  <si>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</si>
  <si>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</si>
  <si>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</si>
  <si>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</si>
  <si>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</si>
  <si>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</si>
  <si>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</si>
  <si>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</si>
  <si>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</si>
  <si>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</si>
  <si>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</si>
  <si>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</si>
  <si>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</si>
  <si>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</si>
  <si>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</si>
  <si>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</si>
  <si>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</si>
  <si>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</si>
  <si>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</si>
  <si>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</si>
  <si>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</si>
  <si>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</si>
  <si>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</si>
  <si>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</si>
  <si>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</si>
  <si>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</si>
  <si>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</si>
  <si>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</si>
  <si>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</si>
  <si>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</si>
  <si>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</si>
  <si>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</si>
  <si>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</si>
  <si>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</si>
  <si>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</si>
  <si>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</si>
  <si>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</si>
  <si>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</si>
  <si>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</si>
  <si>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</si>
  <si>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</si>
  <si>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</si>
  <si>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</si>
  <si>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</si>
  <si>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</si>
  <si>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</si>
  <si>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</si>
  <si>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</si>
  <si>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</si>
  <si>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</si>
  <si>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</si>
  <si>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</si>
  <si>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</si>
  <si>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</si>
  <si>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</si>
  <si>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</si>
  <si>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</si>
  <si>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</si>
  <si>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</si>
  <si>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</si>
  <si>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</si>
  <si>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</si>
  <si>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</si>
  <si>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</si>
  <si>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</si>
  <si>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</si>
  <si>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</si>
  <si>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</si>
  <si>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</si>
  <si>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</si>
  <si>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</si>
  <si>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</si>
  <si>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</si>
  <si>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</si>
  <si>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</si>
  <si>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</si>
  <si>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</si>
  <si>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</si>
  <si>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</si>
  <si>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</si>
  <si>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</si>
  <si>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</si>
  <si>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</si>
  <si>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</si>
  <si>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</si>
  <si>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</si>
  <si>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</si>
  <si>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</si>
  <si>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</si>
  <si>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</si>
  <si>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</si>
  <si>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</si>
  <si>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</si>
  <si>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</si>
  <si>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</si>
  <si>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</si>
  <si>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</si>
  <si>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</si>
  <si>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</si>
  <si>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</si>
  <si>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</si>
  <si>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</si>
  <si>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</si>
  <si>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</si>
  <si>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</si>
  <si>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</si>
  <si>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</si>
  <si>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</si>
  <si>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</si>
  <si>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</si>
  <si>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</si>
  <si>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</si>
  <si>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</si>
  <si>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</si>
  <si>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</si>
  <si>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</si>
  <si>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</si>
  <si>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</si>
  <si>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</si>
  <si>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</si>
  <si>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</si>
  <si>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</si>
  <si>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</si>
  <si>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</si>
  <si>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</si>
  <si>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</si>
  <si>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</si>
  <si>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</si>
  <si>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</si>
  <si>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</si>
  <si>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</si>
  <si>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</si>
  <si>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</si>
  <si>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</si>
  <si>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</si>
  <si>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</si>
  <si>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</si>
  <si>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</si>
  <si>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</si>
  <si>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</si>
  <si>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</si>
  <si>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</si>
  <si>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</si>
  <si>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</si>
  <si>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</si>
  <si>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</si>
  <si>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</si>
  <si>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</si>
  <si>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</si>
  <si>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</si>
  <si>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</si>
  <si>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</si>
  <si>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</si>
  <si>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</si>
  <si>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</si>
  <si>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</si>
  <si>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</si>
  <si>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</si>
  <si>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</si>
  <si>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</si>
  <si>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</si>
  <si>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</si>
  <si>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</si>
  <si>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</si>
  <si>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</si>
  <si>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</si>
  <si>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</si>
  <si>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</si>
  <si>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</si>
  <si>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</si>
  <si>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</si>
  <si>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</si>
  <si>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福岡市</t>
    <rPh sb="0" eb="3">
      <t>フクオカシ</t>
    </rPh>
    <phoneticPr fontId="7"/>
  </si>
  <si>
    <t>福岡市</t>
    <rPh sb="0" eb="3">
      <t>フクオカシ</t>
    </rPh>
    <phoneticPr fontId="15"/>
  </si>
  <si>
    <t>福岡市</t>
    <rPh sb="0" eb="3">
      <t>フクオカシ</t>
    </rPh>
    <phoneticPr fontId="7"/>
  </si>
  <si>
    <t>下水道</t>
    <rPh sb="0" eb="3">
      <t>ゲスイドウ</t>
    </rPh>
    <phoneticPr fontId="7"/>
  </si>
  <si>
    <t>水道</t>
    <rPh sb="0" eb="2">
      <t>スイドウ</t>
    </rPh>
    <phoneticPr fontId="7"/>
  </si>
  <si>
    <t>工業用水道</t>
    <rPh sb="0" eb="3">
      <t>コウギョウヨウ</t>
    </rPh>
    <rPh sb="3" eb="5">
      <t>スイドウ</t>
    </rPh>
    <phoneticPr fontId="7"/>
  </si>
  <si>
    <t>高速鉄道</t>
    <rPh sb="0" eb="2">
      <t>コウソク</t>
    </rPh>
    <rPh sb="2" eb="4">
      <t>テツドウ</t>
    </rPh>
    <phoneticPr fontId="7"/>
  </si>
  <si>
    <t>市場</t>
    <rPh sb="0" eb="2">
      <t>シジョウ</t>
    </rPh>
    <phoneticPr fontId="7"/>
  </si>
  <si>
    <t>港湾整備</t>
    <rPh sb="0" eb="2">
      <t>コウワン</t>
    </rPh>
    <rPh sb="2" eb="4">
      <t>セイビ</t>
    </rPh>
    <phoneticPr fontId="7"/>
  </si>
  <si>
    <t>宅地造成（臨海）</t>
    <rPh sb="0" eb="2">
      <t>タクチ</t>
    </rPh>
    <rPh sb="2" eb="4">
      <t>ゾウセイ</t>
    </rPh>
    <rPh sb="5" eb="7">
      <t>リンカイ</t>
    </rPh>
    <phoneticPr fontId="7"/>
  </si>
  <si>
    <t>宅地造成（その他）</t>
    <rPh sb="0" eb="2">
      <t>タクチ</t>
    </rPh>
    <rPh sb="2" eb="4">
      <t>ゾウセイ</t>
    </rPh>
    <rPh sb="7" eb="8">
      <t>タ</t>
    </rPh>
    <phoneticPr fontId="7"/>
  </si>
  <si>
    <t>集落排水（農業）</t>
    <rPh sb="0" eb="2">
      <t>シュウラク</t>
    </rPh>
    <rPh sb="2" eb="4">
      <t>ハイスイ</t>
    </rPh>
    <rPh sb="5" eb="7">
      <t>ノウギョウ</t>
    </rPh>
    <phoneticPr fontId="7"/>
  </si>
  <si>
    <t>集落排水（漁業）</t>
    <rPh sb="0" eb="2">
      <t>シュウラク</t>
    </rPh>
    <rPh sb="2" eb="4">
      <t>ハイスイ</t>
    </rPh>
    <rPh sb="5" eb="7">
      <t>ギョギョウ</t>
    </rPh>
    <phoneticPr fontId="7"/>
  </si>
  <si>
    <t>交通（船舶運航）</t>
    <rPh sb="0" eb="2">
      <t>コウツウ</t>
    </rPh>
    <rPh sb="3" eb="5">
      <t>センパク</t>
    </rPh>
    <rPh sb="5" eb="7">
      <t>ウンコウ</t>
    </rPh>
    <phoneticPr fontId="7"/>
  </si>
  <si>
    <t>駐車場整備</t>
    <rPh sb="0" eb="3">
      <t>チュウシャジョウ</t>
    </rPh>
    <rPh sb="3" eb="5">
      <t>セイビ</t>
    </rPh>
    <phoneticPr fontId="18"/>
  </si>
  <si>
    <t>集落排水（漁業）</t>
    <rPh sb="0" eb="2">
      <t>シュウラク</t>
    </rPh>
    <rPh sb="2" eb="4">
      <t>ハイスイ</t>
    </rPh>
    <rPh sb="5" eb="7">
      <t>ギョギョウ</t>
    </rPh>
    <phoneticPr fontId="18"/>
  </si>
  <si>
    <t>交通（船舶運航）</t>
    <rPh sb="0" eb="2">
      <t>コウツウ</t>
    </rPh>
    <rPh sb="3" eb="5">
      <t>センパク</t>
    </rPh>
    <rPh sb="5" eb="7">
      <t>ウンコウ</t>
    </rPh>
    <phoneticPr fontId="18"/>
  </si>
  <si>
    <t>福岡市土地開発公社</t>
    <rPh sb="0" eb="3">
      <t>フクオカシ</t>
    </rPh>
    <rPh sb="3" eb="5">
      <t>トチ</t>
    </rPh>
    <rPh sb="5" eb="7">
      <t>カイハツ</t>
    </rPh>
    <rPh sb="7" eb="9">
      <t>コウシャ</t>
    </rPh>
    <phoneticPr fontId="7"/>
  </si>
  <si>
    <t>福岡北九州高速道路公社</t>
    <rPh sb="0" eb="2">
      <t>フクオカ</t>
    </rPh>
    <rPh sb="2" eb="5">
      <t>キタキュウシュウ</t>
    </rPh>
    <rPh sb="5" eb="7">
      <t>コウソク</t>
    </rPh>
    <rPh sb="7" eb="9">
      <t>ドウロ</t>
    </rPh>
    <rPh sb="9" eb="11">
      <t>コウシャ</t>
    </rPh>
    <phoneticPr fontId="7"/>
  </si>
  <si>
    <t>福岡市住宅供給公社</t>
    <rPh sb="0" eb="3">
      <t>フクオカシ</t>
    </rPh>
    <rPh sb="3" eb="5">
      <t>ジュウタク</t>
    </rPh>
    <rPh sb="5" eb="7">
      <t>キョウキュウ</t>
    </rPh>
    <rPh sb="7" eb="9">
      <t>コウシャ</t>
    </rPh>
    <phoneticPr fontId="7"/>
  </si>
  <si>
    <t xml:space="preserve"> (株)福岡クリーンエナジー</t>
    <rPh sb="2" eb="3">
      <t>カブ</t>
    </rPh>
    <rPh sb="4" eb="6">
      <t>フクオカ</t>
    </rPh>
    <phoneticPr fontId="7"/>
  </si>
  <si>
    <t>博多港開発(株)</t>
    <rPh sb="0" eb="2">
      <t>ハカタ</t>
    </rPh>
    <rPh sb="2" eb="3">
      <t>コウ</t>
    </rPh>
    <rPh sb="3" eb="5">
      <t>カイハツ</t>
    </rPh>
    <rPh sb="6" eb="7">
      <t>カブ</t>
    </rPh>
    <phoneticPr fontId="7"/>
  </si>
  <si>
    <t>博多港ふ頭株式会社</t>
    <rPh sb="0" eb="2">
      <t>ハカタ</t>
    </rPh>
    <rPh sb="2" eb="3">
      <t>コウ</t>
    </rPh>
    <rPh sb="4" eb="5">
      <t>トウ</t>
    </rPh>
    <rPh sb="5" eb="9">
      <t>カブシキガイシャ</t>
    </rPh>
    <phoneticPr fontId="18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</si>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</sst>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  <numFmt numFmtId="188" formatCode="_ * #,##0_ ;_ * &quot;▲ &quot;#,##0_ ;_ * &quot;0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529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41" fontId="0" fillId="0" borderId="59" xfId="0" applyNumberFormat="1" applyBorder="1" applyAlignment="1">
      <alignment horizontal="center" vertical="center"/>
    </xf>
    <xf numFmtId="179" fontId="0" fillId="0" borderId="68" xfId="1" applyNumberFormat="1" applyFont="1" applyBorder="1" applyAlignment="1">
      <alignment horizontal="right" vertical="center"/>
    </xf>
    <xf numFmtId="180" fontId="0" fillId="0" borderId="67" xfId="1" applyNumberFormat="1" applyFont="1" applyBorder="1" applyAlignment="1">
      <alignment vertical="center"/>
    </xf>
    <xf numFmtId="41" fontId="0" fillId="0" borderId="4" xfId="0" applyNumberFormat="1" applyBorder="1" applyAlignment="1">
      <alignment horizontal="right" vertical="center"/>
    </xf>
    <xf numFmtId="179" fontId="2" fillId="0" borderId="51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37" xfId="1" applyNumberFormat="1" applyFont="1" applyFill="1" applyBorder="1" applyAlignment="1">
      <alignment vertical="center"/>
    </xf>
    <xf numFmtId="179" fontId="0" fillId="0" borderId="28" xfId="1" applyNumberFormat="1" applyFont="1" applyFill="1" applyBorder="1" applyAlignment="1">
      <alignment vertical="center"/>
    </xf>
    <xf numFmtId="179" fontId="0" fillId="0" borderId="36" xfId="1" applyNumberFormat="1" applyFont="1" applyFill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0" fontId="0" fillId="2" borderId="52" xfId="0" applyNumberForma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79" fontId="2" fillId="2" borderId="48" xfId="1" applyNumberFormat="1" applyFill="1" applyBorder="1" applyAlignment="1">
      <alignment vertical="center"/>
    </xf>
    <xf numFmtId="179" fontId="2" fillId="2" borderId="2" xfId="1" applyNumberFormat="1" applyFill="1" applyBorder="1" applyAlignment="1">
      <alignment vertical="center"/>
    </xf>
    <xf numFmtId="179" fontId="2" fillId="2" borderId="49" xfId="1" applyNumberFormat="1" applyFill="1" applyBorder="1" applyAlignment="1">
      <alignment vertical="center"/>
    </xf>
    <xf numFmtId="179" fontId="2" fillId="2" borderId="39" xfId="1" applyNumberFormat="1" applyFill="1" applyBorder="1" applyAlignment="1">
      <alignment vertical="center"/>
    </xf>
    <xf numFmtId="179" fontId="2" fillId="2" borderId="50" xfId="1" applyNumberFormat="1" applyFill="1" applyBorder="1" applyAlignment="1">
      <alignment vertical="center"/>
    </xf>
    <xf numFmtId="179" fontId="2" fillId="2" borderId="28" xfId="1" applyNumberFormat="1" applyFill="1" applyBorder="1" applyAlignment="1">
      <alignment vertical="center"/>
    </xf>
    <xf numFmtId="179" fontId="2" fillId="2" borderId="7" xfId="1" applyNumberFormat="1" applyFill="1" applyBorder="1" applyAlignment="1">
      <alignment vertical="center"/>
    </xf>
    <xf numFmtId="179" fontId="2" fillId="2" borderId="25" xfId="1" applyNumberFormat="1" applyFill="1" applyBorder="1" applyAlignment="1">
      <alignment vertical="center"/>
    </xf>
    <xf numFmtId="179" fontId="0" fillId="2" borderId="50" xfId="0" quotePrefix="1" applyNumberFormat="1" applyFill="1" applyBorder="1" applyAlignment="1">
      <alignment horizontal="right" vertical="center"/>
    </xf>
    <xf numFmtId="179" fontId="0" fillId="2" borderId="28" xfId="0" quotePrefix="1" applyNumberFormat="1" applyFill="1" applyBorder="1" applyAlignment="1">
      <alignment horizontal="right" vertical="center"/>
    </xf>
    <xf numFmtId="179" fontId="2" fillId="2" borderId="10" xfId="1" applyNumberFormat="1" applyFill="1" applyBorder="1" applyAlignment="1">
      <alignment vertical="center"/>
    </xf>
    <xf numFmtId="179" fontId="2" fillId="2" borderId="36" xfId="1" applyNumberFormat="1" applyFill="1" applyBorder="1" applyAlignment="1">
      <alignment vertical="center"/>
    </xf>
    <xf numFmtId="179" fontId="2" fillId="2" borderId="9" xfId="1" applyNumberFormat="1" applyFill="1" applyBorder="1" applyAlignment="1">
      <alignment vertical="center"/>
    </xf>
    <xf numFmtId="179" fontId="2" fillId="2" borderId="43" xfId="1" applyNumberFormat="1" applyFill="1" applyBorder="1" applyAlignment="1">
      <alignment vertical="center"/>
    </xf>
    <xf numFmtId="179" fontId="2" fillId="2" borderId="47" xfId="1" applyNumberFormat="1" applyFill="1" applyBorder="1" applyAlignment="1">
      <alignment vertical="center"/>
    </xf>
    <xf numFmtId="179" fontId="2" fillId="2" borderId="55" xfId="1" applyNumberFormat="1" applyFill="1" applyBorder="1" applyAlignment="1">
      <alignment vertical="center"/>
    </xf>
    <xf numFmtId="179" fontId="2" fillId="2" borderId="51" xfId="1" applyNumberFormat="1" applyFill="1" applyBorder="1" applyAlignment="1">
      <alignment vertical="center"/>
    </xf>
    <xf numFmtId="179" fontId="2" fillId="2" borderId="24" xfId="1" applyNumberFormat="1" applyFill="1" applyBorder="1" applyAlignment="1">
      <alignment vertical="center"/>
    </xf>
    <xf numFmtId="179" fontId="2" fillId="2" borderId="41" xfId="1" applyNumberFormat="1" applyFill="1" applyBorder="1" applyAlignment="1">
      <alignment vertical="center"/>
    </xf>
    <xf numFmtId="179" fontId="2" fillId="2" borderId="27" xfId="1" applyNumberFormat="1" applyFill="1" applyBorder="1" applyAlignment="1">
      <alignment vertical="center"/>
    </xf>
    <xf numFmtId="179" fontId="2" fillId="2" borderId="57" xfId="1" applyNumberFormat="1" applyFill="1" applyBorder="1" applyAlignment="1">
      <alignment vertical="center"/>
    </xf>
    <xf numFmtId="179" fontId="2" fillId="2" borderId="25" xfId="1" quotePrefix="1" applyNumberFormat="1" applyFont="1" applyFill="1" applyBorder="1" applyAlignment="1">
      <alignment horizontal="right" vertical="center"/>
    </xf>
    <xf numFmtId="179" fontId="2" fillId="2" borderId="3" xfId="1" quotePrefix="1" applyNumberFormat="1" applyFont="1" applyFill="1" applyBorder="1" applyAlignment="1">
      <alignment horizontal="right" vertical="center"/>
    </xf>
    <xf numFmtId="179" fontId="2" fillId="2" borderId="13" xfId="1" quotePrefix="1" applyNumberFormat="1" applyFont="1" applyFill="1" applyBorder="1" applyAlignment="1">
      <alignment horizontal="right" vertical="center"/>
    </xf>
    <xf numFmtId="179" fontId="2" fillId="2" borderId="52" xfId="1" quotePrefix="1" applyNumberFormat="1" applyFont="1" applyFill="1" applyBorder="1" applyAlignment="1">
      <alignment horizontal="right" vertical="center"/>
    </xf>
    <xf numFmtId="179" fontId="2" fillId="2" borderId="4" xfId="1" quotePrefix="1" applyNumberFormat="1" applyFont="1" applyFill="1" applyBorder="1" applyAlignment="1">
      <alignment horizontal="right" vertical="center"/>
    </xf>
    <xf numFmtId="179" fontId="2" fillId="2" borderId="53" xfId="1" quotePrefix="1" applyNumberFormat="1" applyFont="1" applyFill="1" applyBorder="1" applyAlignment="1">
      <alignment horizontal="right" vertical="center"/>
    </xf>
    <xf numFmtId="179" fontId="2" fillId="2" borderId="5" xfId="1" applyNumberFormat="1" applyFill="1" applyBorder="1" applyAlignment="1">
      <alignment vertical="center"/>
    </xf>
    <xf numFmtId="179" fontId="2" fillId="2" borderId="59" xfId="1" applyNumberFormat="1" applyFill="1" applyBorder="1" applyAlignment="1">
      <alignment vertical="center"/>
    </xf>
    <xf numFmtId="179" fontId="2" fillId="2" borderId="54" xfId="1" applyNumberFormat="1" applyFill="1" applyBorder="1" applyAlignment="1">
      <alignment vertical="center"/>
    </xf>
    <xf numFmtId="179" fontId="2" fillId="2" borderId="22" xfId="1" applyNumberFormat="1" applyFill="1" applyBorder="1" applyAlignment="1">
      <alignment vertical="center"/>
    </xf>
    <xf numFmtId="179" fontId="2" fillId="2" borderId="46" xfId="1" applyNumberFormat="1" applyFill="1" applyBorder="1" applyAlignment="1">
      <alignment vertical="center"/>
    </xf>
    <xf numFmtId="179" fontId="2" fillId="2" borderId="8" xfId="1" applyNumberFormat="1" applyFill="1" applyBorder="1" applyAlignment="1">
      <alignment vertical="center"/>
    </xf>
    <xf numFmtId="179" fontId="2" fillId="2" borderId="56" xfId="1" applyNumberFormat="1" applyFill="1" applyBorder="1" applyAlignment="1">
      <alignment vertical="center"/>
    </xf>
    <xf numFmtId="179" fontId="2" fillId="2" borderId="55" xfId="1" applyNumberFormat="1" applyFill="1" applyBorder="1" applyAlignment="1">
      <alignment vertical="center"/>
    </xf>
    <xf numFmtId="179" fontId="2" fillId="2" borderId="51" xfId="1" applyNumberFormat="1" applyFill="1" applyBorder="1" applyAlignment="1">
      <alignment vertical="center"/>
    </xf>
    <xf numFmtId="179" fontId="2" fillId="2" borderId="3" xfId="1" applyNumberFormat="1" applyFill="1" applyBorder="1" applyAlignment="1">
      <alignment vertical="center"/>
    </xf>
    <xf numFmtId="179" fontId="2" fillId="2" borderId="13" xfId="1" applyNumberFormat="1" applyFill="1" applyBorder="1" applyAlignment="1">
      <alignment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9" fontId="2" fillId="2" borderId="0" xfId="1" applyNumberFormat="1" applyFill="1" applyBorder="1" applyAlignment="1">
      <alignment vertical="center"/>
    </xf>
    <xf numFmtId="179" fontId="2" fillId="2" borderId="12" xfId="1" applyNumberFormat="1" applyFill="1" applyBorder="1" applyAlignment="1">
      <alignment vertical="center"/>
    </xf>
    <xf numFmtId="179" fontId="2" fillId="2" borderId="37" xfId="1" applyNumberFormat="1" applyFill="1" applyBorder="1" applyAlignment="1">
      <alignment vertical="center"/>
    </xf>
    <xf numFmtId="179" fontId="2" fillId="2" borderId="14" xfId="1" applyNumberFormat="1" applyFill="1" applyBorder="1" applyAlignment="1">
      <alignment vertical="center"/>
    </xf>
    <xf numFmtId="179" fontId="2" fillId="2" borderId="58" xfId="1" applyNumberFormat="1" applyFill="1" applyBorder="1" applyAlignment="1">
      <alignment vertical="center"/>
    </xf>
    <xf numFmtId="179" fontId="2" fillId="2" borderId="50" xfId="1" quotePrefix="1" applyNumberFormat="1" applyFont="1" applyFill="1" applyBorder="1" applyAlignment="1">
      <alignment horizontal="right" vertical="center"/>
    </xf>
    <xf numFmtId="179" fontId="2" fillId="2" borderId="52" xfId="1" applyNumberFormat="1" applyFill="1" applyBorder="1" applyAlignment="1">
      <alignment vertical="center"/>
    </xf>
    <xf numFmtId="179" fontId="2" fillId="2" borderId="4" xfId="1" applyNumberFormat="1" applyFill="1" applyBorder="1" applyAlignment="1">
      <alignment vertical="center"/>
    </xf>
    <xf numFmtId="179" fontId="0" fillId="2" borderId="7" xfId="0" quotePrefix="1" applyNumberFormat="1" applyFill="1" applyBorder="1" applyAlignment="1">
      <alignment horizontal="right" vertical="center"/>
    </xf>
    <xf numFmtId="179" fontId="0" fillId="2" borderId="57" xfId="0" quotePrefix="1" applyNumberFormat="1" applyFill="1" applyBorder="1" applyAlignment="1">
      <alignment horizontal="right" vertical="center"/>
    </xf>
    <xf numFmtId="0" fontId="2" fillId="2" borderId="53" xfId="0" applyNumberFormat="1" applyFont="1" applyFill="1" applyBorder="1" applyAlignment="1">
      <alignment horizontal="center" vertical="center"/>
    </xf>
    <xf numFmtId="179" fontId="2" fillId="0" borderId="1" xfId="1" applyNumberFormat="1" applyBorder="1" applyAlignment="1">
      <alignment vertical="center"/>
    </xf>
    <xf numFmtId="179" fontId="2" fillId="0" borderId="35" xfId="1" applyNumberFormat="1" applyBorder="1" applyAlignment="1">
      <alignment vertical="center"/>
    </xf>
    <xf numFmtId="179" fontId="2" fillId="0" borderId="15" xfId="1" applyNumberFormat="1" applyBorder="1" applyAlignment="1">
      <alignment vertical="center"/>
    </xf>
    <xf numFmtId="179" fontId="2" fillId="0" borderId="21" xfId="1" applyNumberFormat="1" applyBorder="1" applyAlignment="1">
      <alignment vertical="center"/>
    </xf>
    <xf numFmtId="179" fontId="2" fillId="0" borderId="23" xfId="1" applyNumberFormat="1" applyBorder="1" applyAlignment="1">
      <alignment vertical="center"/>
    </xf>
    <xf numFmtId="179" fontId="0" fillId="0" borderId="23" xfId="0" quotePrefix="1" applyNumberFormat="1" applyBorder="1" applyAlignment="1">
      <alignment horizontal="right" vertical="center"/>
    </xf>
    <xf numFmtId="179" fontId="2" fillId="0" borderId="42" xfId="1" applyNumberFormat="1" applyBorder="1" applyAlignment="1">
      <alignment vertical="center"/>
    </xf>
    <xf numFmtId="179" fontId="2" fillId="0" borderId="20" xfId="1" applyNumberFormat="1" applyBorder="1" applyAlignment="1">
      <alignment vertical="center"/>
    </xf>
    <xf numFmtId="179" fontId="0" fillId="0" borderId="27" xfId="0" quotePrefix="1" applyNumberFormat="1" applyBorder="1" applyAlignment="1">
      <alignment horizontal="right" vertical="center"/>
    </xf>
    <xf numFmtId="179" fontId="0" fillId="0" borderId="21" xfId="0" quotePrefix="1" applyNumberFormat="1" applyBorder="1" applyAlignment="1">
      <alignment horizontal="right" vertical="center"/>
    </xf>
    <xf numFmtId="179" fontId="2" fillId="0" borderId="18" xfId="1" quotePrefix="1" applyNumberFormat="1" applyFont="1" applyBorder="1" applyAlignment="1">
      <alignment horizontal="right" vertical="center"/>
    </xf>
    <xf numFmtId="179" fontId="2" fillId="0" borderId="16" xfId="1" quotePrefix="1" applyNumberFormat="1" applyFont="1" applyBorder="1" applyAlignment="1">
      <alignment horizontal="right" vertical="center"/>
    </xf>
    <xf numFmtId="179" fontId="2" fillId="0" borderId="38" xfId="1" applyNumberFormat="1" applyBorder="1" applyAlignment="1">
      <alignment vertical="center"/>
    </xf>
    <xf numFmtId="179" fontId="2" fillId="0" borderId="17" xfId="1" applyNumberFormat="1" applyBorder="1" applyAlignment="1">
      <alignment vertical="center"/>
    </xf>
    <xf numFmtId="179" fontId="2" fillId="0" borderId="40" xfId="1" applyNumberFormat="1" applyBorder="1" applyAlignment="1">
      <alignment vertical="center"/>
    </xf>
    <xf numFmtId="179" fontId="2" fillId="0" borderId="19" xfId="1" applyNumberFormat="1" applyBorder="1" applyAlignment="1">
      <alignment vertical="center"/>
    </xf>
    <xf numFmtId="179" fontId="2" fillId="0" borderId="19" xfId="1" applyNumberFormat="1" applyBorder="1" applyAlignment="1">
      <alignment vertical="center"/>
    </xf>
    <xf numFmtId="179" fontId="2" fillId="0" borderId="54" xfId="1" applyNumberFormat="1" applyFill="1" applyBorder="1" applyAlignment="1">
      <alignment vertical="center"/>
    </xf>
    <xf numFmtId="179" fontId="2" fillId="0" borderId="0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37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28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36" xfId="1" applyNumberFormat="1" applyFill="1" applyBorder="1" applyAlignment="1">
      <alignment vertical="center"/>
    </xf>
    <xf numFmtId="179" fontId="2" fillId="0" borderId="5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3" xfId="1" applyNumberFormat="1" applyFill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179" fontId="2" fillId="0" borderId="58" xfId="1" applyNumberFormat="1" applyFill="1" applyBorder="1" applyAlignment="1">
      <alignment vertical="center"/>
    </xf>
    <xf numFmtId="179" fontId="2" fillId="0" borderId="52" xfId="1" applyNumberFormat="1" applyFill="1" applyBorder="1" applyAlignment="1">
      <alignment vertical="center"/>
    </xf>
    <xf numFmtId="179" fontId="2" fillId="0" borderId="4" xfId="1" applyNumberFormat="1" applyFill="1" applyBorder="1" applyAlignment="1">
      <alignment vertical="center"/>
    </xf>
    <xf numFmtId="41" fontId="0" fillId="2" borderId="14" xfId="0" applyNumberFormat="1" applyFill="1" applyBorder="1" applyAlignment="1">
      <alignment horizontal="centerContinuous" vertical="center"/>
    </xf>
    <xf numFmtId="41" fontId="0" fillId="2" borderId="6" xfId="0" applyNumberFormat="1" applyFill="1" applyBorder="1" applyAlignment="1">
      <alignment horizontal="centerContinuous" vertical="center"/>
    </xf>
    <xf numFmtId="41" fontId="0" fillId="2" borderId="54" xfId="0" applyNumberFormat="1" applyFill="1" applyBorder="1" applyAlignment="1">
      <alignment horizontal="center" vertical="center"/>
    </xf>
    <xf numFmtId="41" fontId="0" fillId="2" borderId="22" xfId="0" applyNumberFormat="1" applyFill="1" applyBorder="1" applyAlignment="1">
      <alignment horizontal="center" vertical="center"/>
    </xf>
    <xf numFmtId="41" fontId="0" fillId="2" borderId="59" xfId="0" applyNumberFormat="1" applyFill="1" applyBorder="1" applyAlignment="1">
      <alignment horizontal="center" vertical="center"/>
    </xf>
    <xf numFmtId="179" fontId="2" fillId="2" borderId="71" xfId="1" applyNumberFormat="1" applyFill="1" applyBorder="1" applyAlignment="1">
      <alignment horizontal="center" vertical="center"/>
    </xf>
    <xf numFmtId="179" fontId="2" fillId="2" borderId="73" xfId="1" applyNumberFormat="1" applyFill="1" applyBorder="1" applyAlignment="1">
      <alignment horizontal="center" vertical="center"/>
    </xf>
    <xf numFmtId="179" fontId="2" fillId="2" borderId="72" xfId="1" applyNumberFormat="1" applyFill="1" applyBorder="1" applyAlignment="1">
      <alignment horizontal="center" vertical="center"/>
    </xf>
    <xf numFmtId="179" fontId="2" fillId="2" borderId="10" xfId="1" applyNumberFormat="1" applyFill="1" applyBorder="1" applyAlignment="1">
      <alignment horizontal="center" vertical="center"/>
    </xf>
    <xf numFmtId="179" fontId="2" fillId="2" borderId="56" xfId="1" applyNumberFormat="1" applyFill="1" applyBorder="1" applyAlignment="1">
      <alignment horizontal="center" vertical="center"/>
    </xf>
    <xf numFmtId="179" fontId="2" fillId="2" borderId="9" xfId="1" applyNumberFormat="1" applyFill="1" applyBorder="1" applyAlignment="1">
      <alignment horizontal="center" vertical="center"/>
    </xf>
    <xf numFmtId="179" fontId="2" fillId="2" borderId="50" xfId="1" applyNumberFormat="1" applyFill="1" applyBorder="1" applyAlignment="1">
      <alignment horizontal="center" vertical="center"/>
    </xf>
    <xf numFmtId="179" fontId="2" fillId="2" borderId="57" xfId="1" applyNumberFormat="1" applyFill="1" applyBorder="1" applyAlignment="1">
      <alignment horizontal="center" vertical="center"/>
    </xf>
    <xf numFmtId="179" fontId="2" fillId="2" borderId="7" xfId="1" applyNumberFormat="1" applyFill="1" applyBorder="1" applyAlignment="1">
      <alignment horizontal="center" vertical="center"/>
    </xf>
    <xf numFmtId="179" fontId="2" fillId="2" borderId="52" xfId="1" applyNumberFormat="1" applyFill="1" applyBorder="1" applyAlignment="1">
      <alignment horizontal="center" vertical="center"/>
    </xf>
    <xf numFmtId="179" fontId="2" fillId="2" borderId="13" xfId="1" applyNumberFormat="1" applyFill="1" applyBorder="1" applyAlignment="1">
      <alignment horizontal="center" vertical="center"/>
    </xf>
    <xf numFmtId="179" fontId="2" fillId="2" borderId="26" xfId="1" applyNumberFormat="1" applyFill="1" applyBorder="1" applyAlignment="1">
      <alignment horizontal="center" vertical="center"/>
    </xf>
    <xf numFmtId="179" fontId="2" fillId="2" borderId="74" xfId="1" applyNumberFormat="1" applyFill="1" applyBorder="1" applyAlignment="1">
      <alignment vertical="center"/>
    </xf>
    <xf numFmtId="179" fontId="2" fillId="2" borderId="33" xfId="1" applyNumberFormat="1" applyFill="1" applyBorder="1" applyAlignment="1">
      <alignment vertical="center"/>
    </xf>
    <xf numFmtId="179" fontId="2" fillId="2" borderId="53" xfId="1" applyNumberFormat="1" applyFill="1" applyBorder="1" applyAlignment="1">
      <alignment vertical="center"/>
    </xf>
    <xf numFmtId="179" fontId="2" fillId="2" borderId="31" xfId="1" applyNumberFormat="1" applyFill="1" applyBorder="1" applyAlignment="1">
      <alignment vertical="center"/>
    </xf>
    <xf numFmtId="179" fontId="2" fillId="2" borderId="26" xfId="1" applyNumberFormat="1" applyFill="1" applyBorder="1" applyAlignment="1">
      <alignment vertical="center"/>
    </xf>
    <xf numFmtId="179" fontId="2" fillId="2" borderId="62" xfId="1" applyNumberFormat="1" applyFill="1" applyBorder="1" applyAlignment="1">
      <alignment vertical="center"/>
    </xf>
    <xf numFmtId="179" fontId="2" fillId="2" borderId="29" xfId="1" applyNumberFormat="1" applyFill="1" applyBorder="1" applyAlignment="1">
      <alignment vertical="center"/>
    </xf>
    <xf numFmtId="179" fontId="2" fillId="0" borderId="62" xfId="1" applyNumberFormat="1" applyBorder="1" applyAlignment="1">
      <alignment horizontal="center" vertical="center"/>
    </xf>
    <xf numFmtId="179" fontId="2" fillId="0" borderId="8" xfId="1" applyNumberFormat="1" applyBorder="1" applyAlignment="1">
      <alignment horizontal="center" vertical="center"/>
    </xf>
    <xf numFmtId="179" fontId="2" fillId="0" borderId="27" xfId="1" applyNumberFormat="1" applyBorder="1" applyAlignment="1">
      <alignment horizontal="center" vertical="center"/>
    </xf>
    <xf numFmtId="179" fontId="2" fillId="0" borderId="3" xfId="1" applyNumberFormat="1" applyBorder="1" applyAlignment="1">
      <alignment horizontal="center" vertical="center"/>
    </xf>
    <xf numFmtId="179" fontId="2" fillId="0" borderId="71" xfId="1" applyNumberFormat="1" applyFill="1" applyBorder="1" applyAlignment="1">
      <alignment horizontal="center" vertical="center"/>
    </xf>
    <xf numFmtId="179" fontId="2" fillId="0" borderId="72" xfId="1" applyNumberFormat="1" applyFill="1" applyBorder="1" applyAlignment="1">
      <alignment horizontal="center" vertical="center"/>
    </xf>
    <xf numFmtId="179" fontId="2" fillId="0" borderId="10" xfId="1" applyNumberFormat="1" applyFill="1" applyBorder="1" applyAlignment="1">
      <alignment horizontal="center" vertical="center"/>
    </xf>
    <xf numFmtId="179" fontId="2" fillId="0" borderId="9" xfId="1" applyNumberFormat="1" applyFill="1" applyBorder="1" applyAlignment="1">
      <alignment horizontal="center" vertical="center"/>
    </xf>
    <xf numFmtId="179" fontId="2" fillId="0" borderId="50" xfId="1" applyNumberFormat="1" applyFill="1" applyBorder="1" applyAlignment="1">
      <alignment horizontal="center" vertical="center"/>
    </xf>
    <xf numFmtId="179" fontId="2" fillId="0" borderId="7" xfId="1" applyNumberFormat="1" applyFill="1" applyBorder="1" applyAlignment="1">
      <alignment horizontal="center" vertical="center"/>
    </xf>
    <xf numFmtId="179" fontId="0" fillId="0" borderId="7" xfId="1" applyNumberFormat="1" applyFont="1" applyFill="1" applyBorder="1" applyAlignment="1">
      <alignment horizontal="center" vertical="center"/>
    </xf>
    <xf numFmtId="179" fontId="2" fillId="0" borderId="52" xfId="1" applyNumberFormat="1" applyFill="1" applyBorder="1" applyAlignment="1">
      <alignment horizontal="center" vertical="center"/>
    </xf>
    <xf numFmtId="179" fontId="2" fillId="0" borderId="26" xfId="1" applyNumberFormat="1" applyFill="1" applyBorder="1" applyAlignment="1">
      <alignment horizontal="center" vertical="center"/>
    </xf>
    <xf numFmtId="179" fontId="2" fillId="0" borderId="74" xfId="1" applyNumberFormat="1" applyFill="1" applyBorder="1" applyAlignment="1">
      <alignment vertical="center"/>
    </xf>
    <xf numFmtId="179" fontId="2" fillId="0" borderId="33" xfId="1" applyNumberFormat="1" applyFill="1" applyBorder="1" applyAlignment="1">
      <alignment vertical="center"/>
    </xf>
    <xf numFmtId="179" fontId="2" fillId="0" borderId="7" xfId="1" applyNumberFormat="1" applyFill="1" applyBorder="1" applyAlignment="1">
      <alignment vertical="center"/>
    </xf>
    <xf numFmtId="179" fontId="2" fillId="0" borderId="53" xfId="1" applyNumberFormat="1" applyFill="1" applyBorder="1" applyAlignment="1">
      <alignment vertical="center"/>
    </xf>
    <xf numFmtId="179" fontId="2" fillId="0" borderId="31" xfId="1" applyNumberFormat="1" applyFill="1" applyBorder="1" applyAlignment="1">
      <alignment vertical="center"/>
    </xf>
    <xf numFmtId="179" fontId="2" fillId="0" borderId="62" xfId="1" applyNumberFormat="1" applyFill="1" applyBorder="1" applyAlignment="1">
      <alignment vertical="center"/>
    </xf>
    <xf numFmtId="179" fontId="2" fillId="0" borderId="23" xfId="1" quotePrefix="1" applyNumberFormat="1" applyFont="1" applyBorder="1" applyAlignment="1">
      <alignment horizontal="right" vertical="center"/>
    </xf>
    <xf numFmtId="179" fontId="2" fillId="0" borderId="11" xfId="1" quotePrefix="1" applyNumberFormat="1" applyFont="1" applyBorder="1" applyAlignment="1">
      <alignment horizontal="right" vertical="center"/>
    </xf>
    <xf numFmtId="179" fontId="2" fillId="0" borderId="6" xfId="1" applyNumberFormat="1" applyBorder="1" applyAlignment="1">
      <alignment vertical="center"/>
    </xf>
    <xf numFmtId="179" fontId="2" fillId="0" borderId="16" xfId="1" applyNumberFormat="1" applyBorder="1" applyAlignment="1">
      <alignment vertical="center"/>
    </xf>
    <xf numFmtId="179" fontId="2" fillId="0" borderId="78" xfId="1" applyNumberFormat="1" applyBorder="1" applyAlignment="1">
      <alignment horizontal="center" vertical="center"/>
    </xf>
    <xf numFmtId="179" fontId="2" fillId="0" borderId="20" xfId="1" applyNumberFormat="1" applyBorder="1" applyAlignment="1">
      <alignment horizontal="center" vertical="center"/>
    </xf>
    <xf numFmtId="179" fontId="2" fillId="0" borderId="23" xfId="1" applyNumberFormat="1" applyBorder="1" applyAlignment="1">
      <alignment horizontal="center" vertical="center"/>
    </xf>
    <xf numFmtId="179" fontId="2" fillId="0" borderId="16" xfId="1" applyNumberFormat="1" applyBorder="1" applyAlignment="1">
      <alignment horizontal="center" vertical="center"/>
    </xf>
    <xf numFmtId="179" fontId="2" fillId="0" borderId="34" xfId="1" applyNumberFormat="1" applyBorder="1" applyAlignment="1">
      <alignment vertical="center"/>
    </xf>
    <xf numFmtId="179" fontId="2" fillId="0" borderId="79" xfId="1" applyNumberFormat="1" applyBorder="1" applyAlignment="1">
      <alignment vertical="center"/>
    </xf>
    <xf numFmtId="179" fontId="2" fillId="0" borderId="32" xfId="1" applyNumberFormat="1" applyBorder="1" applyAlignment="1">
      <alignment vertical="center"/>
    </xf>
    <xf numFmtId="179" fontId="2" fillId="0" borderId="73" xfId="1" applyNumberFormat="1" applyBorder="1" applyAlignment="1">
      <alignment vertical="center"/>
    </xf>
    <xf numFmtId="188" fontId="2" fillId="0" borderId="50" xfId="1" applyNumberFormat="1" applyBorder="1" applyAlignment="1">
      <alignment vertical="center"/>
    </xf>
    <xf numFmtId="179" fontId="0" fillId="0" borderId="50" xfId="1" applyNumberFormat="1" applyFont="1" applyBorder="1" applyAlignment="1">
      <alignment horizontal="right" vertical="center"/>
    </xf>
    <xf numFmtId="179" fontId="0" fillId="0" borderId="27" xfId="1" applyNumberFormat="1" applyFont="1" applyFill="1" applyBorder="1" applyAlignment="1">
      <alignment horizontal="right" vertical="center"/>
    </xf>
    <xf numFmtId="179" fontId="0" fillId="0" borderId="14" xfId="1" applyNumberFormat="1" applyFont="1" applyBorder="1" applyAlignment="1">
      <alignment horizontal="right" vertical="center"/>
    </xf>
    <xf numFmtId="179" fontId="0" fillId="0" borderId="27" xfId="1" applyNumberFormat="1" applyFont="1" applyBorder="1" applyAlignment="1">
      <alignment horizontal="right" vertical="center"/>
    </xf>
    <xf numFmtId="179" fontId="2" fillId="0" borderId="12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0" fillId="0" borderId="52" xfId="1" applyNumberFormat="1" applyFont="1" applyBorder="1" applyAlignment="1">
      <alignment horizontal="right" vertical="center"/>
    </xf>
    <xf numFmtId="188" fontId="2" fillId="0" borderId="57" xfId="1" quotePrefix="1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70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9" fontId="2" fillId="2" borderId="51" xfId="1" applyNumberFormat="1" applyFill="1" applyBorder="1" applyAlignment="1">
      <alignment vertical="center"/>
    </xf>
    <xf numFmtId="179" fontId="0" fillId="2" borderId="10" xfId="0" applyNumberFormat="1" applyFill="1" applyBorder="1" applyAlignment="1">
      <alignment vertical="center"/>
    </xf>
    <xf numFmtId="179" fontId="2" fillId="2" borderId="55" xfId="1" applyNumberFormat="1" applyFill="1" applyBorder="1" applyAlignment="1">
      <alignment vertical="center"/>
    </xf>
    <xf numFmtId="179" fontId="0" fillId="2" borderId="56" xfId="0" applyNumberFormat="1" applyFill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19" xfId="1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9" fontId="2" fillId="0" borderId="40" xfId="1" applyNumberFormat="1" applyBorder="1" applyAlignment="1">
      <alignment vertical="center"/>
    </xf>
    <xf numFmtId="179" fontId="0" fillId="0" borderId="42" xfId="0" applyNumberForma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176" fontId="0" fillId="2" borderId="14" xfId="0" applyNumberFormat="1" applyFont="1" applyFill="1" applyBorder="1" applyAlignment="1">
      <alignment horizontal="center" vertical="center"/>
    </xf>
    <xf numFmtId="176" fontId="2" fillId="2" borderId="70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179" fontId="2" fillId="2" borderId="47" xfId="1" applyNumberFormat="1" applyFill="1" applyBorder="1" applyAlignment="1">
      <alignment vertical="center"/>
    </xf>
    <xf numFmtId="179" fontId="0" fillId="2" borderId="8" xfId="0" applyNumberFormat="1" applyFill="1" applyBorder="1" applyAlignment="1">
      <alignment vertical="center"/>
    </xf>
    <xf numFmtId="179" fontId="2" fillId="0" borderId="68" xfId="1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176" fontId="2" fillId="2" borderId="14" xfId="0" applyNumberFormat="1" applyFont="1" applyFill="1" applyBorder="1" applyAlignment="1">
      <alignment horizontal="center" vertical="center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center" vertical="center" textRotation="255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2" borderId="14" xfId="0" applyNumberFormat="1" applyFill="1" applyBorder="1" applyAlignment="1">
      <alignment horizontal="center" vertical="center"/>
    </xf>
    <xf numFmtId="41" fontId="0" fillId="2" borderId="70" xfId="0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1" width="9" style="1"/>
    <col min="12" max="12" width="10.875" style="1" bestFit="1" customWidth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451" t="s">
        <v>0</v>
      </c>
      <c r="B1" s="451"/>
      <c r="C1" s="451"/>
      <c r="D1" s="451"/>
      <c r="E1" s="76" t="s">
        <v>286</v>
      </c>
      <c r="F1" s="2"/>
      <c r="AA1" s="457" t="s">
        <v>105</v>
      </c>
      <c r="AB1" s="457"/>
    </row>
    <row r="2" spans="1:38">
      <c r="AA2" s="458" t="s">
        <v>106</v>
      </c>
      <c r="AB2" s="458"/>
      <c r="AC2" s="459" t="s">
        <v>107</v>
      </c>
      <c r="AD2" s="461" t="s">
        <v>108</v>
      </c>
      <c r="AE2" s="462"/>
      <c r="AF2" s="463"/>
      <c r="AG2" s="458" t="s">
        <v>109</v>
      </c>
      <c r="AH2" s="458" t="s">
        <v>110</v>
      </c>
      <c r="AI2" s="458" t="s">
        <v>111</v>
      </c>
      <c r="AJ2" s="458" t="s">
        <v>112</v>
      </c>
      <c r="AK2" s="458" t="s">
        <v>113</v>
      </c>
    </row>
    <row r="3" spans="1:38" ht="14.25">
      <c r="A3" s="22" t="s">
        <v>104</v>
      </c>
      <c r="AA3" s="458"/>
      <c r="AB3" s="458"/>
      <c r="AC3" s="460"/>
      <c r="AD3" s="163"/>
      <c r="AE3" s="162" t="s">
        <v>126</v>
      </c>
      <c r="AF3" s="162" t="s">
        <v>127</v>
      </c>
      <c r="AG3" s="458"/>
      <c r="AH3" s="458"/>
      <c r="AI3" s="458"/>
      <c r="AJ3" s="458"/>
      <c r="AK3" s="458"/>
    </row>
    <row r="4" spans="1:38">
      <c r="AA4" s="459" t="str">
        <f>E1</f>
        <v>福岡市</v>
      </c>
      <c r="AB4" s="164" t="s">
        <v>114</v>
      </c>
      <c r="AC4" s="165">
        <f>F22</f>
        <v>1060184</v>
      </c>
      <c r="AD4" s="165">
        <f>F9</f>
        <v>316579</v>
      </c>
      <c r="AE4" s="165">
        <f>F10</f>
        <v>147069</v>
      </c>
      <c r="AF4" s="165">
        <f>F13</f>
        <v>122011</v>
      </c>
      <c r="AG4" s="165">
        <f>F14</f>
        <v>7051</v>
      </c>
      <c r="AH4" s="165">
        <f>F15</f>
        <v>31500</v>
      </c>
      <c r="AI4" s="165">
        <f>F17</f>
        <v>168412</v>
      </c>
      <c r="AJ4" s="165">
        <f>F20</f>
        <v>92101</v>
      </c>
      <c r="AK4" s="165">
        <f>F21</f>
        <v>361614</v>
      </c>
      <c r="AL4" s="166"/>
    </row>
    <row r="5" spans="1:38">
      <c r="A5" s="21" t="s">
        <v>272</v>
      </c>
      <c r="AA5" s="465"/>
      <c r="AB5" s="164" t="s">
        <v>115</v>
      </c>
      <c r="AC5" s="167"/>
      <c r="AD5" s="167">
        <f>G9</f>
        <v>29.860760019015569</v>
      </c>
      <c r="AE5" s="167">
        <f>G10</f>
        <v>13.872025987941717</v>
      </c>
      <c r="AF5" s="167">
        <f>G13</f>
        <v>11.508474000739493</v>
      </c>
      <c r="AG5" s="167">
        <f>G14</f>
        <v>0.66507323257094997</v>
      </c>
      <c r="AH5" s="167">
        <f>G15</f>
        <v>2.9711823607977483</v>
      </c>
      <c r="AI5" s="167">
        <f>G17</f>
        <v>15.8851671030689</v>
      </c>
      <c r="AJ5" s="167">
        <f>G20</f>
        <v>8.6872656067248695</v>
      </c>
      <c r="AK5" s="167">
        <f>G21</f>
        <v>34.108607562460861</v>
      </c>
    </row>
    <row r="6" spans="1:38" ht="14.25">
      <c r="A6" s="3"/>
      <c r="G6" s="455" t="s">
        <v>128</v>
      </c>
      <c r="H6" s="456"/>
      <c r="I6" s="456"/>
      <c r="AA6" s="460"/>
      <c r="AB6" s="164" t="s">
        <v>116</v>
      </c>
      <c r="AC6" s="167">
        <f>I22</f>
        <v>18.92657110069873</v>
      </c>
      <c r="AD6" s="167">
        <f>I9</f>
        <v>-6.8137062994698683</v>
      </c>
      <c r="AE6" s="167">
        <f>I10</f>
        <v>-11.973209315688349</v>
      </c>
      <c r="AF6" s="167">
        <f>I13</f>
        <v>-1.2024680961326695</v>
      </c>
      <c r="AG6" s="167">
        <f>I14</f>
        <v>6.301824212271967</v>
      </c>
      <c r="AH6" s="167">
        <f>I15</f>
        <v>1.6129032258064502</v>
      </c>
      <c r="AI6" s="167">
        <f>I17</f>
        <v>-1.904112860479612</v>
      </c>
      <c r="AJ6" s="167">
        <f>I20</f>
        <v>18.80014446766247</v>
      </c>
      <c r="AK6" s="167">
        <f>I21</f>
        <v>90.344195937445718</v>
      </c>
    </row>
    <row r="7" spans="1:38" ht="27" customHeight="1">
      <c r="A7" s="19"/>
      <c r="B7" s="5"/>
      <c r="C7" s="5"/>
      <c r="D7" s="5"/>
      <c r="E7" s="23"/>
      <c r="F7" s="62" t="s">
        <v>273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452" t="s">
        <v>80</v>
      </c>
      <c r="B9" s="452" t="s">
        <v>81</v>
      </c>
      <c r="C9" s="47" t="s">
        <v>3</v>
      </c>
      <c r="D9" s="48"/>
      <c r="E9" s="49"/>
      <c r="F9" s="77">
        <v>316579</v>
      </c>
      <c r="G9" s="78">
        <f t="shared" ref="G9:G22" si="0">F9/$F$22*100</f>
        <v>29.860760019015569</v>
      </c>
      <c r="H9" s="79">
        <v>339727</v>
      </c>
      <c r="I9" s="80">
        <f t="shared" ref="I9:I21" si="1">(F9/H9-1)*100</f>
        <v>-6.8137062994698683</v>
      </c>
      <c r="AA9" s="467" t="s">
        <v>105</v>
      </c>
      <c r="AB9" s="468"/>
      <c r="AC9" s="469" t="s">
        <v>117</v>
      </c>
    </row>
    <row r="10" spans="1:38" ht="18" customHeight="1">
      <c r="A10" s="453"/>
      <c r="B10" s="453"/>
      <c r="C10" s="8"/>
      <c r="D10" s="50" t="s">
        <v>22</v>
      </c>
      <c r="E10" s="30"/>
      <c r="F10" s="81">
        <v>147069</v>
      </c>
      <c r="G10" s="82">
        <f t="shared" si="0"/>
        <v>13.872025987941717</v>
      </c>
      <c r="H10" s="83">
        <v>167073</v>
      </c>
      <c r="I10" s="84">
        <f t="shared" si="1"/>
        <v>-11.973209315688349</v>
      </c>
      <c r="AA10" s="458" t="s">
        <v>106</v>
      </c>
      <c r="AB10" s="458"/>
      <c r="AC10" s="469"/>
      <c r="AD10" s="461" t="s">
        <v>118</v>
      </c>
      <c r="AE10" s="462"/>
      <c r="AF10" s="463"/>
      <c r="AG10" s="461" t="s">
        <v>119</v>
      </c>
      <c r="AH10" s="466"/>
      <c r="AI10" s="464"/>
      <c r="AJ10" s="461" t="s">
        <v>120</v>
      </c>
      <c r="AK10" s="464"/>
    </row>
    <row r="11" spans="1:38" ht="18" customHeight="1">
      <c r="A11" s="453"/>
      <c r="B11" s="453"/>
      <c r="C11" s="34"/>
      <c r="D11" s="35"/>
      <c r="E11" s="33" t="s">
        <v>23</v>
      </c>
      <c r="F11" s="85">
        <v>119361</v>
      </c>
      <c r="G11" s="86">
        <f t="shared" si="0"/>
        <v>11.258517389434287</v>
      </c>
      <c r="H11" s="87">
        <v>126745</v>
      </c>
      <c r="I11" s="88">
        <f t="shared" si="1"/>
        <v>-5.8258708430312778</v>
      </c>
      <c r="AA11" s="458"/>
      <c r="AB11" s="458"/>
      <c r="AC11" s="467"/>
      <c r="AD11" s="163"/>
      <c r="AE11" s="162" t="s">
        <v>121</v>
      </c>
      <c r="AF11" s="162" t="s">
        <v>122</v>
      </c>
      <c r="AG11" s="163"/>
      <c r="AH11" s="162" t="s">
        <v>123</v>
      </c>
      <c r="AI11" s="162" t="s">
        <v>124</v>
      </c>
      <c r="AJ11" s="163"/>
      <c r="AK11" s="168" t="s">
        <v>125</v>
      </c>
    </row>
    <row r="12" spans="1:38" ht="18" customHeight="1">
      <c r="A12" s="453"/>
      <c r="B12" s="453"/>
      <c r="C12" s="34"/>
      <c r="D12" s="36"/>
      <c r="E12" s="33" t="s">
        <v>24</v>
      </c>
      <c r="F12" s="85">
        <v>14521</v>
      </c>
      <c r="G12" s="86">
        <f>F12/$F$22*100</f>
        <v>1.3696679067029875</v>
      </c>
      <c r="H12" s="87">
        <v>26775</v>
      </c>
      <c r="I12" s="88">
        <f t="shared" si="1"/>
        <v>-45.766573295985054</v>
      </c>
      <c r="AA12" s="459" t="str">
        <f>E1</f>
        <v>福岡市</v>
      </c>
      <c r="AB12" s="164" t="s">
        <v>114</v>
      </c>
      <c r="AC12" s="165">
        <f>F40</f>
        <v>1060184</v>
      </c>
      <c r="AD12" s="165">
        <f>F23</f>
        <v>484605</v>
      </c>
      <c r="AE12" s="165">
        <f>F24</f>
        <v>146572</v>
      </c>
      <c r="AF12" s="165">
        <f>F26</f>
        <v>101262</v>
      </c>
      <c r="AG12" s="165">
        <f>F27</f>
        <v>492599</v>
      </c>
      <c r="AH12" s="165">
        <f>F28</f>
        <v>94558</v>
      </c>
      <c r="AI12" s="165">
        <f>F32</f>
        <v>5120</v>
      </c>
      <c r="AJ12" s="165">
        <f>F34</f>
        <v>82980</v>
      </c>
      <c r="AK12" s="165">
        <f>F35</f>
        <v>82825</v>
      </c>
      <c r="AL12" s="169"/>
    </row>
    <row r="13" spans="1:38" ht="18" customHeight="1">
      <c r="A13" s="453"/>
      <c r="B13" s="453"/>
      <c r="C13" s="11"/>
      <c r="D13" s="31" t="s">
        <v>25</v>
      </c>
      <c r="E13" s="32"/>
      <c r="F13" s="89">
        <v>122011</v>
      </c>
      <c r="G13" s="90">
        <f t="shared" si="0"/>
        <v>11.508474000739493</v>
      </c>
      <c r="H13" s="91">
        <v>123496</v>
      </c>
      <c r="I13" s="92">
        <f t="shared" si="1"/>
        <v>-1.2024680961326695</v>
      </c>
      <c r="AA13" s="465"/>
      <c r="AB13" s="164" t="s">
        <v>115</v>
      </c>
      <c r="AC13" s="167"/>
      <c r="AD13" s="167">
        <f>G23</f>
        <v>45.709518347758504</v>
      </c>
      <c r="AE13" s="167">
        <f>G24</f>
        <v>13.825147332915796</v>
      </c>
      <c r="AF13" s="167">
        <f>G26</f>
        <v>9.5513608958444944</v>
      </c>
      <c r="AG13" s="167">
        <f>G27</f>
        <v>46.463538404654287</v>
      </c>
      <c r="AH13" s="167">
        <f>G28</f>
        <v>8.9190178308670944</v>
      </c>
      <c r="AI13" s="167">
        <f>G32</f>
        <v>0.48293503769157048</v>
      </c>
      <c r="AJ13" s="167">
        <f>G34</f>
        <v>7.826943247587212</v>
      </c>
      <c r="AK13" s="167">
        <f>G35</f>
        <v>7.8123231439070944</v>
      </c>
    </row>
    <row r="14" spans="1:38" ht="18" customHeight="1">
      <c r="A14" s="453"/>
      <c r="B14" s="453"/>
      <c r="C14" s="52" t="s">
        <v>4</v>
      </c>
      <c r="D14" s="53"/>
      <c r="E14" s="54"/>
      <c r="F14" s="85">
        <v>7051</v>
      </c>
      <c r="G14" s="86">
        <f t="shared" si="0"/>
        <v>0.66507323257094997</v>
      </c>
      <c r="H14" s="87">
        <v>6633</v>
      </c>
      <c r="I14" s="88">
        <f t="shared" si="1"/>
        <v>6.301824212271967</v>
      </c>
      <c r="AA14" s="460"/>
      <c r="AB14" s="164" t="s">
        <v>116</v>
      </c>
      <c r="AC14" s="167">
        <f>I40</f>
        <v>18.92657110069873</v>
      </c>
      <c r="AD14" s="167">
        <f>I23</f>
        <v>0.51418094025212913</v>
      </c>
      <c r="AE14" s="167">
        <f>I24</f>
        <v>-7.6354612636686525E-2</v>
      </c>
      <c r="AF14" s="167">
        <f>I26</f>
        <v>-1.0842808580471264</v>
      </c>
      <c r="AG14" s="167">
        <f>I27</f>
        <v>56.653659870695286</v>
      </c>
      <c r="AH14" s="167">
        <f>I28</f>
        <v>0.50700991698642284</v>
      </c>
      <c r="AI14" s="167">
        <f>I32</f>
        <v>-12.836227442969017</v>
      </c>
      <c r="AJ14" s="167">
        <f>I34</f>
        <v>-12.545845453395721</v>
      </c>
      <c r="AK14" s="167">
        <f>I35</f>
        <v>-12.704602704497303</v>
      </c>
    </row>
    <row r="15" spans="1:38" ht="18" customHeight="1">
      <c r="A15" s="453"/>
      <c r="B15" s="453"/>
      <c r="C15" s="52" t="s">
        <v>5</v>
      </c>
      <c r="D15" s="53"/>
      <c r="E15" s="54"/>
      <c r="F15" s="85">
        <v>31500</v>
      </c>
      <c r="G15" s="86">
        <f t="shared" si="0"/>
        <v>2.9711823607977483</v>
      </c>
      <c r="H15" s="87">
        <v>31000</v>
      </c>
      <c r="I15" s="88">
        <f t="shared" si="1"/>
        <v>1.6129032258064502</v>
      </c>
    </row>
    <row r="16" spans="1:38" ht="18" customHeight="1">
      <c r="A16" s="453"/>
      <c r="B16" s="453"/>
      <c r="C16" s="52" t="s">
        <v>26</v>
      </c>
      <c r="D16" s="53"/>
      <c r="E16" s="54"/>
      <c r="F16" s="85">
        <v>26189</v>
      </c>
      <c r="G16" s="86">
        <f t="shared" si="0"/>
        <v>2.4702315824422931</v>
      </c>
      <c r="H16" s="87">
        <v>26776</v>
      </c>
      <c r="I16" s="88">
        <f>(F16/H16-1)*100</f>
        <v>-2.1922617269196309</v>
      </c>
    </row>
    <row r="17" spans="1:9" ht="18" customHeight="1">
      <c r="A17" s="453"/>
      <c r="B17" s="453"/>
      <c r="C17" s="52" t="s">
        <v>6</v>
      </c>
      <c r="D17" s="53"/>
      <c r="E17" s="54"/>
      <c r="F17" s="85">
        <v>168412</v>
      </c>
      <c r="G17" s="86">
        <f t="shared" si="0"/>
        <v>15.8851671030689</v>
      </c>
      <c r="H17" s="87">
        <v>171681</v>
      </c>
      <c r="I17" s="88">
        <f t="shared" si="1"/>
        <v>-1.904112860479612</v>
      </c>
    </row>
    <row r="18" spans="1:9" ht="18" customHeight="1">
      <c r="A18" s="453"/>
      <c r="B18" s="453"/>
      <c r="C18" s="52" t="s">
        <v>27</v>
      </c>
      <c r="D18" s="53"/>
      <c r="E18" s="54"/>
      <c r="F18" s="85">
        <v>45719</v>
      </c>
      <c r="G18" s="86">
        <f t="shared" si="0"/>
        <v>4.3123646461368974</v>
      </c>
      <c r="H18" s="87">
        <v>40917</v>
      </c>
      <c r="I18" s="88">
        <f t="shared" si="1"/>
        <v>11.735953271256449</v>
      </c>
    </row>
    <row r="19" spans="1:9" ht="18" customHeight="1">
      <c r="A19" s="453"/>
      <c r="B19" s="453"/>
      <c r="C19" s="52" t="s">
        <v>28</v>
      </c>
      <c r="D19" s="53"/>
      <c r="E19" s="54"/>
      <c r="F19" s="85">
        <v>11019</v>
      </c>
      <c r="G19" s="86">
        <f t="shared" si="0"/>
        <v>1.0393478867819173</v>
      </c>
      <c r="H19" s="87">
        <v>7222</v>
      </c>
      <c r="I19" s="88">
        <f t="shared" si="1"/>
        <v>52.575463860426488</v>
      </c>
    </row>
    <row r="20" spans="1:9" ht="18" customHeight="1">
      <c r="A20" s="453"/>
      <c r="B20" s="453"/>
      <c r="C20" s="52" t="s">
        <v>7</v>
      </c>
      <c r="D20" s="53"/>
      <c r="E20" s="54"/>
      <c r="F20" s="85">
        <v>92101</v>
      </c>
      <c r="G20" s="86">
        <f t="shared" si="0"/>
        <v>8.6872656067248695</v>
      </c>
      <c r="H20" s="87">
        <v>77526</v>
      </c>
      <c r="I20" s="88">
        <f t="shared" si="1"/>
        <v>18.80014446766247</v>
      </c>
    </row>
    <row r="21" spans="1:9" ht="18" customHeight="1">
      <c r="A21" s="453"/>
      <c r="B21" s="453"/>
      <c r="C21" s="57" t="s">
        <v>8</v>
      </c>
      <c r="D21" s="58"/>
      <c r="E21" s="56"/>
      <c r="F21" s="93">
        <v>361614</v>
      </c>
      <c r="G21" s="94">
        <f t="shared" si="0"/>
        <v>34.108607562460861</v>
      </c>
      <c r="H21" s="95">
        <v>189979</v>
      </c>
      <c r="I21" s="96">
        <f t="shared" si="1"/>
        <v>90.344195937445718</v>
      </c>
    </row>
    <row r="22" spans="1:9" ht="18" customHeight="1">
      <c r="A22" s="453"/>
      <c r="B22" s="454"/>
      <c r="C22" s="59" t="s">
        <v>9</v>
      </c>
      <c r="D22" s="37"/>
      <c r="E22" s="60"/>
      <c r="F22" s="97">
        <f>SUM(F9,F14:F21)</f>
        <v>1060184</v>
      </c>
      <c r="G22" s="98">
        <f t="shared" si="0"/>
        <v>100</v>
      </c>
      <c r="H22" s="97">
        <v>891461</v>
      </c>
      <c r="I22" s="270">
        <f t="shared" ref="I22:I40" si="2">(F22/H22-1)*100</f>
        <v>18.92657110069873</v>
      </c>
    </row>
    <row r="23" spans="1:9" ht="18" customHeight="1">
      <c r="A23" s="453"/>
      <c r="B23" s="452" t="s">
        <v>82</v>
      </c>
      <c r="C23" s="4" t="s">
        <v>10</v>
      </c>
      <c r="D23" s="5"/>
      <c r="E23" s="23"/>
      <c r="F23" s="77">
        <f>SUM(F24:F26)</f>
        <v>484605</v>
      </c>
      <c r="G23" s="78">
        <f t="shared" ref="G23:G37" si="3">F23/$F$40*100</f>
        <v>45.709518347758504</v>
      </c>
      <c r="H23" s="79">
        <v>482126</v>
      </c>
      <c r="I23" s="99">
        <f t="shared" si="2"/>
        <v>0.51418094025212913</v>
      </c>
    </row>
    <row r="24" spans="1:9" ht="18" customHeight="1">
      <c r="A24" s="453"/>
      <c r="B24" s="453"/>
      <c r="C24" s="8"/>
      <c r="D24" s="10" t="s">
        <v>11</v>
      </c>
      <c r="E24" s="38"/>
      <c r="F24" s="85">
        <v>146572</v>
      </c>
      <c r="G24" s="86">
        <f t="shared" si="3"/>
        <v>13.825147332915796</v>
      </c>
      <c r="H24" s="87">
        <v>146684</v>
      </c>
      <c r="I24" s="88">
        <f t="shared" si="2"/>
        <v>-7.6354612636686525E-2</v>
      </c>
    </row>
    <row r="25" spans="1:9" ht="18" customHeight="1">
      <c r="A25" s="453"/>
      <c r="B25" s="453"/>
      <c r="C25" s="8"/>
      <c r="D25" s="10" t="s">
        <v>29</v>
      </c>
      <c r="E25" s="38"/>
      <c r="F25" s="85">
        <v>236771</v>
      </c>
      <c r="G25" s="86">
        <f t="shared" si="3"/>
        <v>22.33301011899821</v>
      </c>
      <c r="H25" s="87">
        <v>233070</v>
      </c>
      <c r="I25" s="88">
        <f t="shared" si="2"/>
        <v>1.5879349551636945</v>
      </c>
    </row>
    <row r="26" spans="1:9" ht="18" customHeight="1">
      <c r="A26" s="453"/>
      <c r="B26" s="453"/>
      <c r="C26" s="11"/>
      <c r="D26" s="10" t="s">
        <v>12</v>
      </c>
      <c r="E26" s="38"/>
      <c r="F26" s="85">
        <v>101262</v>
      </c>
      <c r="G26" s="86">
        <f t="shared" si="3"/>
        <v>9.5513608958444944</v>
      </c>
      <c r="H26" s="87">
        <v>102372</v>
      </c>
      <c r="I26" s="88">
        <f t="shared" si="2"/>
        <v>-1.0842808580471264</v>
      </c>
    </row>
    <row r="27" spans="1:9" ht="18" customHeight="1">
      <c r="A27" s="453"/>
      <c r="B27" s="453"/>
      <c r="C27" s="8" t="s">
        <v>13</v>
      </c>
      <c r="D27" s="14"/>
      <c r="E27" s="25"/>
      <c r="F27" s="77">
        <f>SUM(F28:F33)+2300</f>
        <v>492599</v>
      </c>
      <c r="G27" s="78">
        <f t="shared" si="3"/>
        <v>46.463538404654287</v>
      </c>
      <c r="H27" s="79">
        <v>314451</v>
      </c>
      <c r="I27" s="99">
        <f t="shared" si="2"/>
        <v>56.653659870695286</v>
      </c>
    </row>
    <row r="28" spans="1:9" ht="18" customHeight="1">
      <c r="A28" s="453"/>
      <c r="B28" s="453"/>
      <c r="C28" s="8"/>
      <c r="D28" s="10" t="s">
        <v>14</v>
      </c>
      <c r="E28" s="38"/>
      <c r="F28" s="85">
        <v>94558</v>
      </c>
      <c r="G28" s="86">
        <f t="shared" si="3"/>
        <v>8.9190178308670944</v>
      </c>
      <c r="H28" s="87">
        <v>94081</v>
      </c>
      <c r="I28" s="88">
        <f t="shared" si="2"/>
        <v>0.50700991698642284</v>
      </c>
    </row>
    <row r="29" spans="1:9" ht="18" customHeight="1">
      <c r="A29" s="453"/>
      <c r="B29" s="453"/>
      <c r="C29" s="8"/>
      <c r="D29" s="10" t="s">
        <v>30</v>
      </c>
      <c r="E29" s="38"/>
      <c r="F29" s="85">
        <v>9597</v>
      </c>
      <c r="G29" s="86">
        <f t="shared" si="3"/>
        <v>0.90522022592304729</v>
      </c>
      <c r="H29" s="87">
        <v>11525</v>
      </c>
      <c r="I29" s="88">
        <f t="shared" si="2"/>
        <v>-16.728850325379607</v>
      </c>
    </row>
    <row r="30" spans="1:9" ht="18" customHeight="1">
      <c r="A30" s="453"/>
      <c r="B30" s="453"/>
      <c r="C30" s="8"/>
      <c r="D30" s="10" t="s">
        <v>31</v>
      </c>
      <c r="E30" s="38"/>
      <c r="F30" s="85">
        <v>58832</v>
      </c>
      <c r="G30" s="86">
        <f t="shared" si="3"/>
        <v>5.5492254174747027</v>
      </c>
      <c r="H30" s="87">
        <v>58737</v>
      </c>
      <c r="I30" s="88">
        <f t="shared" si="2"/>
        <v>0.16173791647513536</v>
      </c>
    </row>
    <row r="31" spans="1:9" ht="18" customHeight="1">
      <c r="A31" s="453"/>
      <c r="B31" s="453"/>
      <c r="C31" s="8"/>
      <c r="D31" s="10" t="s">
        <v>32</v>
      </c>
      <c r="E31" s="38"/>
      <c r="F31" s="85">
        <v>60686</v>
      </c>
      <c r="G31" s="86">
        <f t="shared" si="3"/>
        <v>5.7241007221387985</v>
      </c>
      <c r="H31" s="87">
        <v>59259</v>
      </c>
      <c r="I31" s="88">
        <f t="shared" si="2"/>
        <v>2.4080730353195356</v>
      </c>
    </row>
    <row r="32" spans="1:9" ht="18" customHeight="1">
      <c r="A32" s="453"/>
      <c r="B32" s="453"/>
      <c r="C32" s="8"/>
      <c r="D32" s="10" t="s">
        <v>15</v>
      </c>
      <c r="E32" s="38"/>
      <c r="F32" s="85">
        <v>5120</v>
      </c>
      <c r="G32" s="86">
        <f t="shared" si="3"/>
        <v>0.48293503769157048</v>
      </c>
      <c r="H32" s="87">
        <v>5874</v>
      </c>
      <c r="I32" s="88">
        <f t="shared" si="2"/>
        <v>-12.836227442969017</v>
      </c>
    </row>
    <row r="33" spans="1:9" ht="18" customHeight="1">
      <c r="A33" s="453"/>
      <c r="B33" s="453"/>
      <c r="C33" s="11"/>
      <c r="D33" s="10" t="s">
        <v>33</v>
      </c>
      <c r="E33" s="38"/>
      <c r="F33" s="85">
        <f>4585+256921</f>
        <v>261506</v>
      </c>
      <c r="G33" s="86">
        <f t="shared" si="3"/>
        <v>24.666095696596063</v>
      </c>
      <c r="H33" s="87">
        <v>84675</v>
      </c>
      <c r="I33" s="88">
        <f t="shared" si="2"/>
        <v>208.83495718925303</v>
      </c>
    </row>
    <row r="34" spans="1:9" ht="18" customHeight="1">
      <c r="A34" s="453"/>
      <c r="B34" s="453"/>
      <c r="C34" s="8" t="s">
        <v>16</v>
      </c>
      <c r="D34" s="14"/>
      <c r="E34" s="25"/>
      <c r="F34" s="77">
        <f>F35+F38+F39</f>
        <v>82980</v>
      </c>
      <c r="G34" s="78">
        <f t="shared" si="3"/>
        <v>7.826943247587212</v>
      </c>
      <c r="H34" s="79">
        <v>94884</v>
      </c>
      <c r="I34" s="99">
        <f t="shared" si="2"/>
        <v>-12.545845453395721</v>
      </c>
    </row>
    <row r="35" spans="1:9" ht="18" customHeight="1">
      <c r="A35" s="453"/>
      <c r="B35" s="453"/>
      <c r="C35" s="8"/>
      <c r="D35" s="39" t="s">
        <v>17</v>
      </c>
      <c r="E35" s="40"/>
      <c r="F35" s="81">
        <v>82825</v>
      </c>
      <c r="G35" s="82">
        <f t="shared" si="3"/>
        <v>7.8123231439070944</v>
      </c>
      <c r="H35" s="83">
        <v>94879</v>
      </c>
      <c r="I35" s="84">
        <f t="shared" si="2"/>
        <v>-12.704602704497303</v>
      </c>
    </row>
    <row r="36" spans="1:9" ht="18" customHeight="1">
      <c r="A36" s="453"/>
      <c r="B36" s="453"/>
      <c r="C36" s="8"/>
      <c r="D36" s="41"/>
      <c r="E36" s="152" t="s">
        <v>103</v>
      </c>
      <c r="F36" s="85">
        <f>29989+4039</f>
        <v>34028</v>
      </c>
      <c r="G36" s="86">
        <f t="shared" si="3"/>
        <v>3.2096315356579614</v>
      </c>
      <c r="H36" s="87">
        <v>50332</v>
      </c>
      <c r="I36" s="88">
        <f>(F36/H36-1)*100</f>
        <v>-32.392911070491934</v>
      </c>
    </row>
    <row r="37" spans="1:9" ht="18" customHeight="1">
      <c r="A37" s="453"/>
      <c r="B37" s="453"/>
      <c r="C37" s="8"/>
      <c r="D37" s="12"/>
      <c r="E37" s="33" t="s">
        <v>34</v>
      </c>
      <c r="F37" s="85">
        <v>48797</v>
      </c>
      <c r="G37" s="86">
        <f t="shared" si="3"/>
        <v>4.6026916082491338</v>
      </c>
      <c r="H37" s="87">
        <v>44547</v>
      </c>
      <c r="I37" s="88">
        <f t="shared" si="2"/>
        <v>9.5404853301007897</v>
      </c>
    </row>
    <row r="38" spans="1:9" ht="18" customHeight="1">
      <c r="A38" s="453"/>
      <c r="B38" s="453"/>
      <c r="C38" s="8"/>
      <c r="D38" s="61" t="s">
        <v>35</v>
      </c>
      <c r="E38" s="54"/>
      <c r="F38" s="85">
        <v>155</v>
      </c>
      <c r="G38" s="82">
        <f>F38/$F$40*100</f>
        <v>1.4620103680115903E-2</v>
      </c>
      <c r="H38" s="87">
        <v>5</v>
      </c>
      <c r="I38" s="88">
        <f t="shared" si="2"/>
        <v>3000</v>
      </c>
    </row>
    <row r="39" spans="1:9" ht="18" customHeight="1">
      <c r="A39" s="453"/>
      <c r="B39" s="453"/>
      <c r="C39" s="6"/>
      <c r="D39" s="55" t="s">
        <v>36</v>
      </c>
      <c r="E39" s="56"/>
      <c r="F39" s="93">
        <v>0</v>
      </c>
      <c r="G39" s="94">
        <f>F39/$F$40*100</f>
        <v>0</v>
      </c>
      <c r="H39" s="149">
        <v>0</v>
      </c>
      <c r="I39" s="96" t="e">
        <f t="shared" si="2"/>
        <v>#DIV/0!</v>
      </c>
    </row>
    <row r="40" spans="1:9" ht="18" customHeight="1">
      <c r="A40" s="454"/>
      <c r="B40" s="454"/>
      <c r="C40" s="6" t="s">
        <v>18</v>
      </c>
      <c r="D40" s="7"/>
      <c r="E40" s="24"/>
      <c r="F40" s="97">
        <f>SUM(F23,F27,F34)</f>
        <v>1060184</v>
      </c>
      <c r="G40" s="271">
        <f>F40/$F$40*100</f>
        <v>100</v>
      </c>
      <c r="H40" s="97">
        <f>SUM(H23,H27,H34)</f>
        <v>891461</v>
      </c>
      <c r="I40" s="270">
        <f t="shared" si="2"/>
        <v>18.92657110069873</v>
      </c>
    </row>
    <row r="41" spans="1:9" ht="18" customHeight="1">
      <c r="A41" s="150" t="s">
        <v>19</v>
      </c>
      <c r="B41" s="150"/>
    </row>
    <row r="42" spans="1:9" ht="18" customHeight="1">
      <c r="A42" s="151" t="s">
        <v>20</v>
      </c>
      <c r="B42" s="150"/>
    </row>
    <row r="52" spans="10:10">
      <c r="J52" s="14"/>
    </row>
    <row r="53" spans="10:10">
      <c r="J53" s="14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horizontalDpi="300" verticalDpi="300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25" sqref="G25:G26"/>
      <selection pane="topRight" activeCell="G25" sqref="G25:G26"/>
      <selection pane="bottomLeft" activeCell="G25" sqref="G25:G26"/>
      <selection pane="bottomRight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288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274</v>
      </c>
      <c r="B5" s="37"/>
      <c r="C5" s="37"/>
      <c r="D5" s="37"/>
      <c r="K5" s="46"/>
      <c r="O5" s="46" t="s">
        <v>44</v>
      </c>
    </row>
    <row r="6" spans="1:25" ht="15.95" customHeight="1">
      <c r="A6" s="497" t="s">
        <v>45</v>
      </c>
      <c r="B6" s="498"/>
      <c r="C6" s="498"/>
      <c r="D6" s="498"/>
      <c r="E6" s="499"/>
      <c r="F6" s="474" t="s">
        <v>289</v>
      </c>
      <c r="G6" s="475"/>
      <c r="H6" s="474" t="s">
        <v>290</v>
      </c>
      <c r="I6" s="475"/>
      <c r="J6" s="474" t="s">
        <v>291</v>
      </c>
      <c r="K6" s="475"/>
      <c r="L6" s="474" t="s">
        <v>292</v>
      </c>
      <c r="M6" s="475"/>
      <c r="N6" s="470"/>
      <c r="O6" s="471"/>
    </row>
    <row r="7" spans="1:25" ht="15.95" customHeight="1">
      <c r="A7" s="500"/>
      <c r="B7" s="501"/>
      <c r="C7" s="501"/>
      <c r="D7" s="501"/>
      <c r="E7" s="502"/>
      <c r="F7" s="170" t="s">
        <v>273</v>
      </c>
      <c r="G7" s="51" t="s">
        <v>1</v>
      </c>
      <c r="H7" s="170" t="s">
        <v>273</v>
      </c>
      <c r="I7" s="51" t="s">
        <v>1</v>
      </c>
      <c r="J7" s="170" t="s">
        <v>273</v>
      </c>
      <c r="K7" s="51" t="s">
        <v>1</v>
      </c>
      <c r="L7" s="170" t="s">
        <v>273</v>
      </c>
      <c r="M7" s="51" t="s">
        <v>1</v>
      </c>
      <c r="N7" s="295" t="s">
        <v>273</v>
      </c>
      <c r="O7" s="297" t="s">
        <v>1</v>
      </c>
    </row>
    <row r="8" spans="1:25" ht="15.95" customHeight="1">
      <c r="A8" s="503" t="s">
        <v>84</v>
      </c>
      <c r="B8" s="47" t="s">
        <v>46</v>
      </c>
      <c r="C8" s="48"/>
      <c r="D8" s="48"/>
      <c r="E8" s="100" t="s">
        <v>37</v>
      </c>
      <c r="F8" s="113">
        <v>53403</v>
      </c>
      <c r="G8" s="114">
        <v>55138</v>
      </c>
      <c r="H8" s="349">
        <v>35507</v>
      </c>
      <c r="I8" s="350">
        <v>36213</v>
      </c>
      <c r="J8" s="113">
        <v>218</v>
      </c>
      <c r="K8" s="351">
        <v>228</v>
      </c>
      <c r="L8" s="113">
        <v>27093</v>
      </c>
      <c r="M8" s="115">
        <v>38376</v>
      </c>
      <c r="N8" s="298"/>
      <c r="O8" s="30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504"/>
      <c r="B9" s="14"/>
      <c r="C9" s="61" t="s">
        <v>47</v>
      </c>
      <c r="D9" s="53"/>
      <c r="E9" s="101" t="s">
        <v>38</v>
      </c>
      <c r="F9" s="117">
        <v>53388</v>
      </c>
      <c r="G9" s="118">
        <v>55123</v>
      </c>
      <c r="H9" s="153">
        <v>35493</v>
      </c>
      <c r="I9" s="352">
        <v>36199</v>
      </c>
      <c r="J9" s="117">
        <v>211</v>
      </c>
      <c r="K9" s="353">
        <v>228</v>
      </c>
      <c r="L9" s="117">
        <v>26767</v>
      </c>
      <c r="M9" s="119">
        <v>38346</v>
      </c>
      <c r="N9" s="302"/>
      <c r="O9" s="30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504"/>
      <c r="B10" s="11"/>
      <c r="C10" s="61" t="s">
        <v>48</v>
      </c>
      <c r="D10" s="53"/>
      <c r="E10" s="101" t="s">
        <v>39</v>
      </c>
      <c r="F10" s="117">
        <v>14</v>
      </c>
      <c r="G10" s="118">
        <v>15</v>
      </c>
      <c r="H10" s="153">
        <v>15</v>
      </c>
      <c r="I10" s="352">
        <v>14</v>
      </c>
      <c r="J10" s="121">
        <v>8</v>
      </c>
      <c r="K10" s="354">
        <v>0</v>
      </c>
      <c r="L10" s="117">
        <v>326</v>
      </c>
      <c r="M10" s="119">
        <v>30</v>
      </c>
      <c r="N10" s="302"/>
      <c r="O10" s="30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504"/>
      <c r="B11" s="66" t="s">
        <v>49</v>
      </c>
      <c r="C11" s="67"/>
      <c r="D11" s="67"/>
      <c r="E11" s="103" t="s">
        <v>40</v>
      </c>
      <c r="F11" s="122">
        <v>49427</v>
      </c>
      <c r="G11" s="123">
        <v>48381</v>
      </c>
      <c r="H11" s="156">
        <v>31029</v>
      </c>
      <c r="I11" s="355">
        <v>30897</v>
      </c>
      <c r="J11" s="122">
        <v>189</v>
      </c>
      <c r="K11" s="356">
        <v>202</v>
      </c>
      <c r="L11" s="122">
        <v>29133</v>
      </c>
      <c r="M11" s="124">
        <v>30654</v>
      </c>
      <c r="N11" s="308"/>
      <c r="O11" s="31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504"/>
      <c r="B12" s="8"/>
      <c r="C12" s="61" t="s">
        <v>50</v>
      </c>
      <c r="D12" s="53"/>
      <c r="E12" s="101" t="s">
        <v>41</v>
      </c>
      <c r="F12" s="117">
        <v>48029</v>
      </c>
      <c r="G12" s="118">
        <v>48348</v>
      </c>
      <c r="H12" s="156">
        <v>31005</v>
      </c>
      <c r="I12" s="355">
        <v>30874</v>
      </c>
      <c r="J12" s="122">
        <v>189</v>
      </c>
      <c r="K12" s="356">
        <v>202</v>
      </c>
      <c r="L12" s="117">
        <v>28908</v>
      </c>
      <c r="M12" s="119">
        <v>30651</v>
      </c>
      <c r="N12" s="302"/>
      <c r="O12" s="30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504"/>
      <c r="B13" s="14"/>
      <c r="C13" s="50" t="s">
        <v>51</v>
      </c>
      <c r="D13" s="68"/>
      <c r="E13" s="104" t="s">
        <v>42</v>
      </c>
      <c r="F13" s="293">
        <v>1398</v>
      </c>
      <c r="G13" s="292">
        <v>33</v>
      </c>
      <c r="H13" s="357">
        <v>24</v>
      </c>
      <c r="I13" s="358">
        <v>23</v>
      </c>
      <c r="J13" s="121">
        <v>0</v>
      </c>
      <c r="K13" s="354">
        <v>0</v>
      </c>
      <c r="L13" s="285">
        <v>225</v>
      </c>
      <c r="M13" s="126">
        <v>3</v>
      </c>
      <c r="N13" s="314"/>
      <c r="O13" s="31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504"/>
      <c r="B14" s="52" t="s">
        <v>52</v>
      </c>
      <c r="C14" s="53"/>
      <c r="D14" s="53"/>
      <c r="E14" s="101" t="s">
        <v>88</v>
      </c>
      <c r="F14" s="153">
        <f t="shared" ref="F14:G15" si="0">F9-F12</f>
        <v>5359</v>
      </c>
      <c r="G14" s="144">
        <f t="shared" si="0"/>
        <v>6775</v>
      </c>
      <c r="H14" s="153">
        <f t="shared" ref="H14:O15" si="1">H9-H12</f>
        <v>4488</v>
      </c>
      <c r="I14" s="119">
        <f t="shared" si="1"/>
        <v>5325</v>
      </c>
      <c r="J14" s="117">
        <f t="shared" si="1"/>
        <v>22</v>
      </c>
      <c r="K14" s="118">
        <f t="shared" si="1"/>
        <v>26</v>
      </c>
      <c r="L14" s="153">
        <f t="shared" si="1"/>
        <v>-2141</v>
      </c>
      <c r="M14" s="144">
        <f t="shared" si="1"/>
        <v>7695</v>
      </c>
      <c r="N14" s="317">
        <f t="shared" si="1"/>
        <v>0</v>
      </c>
      <c r="O14" s="318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504"/>
      <c r="B15" s="52" t="s">
        <v>53</v>
      </c>
      <c r="C15" s="53"/>
      <c r="D15" s="53"/>
      <c r="E15" s="101" t="s">
        <v>89</v>
      </c>
      <c r="F15" s="153">
        <f t="shared" si="0"/>
        <v>-1384</v>
      </c>
      <c r="G15" s="144">
        <f t="shared" si="0"/>
        <v>-18</v>
      </c>
      <c r="H15" s="153">
        <f t="shared" si="1"/>
        <v>-9</v>
      </c>
      <c r="I15" s="119">
        <f t="shared" si="1"/>
        <v>-9</v>
      </c>
      <c r="J15" s="117">
        <f t="shared" si="1"/>
        <v>8</v>
      </c>
      <c r="K15" s="118">
        <f t="shared" si="1"/>
        <v>0</v>
      </c>
      <c r="L15" s="153">
        <f t="shared" si="1"/>
        <v>101</v>
      </c>
      <c r="M15" s="144">
        <f t="shared" si="1"/>
        <v>27</v>
      </c>
      <c r="N15" s="317">
        <f t="shared" ref="N15:O15" si="2">N10-N13</f>
        <v>0</v>
      </c>
      <c r="O15" s="318">
        <f t="shared" si="2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504"/>
      <c r="B16" s="52" t="s">
        <v>54</v>
      </c>
      <c r="C16" s="53"/>
      <c r="D16" s="53"/>
      <c r="E16" s="101" t="s">
        <v>90</v>
      </c>
      <c r="F16" s="293">
        <f t="shared" ref="F16:G16" si="3">F8-F11</f>
        <v>3976</v>
      </c>
      <c r="G16" s="292">
        <f t="shared" si="3"/>
        <v>6757</v>
      </c>
      <c r="H16" s="288">
        <f t="shared" ref="H16:O16" si="4">H8-H11</f>
        <v>4478</v>
      </c>
      <c r="I16" s="126">
        <f t="shared" si="4"/>
        <v>5316</v>
      </c>
      <c r="J16" s="285">
        <f t="shared" si="4"/>
        <v>29</v>
      </c>
      <c r="K16" s="125">
        <f t="shared" si="4"/>
        <v>26</v>
      </c>
      <c r="L16" s="288">
        <f t="shared" si="4"/>
        <v>-2040</v>
      </c>
      <c r="M16" s="286">
        <f t="shared" si="4"/>
        <v>7722</v>
      </c>
      <c r="N16" s="312">
        <f t="shared" si="4"/>
        <v>0</v>
      </c>
      <c r="O16" s="313">
        <f t="shared" si="4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504"/>
      <c r="B17" s="52" t="s">
        <v>55</v>
      </c>
      <c r="C17" s="53"/>
      <c r="D17" s="53"/>
      <c r="E17" s="43"/>
      <c r="F17" s="153">
        <v>0</v>
      </c>
      <c r="G17" s="144">
        <v>0</v>
      </c>
      <c r="H17" s="357">
        <v>0</v>
      </c>
      <c r="I17" s="358">
        <v>0</v>
      </c>
      <c r="J17" s="117">
        <v>0</v>
      </c>
      <c r="K17" s="353">
        <v>0</v>
      </c>
      <c r="L17" s="117">
        <v>116136</v>
      </c>
      <c r="M17" s="119">
        <v>101995</v>
      </c>
      <c r="N17" s="306"/>
      <c r="O17" s="31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505"/>
      <c r="B18" s="59" t="s">
        <v>56</v>
      </c>
      <c r="C18" s="37"/>
      <c r="D18" s="37"/>
      <c r="E18" s="15"/>
      <c r="F18" s="154">
        <v>0</v>
      </c>
      <c r="G18" s="158">
        <v>0</v>
      </c>
      <c r="H18" s="154">
        <v>0</v>
      </c>
      <c r="I18" s="359">
        <v>0</v>
      </c>
      <c r="J18" s="128">
        <v>0</v>
      </c>
      <c r="K18" s="360">
        <v>0</v>
      </c>
      <c r="L18" s="128">
        <v>4293</v>
      </c>
      <c r="M18" s="129">
        <v>2899</v>
      </c>
      <c r="N18" s="322"/>
      <c r="O18" s="32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504" t="s">
        <v>85</v>
      </c>
      <c r="B19" s="66" t="s">
        <v>57</v>
      </c>
      <c r="C19" s="69"/>
      <c r="D19" s="69"/>
      <c r="E19" s="105"/>
      <c r="F19" s="155">
        <v>35363</v>
      </c>
      <c r="G19" s="148">
        <v>30096</v>
      </c>
      <c r="H19" s="155">
        <v>12846</v>
      </c>
      <c r="I19" s="361">
        <v>9823</v>
      </c>
      <c r="J19" s="130">
        <v>248</v>
      </c>
      <c r="K19" s="362">
        <v>734</v>
      </c>
      <c r="L19" s="130">
        <v>30686</v>
      </c>
      <c r="M19" s="132">
        <v>26000</v>
      </c>
      <c r="N19" s="327"/>
      <c r="O19" s="329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504"/>
      <c r="B20" s="13"/>
      <c r="C20" s="61" t="s">
        <v>58</v>
      </c>
      <c r="D20" s="53"/>
      <c r="E20" s="101"/>
      <c r="F20" s="153">
        <v>19099</v>
      </c>
      <c r="G20" s="144">
        <v>17659</v>
      </c>
      <c r="H20" s="153">
        <v>8800</v>
      </c>
      <c r="I20" s="352">
        <v>6195</v>
      </c>
      <c r="J20" s="117">
        <v>217</v>
      </c>
      <c r="K20" s="353">
        <v>653</v>
      </c>
      <c r="L20" s="117">
        <v>19394</v>
      </c>
      <c r="M20" s="119">
        <v>16191</v>
      </c>
      <c r="N20" s="302"/>
      <c r="O20" s="30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504"/>
      <c r="B21" s="26" t="s">
        <v>59</v>
      </c>
      <c r="C21" s="67"/>
      <c r="D21" s="67"/>
      <c r="E21" s="103" t="s">
        <v>91</v>
      </c>
      <c r="F21" s="156">
        <v>35363</v>
      </c>
      <c r="G21" s="143">
        <v>30096</v>
      </c>
      <c r="H21" s="156">
        <v>12846</v>
      </c>
      <c r="I21" s="355">
        <v>9823</v>
      </c>
      <c r="J21" s="122">
        <v>248</v>
      </c>
      <c r="K21" s="356">
        <v>734</v>
      </c>
      <c r="L21" s="122">
        <v>30686</v>
      </c>
      <c r="M21" s="124">
        <v>26000</v>
      </c>
      <c r="N21" s="308"/>
      <c r="O21" s="31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504"/>
      <c r="B22" s="66" t="s">
        <v>60</v>
      </c>
      <c r="C22" s="69"/>
      <c r="D22" s="69"/>
      <c r="E22" s="105" t="s">
        <v>92</v>
      </c>
      <c r="F22" s="155">
        <v>62230</v>
      </c>
      <c r="G22" s="148">
        <v>56783</v>
      </c>
      <c r="H22" s="155">
        <v>28679</v>
      </c>
      <c r="I22" s="361">
        <v>24946</v>
      </c>
      <c r="J22" s="130">
        <v>301</v>
      </c>
      <c r="K22" s="362">
        <v>802</v>
      </c>
      <c r="L22" s="130">
        <v>45985</v>
      </c>
      <c r="M22" s="132">
        <v>41414</v>
      </c>
      <c r="N22" s="327"/>
      <c r="O22" s="329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504"/>
      <c r="B23" s="8" t="s">
        <v>61</v>
      </c>
      <c r="C23" s="50" t="s">
        <v>62</v>
      </c>
      <c r="D23" s="68"/>
      <c r="E23" s="104"/>
      <c r="F23" s="293">
        <v>28229</v>
      </c>
      <c r="G23" s="292">
        <v>29203</v>
      </c>
      <c r="H23" s="288">
        <v>8936</v>
      </c>
      <c r="I23" s="363">
        <v>8352</v>
      </c>
      <c r="J23" s="285">
        <v>44</v>
      </c>
      <c r="K23" s="364">
        <v>49</v>
      </c>
      <c r="L23" s="285">
        <v>28929</v>
      </c>
      <c r="M23" s="126">
        <v>28787</v>
      </c>
      <c r="N23" s="314"/>
      <c r="O23" s="31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504"/>
      <c r="B24" s="52" t="s">
        <v>93</v>
      </c>
      <c r="C24" s="53"/>
      <c r="D24" s="53"/>
      <c r="E24" s="101" t="s">
        <v>94</v>
      </c>
      <c r="F24" s="153">
        <f t="shared" ref="F24:G24" si="5">F21-F22</f>
        <v>-26867</v>
      </c>
      <c r="G24" s="144">
        <f t="shared" si="5"/>
        <v>-26687</v>
      </c>
      <c r="H24" s="153">
        <f t="shared" ref="H24:O24" si="6">H21-H22</f>
        <v>-15833</v>
      </c>
      <c r="I24" s="119">
        <f t="shared" si="6"/>
        <v>-15123</v>
      </c>
      <c r="J24" s="117">
        <f t="shared" si="6"/>
        <v>-53</v>
      </c>
      <c r="K24" s="118">
        <f t="shared" si="6"/>
        <v>-68</v>
      </c>
      <c r="L24" s="153">
        <f>L21-L22</f>
        <v>-15299</v>
      </c>
      <c r="M24" s="144">
        <f t="shared" ref="M24" si="7">M21-M22</f>
        <v>-15414</v>
      </c>
      <c r="N24" s="317">
        <f t="shared" si="6"/>
        <v>0</v>
      </c>
      <c r="O24" s="318">
        <f t="shared" si="6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504"/>
      <c r="B25" s="112" t="s">
        <v>63</v>
      </c>
      <c r="C25" s="68"/>
      <c r="D25" s="68"/>
      <c r="E25" s="506" t="s">
        <v>95</v>
      </c>
      <c r="F25" s="508">
        <v>26867</v>
      </c>
      <c r="G25" s="484">
        <v>26687</v>
      </c>
      <c r="H25" s="508">
        <v>15833</v>
      </c>
      <c r="I25" s="486">
        <v>15123</v>
      </c>
      <c r="J25" s="480">
        <v>53</v>
      </c>
      <c r="K25" s="482">
        <v>68</v>
      </c>
      <c r="L25" s="480">
        <f>15299-8052</f>
        <v>7247</v>
      </c>
      <c r="M25" s="484">
        <v>15414</v>
      </c>
      <c r="N25" s="476"/>
      <c r="O25" s="47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504"/>
      <c r="B26" s="26" t="s">
        <v>64</v>
      </c>
      <c r="C26" s="67"/>
      <c r="D26" s="67"/>
      <c r="E26" s="507"/>
      <c r="F26" s="509"/>
      <c r="G26" s="485"/>
      <c r="H26" s="509"/>
      <c r="I26" s="487"/>
      <c r="J26" s="481"/>
      <c r="K26" s="483"/>
      <c r="L26" s="481"/>
      <c r="M26" s="485"/>
      <c r="N26" s="477"/>
      <c r="O26" s="47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505"/>
      <c r="B27" s="59" t="s">
        <v>96</v>
      </c>
      <c r="C27" s="37"/>
      <c r="D27" s="37"/>
      <c r="E27" s="106" t="s">
        <v>97</v>
      </c>
      <c r="F27" s="157">
        <f t="shared" ref="F27:G27" si="8">F24+F25</f>
        <v>0</v>
      </c>
      <c r="G27" s="145">
        <f t="shared" si="8"/>
        <v>0</v>
      </c>
      <c r="H27" s="157">
        <f t="shared" ref="H27:O27" si="9">H24+H25</f>
        <v>0</v>
      </c>
      <c r="I27" s="136">
        <f t="shared" si="9"/>
        <v>0</v>
      </c>
      <c r="J27" s="134">
        <f t="shared" si="9"/>
        <v>0</v>
      </c>
      <c r="K27" s="135">
        <f t="shared" si="9"/>
        <v>0</v>
      </c>
      <c r="L27" s="157">
        <f t="shared" si="9"/>
        <v>-8052</v>
      </c>
      <c r="M27" s="145">
        <f t="shared" si="9"/>
        <v>0</v>
      </c>
      <c r="N27" s="334">
        <f t="shared" si="9"/>
        <v>0</v>
      </c>
      <c r="O27" s="335">
        <f t="shared" si="9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91" t="s">
        <v>65</v>
      </c>
      <c r="B30" s="492"/>
      <c r="C30" s="492"/>
      <c r="D30" s="492"/>
      <c r="E30" s="493"/>
      <c r="F30" s="472" t="s">
        <v>293</v>
      </c>
      <c r="G30" s="473"/>
      <c r="H30" s="472" t="s">
        <v>294</v>
      </c>
      <c r="I30" s="473"/>
      <c r="J30" s="472" t="s">
        <v>295</v>
      </c>
      <c r="K30" s="473"/>
      <c r="L30" s="472" t="s">
        <v>296</v>
      </c>
      <c r="M30" s="473"/>
      <c r="N30" s="472" t="s">
        <v>297</v>
      </c>
      <c r="O30" s="473"/>
      <c r="P30" s="142"/>
      <c r="Q30" s="72"/>
      <c r="R30" s="142"/>
      <c r="S30" s="72"/>
      <c r="T30" s="142"/>
      <c r="U30" s="72"/>
      <c r="V30" s="142"/>
      <c r="W30" s="72"/>
      <c r="X30" s="142"/>
      <c r="Y30" s="72"/>
    </row>
    <row r="31" spans="1:25" ht="15.95" customHeight="1">
      <c r="A31" s="494"/>
      <c r="B31" s="495"/>
      <c r="C31" s="495"/>
      <c r="D31" s="495"/>
      <c r="E31" s="496"/>
      <c r="F31" s="170" t="s">
        <v>273</v>
      </c>
      <c r="G31" s="74" t="s">
        <v>1</v>
      </c>
      <c r="H31" s="170" t="s">
        <v>273</v>
      </c>
      <c r="I31" s="74" t="s">
        <v>1</v>
      </c>
      <c r="J31" s="170" t="s">
        <v>273</v>
      </c>
      <c r="K31" s="75" t="s">
        <v>1</v>
      </c>
      <c r="L31" s="170" t="s">
        <v>273</v>
      </c>
      <c r="M31" s="74" t="s">
        <v>1</v>
      </c>
      <c r="N31" s="170" t="s">
        <v>273</v>
      </c>
      <c r="O31" s="147" t="s">
        <v>1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95" customHeight="1">
      <c r="A32" s="503" t="s">
        <v>86</v>
      </c>
      <c r="B32" s="47" t="s">
        <v>46</v>
      </c>
      <c r="C32" s="48"/>
      <c r="D32" s="48"/>
      <c r="E32" s="16" t="s">
        <v>37</v>
      </c>
      <c r="F32" s="130">
        <v>3630</v>
      </c>
      <c r="G32" s="131">
        <v>3877</v>
      </c>
      <c r="H32" s="130">
        <v>3599</v>
      </c>
      <c r="I32" s="131">
        <v>3485</v>
      </c>
      <c r="J32" s="113">
        <v>6999.8220000000001</v>
      </c>
      <c r="K32" s="115">
        <v>913</v>
      </c>
      <c r="L32" s="366">
        <v>0</v>
      </c>
      <c r="M32" s="367">
        <v>27</v>
      </c>
      <c r="N32" s="113">
        <v>73</v>
      </c>
      <c r="O32" s="447">
        <v>73</v>
      </c>
      <c r="P32" s="131"/>
      <c r="Q32" s="131"/>
      <c r="R32" s="131"/>
      <c r="S32" s="131"/>
      <c r="T32" s="141"/>
      <c r="U32" s="141"/>
      <c r="V32" s="131"/>
      <c r="W32" s="131"/>
      <c r="X32" s="141"/>
      <c r="Y32" s="141"/>
    </row>
    <row r="33" spans="1:25" ht="15.95" customHeight="1">
      <c r="A33" s="510"/>
      <c r="B33" s="14"/>
      <c r="C33" s="50" t="s">
        <v>66</v>
      </c>
      <c r="D33" s="68"/>
      <c r="E33" s="108"/>
      <c r="F33" s="285">
        <v>2252</v>
      </c>
      <c r="G33" s="125">
        <v>2400</v>
      </c>
      <c r="H33" s="294">
        <v>3075</v>
      </c>
      <c r="I33" s="125">
        <v>3148</v>
      </c>
      <c r="J33" s="294">
        <v>6671.5309999999999</v>
      </c>
      <c r="K33" s="126">
        <v>373</v>
      </c>
      <c r="L33" s="368">
        <v>0</v>
      </c>
      <c r="M33" s="369">
        <v>0</v>
      </c>
      <c r="N33" s="294">
        <v>16</v>
      </c>
      <c r="O33" s="292">
        <v>16</v>
      </c>
      <c r="P33" s="131"/>
      <c r="Q33" s="131"/>
      <c r="R33" s="131"/>
      <c r="S33" s="131"/>
      <c r="T33" s="141"/>
      <c r="U33" s="141"/>
      <c r="V33" s="131"/>
      <c r="W33" s="131"/>
      <c r="X33" s="141"/>
      <c r="Y33" s="141"/>
    </row>
    <row r="34" spans="1:25" ht="15.95" customHeight="1">
      <c r="A34" s="510"/>
      <c r="B34" s="14"/>
      <c r="C34" s="12"/>
      <c r="D34" s="61" t="s">
        <v>67</v>
      </c>
      <c r="E34" s="102"/>
      <c r="F34" s="117">
        <v>1600</v>
      </c>
      <c r="G34" s="118">
        <v>1707</v>
      </c>
      <c r="H34" s="117">
        <v>3075</v>
      </c>
      <c r="I34" s="118">
        <v>3148</v>
      </c>
      <c r="J34" s="117">
        <v>6671.5309999999999</v>
      </c>
      <c r="K34" s="119">
        <v>373</v>
      </c>
      <c r="L34" s="370">
        <v>0</v>
      </c>
      <c r="M34" s="371">
        <v>0</v>
      </c>
      <c r="N34" s="117">
        <v>16</v>
      </c>
      <c r="O34" s="144">
        <v>16</v>
      </c>
      <c r="P34" s="131"/>
      <c r="Q34" s="131"/>
      <c r="R34" s="131"/>
      <c r="S34" s="131"/>
      <c r="T34" s="141"/>
      <c r="U34" s="141"/>
      <c r="V34" s="131"/>
      <c r="W34" s="131"/>
      <c r="X34" s="141"/>
      <c r="Y34" s="141"/>
    </row>
    <row r="35" spans="1:25" ht="15.95" customHeight="1">
      <c r="A35" s="510"/>
      <c r="B35" s="11"/>
      <c r="C35" s="31" t="s">
        <v>68</v>
      </c>
      <c r="D35" s="67"/>
      <c r="E35" s="109"/>
      <c r="F35" s="122">
        <v>1378</v>
      </c>
      <c r="G35" s="123">
        <v>1477</v>
      </c>
      <c r="H35" s="122">
        <v>524</v>
      </c>
      <c r="I35" s="123">
        <v>336</v>
      </c>
      <c r="J35" s="122">
        <v>328.291</v>
      </c>
      <c r="K35" s="124">
        <v>540</v>
      </c>
      <c r="L35" s="372">
        <v>0</v>
      </c>
      <c r="M35" s="373">
        <v>27</v>
      </c>
      <c r="N35" s="122">
        <v>57</v>
      </c>
      <c r="O35" s="143">
        <v>57</v>
      </c>
      <c r="P35" s="131"/>
      <c r="Q35" s="131"/>
      <c r="R35" s="131"/>
      <c r="S35" s="131"/>
      <c r="T35" s="141"/>
      <c r="U35" s="141"/>
      <c r="V35" s="131"/>
      <c r="W35" s="131"/>
      <c r="X35" s="141"/>
      <c r="Y35" s="141"/>
    </row>
    <row r="36" spans="1:25" ht="15.95" customHeight="1">
      <c r="A36" s="510"/>
      <c r="B36" s="66" t="s">
        <v>49</v>
      </c>
      <c r="C36" s="69"/>
      <c r="D36" s="69"/>
      <c r="E36" s="16" t="s">
        <v>38</v>
      </c>
      <c r="F36" s="155">
        <v>2884</v>
      </c>
      <c r="G36" s="286">
        <v>3072</v>
      </c>
      <c r="H36" s="155">
        <v>1423</v>
      </c>
      <c r="I36" s="292">
        <v>1443</v>
      </c>
      <c r="J36" s="130">
        <v>83.646000000000001</v>
      </c>
      <c r="K36" s="132">
        <v>103</v>
      </c>
      <c r="L36" s="374">
        <v>0</v>
      </c>
      <c r="M36" s="375">
        <v>4</v>
      </c>
      <c r="N36" s="130">
        <v>73</v>
      </c>
      <c r="O36" s="148">
        <v>73</v>
      </c>
      <c r="P36" s="131"/>
      <c r="Q36" s="131"/>
      <c r="R36" s="131"/>
      <c r="S36" s="131"/>
      <c r="T36" s="131"/>
      <c r="U36" s="131"/>
      <c r="V36" s="131"/>
      <c r="W36" s="131"/>
      <c r="X36" s="141"/>
      <c r="Y36" s="141"/>
    </row>
    <row r="37" spans="1:25" ht="15.95" customHeight="1">
      <c r="A37" s="510"/>
      <c r="B37" s="14"/>
      <c r="C37" s="61" t="s">
        <v>69</v>
      </c>
      <c r="D37" s="53"/>
      <c r="E37" s="102"/>
      <c r="F37" s="153">
        <v>2094</v>
      </c>
      <c r="G37" s="144">
        <v>2242</v>
      </c>
      <c r="H37" s="153">
        <v>1250</v>
      </c>
      <c r="I37" s="144">
        <v>1277</v>
      </c>
      <c r="J37" s="117">
        <v>63.914999999999999</v>
      </c>
      <c r="K37" s="119">
        <v>66</v>
      </c>
      <c r="L37" s="261">
        <v>0</v>
      </c>
      <c r="M37" s="262">
        <v>0</v>
      </c>
      <c r="N37" s="117">
        <v>61</v>
      </c>
      <c r="O37" s="144">
        <v>59</v>
      </c>
      <c r="P37" s="131"/>
      <c r="Q37" s="131"/>
      <c r="R37" s="131"/>
      <c r="S37" s="131"/>
      <c r="T37" s="131"/>
      <c r="U37" s="131"/>
      <c r="V37" s="131"/>
      <c r="W37" s="131"/>
      <c r="X37" s="141"/>
      <c r="Y37" s="141"/>
    </row>
    <row r="38" spans="1:25" ht="15.95" customHeight="1">
      <c r="A38" s="510"/>
      <c r="B38" s="11"/>
      <c r="C38" s="61" t="s">
        <v>70</v>
      </c>
      <c r="D38" s="53"/>
      <c r="E38" s="102"/>
      <c r="F38" s="153">
        <v>790</v>
      </c>
      <c r="G38" s="144">
        <v>830</v>
      </c>
      <c r="H38" s="153">
        <v>173</v>
      </c>
      <c r="I38" s="144">
        <v>166</v>
      </c>
      <c r="J38" s="117">
        <v>19.731000000000002</v>
      </c>
      <c r="K38" s="119">
        <v>37</v>
      </c>
      <c r="L38" s="261">
        <v>0</v>
      </c>
      <c r="M38" s="262">
        <v>4</v>
      </c>
      <c r="N38" s="117">
        <v>12</v>
      </c>
      <c r="O38" s="144">
        <v>14</v>
      </c>
      <c r="P38" s="131"/>
      <c r="Q38" s="131"/>
      <c r="R38" s="141"/>
      <c r="S38" s="141"/>
      <c r="T38" s="131"/>
      <c r="U38" s="131"/>
      <c r="V38" s="131"/>
      <c r="W38" s="131"/>
      <c r="X38" s="141"/>
      <c r="Y38" s="141"/>
    </row>
    <row r="39" spans="1:25" ht="15.95" customHeight="1">
      <c r="A39" s="511"/>
      <c r="B39" s="6" t="s">
        <v>71</v>
      </c>
      <c r="C39" s="7"/>
      <c r="D39" s="7"/>
      <c r="E39" s="110" t="s">
        <v>98</v>
      </c>
      <c r="F39" s="157">
        <f t="shared" ref="F39:G39" si="10">F32-F36</f>
        <v>746</v>
      </c>
      <c r="G39" s="145">
        <f t="shared" si="10"/>
        <v>805</v>
      </c>
      <c r="H39" s="157">
        <f>H32-H36</f>
        <v>2176</v>
      </c>
      <c r="I39" s="145">
        <f t="shared" ref="I39:K39" si="11">I32-I36</f>
        <v>2042</v>
      </c>
      <c r="J39" s="157">
        <f t="shared" si="11"/>
        <v>6916.1760000000004</v>
      </c>
      <c r="K39" s="145">
        <f t="shared" si="11"/>
        <v>810</v>
      </c>
      <c r="L39" s="376">
        <f t="shared" ref="L39:O39" si="12">L32-L36</f>
        <v>0</v>
      </c>
      <c r="M39" s="377">
        <f t="shared" si="12"/>
        <v>23</v>
      </c>
      <c r="N39" s="157">
        <f t="shared" si="12"/>
        <v>0</v>
      </c>
      <c r="O39" s="145">
        <f t="shared" si="12"/>
        <v>0</v>
      </c>
      <c r="P39" s="131"/>
      <c r="Q39" s="131"/>
      <c r="R39" s="131"/>
      <c r="S39" s="131"/>
      <c r="T39" s="131"/>
      <c r="U39" s="131"/>
      <c r="V39" s="131"/>
      <c r="W39" s="131"/>
      <c r="X39" s="141"/>
      <c r="Y39" s="141"/>
    </row>
    <row r="40" spans="1:25" ht="15.95" customHeight="1">
      <c r="A40" s="503" t="s">
        <v>87</v>
      </c>
      <c r="B40" s="66" t="s">
        <v>72</v>
      </c>
      <c r="C40" s="69"/>
      <c r="D40" s="69"/>
      <c r="E40" s="16" t="s">
        <v>40</v>
      </c>
      <c r="F40" s="155">
        <v>2678</v>
      </c>
      <c r="G40" s="148">
        <v>1845</v>
      </c>
      <c r="H40" s="155">
        <f>4032-85</f>
        <v>3947</v>
      </c>
      <c r="I40" s="148">
        <v>4164</v>
      </c>
      <c r="J40" s="130">
        <v>8464.1329999999998</v>
      </c>
      <c r="K40" s="132">
        <v>9926</v>
      </c>
      <c r="L40" s="374">
        <v>0</v>
      </c>
      <c r="M40" s="378">
        <v>2708</v>
      </c>
      <c r="N40" s="130">
        <v>167</v>
      </c>
      <c r="O40" s="148">
        <v>146</v>
      </c>
      <c r="P40" s="131"/>
      <c r="Q40" s="131"/>
      <c r="R40" s="131"/>
      <c r="S40" s="131"/>
      <c r="T40" s="141"/>
      <c r="U40" s="141"/>
      <c r="V40" s="141"/>
      <c r="W40" s="141"/>
      <c r="X40" s="131"/>
      <c r="Y40" s="131"/>
    </row>
    <row r="41" spans="1:25" ht="15.95" customHeight="1">
      <c r="A41" s="512"/>
      <c r="B41" s="11"/>
      <c r="C41" s="61" t="s">
        <v>73</v>
      </c>
      <c r="D41" s="53"/>
      <c r="E41" s="102"/>
      <c r="F41" s="159">
        <v>1416</v>
      </c>
      <c r="G41" s="161">
        <v>563</v>
      </c>
      <c r="H41" s="159">
        <v>3846</v>
      </c>
      <c r="I41" s="161">
        <v>3829</v>
      </c>
      <c r="J41" s="138">
        <v>2314</v>
      </c>
      <c r="K41" s="139">
        <v>2670</v>
      </c>
      <c r="L41" s="379">
        <v>0</v>
      </c>
      <c r="M41" s="380">
        <v>0</v>
      </c>
      <c r="N41" s="138">
        <v>7</v>
      </c>
      <c r="O41" s="448">
        <v>4</v>
      </c>
      <c r="P41" s="141"/>
      <c r="Q41" s="141"/>
      <c r="R41" s="141"/>
      <c r="S41" s="141"/>
      <c r="T41" s="141"/>
      <c r="U41" s="141"/>
      <c r="V41" s="141"/>
      <c r="W41" s="141"/>
      <c r="X41" s="131"/>
      <c r="Y41" s="131"/>
    </row>
    <row r="42" spans="1:25" ht="15.95" customHeight="1">
      <c r="A42" s="512"/>
      <c r="B42" s="66" t="s">
        <v>60</v>
      </c>
      <c r="C42" s="69"/>
      <c r="D42" s="69"/>
      <c r="E42" s="16" t="s">
        <v>41</v>
      </c>
      <c r="F42" s="155">
        <v>3404</v>
      </c>
      <c r="G42" s="148">
        <v>2599</v>
      </c>
      <c r="H42" s="155">
        <v>5908</v>
      </c>
      <c r="I42" s="148">
        <v>6333</v>
      </c>
      <c r="J42" s="130">
        <v>15277.370999999999</v>
      </c>
      <c r="K42" s="132">
        <v>10418</v>
      </c>
      <c r="L42" s="374">
        <v>0</v>
      </c>
      <c r="M42" s="378">
        <v>2708</v>
      </c>
      <c r="N42" s="130">
        <v>167</v>
      </c>
      <c r="O42" s="148">
        <v>146</v>
      </c>
      <c r="P42" s="131"/>
      <c r="Q42" s="131"/>
      <c r="R42" s="131"/>
      <c r="S42" s="131"/>
      <c r="T42" s="141"/>
      <c r="U42" s="141"/>
      <c r="V42" s="131"/>
      <c r="W42" s="131"/>
      <c r="X42" s="131"/>
      <c r="Y42" s="131"/>
    </row>
    <row r="43" spans="1:25" ht="15.95" customHeight="1">
      <c r="A43" s="512"/>
      <c r="B43" s="11"/>
      <c r="C43" s="61" t="s">
        <v>74</v>
      </c>
      <c r="D43" s="53"/>
      <c r="E43" s="102"/>
      <c r="F43" s="153">
        <v>2172</v>
      </c>
      <c r="G43" s="144">
        <v>1886</v>
      </c>
      <c r="H43" s="153">
        <v>1830</v>
      </c>
      <c r="I43" s="144">
        <v>1883</v>
      </c>
      <c r="J43" s="117">
        <v>9917</v>
      </c>
      <c r="K43" s="119">
        <v>3200</v>
      </c>
      <c r="L43" s="261">
        <v>0</v>
      </c>
      <c r="M43" s="262">
        <v>0</v>
      </c>
      <c r="N43" s="117">
        <v>127</v>
      </c>
      <c r="O43" s="144">
        <v>123</v>
      </c>
      <c r="P43" s="131"/>
      <c r="Q43" s="131"/>
      <c r="R43" s="141"/>
      <c r="S43" s="131"/>
      <c r="T43" s="141"/>
      <c r="U43" s="141"/>
      <c r="V43" s="131"/>
      <c r="W43" s="131"/>
      <c r="X43" s="141"/>
      <c r="Y43" s="141"/>
    </row>
    <row r="44" spans="1:25" ht="15.95" customHeight="1">
      <c r="A44" s="513"/>
      <c r="B44" s="59" t="s">
        <v>71</v>
      </c>
      <c r="C44" s="37"/>
      <c r="D44" s="37"/>
      <c r="E44" s="110" t="s">
        <v>99</v>
      </c>
      <c r="F44" s="154">
        <f t="shared" ref="F44:K44" si="13">F40-F42</f>
        <v>-726</v>
      </c>
      <c r="G44" s="158">
        <f t="shared" si="13"/>
        <v>-754</v>
      </c>
      <c r="H44" s="154">
        <f t="shared" si="13"/>
        <v>-1961</v>
      </c>
      <c r="I44" s="158">
        <f t="shared" si="13"/>
        <v>-2169</v>
      </c>
      <c r="J44" s="154">
        <f t="shared" si="13"/>
        <v>-6813.2379999999994</v>
      </c>
      <c r="K44" s="158">
        <f t="shared" si="13"/>
        <v>-492</v>
      </c>
      <c r="L44" s="381">
        <v>0</v>
      </c>
      <c r="M44" s="382">
        <f t="shared" ref="M44" si="14">M40-M42</f>
        <v>0</v>
      </c>
      <c r="N44" s="154">
        <f>N40-N42</f>
        <v>0</v>
      </c>
      <c r="O44" s="158">
        <f t="shared" ref="O44" si="15">O40-O42</f>
        <v>0</v>
      </c>
      <c r="P44" s="141"/>
      <c r="Q44" s="141"/>
      <c r="R44" s="131"/>
      <c r="S44" s="131"/>
      <c r="T44" s="141"/>
      <c r="U44" s="141"/>
      <c r="V44" s="131"/>
      <c r="W44" s="131"/>
      <c r="X44" s="131"/>
      <c r="Y44" s="131"/>
    </row>
    <row r="45" spans="1:25" ht="15.95" customHeight="1">
      <c r="A45" s="488" t="s">
        <v>79</v>
      </c>
      <c r="B45" s="20" t="s">
        <v>75</v>
      </c>
      <c r="C45" s="9"/>
      <c r="D45" s="9"/>
      <c r="E45" s="111" t="s">
        <v>100</v>
      </c>
      <c r="F45" s="160">
        <f t="shared" ref="F45:G45" si="16">F39+F44</f>
        <v>20</v>
      </c>
      <c r="G45" s="146">
        <f t="shared" si="16"/>
        <v>51</v>
      </c>
      <c r="H45" s="160">
        <f>H39+H44</f>
        <v>215</v>
      </c>
      <c r="I45" s="146">
        <f t="shared" ref="I45:K45" si="17">I39+I44</f>
        <v>-127</v>
      </c>
      <c r="J45" s="160">
        <f t="shared" si="17"/>
        <v>102.93800000000101</v>
      </c>
      <c r="K45" s="146">
        <f t="shared" si="17"/>
        <v>318</v>
      </c>
      <c r="L45" s="383">
        <v>0</v>
      </c>
      <c r="M45" s="384">
        <f t="shared" ref="M45:O45" si="18">M39+M44</f>
        <v>23</v>
      </c>
      <c r="N45" s="160">
        <f t="shared" si="18"/>
        <v>0</v>
      </c>
      <c r="O45" s="146">
        <f t="shared" si="18"/>
        <v>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5.95" customHeight="1">
      <c r="A46" s="489"/>
      <c r="B46" s="52" t="s">
        <v>76</v>
      </c>
      <c r="C46" s="53"/>
      <c r="D46" s="53"/>
      <c r="E46" s="53"/>
      <c r="F46" s="159">
        <v>20</v>
      </c>
      <c r="G46" s="161">
        <v>51</v>
      </c>
      <c r="H46" s="159">
        <v>300</v>
      </c>
      <c r="I46" s="161">
        <v>0</v>
      </c>
      <c r="J46" s="138">
        <v>102.93899999999999</v>
      </c>
      <c r="K46" s="139">
        <v>317</v>
      </c>
      <c r="L46" s="379">
        <v>0</v>
      </c>
      <c r="M46" s="380">
        <v>23</v>
      </c>
      <c r="N46" s="138">
        <v>0</v>
      </c>
      <c r="O46" s="448">
        <v>0</v>
      </c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5.95" customHeight="1">
      <c r="A47" s="489"/>
      <c r="B47" s="52" t="s">
        <v>77</v>
      </c>
      <c r="C47" s="53"/>
      <c r="D47" s="53"/>
      <c r="E47" s="53"/>
      <c r="F47" s="153">
        <v>0</v>
      </c>
      <c r="G47" s="144">
        <v>0</v>
      </c>
      <c r="H47" s="153">
        <v>0</v>
      </c>
      <c r="I47" s="144">
        <v>0</v>
      </c>
      <c r="J47" s="117">
        <v>0</v>
      </c>
      <c r="K47" s="119">
        <v>0</v>
      </c>
      <c r="L47" s="261">
        <v>0</v>
      </c>
      <c r="M47" s="262">
        <v>0</v>
      </c>
      <c r="N47" s="117">
        <v>0</v>
      </c>
      <c r="O47" s="144">
        <v>0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5.95" customHeight="1">
      <c r="A48" s="490"/>
      <c r="B48" s="59" t="s">
        <v>78</v>
      </c>
      <c r="C48" s="37"/>
      <c r="D48" s="37"/>
      <c r="E48" s="37"/>
      <c r="F48" s="134">
        <v>0</v>
      </c>
      <c r="G48" s="135">
        <v>0</v>
      </c>
      <c r="H48" s="134">
        <v>0</v>
      </c>
      <c r="I48" s="135">
        <v>0</v>
      </c>
      <c r="J48" s="134">
        <v>0</v>
      </c>
      <c r="K48" s="136">
        <v>0</v>
      </c>
      <c r="L48" s="385">
        <v>0</v>
      </c>
      <c r="M48" s="386">
        <v>0</v>
      </c>
      <c r="N48" s="134">
        <v>0</v>
      </c>
      <c r="O48" s="145">
        <v>0</v>
      </c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verticalCentered="1" gridLinesSet="0"/>
  <pageMargins left="0.39370078740157483" right="0.35433070866141736" top="0.27559055118110237" bottom="3.937007874015748E-2" header="0.19685039370078741" footer="0.19685039370078741"/>
  <pageSetup paperSize="9" scale="70" orientation="landscape" horizontalDpi="300" verticalDpi="300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N30" sqref="N30:O48"/>
      <selection pane="topRight" activeCell="N30" sqref="N30:O48"/>
      <selection pane="bottomLeft" activeCell="N30" sqref="N30:O48"/>
      <selection pane="bottomRight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286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274</v>
      </c>
      <c r="B5" s="37"/>
      <c r="C5" s="37"/>
      <c r="D5" s="37"/>
      <c r="K5" s="46"/>
      <c r="O5" s="46" t="s">
        <v>44</v>
      </c>
    </row>
    <row r="6" spans="1:25" ht="15.95" customHeight="1">
      <c r="A6" s="497" t="s">
        <v>45</v>
      </c>
      <c r="B6" s="498"/>
      <c r="C6" s="498"/>
      <c r="D6" s="498"/>
      <c r="E6" s="499"/>
      <c r="F6" s="516"/>
      <c r="G6" s="471"/>
      <c r="H6" s="516"/>
      <c r="I6" s="471"/>
      <c r="J6" s="516"/>
      <c r="K6" s="471"/>
      <c r="L6" s="516"/>
      <c r="M6" s="471"/>
      <c r="N6" s="470"/>
      <c r="O6" s="471"/>
    </row>
    <row r="7" spans="1:25" ht="15.95" customHeight="1">
      <c r="A7" s="500"/>
      <c r="B7" s="501"/>
      <c r="C7" s="501"/>
      <c r="D7" s="501"/>
      <c r="E7" s="502"/>
      <c r="F7" s="295" t="s">
        <v>273</v>
      </c>
      <c r="G7" s="296" t="s">
        <v>1</v>
      </c>
      <c r="H7" s="295" t="s">
        <v>273</v>
      </c>
      <c r="I7" s="296" t="s">
        <v>1</v>
      </c>
      <c r="J7" s="295" t="s">
        <v>273</v>
      </c>
      <c r="K7" s="296" t="s">
        <v>1</v>
      </c>
      <c r="L7" s="295" t="s">
        <v>273</v>
      </c>
      <c r="M7" s="296" t="s">
        <v>1</v>
      </c>
      <c r="N7" s="295" t="s">
        <v>273</v>
      </c>
      <c r="O7" s="297" t="s">
        <v>1</v>
      </c>
    </row>
    <row r="8" spans="1:25" ht="15.95" customHeight="1">
      <c r="A8" s="503" t="s">
        <v>84</v>
      </c>
      <c r="B8" s="47" t="s">
        <v>46</v>
      </c>
      <c r="C8" s="48"/>
      <c r="D8" s="48"/>
      <c r="E8" s="100" t="s">
        <v>37</v>
      </c>
      <c r="F8" s="298"/>
      <c r="G8" s="299"/>
      <c r="H8" s="298"/>
      <c r="I8" s="300"/>
      <c r="J8" s="298"/>
      <c r="K8" s="301"/>
      <c r="L8" s="298"/>
      <c r="M8" s="300"/>
      <c r="N8" s="298"/>
      <c r="O8" s="30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504"/>
      <c r="B9" s="14"/>
      <c r="C9" s="61" t="s">
        <v>47</v>
      </c>
      <c r="D9" s="53"/>
      <c r="E9" s="101" t="s">
        <v>38</v>
      </c>
      <c r="F9" s="302"/>
      <c r="G9" s="303"/>
      <c r="H9" s="302"/>
      <c r="I9" s="304"/>
      <c r="J9" s="302"/>
      <c r="K9" s="305"/>
      <c r="L9" s="302"/>
      <c r="M9" s="304"/>
      <c r="N9" s="302"/>
      <c r="O9" s="30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504"/>
      <c r="B10" s="11"/>
      <c r="C10" s="61" t="s">
        <v>48</v>
      </c>
      <c r="D10" s="53"/>
      <c r="E10" s="101" t="s">
        <v>39</v>
      </c>
      <c r="F10" s="302"/>
      <c r="G10" s="303"/>
      <c r="H10" s="302"/>
      <c r="I10" s="304"/>
      <c r="J10" s="306"/>
      <c r="K10" s="307"/>
      <c r="L10" s="302"/>
      <c r="M10" s="304"/>
      <c r="N10" s="302"/>
      <c r="O10" s="30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504"/>
      <c r="B11" s="66" t="s">
        <v>49</v>
      </c>
      <c r="C11" s="67"/>
      <c r="D11" s="67"/>
      <c r="E11" s="103" t="s">
        <v>40</v>
      </c>
      <c r="F11" s="308"/>
      <c r="G11" s="309"/>
      <c r="H11" s="308"/>
      <c r="I11" s="310"/>
      <c r="J11" s="308"/>
      <c r="K11" s="311"/>
      <c r="L11" s="308"/>
      <c r="M11" s="310"/>
      <c r="N11" s="308"/>
      <c r="O11" s="31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504"/>
      <c r="B12" s="8"/>
      <c r="C12" s="61" t="s">
        <v>50</v>
      </c>
      <c r="D12" s="53"/>
      <c r="E12" s="101" t="s">
        <v>41</v>
      </c>
      <c r="F12" s="302"/>
      <c r="G12" s="303"/>
      <c r="H12" s="308"/>
      <c r="I12" s="304"/>
      <c r="J12" s="308"/>
      <c r="K12" s="305"/>
      <c r="L12" s="302"/>
      <c r="M12" s="304"/>
      <c r="N12" s="302"/>
      <c r="O12" s="30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504"/>
      <c r="B13" s="14"/>
      <c r="C13" s="50" t="s">
        <v>51</v>
      </c>
      <c r="D13" s="68"/>
      <c r="E13" s="287" t="s">
        <v>42</v>
      </c>
      <c r="F13" s="312"/>
      <c r="G13" s="313"/>
      <c r="H13" s="306"/>
      <c r="I13" s="307"/>
      <c r="J13" s="306"/>
      <c r="K13" s="307"/>
      <c r="L13" s="314"/>
      <c r="M13" s="315"/>
      <c r="N13" s="314"/>
      <c r="O13" s="31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504"/>
      <c r="B14" s="52" t="s">
        <v>52</v>
      </c>
      <c r="C14" s="53"/>
      <c r="D14" s="53"/>
      <c r="E14" s="101" t="s">
        <v>88</v>
      </c>
      <c r="F14" s="317">
        <f t="shared" ref="F14:O15" si="0">F9-F12</f>
        <v>0</v>
      </c>
      <c r="G14" s="318">
        <f t="shared" si="0"/>
        <v>0</v>
      </c>
      <c r="H14" s="317">
        <f t="shared" si="0"/>
        <v>0</v>
      </c>
      <c r="I14" s="318">
        <f t="shared" si="0"/>
        <v>0</v>
      </c>
      <c r="J14" s="317">
        <f t="shared" si="0"/>
        <v>0</v>
      </c>
      <c r="K14" s="318">
        <f t="shared" si="0"/>
        <v>0</v>
      </c>
      <c r="L14" s="317">
        <f t="shared" si="0"/>
        <v>0</v>
      </c>
      <c r="M14" s="318">
        <f t="shared" si="0"/>
        <v>0</v>
      </c>
      <c r="N14" s="317">
        <f t="shared" si="0"/>
        <v>0</v>
      </c>
      <c r="O14" s="318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504"/>
      <c r="B15" s="52" t="s">
        <v>53</v>
      </c>
      <c r="C15" s="53"/>
      <c r="D15" s="53"/>
      <c r="E15" s="101" t="s">
        <v>89</v>
      </c>
      <c r="F15" s="317">
        <f t="shared" si="0"/>
        <v>0</v>
      </c>
      <c r="G15" s="318">
        <f t="shared" si="0"/>
        <v>0</v>
      </c>
      <c r="H15" s="317">
        <f t="shared" si="0"/>
        <v>0</v>
      </c>
      <c r="I15" s="318">
        <f t="shared" si="0"/>
        <v>0</v>
      </c>
      <c r="J15" s="317">
        <f t="shared" si="0"/>
        <v>0</v>
      </c>
      <c r="K15" s="318">
        <f t="shared" si="0"/>
        <v>0</v>
      </c>
      <c r="L15" s="317">
        <f t="shared" si="0"/>
        <v>0</v>
      </c>
      <c r="M15" s="318">
        <f t="shared" si="0"/>
        <v>0</v>
      </c>
      <c r="N15" s="317">
        <f t="shared" si="0"/>
        <v>0</v>
      </c>
      <c r="O15" s="318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504"/>
      <c r="B16" s="52" t="s">
        <v>54</v>
      </c>
      <c r="C16" s="53"/>
      <c r="D16" s="53"/>
      <c r="E16" s="101" t="s">
        <v>90</v>
      </c>
      <c r="F16" s="312">
        <f t="shared" ref="F16:O16" si="1">F8-F11</f>
        <v>0</v>
      </c>
      <c r="G16" s="313">
        <f t="shared" si="1"/>
        <v>0</v>
      </c>
      <c r="H16" s="312">
        <f t="shared" si="1"/>
        <v>0</v>
      </c>
      <c r="I16" s="313">
        <f t="shared" si="1"/>
        <v>0</v>
      </c>
      <c r="J16" s="312">
        <f t="shared" si="1"/>
        <v>0</v>
      </c>
      <c r="K16" s="313">
        <f t="shared" si="1"/>
        <v>0</v>
      </c>
      <c r="L16" s="312">
        <f t="shared" si="1"/>
        <v>0</v>
      </c>
      <c r="M16" s="313">
        <f t="shared" si="1"/>
        <v>0</v>
      </c>
      <c r="N16" s="312">
        <f t="shared" si="1"/>
        <v>0</v>
      </c>
      <c r="O16" s="313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504"/>
      <c r="B17" s="52" t="s">
        <v>55</v>
      </c>
      <c r="C17" s="53"/>
      <c r="D17" s="53"/>
      <c r="E17" s="43"/>
      <c r="F17" s="317"/>
      <c r="G17" s="318"/>
      <c r="H17" s="306"/>
      <c r="I17" s="307"/>
      <c r="J17" s="302"/>
      <c r="K17" s="305"/>
      <c r="L17" s="302"/>
      <c r="M17" s="304"/>
      <c r="N17" s="306"/>
      <c r="O17" s="31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505"/>
      <c r="B18" s="59" t="s">
        <v>56</v>
      </c>
      <c r="C18" s="37"/>
      <c r="D18" s="37"/>
      <c r="E18" s="15"/>
      <c r="F18" s="320"/>
      <c r="G18" s="321"/>
      <c r="H18" s="322"/>
      <c r="I18" s="323"/>
      <c r="J18" s="322"/>
      <c r="K18" s="323"/>
      <c r="L18" s="322"/>
      <c r="M18" s="323"/>
      <c r="N18" s="322"/>
      <c r="O18" s="32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504" t="s">
        <v>85</v>
      </c>
      <c r="B19" s="66" t="s">
        <v>57</v>
      </c>
      <c r="C19" s="69"/>
      <c r="D19" s="69"/>
      <c r="E19" s="105"/>
      <c r="F19" s="325"/>
      <c r="G19" s="326"/>
      <c r="H19" s="327"/>
      <c r="I19" s="328"/>
      <c r="J19" s="327"/>
      <c r="K19" s="329"/>
      <c r="L19" s="327"/>
      <c r="M19" s="328"/>
      <c r="N19" s="327"/>
      <c r="O19" s="329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504"/>
      <c r="B20" s="13"/>
      <c r="C20" s="61" t="s">
        <v>58</v>
      </c>
      <c r="D20" s="53"/>
      <c r="E20" s="101"/>
      <c r="F20" s="317"/>
      <c r="G20" s="318"/>
      <c r="H20" s="302"/>
      <c r="I20" s="304"/>
      <c r="J20" s="302"/>
      <c r="K20" s="307"/>
      <c r="L20" s="302"/>
      <c r="M20" s="304"/>
      <c r="N20" s="302"/>
      <c r="O20" s="30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504"/>
      <c r="B21" s="26" t="s">
        <v>59</v>
      </c>
      <c r="C21" s="67"/>
      <c r="D21" s="67"/>
      <c r="E21" s="103" t="s">
        <v>91</v>
      </c>
      <c r="F21" s="330"/>
      <c r="G21" s="331"/>
      <c r="H21" s="308"/>
      <c r="I21" s="310"/>
      <c r="J21" s="308"/>
      <c r="K21" s="311"/>
      <c r="L21" s="308"/>
      <c r="M21" s="310"/>
      <c r="N21" s="308"/>
      <c r="O21" s="31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504"/>
      <c r="B22" s="66" t="s">
        <v>60</v>
      </c>
      <c r="C22" s="69"/>
      <c r="D22" s="69"/>
      <c r="E22" s="105" t="s">
        <v>92</v>
      </c>
      <c r="F22" s="325"/>
      <c r="G22" s="326"/>
      <c r="H22" s="327"/>
      <c r="I22" s="328"/>
      <c r="J22" s="327"/>
      <c r="K22" s="329"/>
      <c r="L22" s="327"/>
      <c r="M22" s="328"/>
      <c r="N22" s="327"/>
      <c r="O22" s="329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504"/>
      <c r="B23" s="8" t="s">
        <v>61</v>
      </c>
      <c r="C23" s="50" t="s">
        <v>62</v>
      </c>
      <c r="D23" s="68"/>
      <c r="E23" s="287"/>
      <c r="F23" s="312"/>
      <c r="G23" s="313"/>
      <c r="H23" s="314"/>
      <c r="I23" s="315"/>
      <c r="J23" s="314"/>
      <c r="K23" s="316"/>
      <c r="L23" s="314"/>
      <c r="M23" s="315"/>
      <c r="N23" s="314"/>
      <c r="O23" s="31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504"/>
      <c r="B24" s="52" t="s">
        <v>93</v>
      </c>
      <c r="C24" s="53"/>
      <c r="D24" s="53"/>
      <c r="E24" s="101" t="s">
        <v>94</v>
      </c>
      <c r="F24" s="317">
        <f t="shared" ref="F24:O24" si="2">F21-F22</f>
        <v>0</v>
      </c>
      <c r="G24" s="318">
        <f t="shared" si="2"/>
        <v>0</v>
      </c>
      <c r="H24" s="317">
        <f t="shared" si="2"/>
        <v>0</v>
      </c>
      <c r="I24" s="318">
        <f t="shared" si="2"/>
        <v>0</v>
      </c>
      <c r="J24" s="317">
        <f t="shared" si="2"/>
        <v>0</v>
      </c>
      <c r="K24" s="318">
        <f t="shared" si="2"/>
        <v>0</v>
      </c>
      <c r="L24" s="317">
        <f t="shared" si="2"/>
        <v>0</v>
      </c>
      <c r="M24" s="318">
        <f t="shared" si="2"/>
        <v>0</v>
      </c>
      <c r="N24" s="317">
        <f t="shared" si="2"/>
        <v>0</v>
      </c>
      <c r="O24" s="318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504"/>
      <c r="B25" s="112" t="s">
        <v>63</v>
      </c>
      <c r="C25" s="68"/>
      <c r="D25" s="68"/>
      <c r="E25" s="506" t="s">
        <v>95</v>
      </c>
      <c r="F25" s="517"/>
      <c r="G25" s="478"/>
      <c r="H25" s="476"/>
      <c r="I25" s="478"/>
      <c r="J25" s="476"/>
      <c r="K25" s="478"/>
      <c r="L25" s="476"/>
      <c r="M25" s="478"/>
      <c r="N25" s="476"/>
      <c r="O25" s="47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504"/>
      <c r="B26" s="26" t="s">
        <v>64</v>
      </c>
      <c r="C26" s="67"/>
      <c r="D26" s="67"/>
      <c r="E26" s="507"/>
      <c r="F26" s="518"/>
      <c r="G26" s="479"/>
      <c r="H26" s="477"/>
      <c r="I26" s="479"/>
      <c r="J26" s="477"/>
      <c r="K26" s="479"/>
      <c r="L26" s="477"/>
      <c r="M26" s="479"/>
      <c r="N26" s="477"/>
      <c r="O26" s="47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505"/>
      <c r="B27" s="59" t="s">
        <v>96</v>
      </c>
      <c r="C27" s="37"/>
      <c r="D27" s="37"/>
      <c r="E27" s="106" t="s">
        <v>97</v>
      </c>
      <c r="F27" s="334">
        <f t="shared" ref="F27:O27" si="3">F24+F25</f>
        <v>0</v>
      </c>
      <c r="G27" s="335">
        <f t="shared" si="3"/>
        <v>0</v>
      </c>
      <c r="H27" s="334">
        <f t="shared" si="3"/>
        <v>0</v>
      </c>
      <c r="I27" s="335">
        <f t="shared" si="3"/>
        <v>0</v>
      </c>
      <c r="J27" s="334">
        <f t="shared" si="3"/>
        <v>0</v>
      </c>
      <c r="K27" s="335">
        <f t="shared" si="3"/>
        <v>0</v>
      </c>
      <c r="L27" s="334">
        <f t="shared" si="3"/>
        <v>0</v>
      </c>
      <c r="M27" s="335">
        <f t="shared" si="3"/>
        <v>0</v>
      </c>
      <c r="N27" s="334">
        <f t="shared" si="3"/>
        <v>0</v>
      </c>
      <c r="O27" s="335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91" t="s">
        <v>65</v>
      </c>
      <c r="B30" s="492"/>
      <c r="C30" s="492"/>
      <c r="D30" s="492"/>
      <c r="E30" s="493"/>
      <c r="F30" s="472" t="s">
        <v>298</v>
      </c>
      <c r="G30" s="473"/>
      <c r="H30" s="472" t="s">
        <v>299</v>
      </c>
      <c r="I30" s="473"/>
      <c r="J30" s="472" t="s">
        <v>300</v>
      </c>
      <c r="K30" s="473"/>
      <c r="L30" s="514"/>
      <c r="M30" s="515"/>
      <c r="N30" s="514"/>
      <c r="O30" s="515"/>
      <c r="P30" s="142"/>
      <c r="Q30" s="72"/>
      <c r="R30" s="142"/>
      <c r="S30" s="72"/>
      <c r="T30" s="142"/>
      <c r="U30" s="72"/>
      <c r="V30" s="142"/>
      <c r="W30" s="72"/>
      <c r="X30" s="142"/>
      <c r="Y30" s="72"/>
    </row>
    <row r="31" spans="1:25" ht="15.95" customHeight="1">
      <c r="A31" s="494"/>
      <c r="B31" s="495"/>
      <c r="C31" s="495"/>
      <c r="D31" s="495"/>
      <c r="E31" s="496"/>
      <c r="F31" s="170" t="s">
        <v>273</v>
      </c>
      <c r="G31" s="74" t="s">
        <v>1</v>
      </c>
      <c r="H31" s="170" t="s">
        <v>273</v>
      </c>
      <c r="I31" s="74" t="s">
        <v>1</v>
      </c>
      <c r="J31" s="170" t="s">
        <v>273</v>
      </c>
      <c r="K31" s="75" t="s">
        <v>1</v>
      </c>
      <c r="L31" s="295" t="s">
        <v>273</v>
      </c>
      <c r="M31" s="336" t="s">
        <v>1</v>
      </c>
      <c r="N31" s="295" t="s">
        <v>273</v>
      </c>
      <c r="O31" s="337" t="s">
        <v>1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95" customHeight="1">
      <c r="A32" s="503" t="s">
        <v>86</v>
      </c>
      <c r="B32" s="47" t="s">
        <v>46</v>
      </c>
      <c r="C32" s="48"/>
      <c r="D32" s="48"/>
      <c r="E32" s="16" t="s">
        <v>37</v>
      </c>
      <c r="F32" s="113">
        <v>133</v>
      </c>
      <c r="G32" s="116">
        <v>138</v>
      </c>
      <c r="H32" s="113">
        <f>+H33+H35</f>
        <v>1094</v>
      </c>
      <c r="I32" s="116">
        <v>1161</v>
      </c>
      <c r="J32" s="130">
        <v>1868</v>
      </c>
      <c r="K32" s="131">
        <v>580</v>
      </c>
      <c r="L32" s="327"/>
      <c r="M32" s="338"/>
      <c r="N32" s="298"/>
      <c r="O32" s="339"/>
      <c r="P32" s="131"/>
      <c r="Q32" s="131"/>
      <c r="R32" s="131"/>
      <c r="S32" s="131"/>
      <c r="T32" s="141"/>
      <c r="U32" s="141"/>
      <c r="V32" s="131"/>
      <c r="W32" s="131"/>
      <c r="X32" s="141"/>
      <c r="Y32" s="141"/>
    </row>
    <row r="33" spans="1:25" ht="15.95" customHeight="1">
      <c r="A33" s="510"/>
      <c r="B33" s="14"/>
      <c r="C33" s="50" t="s">
        <v>66</v>
      </c>
      <c r="D33" s="68"/>
      <c r="E33" s="108"/>
      <c r="F33" s="285">
        <v>21</v>
      </c>
      <c r="G33" s="127">
        <v>22</v>
      </c>
      <c r="H33" s="294">
        <f>+H34</f>
        <v>361</v>
      </c>
      <c r="I33" s="127">
        <v>402</v>
      </c>
      <c r="J33" s="294">
        <v>1868</v>
      </c>
      <c r="K33" s="125">
        <v>580</v>
      </c>
      <c r="L33" s="314"/>
      <c r="M33" s="340"/>
      <c r="N33" s="333"/>
      <c r="O33" s="332"/>
      <c r="P33" s="131"/>
      <c r="Q33" s="131"/>
      <c r="R33" s="131"/>
      <c r="S33" s="131"/>
      <c r="T33" s="141"/>
      <c r="U33" s="141"/>
      <c r="V33" s="131"/>
      <c r="W33" s="131"/>
      <c r="X33" s="141"/>
      <c r="Y33" s="141"/>
    </row>
    <row r="34" spans="1:25" ht="15.95" customHeight="1">
      <c r="A34" s="510"/>
      <c r="B34" s="14"/>
      <c r="C34" s="12"/>
      <c r="D34" s="61" t="s">
        <v>67</v>
      </c>
      <c r="E34" s="102"/>
      <c r="F34" s="117">
        <v>21</v>
      </c>
      <c r="G34" s="120">
        <v>22</v>
      </c>
      <c r="H34" s="117">
        <v>361</v>
      </c>
      <c r="I34" s="120">
        <v>402</v>
      </c>
      <c r="J34" s="117">
        <v>386</v>
      </c>
      <c r="K34" s="118">
        <v>530</v>
      </c>
      <c r="L34" s="302"/>
      <c r="M34" s="303"/>
      <c r="N34" s="302"/>
      <c r="O34" s="318"/>
      <c r="P34" s="131"/>
      <c r="Q34" s="131"/>
      <c r="R34" s="131"/>
      <c r="S34" s="131"/>
      <c r="T34" s="141"/>
      <c r="U34" s="141"/>
      <c r="V34" s="131"/>
      <c r="W34" s="131"/>
      <c r="X34" s="141"/>
      <c r="Y34" s="141"/>
    </row>
    <row r="35" spans="1:25" ht="15.95" customHeight="1">
      <c r="A35" s="510"/>
      <c r="B35" s="11"/>
      <c r="C35" s="31" t="s">
        <v>68</v>
      </c>
      <c r="D35" s="67"/>
      <c r="E35" s="109"/>
      <c r="F35" s="138">
        <v>112</v>
      </c>
      <c r="G35" s="139">
        <v>116</v>
      </c>
      <c r="H35" s="138">
        <v>733</v>
      </c>
      <c r="I35" s="139">
        <v>759</v>
      </c>
      <c r="J35" s="122">
        <v>0</v>
      </c>
      <c r="K35" s="123">
        <v>0</v>
      </c>
      <c r="L35" s="308"/>
      <c r="M35" s="309"/>
      <c r="N35" s="308"/>
      <c r="O35" s="331"/>
      <c r="P35" s="131"/>
      <c r="Q35" s="131"/>
      <c r="R35" s="131"/>
      <c r="S35" s="131"/>
      <c r="T35" s="141"/>
      <c r="U35" s="141"/>
      <c r="V35" s="131"/>
      <c r="W35" s="131"/>
      <c r="X35" s="141"/>
      <c r="Y35" s="141"/>
    </row>
    <row r="36" spans="1:25" ht="15.95" customHeight="1">
      <c r="A36" s="510"/>
      <c r="B36" s="66" t="s">
        <v>49</v>
      </c>
      <c r="C36" s="69"/>
      <c r="D36" s="69"/>
      <c r="E36" s="16" t="s">
        <v>38</v>
      </c>
      <c r="F36" s="130">
        <v>133</v>
      </c>
      <c r="G36" s="133">
        <v>138</v>
      </c>
      <c r="H36" s="130">
        <f>+H37+H38</f>
        <v>1094</v>
      </c>
      <c r="I36" s="133">
        <v>1161</v>
      </c>
      <c r="J36" s="155">
        <v>689</v>
      </c>
      <c r="K36" s="292">
        <v>319</v>
      </c>
      <c r="L36" s="327"/>
      <c r="M36" s="338"/>
      <c r="N36" s="327"/>
      <c r="O36" s="326"/>
      <c r="P36" s="131"/>
      <c r="Q36" s="131"/>
      <c r="R36" s="131"/>
      <c r="S36" s="131"/>
      <c r="T36" s="131"/>
      <c r="U36" s="131"/>
      <c r="V36" s="131"/>
      <c r="W36" s="131"/>
      <c r="X36" s="141"/>
      <c r="Y36" s="141"/>
    </row>
    <row r="37" spans="1:25" ht="15.95" customHeight="1">
      <c r="A37" s="510"/>
      <c r="B37" s="14"/>
      <c r="C37" s="61" t="s">
        <v>69</v>
      </c>
      <c r="D37" s="53"/>
      <c r="E37" s="102"/>
      <c r="F37" s="117">
        <v>126</v>
      </c>
      <c r="G37" s="120">
        <v>130</v>
      </c>
      <c r="H37" s="117">
        <v>1069</v>
      </c>
      <c r="I37" s="120">
        <v>1123</v>
      </c>
      <c r="J37" s="153">
        <v>667</v>
      </c>
      <c r="K37" s="144">
        <v>297</v>
      </c>
      <c r="L37" s="302"/>
      <c r="M37" s="303"/>
      <c r="N37" s="302"/>
      <c r="O37" s="318"/>
      <c r="P37" s="131"/>
      <c r="Q37" s="131"/>
      <c r="R37" s="131"/>
      <c r="S37" s="131"/>
      <c r="T37" s="131"/>
      <c r="U37" s="131"/>
      <c r="V37" s="131"/>
      <c r="W37" s="131"/>
      <c r="X37" s="141"/>
      <c r="Y37" s="141"/>
    </row>
    <row r="38" spans="1:25" ht="15.95" customHeight="1">
      <c r="A38" s="510"/>
      <c r="B38" s="11"/>
      <c r="C38" s="61" t="s">
        <v>70</v>
      </c>
      <c r="D38" s="53"/>
      <c r="E38" s="102"/>
      <c r="F38" s="117">
        <v>7</v>
      </c>
      <c r="G38" s="139">
        <v>8</v>
      </c>
      <c r="H38" s="117">
        <v>25</v>
      </c>
      <c r="I38" s="139">
        <v>39</v>
      </c>
      <c r="J38" s="153">
        <v>22</v>
      </c>
      <c r="K38" s="144">
        <v>22</v>
      </c>
      <c r="L38" s="302"/>
      <c r="M38" s="303"/>
      <c r="N38" s="302"/>
      <c r="O38" s="318"/>
      <c r="P38" s="131"/>
      <c r="Q38" s="131"/>
      <c r="R38" s="141"/>
      <c r="S38" s="141"/>
      <c r="T38" s="131"/>
      <c r="U38" s="131"/>
      <c r="V38" s="131"/>
      <c r="W38" s="131"/>
      <c r="X38" s="141"/>
      <c r="Y38" s="141"/>
    </row>
    <row r="39" spans="1:25" ht="15.95" customHeight="1">
      <c r="A39" s="511"/>
      <c r="B39" s="6" t="s">
        <v>71</v>
      </c>
      <c r="C39" s="7"/>
      <c r="D39" s="7"/>
      <c r="E39" s="284" t="s">
        <v>98</v>
      </c>
      <c r="F39" s="157">
        <f t="shared" ref="F39:I39" si="4">F32-F36</f>
        <v>0</v>
      </c>
      <c r="G39" s="145">
        <f t="shared" si="4"/>
        <v>0</v>
      </c>
      <c r="H39" s="157">
        <f t="shared" si="4"/>
        <v>0</v>
      </c>
      <c r="I39" s="145">
        <f t="shared" si="4"/>
        <v>0</v>
      </c>
      <c r="J39" s="157">
        <f t="shared" ref="J39:O39" si="5">J32-J36</f>
        <v>1179</v>
      </c>
      <c r="K39" s="145">
        <f t="shared" si="5"/>
        <v>261</v>
      </c>
      <c r="L39" s="334">
        <f t="shared" si="5"/>
        <v>0</v>
      </c>
      <c r="M39" s="335">
        <f t="shared" si="5"/>
        <v>0</v>
      </c>
      <c r="N39" s="334">
        <f t="shared" si="5"/>
        <v>0</v>
      </c>
      <c r="O39" s="335">
        <f t="shared" si="5"/>
        <v>0</v>
      </c>
      <c r="P39" s="131"/>
      <c r="Q39" s="131"/>
      <c r="R39" s="131"/>
      <c r="S39" s="131"/>
      <c r="T39" s="131"/>
      <c r="U39" s="131"/>
      <c r="V39" s="131"/>
      <c r="W39" s="131"/>
      <c r="X39" s="141"/>
      <c r="Y39" s="141"/>
    </row>
    <row r="40" spans="1:25" ht="15.95" customHeight="1">
      <c r="A40" s="503" t="s">
        <v>87</v>
      </c>
      <c r="B40" s="66" t="s">
        <v>72</v>
      </c>
      <c r="C40" s="69"/>
      <c r="D40" s="69"/>
      <c r="E40" s="16" t="s">
        <v>40</v>
      </c>
      <c r="F40" s="130">
        <v>137</v>
      </c>
      <c r="G40" s="133">
        <v>117</v>
      </c>
      <c r="H40" s="130">
        <v>122</v>
      </c>
      <c r="I40" s="133">
        <v>101</v>
      </c>
      <c r="J40" s="155">
        <v>0</v>
      </c>
      <c r="K40" s="148">
        <v>0</v>
      </c>
      <c r="L40" s="327"/>
      <c r="M40" s="338"/>
      <c r="N40" s="327"/>
      <c r="O40" s="326"/>
      <c r="P40" s="131"/>
      <c r="Q40" s="131"/>
      <c r="R40" s="131"/>
      <c r="S40" s="131"/>
      <c r="T40" s="141"/>
      <c r="U40" s="141"/>
      <c r="V40" s="141"/>
      <c r="W40" s="141"/>
      <c r="X40" s="131"/>
      <c r="Y40" s="131"/>
    </row>
    <row r="41" spans="1:25" ht="15.95" customHeight="1">
      <c r="A41" s="512"/>
      <c r="B41" s="11"/>
      <c r="C41" s="61" t="s">
        <v>73</v>
      </c>
      <c r="D41" s="53"/>
      <c r="E41" s="102"/>
      <c r="F41" s="117">
        <v>3</v>
      </c>
      <c r="G41" s="120">
        <v>5</v>
      </c>
      <c r="H41" s="117">
        <v>0</v>
      </c>
      <c r="I41" s="120">
        <v>0</v>
      </c>
      <c r="J41" s="159">
        <v>0</v>
      </c>
      <c r="K41" s="161">
        <v>0</v>
      </c>
      <c r="L41" s="302"/>
      <c r="M41" s="303"/>
      <c r="N41" s="302"/>
      <c r="O41" s="318"/>
      <c r="P41" s="141"/>
      <c r="Q41" s="141"/>
      <c r="R41" s="141"/>
      <c r="S41" s="141"/>
      <c r="T41" s="141"/>
      <c r="U41" s="141"/>
      <c r="V41" s="141"/>
      <c r="W41" s="141"/>
      <c r="X41" s="131"/>
      <c r="Y41" s="131"/>
    </row>
    <row r="42" spans="1:25" ht="15.95" customHeight="1">
      <c r="A42" s="512"/>
      <c r="B42" s="66" t="s">
        <v>60</v>
      </c>
      <c r="C42" s="69"/>
      <c r="D42" s="69"/>
      <c r="E42" s="16" t="s">
        <v>41</v>
      </c>
      <c r="F42" s="130">
        <v>137</v>
      </c>
      <c r="G42" s="133">
        <v>117</v>
      </c>
      <c r="H42" s="130">
        <v>122</v>
      </c>
      <c r="I42" s="133">
        <v>101</v>
      </c>
      <c r="J42" s="155">
        <v>0</v>
      </c>
      <c r="K42" s="148">
        <v>261</v>
      </c>
      <c r="L42" s="327"/>
      <c r="M42" s="338"/>
      <c r="N42" s="327"/>
      <c r="O42" s="326"/>
      <c r="P42" s="131"/>
      <c r="Q42" s="131"/>
      <c r="R42" s="131"/>
      <c r="S42" s="131"/>
      <c r="T42" s="141"/>
      <c r="U42" s="141"/>
      <c r="V42" s="131"/>
      <c r="W42" s="131"/>
      <c r="X42" s="131"/>
      <c r="Y42" s="131"/>
    </row>
    <row r="43" spans="1:25" ht="15.95" customHeight="1">
      <c r="A43" s="512"/>
      <c r="B43" s="11"/>
      <c r="C43" s="61" t="s">
        <v>74</v>
      </c>
      <c r="D43" s="53"/>
      <c r="E43" s="102"/>
      <c r="F43" s="138">
        <v>86</v>
      </c>
      <c r="G43" s="139">
        <v>86</v>
      </c>
      <c r="H43" s="138">
        <v>87</v>
      </c>
      <c r="I43" s="139">
        <v>79</v>
      </c>
      <c r="J43" s="153">
        <v>0</v>
      </c>
      <c r="K43" s="144">
        <v>261</v>
      </c>
      <c r="L43" s="302"/>
      <c r="M43" s="303"/>
      <c r="N43" s="302"/>
      <c r="O43" s="318"/>
      <c r="P43" s="131"/>
      <c r="Q43" s="131"/>
      <c r="R43" s="141"/>
      <c r="S43" s="131"/>
      <c r="T43" s="141"/>
      <c r="U43" s="141"/>
      <c r="V43" s="131"/>
      <c r="W43" s="131"/>
      <c r="X43" s="141"/>
      <c r="Y43" s="141"/>
    </row>
    <row r="44" spans="1:25" ht="15.95" customHeight="1">
      <c r="A44" s="513"/>
      <c r="B44" s="59" t="s">
        <v>71</v>
      </c>
      <c r="C44" s="37"/>
      <c r="D44" s="37"/>
      <c r="E44" s="284" t="s">
        <v>99</v>
      </c>
      <c r="F44" s="154">
        <f t="shared" ref="F44:I44" si="6">F40-F42</f>
        <v>0</v>
      </c>
      <c r="G44" s="158">
        <f t="shared" si="6"/>
        <v>0</v>
      </c>
      <c r="H44" s="154">
        <f t="shared" si="6"/>
        <v>0</v>
      </c>
      <c r="I44" s="158">
        <f t="shared" si="6"/>
        <v>0</v>
      </c>
      <c r="J44" s="154">
        <f t="shared" ref="J44:O44" si="7">J40-J42</f>
        <v>0</v>
      </c>
      <c r="K44" s="158">
        <f t="shared" si="7"/>
        <v>-261</v>
      </c>
      <c r="L44" s="320">
        <f t="shared" si="7"/>
        <v>0</v>
      </c>
      <c r="M44" s="321">
        <f t="shared" si="7"/>
        <v>0</v>
      </c>
      <c r="N44" s="320">
        <f t="shared" si="7"/>
        <v>0</v>
      </c>
      <c r="O44" s="321">
        <f t="shared" si="7"/>
        <v>0</v>
      </c>
      <c r="P44" s="141"/>
      <c r="Q44" s="141"/>
      <c r="R44" s="131"/>
      <c r="S44" s="131"/>
      <c r="T44" s="141"/>
      <c r="U44" s="141"/>
      <c r="V44" s="131"/>
      <c r="W44" s="131"/>
      <c r="X44" s="131"/>
      <c r="Y44" s="131"/>
    </row>
    <row r="45" spans="1:25" ht="15.95" customHeight="1">
      <c r="A45" s="488" t="s">
        <v>79</v>
      </c>
      <c r="B45" s="20" t="s">
        <v>75</v>
      </c>
      <c r="C45" s="9"/>
      <c r="D45" s="9"/>
      <c r="E45" s="111" t="s">
        <v>100</v>
      </c>
      <c r="F45" s="160">
        <f t="shared" ref="F45:I45" si="8">F39+F44</f>
        <v>0</v>
      </c>
      <c r="G45" s="146">
        <f t="shared" si="8"/>
        <v>0</v>
      </c>
      <c r="H45" s="160">
        <f t="shared" si="8"/>
        <v>0</v>
      </c>
      <c r="I45" s="146">
        <f t="shared" si="8"/>
        <v>0</v>
      </c>
      <c r="J45" s="160">
        <f>J39+J44</f>
        <v>1179</v>
      </c>
      <c r="K45" s="146">
        <f t="shared" ref="K45" si="9">K39+K44</f>
        <v>0</v>
      </c>
      <c r="L45" s="341">
        <f t="shared" ref="L45:O45" si="10">L39+L44</f>
        <v>0</v>
      </c>
      <c r="M45" s="342">
        <f t="shared" si="10"/>
        <v>0</v>
      </c>
      <c r="N45" s="341">
        <f t="shared" si="10"/>
        <v>0</v>
      </c>
      <c r="O45" s="342">
        <f t="shared" si="10"/>
        <v>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5.95" customHeight="1">
      <c r="A46" s="489"/>
      <c r="B46" s="52" t="s">
        <v>76</v>
      </c>
      <c r="C46" s="53"/>
      <c r="D46" s="53"/>
      <c r="E46" s="53"/>
      <c r="F46" s="138">
        <v>0</v>
      </c>
      <c r="G46" s="139">
        <v>0</v>
      </c>
      <c r="H46" s="138">
        <v>0</v>
      </c>
      <c r="I46" s="139">
        <v>0</v>
      </c>
      <c r="J46" s="159">
        <v>0</v>
      </c>
      <c r="K46" s="161">
        <v>0</v>
      </c>
      <c r="L46" s="302"/>
      <c r="M46" s="303"/>
      <c r="N46" s="343"/>
      <c r="O46" s="319"/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5.95" customHeight="1">
      <c r="A47" s="489"/>
      <c r="B47" s="52" t="s">
        <v>77</v>
      </c>
      <c r="C47" s="53"/>
      <c r="D47" s="53"/>
      <c r="E47" s="53"/>
      <c r="F47" s="117">
        <v>0</v>
      </c>
      <c r="G47" s="120">
        <v>0</v>
      </c>
      <c r="H47" s="117">
        <v>0</v>
      </c>
      <c r="I47" s="120">
        <v>0</v>
      </c>
      <c r="J47" s="153">
        <v>0</v>
      </c>
      <c r="K47" s="144">
        <v>0</v>
      </c>
      <c r="L47" s="302"/>
      <c r="M47" s="303"/>
      <c r="N47" s="302"/>
      <c r="O47" s="318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5.95" customHeight="1">
      <c r="A48" s="490"/>
      <c r="B48" s="59" t="s">
        <v>78</v>
      </c>
      <c r="C48" s="37"/>
      <c r="D48" s="37"/>
      <c r="E48" s="37"/>
      <c r="F48" s="134">
        <v>0</v>
      </c>
      <c r="G48" s="137">
        <v>0</v>
      </c>
      <c r="H48" s="134">
        <v>0</v>
      </c>
      <c r="I48" s="137">
        <v>0</v>
      </c>
      <c r="J48" s="134">
        <v>0</v>
      </c>
      <c r="K48" s="135">
        <v>0</v>
      </c>
      <c r="L48" s="344"/>
      <c r="M48" s="345"/>
      <c r="N48" s="344"/>
      <c r="O48" s="335"/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8"/>
  <printOptions horizontalCentered="1" verticalCentered="1" gridLinesSet="0"/>
  <pageMargins left="0.39370078740157483" right="0.35433070866141736" top="0.27559055118110237" bottom="3.937007874015748E-2" header="0.19685039370078741" footer="0.19685039370078741"/>
  <pageSetup paperSize="9" scale="70" orientation="landscape" horizontalDpi="300" verticalDpi="300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E1" sqref="E1"/>
      <selection pane="topRight" activeCell="E1" sqref="E1"/>
      <selection pane="bottomLeft" activeCell="E1" sqref="E1"/>
      <selection pane="bottomRight" sqref="A1:D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451" t="s">
        <v>0</v>
      </c>
      <c r="B1" s="451"/>
      <c r="C1" s="451"/>
      <c r="D1" s="451"/>
      <c r="E1" s="76" t="s">
        <v>287</v>
      </c>
      <c r="F1" s="2"/>
      <c r="AA1" s="457" t="s">
        <v>129</v>
      </c>
      <c r="AB1" s="457"/>
    </row>
    <row r="2" spans="1:38">
      <c r="AA2" s="458" t="s">
        <v>106</v>
      </c>
      <c r="AB2" s="458"/>
      <c r="AC2" s="459" t="s">
        <v>107</v>
      </c>
      <c r="AD2" s="461" t="s">
        <v>108</v>
      </c>
      <c r="AE2" s="462"/>
      <c r="AF2" s="463"/>
      <c r="AG2" s="458" t="s">
        <v>109</v>
      </c>
      <c r="AH2" s="458" t="s">
        <v>110</v>
      </c>
      <c r="AI2" s="458" t="s">
        <v>111</v>
      </c>
      <c r="AJ2" s="458" t="s">
        <v>112</v>
      </c>
      <c r="AK2" s="458" t="s">
        <v>113</v>
      </c>
    </row>
    <row r="3" spans="1:38" ht="14.25">
      <c r="A3" s="22" t="s">
        <v>130</v>
      </c>
      <c r="AA3" s="458"/>
      <c r="AB3" s="458"/>
      <c r="AC3" s="460"/>
      <c r="AD3" s="163"/>
      <c r="AE3" s="162" t="s">
        <v>126</v>
      </c>
      <c r="AF3" s="162" t="s">
        <v>127</v>
      </c>
      <c r="AG3" s="458"/>
      <c r="AH3" s="458"/>
      <c r="AI3" s="458"/>
      <c r="AJ3" s="458"/>
      <c r="AK3" s="458"/>
    </row>
    <row r="4" spans="1:38">
      <c r="AA4" s="164" t="str">
        <f>E1</f>
        <v>福岡市</v>
      </c>
      <c r="AB4" s="164" t="s">
        <v>131</v>
      </c>
      <c r="AC4" s="165">
        <f>SUM(F22)</f>
        <v>882411</v>
      </c>
      <c r="AD4" s="165">
        <f>F9</f>
        <v>344454</v>
      </c>
      <c r="AE4" s="165">
        <f>F10</f>
        <v>175362</v>
      </c>
      <c r="AF4" s="165">
        <f>F13</f>
        <v>120398</v>
      </c>
      <c r="AG4" s="165">
        <f>F14</f>
        <v>6358</v>
      </c>
      <c r="AH4" s="165">
        <f>F15</f>
        <v>35364</v>
      </c>
      <c r="AI4" s="165">
        <f>F17</f>
        <v>169229</v>
      </c>
      <c r="AJ4" s="165">
        <f>F20</f>
        <v>74362</v>
      </c>
      <c r="AK4" s="165">
        <f>F21</f>
        <v>182093</v>
      </c>
      <c r="AL4" s="166"/>
    </row>
    <row r="5" spans="1:38" ht="14.25">
      <c r="A5" s="21" t="s">
        <v>275</v>
      </c>
      <c r="E5" s="3"/>
      <c r="AA5" s="164" t="str">
        <f>E1</f>
        <v>福岡市</v>
      </c>
      <c r="AB5" s="164" t="s">
        <v>115</v>
      </c>
      <c r="AC5" s="167"/>
      <c r="AD5" s="167">
        <f>G9</f>
        <v>39.035551460713883</v>
      </c>
      <c r="AE5" s="167">
        <f>G10</f>
        <v>19.873052353155163</v>
      </c>
      <c r="AF5" s="167">
        <f>G13</f>
        <v>13.644208877722514</v>
      </c>
      <c r="AG5" s="167">
        <f>G14</f>
        <v>0.72052592272761784</v>
      </c>
      <c r="AH5" s="167">
        <f>G15</f>
        <v>4.0076562962157096</v>
      </c>
      <c r="AI5" s="167">
        <f>G17</f>
        <v>19.178024752637942</v>
      </c>
      <c r="AJ5" s="167">
        <f>G20</f>
        <v>8.427138827598478</v>
      </c>
      <c r="AK5" s="167">
        <f>G21</f>
        <v>20.635848827813795</v>
      </c>
    </row>
    <row r="6" spans="1:38" ht="14.25">
      <c r="A6" s="3"/>
      <c r="G6" s="455" t="s">
        <v>132</v>
      </c>
      <c r="H6" s="456"/>
      <c r="I6" s="456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AA6" s="164" t="str">
        <f>E1</f>
        <v>福岡市</v>
      </c>
      <c r="AB6" s="164" t="s">
        <v>116</v>
      </c>
      <c r="AC6" s="167">
        <f>SUM(I22)</f>
        <v>2.8280867269053322</v>
      </c>
      <c r="AD6" s="167">
        <f>I9</f>
        <v>3.5649750298409222</v>
      </c>
      <c r="AE6" s="167">
        <f>I10</f>
        <v>3.5219249569057087</v>
      </c>
      <c r="AF6" s="167">
        <f>I13</f>
        <v>3.0257911040372454</v>
      </c>
      <c r="AG6" s="167">
        <f>I14</f>
        <v>-0.17271157167529916</v>
      </c>
      <c r="AH6" s="167">
        <f>I15</f>
        <v>1.8636402914998351</v>
      </c>
      <c r="AI6" s="167">
        <f>I17</f>
        <v>6.0531428213323357</v>
      </c>
      <c r="AJ6" s="167">
        <f>I20</f>
        <v>-4.9225182836393433</v>
      </c>
      <c r="AK6" s="167">
        <f>I21</f>
        <v>3.2407853631709393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272" t="s">
        <v>1</v>
      </c>
      <c r="I7" s="173" t="s">
        <v>21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3"/>
      <c r="I8" s="18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38" ht="18" customHeight="1">
      <c r="A9" s="452" t="s">
        <v>80</v>
      </c>
      <c r="B9" s="452" t="s">
        <v>81</v>
      </c>
      <c r="C9" s="47" t="s">
        <v>3</v>
      </c>
      <c r="D9" s="48"/>
      <c r="E9" s="49"/>
      <c r="F9" s="77">
        <v>344454</v>
      </c>
      <c r="G9" s="78">
        <f t="shared" ref="G9:G22" si="0">F9/$F$22*100</f>
        <v>39.035551460713883</v>
      </c>
      <c r="H9" s="77">
        <v>332597</v>
      </c>
      <c r="I9" s="274">
        <f t="shared" ref="I9:I40" si="1">(F9/H9-1)*100</f>
        <v>3.5649750298409222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AA9" s="467" t="s">
        <v>129</v>
      </c>
      <c r="AB9" s="468"/>
      <c r="AC9" s="469" t="s">
        <v>117</v>
      </c>
    </row>
    <row r="10" spans="1:38" ht="18" customHeight="1">
      <c r="A10" s="453"/>
      <c r="B10" s="453"/>
      <c r="C10" s="8"/>
      <c r="D10" s="50" t="s">
        <v>22</v>
      </c>
      <c r="E10" s="30"/>
      <c r="F10" s="81">
        <v>175362</v>
      </c>
      <c r="G10" s="82">
        <f t="shared" si="0"/>
        <v>19.873052353155163</v>
      </c>
      <c r="H10" s="289">
        <v>169396</v>
      </c>
      <c r="I10" s="275">
        <f t="shared" si="1"/>
        <v>3.5219249569057087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AA10" s="458" t="s">
        <v>106</v>
      </c>
      <c r="AB10" s="458"/>
      <c r="AC10" s="469"/>
      <c r="AD10" s="461" t="s">
        <v>118</v>
      </c>
      <c r="AE10" s="462"/>
      <c r="AF10" s="463"/>
      <c r="AG10" s="461" t="s">
        <v>119</v>
      </c>
      <c r="AH10" s="466"/>
      <c r="AI10" s="464"/>
      <c r="AJ10" s="461" t="s">
        <v>120</v>
      </c>
      <c r="AK10" s="464"/>
    </row>
    <row r="11" spans="1:38" ht="18" customHeight="1">
      <c r="A11" s="453"/>
      <c r="B11" s="453"/>
      <c r="C11" s="34"/>
      <c r="D11" s="35"/>
      <c r="E11" s="33" t="s">
        <v>23</v>
      </c>
      <c r="F11" s="85">
        <v>128654</v>
      </c>
      <c r="G11" s="86">
        <f t="shared" si="0"/>
        <v>14.579827314029403</v>
      </c>
      <c r="H11" s="290">
        <v>121908</v>
      </c>
      <c r="I11" s="276">
        <f t="shared" si="1"/>
        <v>5.5336811365948035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AA11" s="458"/>
      <c r="AB11" s="458"/>
      <c r="AC11" s="467"/>
      <c r="AD11" s="163"/>
      <c r="AE11" s="162" t="s">
        <v>121</v>
      </c>
      <c r="AF11" s="162" t="s">
        <v>122</v>
      </c>
      <c r="AG11" s="163"/>
      <c r="AH11" s="162" t="s">
        <v>123</v>
      </c>
      <c r="AI11" s="162" t="s">
        <v>124</v>
      </c>
      <c r="AJ11" s="163"/>
      <c r="AK11" s="168" t="s">
        <v>125</v>
      </c>
    </row>
    <row r="12" spans="1:38" ht="18" customHeight="1">
      <c r="A12" s="453"/>
      <c r="B12" s="453"/>
      <c r="C12" s="34"/>
      <c r="D12" s="36"/>
      <c r="E12" s="33" t="s">
        <v>24</v>
      </c>
      <c r="F12" s="85">
        <v>35008</v>
      </c>
      <c r="G12" s="86">
        <f t="shared" si="0"/>
        <v>3.9673122841850339</v>
      </c>
      <c r="H12" s="290">
        <v>35994</v>
      </c>
      <c r="I12" s="276">
        <f t="shared" si="1"/>
        <v>-2.7393454464633038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AA12" s="164" t="str">
        <f>E1</f>
        <v>福岡市</v>
      </c>
      <c r="AB12" s="164" t="s">
        <v>131</v>
      </c>
      <c r="AC12" s="165">
        <f>F40</f>
        <v>868661</v>
      </c>
      <c r="AD12" s="165">
        <f>F23</f>
        <v>472419</v>
      </c>
      <c r="AE12" s="165">
        <f>F24</f>
        <v>139341</v>
      </c>
      <c r="AF12" s="165">
        <f>F26</f>
        <v>106100</v>
      </c>
      <c r="AG12" s="165">
        <f>F27</f>
        <v>309208</v>
      </c>
      <c r="AH12" s="165">
        <f>F28</f>
        <v>88782</v>
      </c>
      <c r="AI12" s="165">
        <f>F32</f>
        <v>14023</v>
      </c>
      <c r="AJ12" s="165">
        <f>F34</f>
        <v>87034</v>
      </c>
      <c r="AK12" s="165">
        <f>F35</f>
        <v>86213</v>
      </c>
      <c r="AL12" s="169"/>
    </row>
    <row r="13" spans="1:38" ht="18" customHeight="1">
      <c r="A13" s="453"/>
      <c r="B13" s="453"/>
      <c r="C13" s="11"/>
      <c r="D13" s="31" t="s">
        <v>25</v>
      </c>
      <c r="E13" s="32"/>
      <c r="F13" s="89">
        <v>120398</v>
      </c>
      <c r="G13" s="90">
        <f t="shared" si="0"/>
        <v>13.644208877722514</v>
      </c>
      <c r="H13" s="291">
        <v>116862</v>
      </c>
      <c r="I13" s="277">
        <f t="shared" si="1"/>
        <v>3.0257911040372454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AA13" s="164" t="str">
        <f>E1</f>
        <v>福岡市</v>
      </c>
      <c r="AB13" s="164" t="s">
        <v>115</v>
      </c>
      <c r="AC13" s="167"/>
      <c r="AD13" s="167">
        <f>G23</f>
        <v>54.384736968736945</v>
      </c>
      <c r="AE13" s="167">
        <f>G24</f>
        <v>16.040895124795519</v>
      </c>
      <c r="AF13" s="167">
        <f>G26</f>
        <v>12.214200936844177</v>
      </c>
      <c r="AG13" s="167">
        <f>G27</f>
        <v>35.595934432419554</v>
      </c>
      <c r="AH13" s="167">
        <f>G28</f>
        <v>10.220557847077282</v>
      </c>
      <c r="AI13" s="167">
        <f>G32</f>
        <v>1.6143236544520818</v>
      </c>
      <c r="AJ13" s="167">
        <f>G34</f>
        <v>10.019328598843508</v>
      </c>
      <c r="AK13" s="167">
        <f>G35</f>
        <v>9.9248153192096797</v>
      </c>
    </row>
    <row r="14" spans="1:38" ht="18" customHeight="1">
      <c r="A14" s="453"/>
      <c r="B14" s="453"/>
      <c r="C14" s="52" t="s">
        <v>4</v>
      </c>
      <c r="D14" s="53"/>
      <c r="E14" s="54"/>
      <c r="F14" s="85">
        <v>6358</v>
      </c>
      <c r="G14" s="86">
        <f t="shared" si="0"/>
        <v>0.72052592272761784</v>
      </c>
      <c r="H14" s="290">
        <v>6369</v>
      </c>
      <c r="I14" s="276">
        <f t="shared" si="1"/>
        <v>-0.17271157167529916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AA14" s="164" t="str">
        <f>E1</f>
        <v>福岡市</v>
      </c>
      <c r="AB14" s="164" t="s">
        <v>116</v>
      </c>
      <c r="AC14" s="167">
        <f>I40</f>
        <v>2.9054594348060458</v>
      </c>
      <c r="AD14" s="167">
        <f>I23</f>
        <v>3.2242064575899843</v>
      </c>
      <c r="AE14" s="167">
        <f>I24</f>
        <v>-0.70547491288454056</v>
      </c>
      <c r="AF14" s="167">
        <f>I26</f>
        <v>5.678343409794917</v>
      </c>
      <c r="AG14" s="167">
        <f>I27</f>
        <v>1.4824855345251464</v>
      </c>
      <c r="AH14" s="167">
        <f>I28</f>
        <v>4.7105722507902126</v>
      </c>
      <c r="AI14" s="167">
        <f>I32</f>
        <v>11.390896814679486</v>
      </c>
      <c r="AJ14" s="167">
        <f>I34</f>
        <v>6.4232523446766443</v>
      </c>
      <c r="AK14" s="167">
        <f>I35</f>
        <v>5.9882963290796898</v>
      </c>
    </row>
    <row r="15" spans="1:38" ht="18" customHeight="1">
      <c r="A15" s="453"/>
      <c r="B15" s="453"/>
      <c r="C15" s="52" t="s">
        <v>5</v>
      </c>
      <c r="D15" s="53"/>
      <c r="E15" s="54"/>
      <c r="F15" s="85">
        <v>35364</v>
      </c>
      <c r="G15" s="86">
        <f t="shared" si="0"/>
        <v>4.0076562962157096</v>
      </c>
      <c r="H15" s="85">
        <v>34717</v>
      </c>
      <c r="I15" s="276">
        <f t="shared" si="1"/>
        <v>1.8636402914998351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38" ht="18" customHeight="1">
      <c r="A16" s="453"/>
      <c r="B16" s="453"/>
      <c r="C16" s="52" t="s">
        <v>26</v>
      </c>
      <c r="D16" s="53"/>
      <c r="E16" s="54"/>
      <c r="F16" s="85">
        <v>25935</v>
      </c>
      <c r="G16" s="86">
        <f t="shared" si="0"/>
        <v>2.9391066067852734</v>
      </c>
      <c r="H16" s="85">
        <v>25779</v>
      </c>
      <c r="I16" s="276">
        <f t="shared" si="1"/>
        <v>0.60514372163389396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8" customHeight="1">
      <c r="A17" s="453"/>
      <c r="B17" s="453"/>
      <c r="C17" s="52" t="s">
        <v>6</v>
      </c>
      <c r="D17" s="53"/>
      <c r="E17" s="54"/>
      <c r="F17" s="85">
        <v>169229</v>
      </c>
      <c r="G17" s="86">
        <f t="shared" si="0"/>
        <v>19.178024752637942</v>
      </c>
      <c r="H17" s="85">
        <v>159570</v>
      </c>
      <c r="I17" s="276">
        <f t="shared" si="1"/>
        <v>6.0531428213323357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8" customHeight="1">
      <c r="A18" s="453"/>
      <c r="B18" s="453"/>
      <c r="C18" s="52" t="s">
        <v>27</v>
      </c>
      <c r="D18" s="53"/>
      <c r="E18" s="54"/>
      <c r="F18" s="85">
        <v>38272</v>
      </c>
      <c r="G18" s="86">
        <f t="shared" si="0"/>
        <v>4.3372079450505492</v>
      </c>
      <c r="H18" s="85">
        <v>35334</v>
      </c>
      <c r="I18" s="276">
        <f t="shared" si="1"/>
        <v>8.3149374540103071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8" customHeight="1">
      <c r="A19" s="453"/>
      <c r="B19" s="453"/>
      <c r="C19" s="52" t="s">
        <v>28</v>
      </c>
      <c r="D19" s="53"/>
      <c r="E19" s="54"/>
      <c r="F19" s="85">
        <v>6344</v>
      </c>
      <c r="G19" s="86">
        <f t="shared" si="0"/>
        <v>0.71893936045674856</v>
      </c>
      <c r="H19" s="85">
        <v>9187</v>
      </c>
      <c r="I19" s="276">
        <f t="shared" si="1"/>
        <v>-30.945901817786002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8" customHeight="1">
      <c r="A20" s="453"/>
      <c r="B20" s="453"/>
      <c r="C20" s="52" t="s">
        <v>7</v>
      </c>
      <c r="D20" s="53"/>
      <c r="E20" s="54"/>
      <c r="F20" s="85">
        <v>74362</v>
      </c>
      <c r="G20" s="86">
        <f t="shared" si="0"/>
        <v>8.427138827598478</v>
      </c>
      <c r="H20" s="85">
        <v>78212</v>
      </c>
      <c r="I20" s="276">
        <f t="shared" si="1"/>
        <v>-4.9225182836393433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8" customHeight="1">
      <c r="A21" s="453"/>
      <c r="B21" s="453"/>
      <c r="C21" s="57" t="s">
        <v>8</v>
      </c>
      <c r="D21" s="58"/>
      <c r="E21" s="56"/>
      <c r="F21" s="93">
        <v>182093</v>
      </c>
      <c r="G21" s="94">
        <f t="shared" si="0"/>
        <v>20.635848827813795</v>
      </c>
      <c r="H21" s="93">
        <v>176377</v>
      </c>
      <c r="I21" s="278">
        <f t="shared" si="1"/>
        <v>3.2407853631709393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8" customHeight="1">
      <c r="A22" s="453"/>
      <c r="B22" s="454"/>
      <c r="C22" s="59" t="s">
        <v>9</v>
      </c>
      <c r="D22" s="37"/>
      <c r="E22" s="60"/>
      <c r="F22" s="97">
        <f>SUM(F9,F14:F21)</f>
        <v>882411</v>
      </c>
      <c r="G22" s="98">
        <f t="shared" si="0"/>
        <v>100</v>
      </c>
      <c r="H22" s="97">
        <f>SUM(H9,H14:H21)</f>
        <v>858142</v>
      </c>
      <c r="I22" s="279">
        <f t="shared" si="1"/>
        <v>2.8280867269053322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8" customHeight="1">
      <c r="A23" s="453"/>
      <c r="B23" s="452" t="s">
        <v>82</v>
      </c>
      <c r="C23" s="4" t="s">
        <v>10</v>
      </c>
      <c r="D23" s="5"/>
      <c r="E23" s="23"/>
      <c r="F23" s="77">
        <f>SUM(F24:F26)</f>
        <v>472419</v>
      </c>
      <c r="G23" s="78">
        <f t="shared" ref="G23:G40" si="2">F23/$F$40*100</f>
        <v>54.384736968736945</v>
      </c>
      <c r="H23" s="77">
        <v>457663</v>
      </c>
      <c r="I23" s="280">
        <f t="shared" si="1"/>
        <v>3.2242064575899843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</row>
    <row r="24" spans="1:25" ht="18" customHeight="1">
      <c r="A24" s="453"/>
      <c r="B24" s="453"/>
      <c r="C24" s="8"/>
      <c r="D24" s="10" t="s">
        <v>11</v>
      </c>
      <c r="E24" s="38"/>
      <c r="F24" s="85">
        <v>139341</v>
      </c>
      <c r="G24" s="86">
        <f t="shared" si="2"/>
        <v>16.040895124795519</v>
      </c>
      <c r="H24" s="85">
        <v>140331</v>
      </c>
      <c r="I24" s="276">
        <f t="shared" si="1"/>
        <v>-0.70547491288454056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</row>
    <row r="25" spans="1:25" ht="18" customHeight="1">
      <c r="A25" s="453"/>
      <c r="B25" s="453"/>
      <c r="C25" s="8"/>
      <c r="D25" s="10" t="s">
        <v>29</v>
      </c>
      <c r="E25" s="38"/>
      <c r="F25" s="85">
        <v>226978</v>
      </c>
      <c r="G25" s="86">
        <f t="shared" si="2"/>
        <v>26.129640907097247</v>
      </c>
      <c r="H25" s="85">
        <v>216933</v>
      </c>
      <c r="I25" s="276">
        <f t="shared" si="1"/>
        <v>4.6304619398616076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</row>
    <row r="26" spans="1:25" ht="18" customHeight="1">
      <c r="A26" s="453"/>
      <c r="B26" s="453"/>
      <c r="C26" s="11"/>
      <c r="D26" s="10" t="s">
        <v>12</v>
      </c>
      <c r="E26" s="38"/>
      <c r="F26" s="85">
        <v>106100</v>
      </c>
      <c r="G26" s="86">
        <f t="shared" si="2"/>
        <v>12.214200936844177</v>
      </c>
      <c r="H26" s="85">
        <v>100399</v>
      </c>
      <c r="I26" s="276">
        <f t="shared" si="1"/>
        <v>5.678343409794917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</row>
    <row r="27" spans="1:25" ht="18" customHeight="1">
      <c r="A27" s="453"/>
      <c r="B27" s="453"/>
      <c r="C27" s="8" t="s">
        <v>13</v>
      </c>
      <c r="D27" s="14"/>
      <c r="E27" s="25"/>
      <c r="F27" s="77">
        <f>SUM(F28:F33)</f>
        <v>309208</v>
      </c>
      <c r="G27" s="78">
        <f t="shared" si="2"/>
        <v>35.595934432419554</v>
      </c>
      <c r="H27" s="77">
        <v>304691</v>
      </c>
      <c r="I27" s="280">
        <f t="shared" si="1"/>
        <v>1.4824855345251464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</row>
    <row r="28" spans="1:25" ht="18" customHeight="1">
      <c r="A28" s="453"/>
      <c r="B28" s="453"/>
      <c r="C28" s="8"/>
      <c r="D28" s="10" t="s">
        <v>14</v>
      </c>
      <c r="E28" s="38"/>
      <c r="F28" s="85">
        <v>88782</v>
      </c>
      <c r="G28" s="86">
        <f t="shared" si="2"/>
        <v>10.220557847077282</v>
      </c>
      <c r="H28" s="85">
        <v>84788</v>
      </c>
      <c r="I28" s="276">
        <f t="shared" si="1"/>
        <v>4.7105722507902126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</row>
    <row r="29" spans="1:25" ht="18" customHeight="1">
      <c r="A29" s="453"/>
      <c r="B29" s="453"/>
      <c r="C29" s="8"/>
      <c r="D29" s="10" t="s">
        <v>30</v>
      </c>
      <c r="E29" s="38"/>
      <c r="F29" s="85">
        <v>10464</v>
      </c>
      <c r="G29" s="86">
        <f t="shared" si="2"/>
        <v>1.2046126164291939</v>
      </c>
      <c r="H29" s="85">
        <v>9776</v>
      </c>
      <c r="I29" s="276">
        <f t="shared" si="1"/>
        <v>7.0376432078559814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</row>
    <row r="30" spans="1:25" ht="18" customHeight="1">
      <c r="A30" s="453"/>
      <c r="B30" s="453"/>
      <c r="C30" s="8"/>
      <c r="D30" s="10" t="s">
        <v>31</v>
      </c>
      <c r="E30" s="38"/>
      <c r="F30" s="85">
        <v>58557</v>
      </c>
      <c r="G30" s="86">
        <f t="shared" si="2"/>
        <v>6.7410646961242646</v>
      </c>
      <c r="H30" s="85">
        <v>54003</v>
      </c>
      <c r="I30" s="276">
        <f t="shared" si="1"/>
        <v>8.4328648408421802</v>
      </c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1:25" ht="18" customHeight="1">
      <c r="A31" s="453"/>
      <c r="B31" s="453"/>
      <c r="C31" s="8"/>
      <c r="D31" s="10" t="s">
        <v>32</v>
      </c>
      <c r="E31" s="38"/>
      <c r="F31" s="85">
        <v>57908</v>
      </c>
      <c r="G31" s="86">
        <f t="shared" si="2"/>
        <v>6.666352006133577</v>
      </c>
      <c r="H31" s="85">
        <v>57299</v>
      </c>
      <c r="I31" s="276">
        <f t="shared" si="1"/>
        <v>1.0628457739227493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</row>
    <row r="32" spans="1:25" ht="18" customHeight="1">
      <c r="A32" s="453"/>
      <c r="B32" s="453"/>
      <c r="C32" s="8"/>
      <c r="D32" s="10" t="s">
        <v>15</v>
      </c>
      <c r="E32" s="38"/>
      <c r="F32" s="85">
        <v>14023</v>
      </c>
      <c r="G32" s="86">
        <f t="shared" si="2"/>
        <v>1.6143236544520818</v>
      </c>
      <c r="H32" s="85">
        <v>12589</v>
      </c>
      <c r="I32" s="276">
        <f t="shared" si="1"/>
        <v>11.390896814679486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</row>
    <row r="33" spans="1:25" ht="18" customHeight="1">
      <c r="A33" s="453"/>
      <c r="B33" s="453"/>
      <c r="C33" s="11"/>
      <c r="D33" s="10" t="s">
        <v>33</v>
      </c>
      <c r="E33" s="38"/>
      <c r="F33" s="85">
        <f>3385+76089</f>
        <v>79474</v>
      </c>
      <c r="G33" s="86">
        <f t="shared" si="2"/>
        <v>9.1490236122031501</v>
      </c>
      <c r="H33" s="85">
        <v>86236</v>
      </c>
      <c r="I33" s="276">
        <f t="shared" si="1"/>
        <v>-7.841272786307341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</row>
    <row r="34" spans="1:25" ht="18" customHeight="1">
      <c r="A34" s="453"/>
      <c r="B34" s="453"/>
      <c r="C34" s="8" t="s">
        <v>16</v>
      </c>
      <c r="D34" s="14"/>
      <c r="E34" s="25"/>
      <c r="F34" s="77">
        <f>F35+F38+F39</f>
        <v>87034</v>
      </c>
      <c r="G34" s="78">
        <f t="shared" si="2"/>
        <v>10.019328598843508</v>
      </c>
      <c r="H34" s="77">
        <v>81781</v>
      </c>
      <c r="I34" s="280">
        <f t="shared" si="1"/>
        <v>6.4232523446766443</v>
      </c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</row>
    <row r="35" spans="1:25" ht="18" customHeight="1">
      <c r="A35" s="453"/>
      <c r="B35" s="453"/>
      <c r="C35" s="8"/>
      <c r="D35" s="39" t="s">
        <v>17</v>
      </c>
      <c r="E35" s="40"/>
      <c r="F35" s="81">
        <v>86213</v>
      </c>
      <c r="G35" s="82">
        <f t="shared" si="2"/>
        <v>9.9248153192096797</v>
      </c>
      <c r="H35" s="81">
        <v>81342</v>
      </c>
      <c r="I35" s="275">
        <f t="shared" si="1"/>
        <v>5.9882963290796898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</row>
    <row r="36" spans="1:25" ht="18" customHeight="1">
      <c r="A36" s="453"/>
      <c r="B36" s="453"/>
      <c r="C36" s="8"/>
      <c r="D36" s="41"/>
      <c r="E36" s="152" t="s">
        <v>103</v>
      </c>
      <c r="F36" s="85">
        <f>41875+3779</f>
        <v>45654</v>
      </c>
      <c r="G36" s="86">
        <f t="shared" si="2"/>
        <v>5.255675113767051</v>
      </c>
      <c r="H36" s="85">
        <v>42079</v>
      </c>
      <c r="I36" s="276">
        <f t="shared" si="1"/>
        <v>8.4959243328025948</v>
      </c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</row>
    <row r="37" spans="1:25" ht="18" customHeight="1">
      <c r="A37" s="453"/>
      <c r="B37" s="453"/>
      <c r="C37" s="8"/>
      <c r="D37" s="12"/>
      <c r="E37" s="33" t="s">
        <v>34</v>
      </c>
      <c r="F37" s="85">
        <v>40559</v>
      </c>
      <c r="G37" s="86">
        <f t="shared" si="2"/>
        <v>4.6691402054426296</v>
      </c>
      <c r="H37" s="85">
        <v>39263</v>
      </c>
      <c r="I37" s="276">
        <f t="shared" si="1"/>
        <v>3.3008175636095149</v>
      </c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1:25" ht="18" customHeight="1">
      <c r="A38" s="453"/>
      <c r="B38" s="453"/>
      <c r="C38" s="8"/>
      <c r="D38" s="61" t="s">
        <v>35</v>
      </c>
      <c r="E38" s="54"/>
      <c r="F38" s="85">
        <v>821</v>
      </c>
      <c r="G38" s="86">
        <f t="shared" si="2"/>
        <v>9.4513279633827232E-2</v>
      </c>
      <c r="H38" s="85">
        <v>439</v>
      </c>
      <c r="I38" s="276">
        <f t="shared" si="1"/>
        <v>87.015945330296134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</row>
    <row r="39" spans="1:25" ht="18" customHeight="1">
      <c r="A39" s="453"/>
      <c r="B39" s="453"/>
      <c r="C39" s="6"/>
      <c r="D39" s="55" t="s">
        <v>36</v>
      </c>
      <c r="E39" s="56"/>
      <c r="F39" s="93">
        <v>0</v>
      </c>
      <c r="G39" s="94">
        <f t="shared" si="2"/>
        <v>0</v>
      </c>
      <c r="H39" s="93">
        <v>0</v>
      </c>
      <c r="I39" s="278" t="e">
        <f t="shared" si="1"/>
        <v>#DIV/0!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18" customHeight="1">
      <c r="A40" s="454"/>
      <c r="B40" s="454"/>
      <c r="C40" s="6" t="s">
        <v>18</v>
      </c>
      <c r="D40" s="7"/>
      <c r="E40" s="24"/>
      <c r="F40" s="97">
        <f>SUM(F23,F27,F34)</f>
        <v>868661</v>
      </c>
      <c r="G40" s="98">
        <f t="shared" si="2"/>
        <v>100</v>
      </c>
      <c r="H40" s="97">
        <f>SUM(H23,H27,H34)</f>
        <v>844135</v>
      </c>
      <c r="I40" s="279">
        <f t="shared" si="1"/>
        <v>2.9054594348060458</v>
      </c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spans="1:25" ht="18" customHeight="1">
      <c r="A41" s="150" t="s">
        <v>19</v>
      </c>
    </row>
    <row r="42" spans="1:25" ht="18" customHeight="1">
      <c r="A42" s="151" t="s">
        <v>20</v>
      </c>
    </row>
    <row r="52" spans="26:26">
      <c r="Z52" s="14"/>
    </row>
    <row r="53" spans="26:26">
      <c r="Z53" s="14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horizontalDpi="300" verticalDpi="300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/>
    </sheetView>
  </sheetViews>
  <sheetFormatPr defaultColWidth="9"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7" t="s">
        <v>0</v>
      </c>
      <c r="B1" s="177"/>
      <c r="C1" s="76" t="s">
        <v>287</v>
      </c>
      <c r="D1" s="178"/>
      <c r="E1" s="178"/>
      <c r="AA1" s="1" t="str">
        <f>C1</f>
        <v>福岡市</v>
      </c>
      <c r="AB1" s="1" t="s">
        <v>134</v>
      </c>
      <c r="AC1" s="1" t="s">
        <v>135</v>
      </c>
      <c r="AD1" s="179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0">
        <f>I7</f>
        <v>882411</v>
      </c>
      <c r="AC2" s="180">
        <f>I9</f>
        <v>868661</v>
      </c>
      <c r="AD2" s="180">
        <f>I10</f>
        <v>13750</v>
      </c>
      <c r="AE2" s="180">
        <f>I11</f>
        <v>4406</v>
      </c>
      <c r="AF2" s="180">
        <f>I12</f>
        <v>9344</v>
      </c>
      <c r="AG2" s="180">
        <f>I13</f>
        <v>-627</v>
      </c>
      <c r="AH2" s="1">
        <f>I14</f>
        <v>0</v>
      </c>
      <c r="AI2" s="180">
        <f>I15</f>
        <v>1651</v>
      </c>
      <c r="AJ2" s="180">
        <f>I25</f>
        <v>421511</v>
      </c>
      <c r="AK2" s="181">
        <f>I26</f>
        <v>0.89</v>
      </c>
      <c r="AL2" s="182">
        <f>I27</f>
        <v>2.2000000000000002</v>
      </c>
      <c r="AM2" s="182">
        <f>I28</f>
        <v>92.9</v>
      </c>
      <c r="AN2" s="182">
        <f>I29</f>
        <v>58.8</v>
      </c>
      <c r="AO2" s="182">
        <f>I33</f>
        <v>112.3</v>
      </c>
      <c r="AP2" s="180">
        <f>I16</f>
        <v>64774</v>
      </c>
      <c r="AQ2" s="180">
        <f>I17</f>
        <v>180301</v>
      </c>
      <c r="AR2" s="180">
        <f>I18</f>
        <v>1190651</v>
      </c>
      <c r="AS2" s="183">
        <f>I21</f>
        <v>3.3403951154018285</v>
      </c>
    </row>
    <row r="3" spans="1:45">
      <c r="AA3" s="1" t="s">
        <v>152</v>
      </c>
      <c r="AB3" s="180">
        <f>H7</f>
        <v>858142</v>
      </c>
      <c r="AC3" s="180">
        <f>H9</f>
        <v>844135</v>
      </c>
      <c r="AD3" s="180">
        <f>H10</f>
        <v>14008</v>
      </c>
      <c r="AE3" s="180">
        <f>H11</f>
        <v>4037</v>
      </c>
      <c r="AF3" s="180">
        <f>H12</f>
        <v>9971</v>
      </c>
      <c r="AG3" s="180">
        <f>H13</f>
        <v>916</v>
      </c>
      <c r="AH3" s="1">
        <f>H14</f>
        <v>0</v>
      </c>
      <c r="AI3" s="180">
        <f>H15</f>
        <v>4897</v>
      </c>
      <c r="AJ3" s="180">
        <f>H25</f>
        <v>419058</v>
      </c>
      <c r="AK3" s="181">
        <f>H26</f>
        <v>0.89</v>
      </c>
      <c r="AL3" s="182">
        <f>H27</f>
        <v>2.4</v>
      </c>
      <c r="AM3" s="182">
        <f>H28</f>
        <v>91.9</v>
      </c>
      <c r="AN3" s="182">
        <f>H29</f>
        <v>58.3</v>
      </c>
      <c r="AO3" s="182">
        <f>H33</f>
        <v>123.2</v>
      </c>
      <c r="AP3" s="180">
        <f>H16</f>
        <v>68528</v>
      </c>
      <c r="AQ3" s="180">
        <f>H17</f>
        <v>198652</v>
      </c>
      <c r="AR3" s="180">
        <f>H18</f>
        <v>1211030</v>
      </c>
      <c r="AS3" s="183">
        <f>H21</f>
        <v>2.7494044666029791</v>
      </c>
    </row>
    <row r="4" spans="1:45">
      <c r="A4" s="21" t="s">
        <v>153</v>
      </c>
      <c r="AP4" s="180"/>
      <c r="AQ4" s="180"/>
      <c r="AR4" s="180"/>
    </row>
    <row r="5" spans="1:45">
      <c r="I5" s="184" t="s">
        <v>154</v>
      </c>
    </row>
    <row r="6" spans="1:45" s="171" customFormat="1" ht="29.25" customHeight="1">
      <c r="A6" s="185" t="s">
        <v>155</v>
      </c>
      <c r="B6" s="186"/>
      <c r="C6" s="186"/>
      <c r="D6" s="187"/>
      <c r="E6" s="162" t="s">
        <v>277</v>
      </c>
      <c r="F6" s="162" t="s">
        <v>278</v>
      </c>
      <c r="G6" s="162" t="s">
        <v>279</v>
      </c>
      <c r="H6" s="162" t="s">
        <v>280</v>
      </c>
      <c r="I6" s="162" t="s">
        <v>281</v>
      </c>
    </row>
    <row r="7" spans="1:45" ht="27" customHeight="1">
      <c r="A7" s="452" t="s">
        <v>156</v>
      </c>
      <c r="B7" s="47" t="s">
        <v>157</v>
      </c>
      <c r="C7" s="48"/>
      <c r="D7" s="100" t="s">
        <v>158</v>
      </c>
      <c r="E7" s="188">
        <v>798702</v>
      </c>
      <c r="F7" s="188">
        <v>808157</v>
      </c>
      <c r="G7" s="188">
        <v>868018</v>
      </c>
      <c r="H7" s="188">
        <v>858142</v>
      </c>
      <c r="I7" s="188">
        <v>882411</v>
      </c>
    </row>
    <row r="8" spans="1:45" ht="27" customHeight="1">
      <c r="A8" s="453"/>
      <c r="B8" s="26"/>
      <c r="C8" s="61" t="s">
        <v>159</v>
      </c>
      <c r="D8" s="101" t="s">
        <v>38</v>
      </c>
      <c r="E8" s="189">
        <v>425697</v>
      </c>
      <c r="F8" s="189">
        <v>432524</v>
      </c>
      <c r="G8" s="189">
        <v>479486</v>
      </c>
      <c r="H8" s="190">
        <v>487798</v>
      </c>
      <c r="I8" s="190">
        <v>391025</v>
      </c>
    </row>
    <row r="9" spans="1:45" ht="27" customHeight="1">
      <c r="A9" s="453"/>
      <c r="B9" s="52" t="s">
        <v>160</v>
      </c>
      <c r="C9" s="53"/>
      <c r="D9" s="102"/>
      <c r="E9" s="191">
        <v>784393</v>
      </c>
      <c r="F9" s="191">
        <v>793769</v>
      </c>
      <c r="G9" s="191">
        <v>854727</v>
      </c>
      <c r="H9" s="192">
        <v>844135</v>
      </c>
      <c r="I9" s="192">
        <v>868661</v>
      </c>
    </row>
    <row r="10" spans="1:45" ht="27" customHeight="1">
      <c r="A10" s="453"/>
      <c r="B10" s="52" t="s">
        <v>161</v>
      </c>
      <c r="C10" s="53"/>
      <c r="D10" s="102"/>
      <c r="E10" s="191">
        <v>14309</v>
      </c>
      <c r="F10" s="191">
        <v>14389</v>
      </c>
      <c r="G10" s="191">
        <v>13291</v>
      </c>
      <c r="H10" s="192">
        <v>14008</v>
      </c>
      <c r="I10" s="192">
        <v>13750</v>
      </c>
    </row>
    <row r="11" spans="1:45" ht="27" customHeight="1">
      <c r="A11" s="453"/>
      <c r="B11" s="52" t="s">
        <v>162</v>
      </c>
      <c r="C11" s="53"/>
      <c r="D11" s="102"/>
      <c r="E11" s="191">
        <v>3617</v>
      </c>
      <c r="F11" s="191">
        <v>4938</v>
      </c>
      <c r="G11" s="191">
        <v>4237</v>
      </c>
      <c r="H11" s="192">
        <v>4037</v>
      </c>
      <c r="I11" s="192">
        <v>4406</v>
      </c>
    </row>
    <row r="12" spans="1:45" ht="27" customHeight="1">
      <c r="A12" s="453"/>
      <c r="B12" s="52" t="s">
        <v>163</v>
      </c>
      <c r="C12" s="53"/>
      <c r="D12" s="102"/>
      <c r="E12" s="191">
        <v>10692</v>
      </c>
      <c r="F12" s="191">
        <v>9451</v>
      </c>
      <c r="G12" s="191">
        <v>9054</v>
      </c>
      <c r="H12" s="192">
        <v>9971</v>
      </c>
      <c r="I12" s="192">
        <v>9344</v>
      </c>
    </row>
    <row r="13" spans="1:45" ht="27" customHeight="1">
      <c r="A13" s="453"/>
      <c r="B13" s="52" t="s">
        <v>164</v>
      </c>
      <c r="C13" s="53"/>
      <c r="D13" s="108"/>
      <c r="E13" s="193">
        <v>3282</v>
      </c>
      <c r="F13" s="193">
        <v>-1241</v>
      </c>
      <c r="G13" s="193">
        <v>-396</v>
      </c>
      <c r="H13" s="194">
        <v>916</v>
      </c>
      <c r="I13" s="194">
        <v>-627</v>
      </c>
    </row>
    <row r="14" spans="1:45" ht="27" customHeight="1">
      <c r="A14" s="453"/>
      <c r="B14" s="112" t="s">
        <v>165</v>
      </c>
      <c r="C14" s="68"/>
      <c r="D14" s="108"/>
      <c r="E14" s="193">
        <v>0</v>
      </c>
      <c r="F14" s="193">
        <v>0</v>
      </c>
      <c r="G14" s="193">
        <v>0</v>
      </c>
      <c r="H14" s="282">
        <v>0</v>
      </c>
      <c r="I14" s="282">
        <v>0</v>
      </c>
    </row>
    <row r="15" spans="1:45" ht="27" customHeight="1">
      <c r="A15" s="453"/>
      <c r="B15" s="57" t="s">
        <v>166</v>
      </c>
      <c r="C15" s="58"/>
      <c r="D15" s="195"/>
      <c r="E15" s="196">
        <v>5683</v>
      </c>
      <c r="F15" s="196">
        <v>583</v>
      </c>
      <c r="G15" s="196">
        <v>3209</v>
      </c>
      <c r="H15" s="197">
        <v>4897</v>
      </c>
      <c r="I15" s="197">
        <v>1651</v>
      </c>
    </row>
    <row r="16" spans="1:45" ht="27" customHeight="1">
      <c r="A16" s="453"/>
      <c r="B16" s="198" t="s">
        <v>167</v>
      </c>
      <c r="C16" s="199"/>
      <c r="D16" s="200" t="s">
        <v>39</v>
      </c>
      <c r="E16" s="201">
        <v>50148</v>
      </c>
      <c r="F16" s="201">
        <v>59111</v>
      </c>
      <c r="G16" s="201">
        <v>62049</v>
      </c>
      <c r="H16" s="202">
        <v>68528</v>
      </c>
      <c r="I16" s="202">
        <v>64774</v>
      </c>
    </row>
    <row r="17" spans="1:9" ht="27" customHeight="1">
      <c r="A17" s="453"/>
      <c r="B17" s="52" t="s">
        <v>168</v>
      </c>
      <c r="C17" s="53"/>
      <c r="D17" s="101" t="s">
        <v>40</v>
      </c>
      <c r="E17" s="191">
        <v>167042</v>
      </c>
      <c r="F17" s="191">
        <v>176987</v>
      </c>
      <c r="G17" s="191">
        <v>192393</v>
      </c>
      <c r="H17" s="192">
        <v>198652</v>
      </c>
      <c r="I17" s="192">
        <v>180301</v>
      </c>
    </row>
    <row r="18" spans="1:9" ht="27" customHeight="1">
      <c r="A18" s="453"/>
      <c r="B18" s="52" t="s">
        <v>169</v>
      </c>
      <c r="C18" s="53"/>
      <c r="D18" s="101" t="s">
        <v>41</v>
      </c>
      <c r="E18" s="191">
        <v>1238607</v>
      </c>
      <c r="F18" s="191">
        <v>1226610</v>
      </c>
      <c r="G18" s="191">
        <v>1220521</v>
      </c>
      <c r="H18" s="192">
        <v>1211030</v>
      </c>
      <c r="I18" s="192">
        <v>1190651</v>
      </c>
    </row>
    <row r="19" spans="1:9" ht="27" customHeight="1">
      <c r="A19" s="453"/>
      <c r="B19" s="52" t="s">
        <v>170</v>
      </c>
      <c r="C19" s="53"/>
      <c r="D19" s="101" t="s">
        <v>171</v>
      </c>
      <c r="E19" s="191">
        <f>E17+E18-E16</f>
        <v>1355501</v>
      </c>
      <c r="F19" s="191">
        <v>1344486</v>
      </c>
      <c r="G19" s="191">
        <f>G17+G18-G16</f>
        <v>1350865</v>
      </c>
      <c r="H19" s="191">
        <f>H17+H18-H16</f>
        <v>1341154</v>
      </c>
      <c r="I19" s="191">
        <f>I17+I18-I16</f>
        <v>1306178</v>
      </c>
    </row>
    <row r="20" spans="1:9" ht="27" customHeight="1">
      <c r="A20" s="453"/>
      <c r="B20" s="52" t="s">
        <v>172</v>
      </c>
      <c r="C20" s="53"/>
      <c r="D20" s="102" t="s">
        <v>173</v>
      </c>
      <c r="E20" s="203">
        <f>E18/E8</f>
        <v>2.9095976715833092</v>
      </c>
      <c r="F20" s="203">
        <f>F18/F8</f>
        <v>2.8359351157392423</v>
      </c>
      <c r="G20" s="203">
        <f>G18/G8</f>
        <v>2.5454778658813813</v>
      </c>
      <c r="H20" s="203">
        <f>H18/H8</f>
        <v>2.4826465053157252</v>
      </c>
      <c r="I20" s="203">
        <f>I18/I8</f>
        <v>3.0449485327025125</v>
      </c>
    </row>
    <row r="21" spans="1:9" ht="27" customHeight="1">
      <c r="A21" s="453"/>
      <c r="B21" s="52" t="s">
        <v>174</v>
      </c>
      <c r="C21" s="53"/>
      <c r="D21" s="102" t="s">
        <v>175</v>
      </c>
      <c r="E21" s="203">
        <f>E19/E8</f>
        <v>3.1841920426970356</v>
      </c>
      <c r="F21" s="203">
        <f>F19/F8</f>
        <v>3.1084656573970464</v>
      </c>
      <c r="G21" s="203">
        <f>G19/G8</f>
        <v>2.8173189623888915</v>
      </c>
      <c r="H21" s="203">
        <f>H19/H8</f>
        <v>2.7494044666029791</v>
      </c>
      <c r="I21" s="203">
        <f>I19/I8</f>
        <v>3.3403951154018285</v>
      </c>
    </row>
    <row r="22" spans="1:9" ht="27" customHeight="1">
      <c r="A22" s="453"/>
      <c r="B22" s="52" t="s">
        <v>176</v>
      </c>
      <c r="C22" s="53"/>
      <c r="D22" s="102" t="s">
        <v>177</v>
      </c>
      <c r="E22" s="191">
        <f>E18/E24*1000000</f>
        <v>804979.71964299295</v>
      </c>
      <c r="F22" s="191">
        <f>F18/F24*1000000</f>
        <v>797182.7818761653</v>
      </c>
      <c r="G22" s="191">
        <f>G18/G24*1000000</f>
        <v>793225.49638294091</v>
      </c>
      <c r="H22" s="191">
        <f>H18/H24*1000000</f>
        <v>787057.22628667019</v>
      </c>
      <c r="I22" s="191">
        <f>I18/I24*1000000</f>
        <v>773812.76560898591</v>
      </c>
    </row>
    <row r="23" spans="1:9" ht="27" customHeight="1">
      <c r="A23" s="453"/>
      <c r="B23" s="52" t="s">
        <v>178</v>
      </c>
      <c r="C23" s="53"/>
      <c r="D23" s="102" t="s">
        <v>179</v>
      </c>
      <c r="E23" s="191">
        <f>E19/E24*1000000</f>
        <v>880949.98248499853</v>
      </c>
      <c r="F23" s="191">
        <f>F19/F24*1000000</f>
        <v>873791.25367766281</v>
      </c>
      <c r="G23" s="191">
        <f>G19/G24*1000000</f>
        <v>877937.0122851975</v>
      </c>
      <c r="H23" s="191">
        <f>H19/H24*1000000</f>
        <v>871625.76258496731</v>
      </c>
      <c r="I23" s="191">
        <f>I19/I24*1000000</f>
        <v>848894.60518457042</v>
      </c>
    </row>
    <row r="24" spans="1:9" ht="27" customHeight="1">
      <c r="A24" s="453"/>
      <c r="B24" s="204" t="s">
        <v>180</v>
      </c>
      <c r="C24" s="205"/>
      <c r="D24" s="206" t="s">
        <v>181</v>
      </c>
      <c r="E24" s="196">
        <v>1538681</v>
      </c>
      <c r="F24" s="196">
        <f>E24</f>
        <v>1538681</v>
      </c>
      <c r="G24" s="196">
        <f t="shared" ref="G24:I24" si="0">F24</f>
        <v>1538681</v>
      </c>
      <c r="H24" s="196">
        <f t="shared" si="0"/>
        <v>1538681</v>
      </c>
      <c r="I24" s="196">
        <f t="shared" si="0"/>
        <v>1538681</v>
      </c>
    </row>
    <row r="25" spans="1:9" ht="27" customHeight="1">
      <c r="A25" s="453"/>
      <c r="B25" s="11" t="s">
        <v>182</v>
      </c>
      <c r="C25" s="207"/>
      <c r="D25" s="208"/>
      <c r="E25" s="189">
        <v>357653</v>
      </c>
      <c r="F25" s="189">
        <v>360350</v>
      </c>
      <c r="G25" s="189">
        <v>414381</v>
      </c>
      <c r="H25" s="209">
        <v>419058</v>
      </c>
      <c r="I25" s="209">
        <v>421511</v>
      </c>
    </row>
    <row r="26" spans="1:9" ht="27" customHeight="1">
      <c r="A26" s="453"/>
      <c r="B26" s="210" t="s">
        <v>183</v>
      </c>
      <c r="C26" s="211"/>
      <c r="D26" s="212"/>
      <c r="E26" s="213">
        <v>0.88</v>
      </c>
      <c r="F26" s="213">
        <v>0.89</v>
      </c>
      <c r="G26" s="213">
        <v>0.89</v>
      </c>
      <c r="H26" s="214">
        <v>0.89</v>
      </c>
      <c r="I26" s="214">
        <v>0.89</v>
      </c>
    </row>
    <row r="27" spans="1:9" ht="27" customHeight="1">
      <c r="A27" s="453"/>
      <c r="B27" s="210" t="s">
        <v>184</v>
      </c>
      <c r="C27" s="211"/>
      <c r="D27" s="212"/>
      <c r="E27" s="215">
        <v>3</v>
      </c>
      <c r="F27" s="215">
        <v>2.6</v>
      </c>
      <c r="G27" s="215">
        <v>2.2000000000000002</v>
      </c>
      <c r="H27" s="283">
        <v>2.4</v>
      </c>
      <c r="I27" s="216">
        <v>2.2000000000000002</v>
      </c>
    </row>
    <row r="28" spans="1:9" ht="27" customHeight="1">
      <c r="A28" s="453"/>
      <c r="B28" s="210" t="s">
        <v>185</v>
      </c>
      <c r="C28" s="211"/>
      <c r="D28" s="212"/>
      <c r="E28" s="215">
        <v>92.5</v>
      </c>
      <c r="F28" s="215">
        <v>94.3</v>
      </c>
      <c r="G28" s="215">
        <v>92.5</v>
      </c>
      <c r="H28" s="216">
        <v>91.9</v>
      </c>
      <c r="I28" s="216">
        <v>92.9</v>
      </c>
    </row>
    <row r="29" spans="1:9" ht="27" customHeight="1">
      <c r="A29" s="453"/>
      <c r="B29" s="217" t="s">
        <v>186</v>
      </c>
      <c r="C29" s="218"/>
      <c r="D29" s="219"/>
      <c r="E29" s="220">
        <v>59.1</v>
      </c>
      <c r="F29" s="220">
        <v>59.6</v>
      </c>
      <c r="G29" s="220">
        <v>54.7</v>
      </c>
      <c r="H29" s="221">
        <v>58.3</v>
      </c>
      <c r="I29" s="221">
        <v>58.8</v>
      </c>
    </row>
    <row r="30" spans="1:9" ht="27" customHeight="1">
      <c r="A30" s="453"/>
      <c r="B30" s="452" t="s">
        <v>187</v>
      </c>
      <c r="C30" s="20" t="s">
        <v>188</v>
      </c>
      <c r="D30" s="222"/>
      <c r="E30" s="223">
        <v>0</v>
      </c>
      <c r="F30" s="223">
        <v>0</v>
      </c>
      <c r="G30" s="223">
        <v>0</v>
      </c>
      <c r="H30" s="224">
        <v>0</v>
      </c>
      <c r="I30" s="224">
        <v>0</v>
      </c>
    </row>
    <row r="31" spans="1:9" ht="27" customHeight="1">
      <c r="A31" s="453"/>
      <c r="B31" s="453"/>
      <c r="C31" s="210" t="s">
        <v>189</v>
      </c>
      <c r="D31" s="212"/>
      <c r="E31" s="215">
        <v>0</v>
      </c>
      <c r="F31" s="215">
        <v>0</v>
      </c>
      <c r="G31" s="215">
        <v>0</v>
      </c>
      <c r="H31" s="216">
        <v>0</v>
      </c>
      <c r="I31" s="216">
        <v>0</v>
      </c>
    </row>
    <row r="32" spans="1:9" ht="27" customHeight="1">
      <c r="A32" s="453"/>
      <c r="B32" s="453"/>
      <c r="C32" s="210" t="s">
        <v>190</v>
      </c>
      <c r="D32" s="212"/>
      <c r="E32" s="215">
        <v>12.4</v>
      </c>
      <c r="F32" s="215">
        <v>12.2</v>
      </c>
      <c r="G32" s="215">
        <v>11.7</v>
      </c>
      <c r="H32" s="216">
        <v>11</v>
      </c>
      <c r="I32" s="216">
        <v>10.199999999999999</v>
      </c>
    </row>
    <row r="33" spans="1:9" ht="27" customHeight="1">
      <c r="A33" s="454"/>
      <c r="B33" s="454"/>
      <c r="C33" s="217" t="s">
        <v>191</v>
      </c>
      <c r="D33" s="219"/>
      <c r="E33" s="220">
        <v>162.4</v>
      </c>
      <c r="F33" s="220">
        <v>152.69999999999999</v>
      </c>
      <c r="G33" s="220">
        <v>135.5</v>
      </c>
      <c r="H33" s="225">
        <v>123.2</v>
      </c>
      <c r="I33" s="225">
        <v>112.3</v>
      </c>
    </row>
    <row r="34" spans="1:9" ht="27" customHeight="1">
      <c r="A34" s="1" t="s">
        <v>282</v>
      </c>
      <c r="B34" s="14"/>
      <c r="C34" s="14"/>
      <c r="D34" s="14"/>
      <c r="E34" s="226"/>
      <c r="F34" s="226"/>
      <c r="G34" s="226"/>
      <c r="H34" s="226"/>
      <c r="I34" s="227"/>
    </row>
    <row r="35" spans="1:9" ht="27" customHeight="1">
      <c r="A35" s="27" t="s">
        <v>192</v>
      </c>
    </row>
    <row r="36" spans="1:9">
      <c r="A36" s="228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1" orientation="portrait" horizontalDpi="300" verticalDpi="300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25" sqref="G25:G26"/>
      <selection pane="topRight" activeCell="G25" sqref="G25:G26"/>
      <selection pane="bottomLeft" activeCell="G25" sqref="G25:G26"/>
      <selection pane="bottomRight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287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497" t="s">
        <v>45</v>
      </c>
      <c r="B6" s="498"/>
      <c r="C6" s="498"/>
      <c r="D6" s="498"/>
      <c r="E6" s="499"/>
      <c r="F6" s="474" t="s">
        <v>289</v>
      </c>
      <c r="G6" s="475"/>
      <c r="H6" s="474" t="s">
        <v>290</v>
      </c>
      <c r="I6" s="475"/>
      <c r="J6" s="474" t="s">
        <v>291</v>
      </c>
      <c r="K6" s="475"/>
      <c r="L6" s="474" t="s">
        <v>292</v>
      </c>
      <c r="M6" s="475"/>
      <c r="N6" s="470"/>
      <c r="O6" s="471"/>
    </row>
    <row r="7" spans="1:25" ht="15.95" customHeight="1">
      <c r="A7" s="500"/>
      <c r="B7" s="501"/>
      <c r="C7" s="501"/>
      <c r="D7" s="501"/>
      <c r="E7" s="502"/>
      <c r="F7" s="170" t="s">
        <v>284</v>
      </c>
      <c r="G7" s="51" t="s">
        <v>1</v>
      </c>
      <c r="H7" s="170" t="s">
        <v>284</v>
      </c>
      <c r="I7" s="51" t="s">
        <v>1</v>
      </c>
      <c r="J7" s="170" t="s">
        <v>284</v>
      </c>
      <c r="K7" s="51" t="s">
        <v>1</v>
      </c>
      <c r="L7" s="170" t="s">
        <v>284</v>
      </c>
      <c r="M7" s="51" t="s">
        <v>1</v>
      </c>
      <c r="N7" s="295" t="s">
        <v>284</v>
      </c>
      <c r="O7" s="297" t="s">
        <v>1</v>
      </c>
    </row>
    <row r="8" spans="1:25" ht="15.95" customHeight="1">
      <c r="A8" s="503" t="s">
        <v>84</v>
      </c>
      <c r="B8" s="47" t="s">
        <v>46</v>
      </c>
      <c r="C8" s="48"/>
      <c r="D8" s="48"/>
      <c r="E8" s="100" t="s">
        <v>37</v>
      </c>
      <c r="F8" s="113">
        <v>54572</v>
      </c>
      <c r="G8" s="114">
        <v>55017</v>
      </c>
      <c r="H8" s="113">
        <v>36113</v>
      </c>
      <c r="I8" s="113">
        <v>35893</v>
      </c>
      <c r="J8" s="113">
        <v>237</v>
      </c>
      <c r="K8" s="113">
        <v>230</v>
      </c>
      <c r="L8" s="113">
        <v>37425</v>
      </c>
      <c r="M8" s="115">
        <v>37506</v>
      </c>
      <c r="N8" s="298"/>
      <c r="O8" s="30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504"/>
      <c r="B9" s="14"/>
      <c r="C9" s="61" t="s">
        <v>47</v>
      </c>
      <c r="D9" s="53"/>
      <c r="E9" s="101" t="s">
        <v>38</v>
      </c>
      <c r="F9" s="117">
        <v>54545</v>
      </c>
      <c r="G9" s="118">
        <v>54789</v>
      </c>
      <c r="H9" s="117">
        <v>35982</v>
      </c>
      <c r="I9" s="117">
        <v>35878</v>
      </c>
      <c r="J9" s="117">
        <v>237</v>
      </c>
      <c r="K9" s="117">
        <v>230</v>
      </c>
      <c r="L9" s="117">
        <v>37018</v>
      </c>
      <c r="M9" s="119">
        <v>37485</v>
      </c>
      <c r="N9" s="302"/>
      <c r="O9" s="30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504"/>
      <c r="B10" s="11"/>
      <c r="C10" s="61" t="s">
        <v>48</v>
      </c>
      <c r="D10" s="53"/>
      <c r="E10" s="101" t="s">
        <v>39</v>
      </c>
      <c r="F10" s="117">
        <v>27</v>
      </c>
      <c r="G10" s="118">
        <v>229</v>
      </c>
      <c r="H10" s="117">
        <v>131</v>
      </c>
      <c r="I10" s="117">
        <v>15</v>
      </c>
      <c r="J10" s="121">
        <v>0</v>
      </c>
      <c r="K10" s="121">
        <v>0</v>
      </c>
      <c r="L10" s="117">
        <v>407</v>
      </c>
      <c r="M10" s="119">
        <v>21</v>
      </c>
      <c r="N10" s="302"/>
      <c r="O10" s="30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504"/>
      <c r="B11" s="66" t="s">
        <v>49</v>
      </c>
      <c r="C11" s="67"/>
      <c r="D11" s="67"/>
      <c r="E11" s="103" t="s">
        <v>40</v>
      </c>
      <c r="F11" s="122">
        <v>46549</v>
      </c>
      <c r="G11" s="123">
        <v>47558</v>
      </c>
      <c r="H11" s="122">
        <v>29793</v>
      </c>
      <c r="I11" s="122">
        <v>28827</v>
      </c>
      <c r="J11" s="122">
        <v>194</v>
      </c>
      <c r="K11" s="122">
        <v>182</v>
      </c>
      <c r="L11" s="122">
        <v>30245</v>
      </c>
      <c r="M11" s="124">
        <v>29850</v>
      </c>
      <c r="N11" s="308"/>
      <c r="O11" s="31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504"/>
      <c r="B12" s="8"/>
      <c r="C12" s="61" t="s">
        <v>50</v>
      </c>
      <c r="D12" s="53"/>
      <c r="E12" s="101" t="s">
        <v>41</v>
      </c>
      <c r="F12" s="117">
        <v>46487</v>
      </c>
      <c r="G12" s="118">
        <v>47539</v>
      </c>
      <c r="H12" s="122">
        <v>29324</v>
      </c>
      <c r="I12" s="122">
        <v>28807</v>
      </c>
      <c r="J12" s="122">
        <v>194</v>
      </c>
      <c r="K12" s="122">
        <v>182</v>
      </c>
      <c r="L12" s="117">
        <v>30241</v>
      </c>
      <c r="M12" s="119">
        <v>29850</v>
      </c>
      <c r="N12" s="302"/>
      <c r="O12" s="30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504"/>
      <c r="B13" s="14"/>
      <c r="C13" s="50" t="s">
        <v>51</v>
      </c>
      <c r="D13" s="68"/>
      <c r="E13" s="104" t="s">
        <v>42</v>
      </c>
      <c r="F13" s="294">
        <v>62</v>
      </c>
      <c r="G13" s="125">
        <v>20</v>
      </c>
      <c r="H13" s="121">
        <v>469</v>
      </c>
      <c r="I13" s="121">
        <v>20</v>
      </c>
      <c r="J13" s="121">
        <v>0</v>
      </c>
      <c r="K13" s="121">
        <v>0</v>
      </c>
      <c r="L13" s="285">
        <v>4</v>
      </c>
      <c r="M13" s="126">
        <v>0.4</v>
      </c>
      <c r="N13" s="314"/>
      <c r="O13" s="31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504"/>
      <c r="B14" s="52" t="s">
        <v>52</v>
      </c>
      <c r="C14" s="53"/>
      <c r="D14" s="53"/>
      <c r="E14" s="101" t="s">
        <v>194</v>
      </c>
      <c r="F14" s="153">
        <f>F9-F12</f>
        <v>8058</v>
      </c>
      <c r="G14" s="144">
        <f t="shared" ref="F14:G15" si="0">G9-G12</f>
        <v>7250</v>
      </c>
      <c r="H14" s="153">
        <f t="shared" ref="H14:O15" si="1">H9-H12</f>
        <v>6658</v>
      </c>
      <c r="I14" s="153">
        <f t="shared" si="1"/>
        <v>7071</v>
      </c>
      <c r="J14" s="153">
        <f t="shared" si="1"/>
        <v>43</v>
      </c>
      <c r="K14" s="153">
        <f t="shared" si="1"/>
        <v>48</v>
      </c>
      <c r="L14" s="153">
        <f t="shared" si="1"/>
        <v>6777</v>
      </c>
      <c r="M14" s="144">
        <f t="shared" si="1"/>
        <v>7635</v>
      </c>
      <c r="N14" s="317">
        <f t="shared" si="1"/>
        <v>0</v>
      </c>
      <c r="O14" s="318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504"/>
      <c r="B15" s="52" t="s">
        <v>53</v>
      </c>
      <c r="C15" s="53"/>
      <c r="D15" s="53"/>
      <c r="E15" s="101" t="s">
        <v>195</v>
      </c>
      <c r="F15" s="153">
        <f t="shared" si="0"/>
        <v>-35</v>
      </c>
      <c r="G15" s="144">
        <f t="shared" si="0"/>
        <v>209</v>
      </c>
      <c r="H15" s="153">
        <f t="shared" si="1"/>
        <v>-338</v>
      </c>
      <c r="I15" s="153">
        <f t="shared" si="1"/>
        <v>-5</v>
      </c>
      <c r="J15" s="153">
        <f t="shared" si="1"/>
        <v>0</v>
      </c>
      <c r="K15" s="153">
        <f t="shared" si="1"/>
        <v>0</v>
      </c>
      <c r="L15" s="153">
        <f t="shared" si="1"/>
        <v>403</v>
      </c>
      <c r="M15" s="144">
        <f t="shared" si="1"/>
        <v>20.6</v>
      </c>
      <c r="N15" s="317">
        <f t="shared" si="1"/>
        <v>0</v>
      </c>
      <c r="O15" s="318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504"/>
      <c r="B16" s="52" t="s">
        <v>54</v>
      </c>
      <c r="C16" s="53"/>
      <c r="D16" s="53"/>
      <c r="E16" s="101" t="s">
        <v>196</v>
      </c>
      <c r="F16" s="153">
        <f t="shared" ref="F16:G16" si="2">F8-F11</f>
        <v>8023</v>
      </c>
      <c r="G16" s="144">
        <f t="shared" si="2"/>
        <v>7459</v>
      </c>
      <c r="H16" s="153">
        <f t="shared" ref="H16:O16" si="3">H8-H11</f>
        <v>6320</v>
      </c>
      <c r="I16" s="153">
        <f t="shared" si="3"/>
        <v>7066</v>
      </c>
      <c r="J16" s="153">
        <f t="shared" si="3"/>
        <v>43</v>
      </c>
      <c r="K16" s="153">
        <f t="shared" si="3"/>
        <v>48</v>
      </c>
      <c r="L16" s="153">
        <f t="shared" si="3"/>
        <v>7180</v>
      </c>
      <c r="M16" s="144">
        <f t="shared" si="3"/>
        <v>7656</v>
      </c>
      <c r="N16" s="317">
        <f t="shared" si="3"/>
        <v>0</v>
      </c>
      <c r="O16" s="318">
        <f t="shared" si="3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504"/>
      <c r="B17" s="52" t="s">
        <v>55</v>
      </c>
      <c r="C17" s="53"/>
      <c r="D17" s="53"/>
      <c r="E17" s="43"/>
      <c r="F17" s="230"/>
      <c r="G17" s="231">
        <v>0</v>
      </c>
      <c r="H17" s="121">
        <v>0</v>
      </c>
      <c r="I17" s="121">
        <v>0</v>
      </c>
      <c r="J17" s="117">
        <v>0</v>
      </c>
      <c r="K17" s="117">
        <v>0</v>
      </c>
      <c r="L17" s="117">
        <v>109485</v>
      </c>
      <c r="M17" s="119">
        <v>116665</v>
      </c>
      <c r="N17" s="306"/>
      <c r="O17" s="31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505"/>
      <c r="B18" s="59" t="s">
        <v>56</v>
      </c>
      <c r="C18" s="37"/>
      <c r="D18" s="37"/>
      <c r="E18" s="15"/>
      <c r="F18" s="154"/>
      <c r="G18" s="15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4292</v>
      </c>
      <c r="M18" s="129">
        <v>6336</v>
      </c>
      <c r="N18" s="322"/>
      <c r="O18" s="32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504" t="s">
        <v>85</v>
      </c>
      <c r="B19" s="66" t="s">
        <v>57</v>
      </c>
      <c r="C19" s="69"/>
      <c r="D19" s="69"/>
      <c r="E19" s="105"/>
      <c r="F19" s="155">
        <v>35597</v>
      </c>
      <c r="G19" s="148">
        <v>30990</v>
      </c>
      <c r="H19" s="130">
        <v>6438</v>
      </c>
      <c r="I19" s="130">
        <v>6890</v>
      </c>
      <c r="J19" s="130">
        <v>128</v>
      </c>
      <c r="K19" s="130">
        <v>371</v>
      </c>
      <c r="L19" s="130">
        <v>29471</v>
      </c>
      <c r="M19" s="132">
        <v>27827</v>
      </c>
      <c r="N19" s="327"/>
      <c r="O19" s="329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504"/>
      <c r="B20" s="13"/>
      <c r="C20" s="61" t="s">
        <v>58</v>
      </c>
      <c r="D20" s="53"/>
      <c r="E20" s="101"/>
      <c r="F20" s="153">
        <v>20601</v>
      </c>
      <c r="G20" s="144">
        <v>17920</v>
      </c>
      <c r="H20" s="117">
        <v>3464</v>
      </c>
      <c r="I20" s="117">
        <v>3874</v>
      </c>
      <c r="J20" s="117">
        <v>108</v>
      </c>
      <c r="K20" s="117">
        <v>371</v>
      </c>
      <c r="L20" s="117">
        <v>20816</v>
      </c>
      <c r="M20" s="119">
        <v>14247</v>
      </c>
      <c r="N20" s="302"/>
      <c r="O20" s="30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504"/>
      <c r="B21" s="26" t="s">
        <v>59</v>
      </c>
      <c r="C21" s="67"/>
      <c r="D21" s="67"/>
      <c r="E21" s="103" t="s">
        <v>197</v>
      </c>
      <c r="F21" s="156">
        <v>35430</v>
      </c>
      <c r="G21" s="143">
        <v>30893</v>
      </c>
      <c r="H21" s="122">
        <v>6438</v>
      </c>
      <c r="I21" s="122">
        <v>6890</v>
      </c>
      <c r="J21" s="122">
        <v>128</v>
      </c>
      <c r="K21" s="122">
        <v>371</v>
      </c>
      <c r="L21" s="122">
        <v>29471</v>
      </c>
      <c r="M21" s="124">
        <v>27827</v>
      </c>
      <c r="N21" s="308"/>
      <c r="O21" s="31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504"/>
      <c r="B22" s="66" t="s">
        <v>60</v>
      </c>
      <c r="C22" s="69"/>
      <c r="D22" s="69"/>
      <c r="E22" s="105" t="s">
        <v>198</v>
      </c>
      <c r="F22" s="155">
        <v>61515</v>
      </c>
      <c r="G22" s="148">
        <v>56586</v>
      </c>
      <c r="H22" s="130">
        <v>21333</v>
      </c>
      <c r="I22" s="130">
        <v>21832</v>
      </c>
      <c r="J22" s="130">
        <v>189</v>
      </c>
      <c r="K22" s="130">
        <v>471</v>
      </c>
      <c r="L22" s="130">
        <v>43470</v>
      </c>
      <c r="M22" s="132">
        <v>38821</v>
      </c>
      <c r="N22" s="327"/>
      <c r="O22" s="329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504"/>
      <c r="B23" s="8" t="s">
        <v>61</v>
      </c>
      <c r="C23" s="50" t="s">
        <v>62</v>
      </c>
      <c r="D23" s="68"/>
      <c r="E23" s="104"/>
      <c r="F23" s="293">
        <v>32747</v>
      </c>
      <c r="G23" s="292">
        <v>31858</v>
      </c>
      <c r="H23" s="285">
        <v>8314</v>
      </c>
      <c r="I23" s="285">
        <v>8608</v>
      </c>
      <c r="J23" s="285">
        <v>51</v>
      </c>
      <c r="K23" s="285">
        <v>50</v>
      </c>
      <c r="L23" s="285">
        <v>10337</v>
      </c>
      <c r="M23" s="126">
        <v>23451</v>
      </c>
      <c r="N23" s="314"/>
      <c r="O23" s="31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504"/>
      <c r="B24" s="52" t="s">
        <v>199</v>
      </c>
      <c r="C24" s="53"/>
      <c r="D24" s="53"/>
      <c r="E24" s="101" t="s">
        <v>200</v>
      </c>
      <c r="F24" s="153">
        <f>F21-F22</f>
        <v>-26085</v>
      </c>
      <c r="G24" s="144">
        <f t="shared" ref="G24" si="4">G21-G22</f>
        <v>-25693</v>
      </c>
      <c r="H24" s="153">
        <f t="shared" ref="H24:O24" si="5">H21-H22</f>
        <v>-14895</v>
      </c>
      <c r="I24" s="153">
        <f t="shared" si="5"/>
        <v>-14942</v>
      </c>
      <c r="J24" s="153">
        <f t="shared" si="5"/>
        <v>-61</v>
      </c>
      <c r="K24" s="153">
        <f t="shared" si="5"/>
        <v>-100</v>
      </c>
      <c r="L24" s="153">
        <f t="shared" si="5"/>
        <v>-13999</v>
      </c>
      <c r="M24" s="144">
        <f t="shared" si="5"/>
        <v>-10994</v>
      </c>
      <c r="N24" s="317">
        <f t="shared" si="5"/>
        <v>0</v>
      </c>
      <c r="O24" s="318">
        <f t="shared" si="5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504"/>
      <c r="B25" s="112" t="s">
        <v>63</v>
      </c>
      <c r="C25" s="68"/>
      <c r="D25" s="68"/>
      <c r="E25" s="506" t="s">
        <v>201</v>
      </c>
      <c r="F25" s="508">
        <v>26085</v>
      </c>
      <c r="G25" s="484">
        <v>25693</v>
      </c>
      <c r="H25" s="519">
        <v>14895</v>
      </c>
      <c r="I25" s="519">
        <v>14942</v>
      </c>
      <c r="J25" s="519">
        <v>61</v>
      </c>
      <c r="K25" s="519">
        <v>100</v>
      </c>
      <c r="L25" s="480">
        <v>13999</v>
      </c>
      <c r="M25" s="484">
        <v>10994</v>
      </c>
      <c r="N25" s="476"/>
      <c r="O25" s="47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504"/>
      <c r="B26" s="26" t="s">
        <v>64</v>
      </c>
      <c r="C26" s="67"/>
      <c r="D26" s="67"/>
      <c r="E26" s="507"/>
      <c r="F26" s="509"/>
      <c r="G26" s="485"/>
      <c r="H26" s="520"/>
      <c r="I26" s="520"/>
      <c r="J26" s="520"/>
      <c r="K26" s="520"/>
      <c r="L26" s="481"/>
      <c r="M26" s="485"/>
      <c r="N26" s="477"/>
      <c r="O26" s="47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505"/>
      <c r="B27" s="59" t="s">
        <v>202</v>
      </c>
      <c r="C27" s="37"/>
      <c r="D27" s="37"/>
      <c r="E27" s="106" t="s">
        <v>203</v>
      </c>
      <c r="F27" s="157">
        <f t="shared" ref="F27:G27" si="6">F24+F25</f>
        <v>0</v>
      </c>
      <c r="G27" s="145">
        <f t="shared" si="6"/>
        <v>0</v>
      </c>
      <c r="H27" s="157">
        <f t="shared" ref="H27:O27" si="7">H24+H25</f>
        <v>0</v>
      </c>
      <c r="I27" s="157">
        <f t="shared" si="7"/>
        <v>0</v>
      </c>
      <c r="J27" s="157">
        <f t="shared" si="7"/>
        <v>0</v>
      </c>
      <c r="K27" s="157">
        <f t="shared" si="7"/>
        <v>0</v>
      </c>
      <c r="L27" s="157">
        <f t="shared" si="7"/>
        <v>0</v>
      </c>
      <c r="M27" s="145">
        <f t="shared" si="7"/>
        <v>0</v>
      </c>
      <c r="N27" s="334">
        <f t="shared" si="7"/>
        <v>0</v>
      </c>
      <c r="O27" s="335">
        <f t="shared" si="7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91" t="s">
        <v>65</v>
      </c>
      <c r="B30" s="492"/>
      <c r="C30" s="492"/>
      <c r="D30" s="492"/>
      <c r="E30" s="493"/>
      <c r="F30" s="472" t="s">
        <v>293</v>
      </c>
      <c r="G30" s="473"/>
      <c r="H30" s="472" t="s">
        <v>294</v>
      </c>
      <c r="I30" s="473"/>
      <c r="J30" s="472" t="s">
        <v>295</v>
      </c>
      <c r="K30" s="473"/>
      <c r="L30" s="472" t="s">
        <v>296</v>
      </c>
      <c r="M30" s="473"/>
      <c r="N30" s="472" t="s">
        <v>297</v>
      </c>
      <c r="O30" s="473"/>
      <c r="P30" s="142"/>
      <c r="Q30" s="72"/>
      <c r="R30" s="142"/>
      <c r="S30" s="72"/>
      <c r="T30" s="142"/>
      <c r="U30" s="72"/>
      <c r="V30" s="142"/>
      <c r="W30" s="72"/>
      <c r="X30" s="142"/>
      <c r="Y30" s="72"/>
    </row>
    <row r="31" spans="1:25" ht="15.95" customHeight="1">
      <c r="A31" s="494"/>
      <c r="B31" s="495"/>
      <c r="C31" s="495"/>
      <c r="D31" s="495"/>
      <c r="E31" s="496"/>
      <c r="F31" s="170" t="s">
        <v>284</v>
      </c>
      <c r="G31" s="51" t="s">
        <v>1</v>
      </c>
      <c r="H31" s="170" t="s">
        <v>284</v>
      </c>
      <c r="I31" s="51" t="s">
        <v>1</v>
      </c>
      <c r="J31" s="170" t="s">
        <v>284</v>
      </c>
      <c r="K31" s="51" t="s">
        <v>1</v>
      </c>
      <c r="L31" s="170" t="s">
        <v>284</v>
      </c>
      <c r="M31" s="51" t="s">
        <v>1</v>
      </c>
      <c r="N31" s="170" t="s">
        <v>284</v>
      </c>
      <c r="O31" s="229" t="s">
        <v>1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95" customHeight="1">
      <c r="A32" s="503" t="s">
        <v>86</v>
      </c>
      <c r="B32" s="47" t="s">
        <v>46</v>
      </c>
      <c r="C32" s="48"/>
      <c r="D32" s="48"/>
      <c r="E32" s="16" t="s">
        <v>37</v>
      </c>
      <c r="F32" s="130">
        <v>3379</v>
      </c>
      <c r="G32" s="131">
        <v>3222</v>
      </c>
      <c r="H32" s="130">
        <v>3409</v>
      </c>
      <c r="I32" s="131">
        <v>3501</v>
      </c>
      <c r="J32" s="113">
        <v>6823.4440000000004</v>
      </c>
      <c r="K32" s="115">
        <v>5498</v>
      </c>
      <c r="L32" s="366">
        <v>30</v>
      </c>
      <c r="M32" s="367">
        <v>31</v>
      </c>
      <c r="N32" s="113">
        <v>70</v>
      </c>
      <c r="O32" s="447">
        <v>71</v>
      </c>
      <c r="P32" s="131"/>
      <c r="Q32" s="131"/>
      <c r="R32" s="131"/>
      <c r="S32" s="131"/>
      <c r="T32" s="141"/>
      <c r="U32" s="141"/>
      <c r="V32" s="131"/>
      <c r="W32" s="131"/>
      <c r="X32" s="141"/>
      <c r="Y32" s="141"/>
    </row>
    <row r="33" spans="1:25" ht="15.95" customHeight="1">
      <c r="A33" s="510"/>
      <c r="B33" s="14"/>
      <c r="C33" s="50" t="s">
        <v>66</v>
      </c>
      <c r="D33" s="68"/>
      <c r="E33" s="108"/>
      <c r="F33" s="285">
        <v>2213</v>
      </c>
      <c r="G33" s="125">
        <v>2192</v>
      </c>
      <c r="H33" s="294">
        <v>3089</v>
      </c>
      <c r="I33" s="125">
        <v>3039</v>
      </c>
      <c r="J33" s="294">
        <v>5034.5820000000003</v>
      </c>
      <c r="K33" s="126">
        <v>3688</v>
      </c>
      <c r="L33" s="368">
        <v>0</v>
      </c>
      <c r="M33" s="369">
        <v>0</v>
      </c>
      <c r="N33" s="294">
        <v>16</v>
      </c>
      <c r="O33" s="292">
        <v>14</v>
      </c>
      <c r="P33" s="131"/>
      <c r="Q33" s="131"/>
      <c r="R33" s="131"/>
      <c r="S33" s="131"/>
      <c r="T33" s="141"/>
      <c r="U33" s="141"/>
      <c r="V33" s="131"/>
      <c r="W33" s="131"/>
      <c r="X33" s="141"/>
      <c r="Y33" s="141"/>
    </row>
    <row r="34" spans="1:25" ht="15.95" customHeight="1">
      <c r="A34" s="510"/>
      <c r="B34" s="14"/>
      <c r="C34" s="12"/>
      <c r="D34" s="61" t="s">
        <v>67</v>
      </c>
      <c r="E34" s="102"/>
      <c r="F34" s="117">
        <v>1583</v>
      </c>
      <c r="G34" s="118">
        <v>1566</v>
      </c>
      <c r="H34" s="117">
        <v>2093</v>
      </c>
      <c r="I34" s="118">
        <v>2073</v>
      </c>
      <c r="J34" s="117">
        <v>5034.5820000000003</v>
      </c>
      <c r="K34" s="119">
        <v>3688</v>
      </c>
      <c r="L34" s="370">
        <v>0</v>
      </c>
      <c r="M34" s="371">
        <v>0</v>
      </c>
      <c r="N34" s="117">
        <v>16</v>
      </c>
      <c r="O34" s="144">
        <v>14</v>
      </c>
      <c r="P34" s="131"/>
      <c r="Q34" s="131"/>
      <c r="R34" s="131"/>
      <c r="S34" s="131"/>
      <c r="T34" s="141"/>
      <c r="U34" s="141"/>
      <c r="V34" s="131"/>
      <c r="W34" s="131"/>
      <c r="X34" s="141"/>
      <c r="Y34" s="141"/>
    </row>
    <row r="35" spans="1:25" ht="15.95" customHeight="1">
      <c r="A35" s="510"/>
      <c r="B35" s="11"/>
      <c r="C35" s="31" t="s">
        <v>68</v>
      </c>
      <c r="D35" s="67"/>
      <c r="E35" s="109"/>
      <c r="F35" s="122">
        <v>1166</v>
      </c>
      <c r="G35" s="123">
        <v>1030</v>
      </c>
      <c r="H35" s="122">
        <v>320</v>
      </c>
      <c r="I35" s="123">
        <v>462</v>
      </c>
      <c r="J35" s="122">
        <v>1788.8620000000001</v>
      </c>
      <c r="K35" s="124">
        <v>1811</v>
      </c>
      <c r="L35" s="372">
        <v>30</v>
      </c>
      <c r="M35" s="373">
        <v>31</v>
      </c>
      <c r="N35" s="122">
        <v>54</v>
      </c>
      <c r="O35" s="143">
        <v>57</v>
      </c>
      <c r="P35" s="131"/>
      <c r="Q35" s="131"/>
      <c r="R35" s="131"/>
      <c r="S35" s="131"/>
      <c r="T35" s="141"/>
      <c r="U35" s="141"/>
      <c r="V35" s="131"/>
      <c r="W35" s="131"/>
      <c r="X35" s="141"/>
      <c r="Y35" s="141"/>
    </row>
    <row r="36" spans="1:25" ht="15.95" customHeight="1">
      <c r="A36" s="510"/>
      <c r="B36" s="66" t="s">
        <v>49</v>
      </c>
      <c r="C36" s="69"/>
      <c r="D36" s="69"/>
      <c r="E36" s="16" t="s">
        <v>38</v>
      </c>
      <c r="F36" s="130">
        <v>2618</v>
      </c>
      <c r="G36" s="131">
        <v>2508</v>
      </c>
      <c r="H36" s="130">
        <v>1373</v>
      </c>
      <c r="I36" s="131">
        <v>1367</v>
      </c>
      <c r="J36" s="130">
        <v>4510.0529999999999</v>
      </c>
      <c r="K36" s="132">
        <v>69</v>
      </c>
      <c r="L36" s="366">
        <v>6</v>
      </c>
      <c r="M36" s="367">
        <v>6</v>
      </c>
      <c r="N36" s="130">
        <v>70</v>
      </c>
      <c r="O36" s="148">
        <v>71</v>
      </c>
      <c r="P36" s="131"/>
      <c r="Q36" s="131"/>
      <c r="R36" s="131"/>
      <c r="S36" s="131"/>
      <c r="T36" s="131"/>
      <c r="U36" s="131"/>
      <c r="V36" s="131"/>
      <c r="W36" s="131"/>
      <c r="X36" s="141"/>
      <c r="Y36" s="141"/>
    </row>
    <row r="37" spans="1:25" ht="15.95" customHeight="1">
      <c r="A37" s="510"/>
      <c r="B37" s="14"/>
      <c r="C37" s="61" t="s">
        <v>69</v>
      </c>
      <c r="D37" s="53"/>
      <c r="E37" s="102"/>
      <c r="F37" s="117">
        <v>2183</v>
      </c>
      <c r="G37" s="118">
        <v>1985</v>
      </c>
      <c r="H37" s="117">
        <v>1205</v>
      </c>
      <c r="I37" s="118">
        <v>1175</v>
      </c>
      <c r="J37" s="117">
        <v>60.432000000000002</v>
      </c>
      <c r="K37" s="119">
        <v>64</v>
      </c>
      <c r="L37" s="370">
        <v>0</v>
      </c>
      <c r="M37" s="371">
        <v>0</v>
      </c>
      <c r="N37" s="117">
        <v>55</v>
      </c>
      <c r="O37" s="144">
        <v>54</v>
      </c>
      <c r="P37" s="131"/>
      <c r="Q37" s="131"/>
      <c r="R37" s="131"/>
      <c r="S37" s="131"/>
      <c r="T37" s="131"/>
      <c r="U37" s="131"/>
      <c r="V37" s="131"/>
      <c r="W37" s="131"/>
      <c r="X37" s="141"/>
      <c r="Y37" s="141"/>
    </row>
    <row r="38" spans="1:25" ht="15.95" customHeight="1">
      <c r="A38" s="510"/>
      <c r="B38" s="11"/>
      <c r="C38" s="61" t="s">
        <v>70</v>
      </c>
      <c r="D38" s="53"/>
      <c r="E38" s="102"/>
      <c r="F38" s="153">
        <v>435</v>
      </c>
      <c r="G38" s="144">
        <v>523</v>
      </c>
      <c r="H38" s="153">
        <v>168</v>
      </c>
      <c r="I38" s="144">
        <v>192</v>
      </c>
      <c r="J38" s="117">
        <v>4449.6210000000001</v>
      </c>
      <c r="K38" s="119">
        <v>5</v>
      </c>
      <c r="L38" s="261">
        <v>6</v>
      </c>
      <c r="M38" s="262">
        <v>6</v>
      </c>
      <c r="N38" s="117">
        <v>15</v>
      </c>
      <c r="O38" s="144">
        <v>17</v>
      </c>
      <c r="P38" s="131"/>
      <c r="Q38" s="131"/>
      <c r="R38" s="141"/>
      <c r="S38" s="141"/>
      <c r="T38" s="131"/>
      <c r="U38" s="131"/>
      <c r="V38" s="131"/>
      <c r="W38" s="131"/>
      <c r="X38" s="141"/>
      <c r="Y38" s="141"/>
    </row>
    <row r="39" spans="1:25" ht="15.95" customHeight="1">
      <c r="A39" s="511"/>
      <c r="B39" s="6" t="s">
        <v>71</v>
      </c>
      <c r="C39" s="7"/>
      <c r="D39" s="7"/>
      <c r="E39" s="110" t="s">
        <v>205</v>
      </c>
      <c r="F39" s="157">
        <f t="shared" ref="F39:K39" si="8">F32-F36</f>
        <v>761</v>
      </c>
      <c r="G39" s="145">
        <f t="shared" si="8"/>
        <v>714</v>
      </c>
      <c r="H39" s="157">
        <f t="shared" si="8"/>
        <v>2036</v>
      </c>
      <c r="I39" s="145">
        <f t="shared" si="8"/>
        <v>2134</v>
      </c>
      <c r="J39" s="157">
        <f t="shared" si="8"/>
        <v>2313.3910000000005</v>
      </c>
      <c r="K39" s="145">
        <f t="shared" si="8"/>
        <v>5429</v>
      </c>
      <c r="L39" s="376">
        <f t="shared" ref="L39:O39" si="9">L32-L36</f>
        <v>24</v>
      </c>
      <c r="M39" s="377">
        <f t="shared" si="9"/>
        <v>25</v>
      </c>
      <c r="N39" s="157">
        <f t="shared" si="9"/>
        <v>0</v>
      </c>
      <c r="O39" s="145">
        <f t="shared" si="9"/>
        <v>0</v>
      </c>
      <c r="P39" s="131"/>
      <c r="Q39" s="131"/>
      <c r="R39" s="131"/>
      <c r="S39" s="131"/>
      <c r="T39" s="131"/>
      <c r="U39" s="131"/>
      <c r="V39" s="131"/>
      <c r="W39" s="131"/>
      <c r="X39" s="141"/>
      <c r="Y39" s="141"/>
    </row>
    <row r="40" spans="1:25" ht="15.95" customHeight="1">
      <c r="A40" s="503" t="s">
        <v>87</v>
      </c>
      <c r="B40" s="66" t="s">
        <v>72</v>
      </c>
      <c r="C40" s="69"/>
      <c r="D40" s="69"/>
      <c r="E40" s="16" t="s">
        <v>40</v>
      </c>
      <c r="F40" s="155">
        <v>3613</v>
      </c>
      <c r="G40" s="148">
        <v>22192</v>
      </c>
      <c r="H40" s="155">
        <v>1540</v>
      </c>
      <c r="I40" s="148">
        <v>1628</v>
      </c>
      <c r="J40" s="130">
        <v>13473.402</v>
      </c>
      <c r="K40" s="132">
        <v>1424</v>
      </c>
      <c r="L40" s="374">
        <v>0</v>
      </c>
      <c r="M40" s="378">
        <v>0</v>
      </c>
      <c r="N40" s="130">
        <v>233</v>
      </c>
      <c r="O40" s="148">
        <v>213</v>
      </c>
      <c r="P40" s="131"/>
      <c r="Q40" s="131"/>
      <c r="R40" s="131"/>
      <c r="S40" s="131"/>
      <c r="T40" s="141"/>
      <c r="U40" s="141"/>
      <c r="V40" s="141"/>
      <c r="W40" s="141"/>
      <c r="X40" s="131"/>
      <c r="Y40" s="131"/>
    </row>
    <row r="41" spans="1:25" ht="15.95" customHeight="1">
      <c r="A41" s="512"/>
      <c r="B41" s="11"/>
      <c r="C41" s="61" t="s">
        <v>73</v>
      </c>
      <c r="D41" s="53"/>
      <c r="E41" s="102"/>
      <c r="F41" s="159">
        <v>1196</v>
      </c>
      <c r="G41" s="161">
        <v>582</v>
      </c>
      <c r="H41" s="159">
        <v>849</v>
      </c>
      <c r="I41" s="161">
        <v>1392</v>
      </c>
      <c r="J41" s="138">
        <v>1698</v>
      </c>
      <c r="K41" s="139">
        <v>1332</v>
      </c>
      <c r="L41" s="379">
        <v>0</v>
      </c>
      <c r="M41" s="380">
        <v>0</v>
      </c>
      <c r="N41" s="138">
        <v>53</v>
      </c>
      <c r="O41" s="448">
        <v>55</v>
      </c>
      <c r="P41" s="141"/>
      <c r="Q41" s="141"/>
      <c r="R41" s="141"/>
      <c r="S41" s="141"/>
      <c r="T41" s="141"/>
      <c r="U41" s="141"/>
      <c r="V41" s="141"/>
      <c r="W41" s="141"/>
      <c r="X41" s="131"/>
      <c r="Y41" s="131"/>
    </row>
    <row r="42" spans="1:25" ht="15.95" customHeight="1">
      <c r="A42" s="512"/>
      <c r="B42" s="66" t="s">
        <v>60</v>
      </c>
      <c r="C42" s="69"/>
      <c r="D42" s="69"/>
      <c r="E42" s="16" t="s">
        <v>41</v>
      </c>
      <c r="F42" s="155">
        <v>3838</v>
      </c>
      <c r="G42" s="148">
        <v>17361</v>
      </c>
      <c r="H42" s="155">
        <v>3449</v>
      </c>
      <c r="I42" s="148">
        <v>3928</v>
      </c>
      <c r="J42" s="130">
        <v>15758.102000000001</v>
      </c>
      <c r="K42" s="132">
        <v>1893</v>
      </c>
      <c r="L42" s="374">
        <v>0</v>
      </c>
      <c r="M42" s="378">
        <v>0</v>
      </c>
      <c r="N42" s="130">
        <v>233</v>
      </c>
      <c r="O42" s="148">
        <v>213</v>
      </c>
      <c r="P42" s="131"/>
      <c r="Q42" s="131"/>
      <c r="R42" s="131"/>
      <c r="S42" s="131"/>
      <c r="T42" s="141"/>
      <c r="U42" s="141"/>
      <c r="V42" s="131"/>
      <c r="W42" s="131"/>
      <c r="X42" s="131"/>
      <c r="Y42" s="131"/>
    </row>
    <row r="43" spans="1:25" ht="15.95" customHeight="1">
      <c r="A43" s="512"/>
      <c r="B43" s="11"/>
      <c r="C43" s="61" t="s">
        <v>74</v>
      </c>
      <c r="D43" s="53"/>
      <c r="E43" s="102"/>
      <c r="F43" s="153">
        <v>2142</v>
      </c>
      <c r="G43" s="144">
        <v>15905</v>
      </c>
      <c r="H43" s="153">
        <v>2176</v>
      </c>
      <c r="I43" s="144">
        <v>2675</v>
      </c>
      <c r="J43" s="117">
        <v>13000</v>
      </c>
      <c r="K43" s="119">
        <v>0</v>
      </c>
      <c r="L43" s="261">
        <v>0</v>
      </c>
      <c r="M43" s="262">
        <v>0</v>
      </c>
      <c r="N43" s="117">
        <v>110</v>
      </c>
      <c r="O43" s="144">
        <v>91</v>
      </c>
      <c r="P43" s="131"/>
      <c r="Q43" s="131"/>
      <c r="R43" s="141"/>
      <c r="S43" s="131"/>
      <c r="T43" s="141"/>
      <c r="U43" s="141"/>
      <c r="V43" s="131"/>
      <c r="W43" s="131"/>
      <c r="X43" s="141"/>
      <c r="Y43" s="141"/>
    </row>
    <row r="44" spans="1:25" ht="15.95" customHeight="1">
      <c r="A44" s="513"/>
      <c r="B44" s="59" t="s">
        <v>71</v>
      </c>
      <c r="C44" s="37"/>
      <c r="D44" s="37"/>
      <c r="E44" s="110" t="s">
        <v>206</v>
      </c>
      <c r="F44" s="154">
        <f t="shared" ref="F44:K44" si="10">F40-F42</f>
        <v>-225</v>
      </c>
      <c r="G44" s="158">
        <f t="shared" si="10"/>
        <v>4831</v>
      </c>
      <c r="H44" s="154">
        <f t="shared" si="10"/>
        <v>-1909</v>
      </c>
      <c r="I44" s="158">
        <f t="shared" si="10"/>
        <v>-2300</v>
      </c>
      <c r="J44" s="154">
        <f t="shared" si="10"/>
        <v>-2284.7000000000007</v>
      </c>
      <c r="K44" s="158">
        <f t="shared" si="10"/>
        <v>-469</v>
      </c>
      <c r="L44" s="381">
        <f t="shared" ref="L44:N44" si="11">L40-L42</f>
        <v>0</v>
      </c>
      <c r="M44" s="382">
        <f t="shared" si="11"/>
        <v>0</v>
      </c>
      <c r="N44" s="154">
        <f t="shared" si="11"/>
        <v>0</v>
      </c>
      <c r="O44" s="158">
        <f>O40-O42</f>
        <v>0</v>
      </c>
      <c r="P44" s="141"/>
      <c r="Q44" s="141"/>
      <c r="R44" s="131"/>
      <c r="S44" s="131"/>
      <c r="T44" s="141"/>
      <c r="U44" s="141"/>
      <c r="V44" s="131"/>
      <c r="W44" s="131"/>
      <c r="X44" s="131"/>
      <c r="Y44" s="131"/>
    </row>
    <row r="45" spans="1:25" ht="15.95" customHeight="1">
      <c r="A45" s="488" t="s">
        <v>79</v>
      </c>
      <c r="B45" s="20" t="s">
        <v>75</v>
      </c>
      <c r="C45" s="9"/>
      <c r="D45" s="9"/>
      <c r="E45" s="111" t="s">
        <v>207</v>
      </c>
      <c r="F45" s="160">
        <f t="shared" ref="F45:G45" si="12">F39+F44</f>
        <v>536</v>
      </c>
      <c r="G45" s="146">
        <f t="shared" si="12"/>
        <v>5545</v>
      </c>
      <c r="H45" s="160">
        <f>H39+H44</f>
        <v>127</v>
      </c>
      <c r="I45" s="146">
        <f t="shared" ref="I45:K45" si="13">I39+I44</f>
        <v>-166</v>
      </c>
      <c r="J45" s="160">
        <f t="shared" si="13"/>
        <v>28.690999999999804</v>
      </c>
      <c r="K45" s="146">
        <f t="shared" si="13"/>
        <v>4960</v>
      </c>
      <c r="L45" s="383">
        <f t="shared" ref="L45:O45" si="14">L39+L44</f>
        <v>24</v>
      </c>
      <c r="M45" s="384">
        <f t="shared" si="14"/>
        <v>25</v>
      </c>
      <c r="N45" s="160">
        <f t="shared" si="14"/>
        <v>0</v>
      </c>
      <c r="O45" s="146">
        <f t="shared" si="14"/>
        <v>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5.95" customHeight="1">
      <c r="A46" s="489"/>
      <c r="B46" s="52" t="s">
        <v>76</v>
      </c>
      <c r="C46" s="53"/>
      <c r="D46" s="53"/>
      <c r="E46" s="53"/>
      <c r="F46" s="159">
        <v>536</v>
      </c>
      <c r="G46" s="161">
        <v>6006</v>
      </c>
      <c r="H46" s="159">
        <v>0</v>
      </c>
      <c r="I46" s="161">
        <v>0</v>
      </c>
      <c r="J46" s="138">
        <v>454.75599999999997</v>
      </c>
      <c r="K46" s="139">
        <v>4675</v>
      </c>
      <c r="L46" s="379">
        <v>0</v>
      </c>
      <c r="M46" s="380">
        <v>0</v>
      </c>
      <c r="N46" s="138">
        <v>0</v>
      </c>
      <c r="O46" s="448">
        <v>0</v>
      </c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5.95" customHeight="1">
      <c r="A47" s="489"/>
      <c r="B47" s="52" t="s">
        <v>77</v>
      </c>
      <c r="C47" s="53"/>
      <c r="D47" s="53"/>
      <c r="E47" s="53"/>
      <c r="F47" s="117">
        <v>577</v>
      </c>
      <c r="G47" s="118">
        <v>0</v>
      </c>
      <c r="H47" s="442">
        <v>127</v>
      </c>
      <c r="I47" s="450">
        <v>0.157</v>
      </c>
      <c r="J47" s="117">
        <v>6.0419999999999998</v>
      </c>
      <c r="K47" s="119">
        <v>432</v>
      </c>
      <c r="L47" s="370">
        <v>0</v>
      </c>
      <c r="M47" s="371">
        <v>0</v>
      </c>
      <c r="N47" s="117">
        <v>0</v>
      </c>
      <c r="O47" s="144">
        <v>0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5.95" customHeight="1">
      <c r="A48" s="490"/>
      <c r="B48" s="59" t="s">
        <v>78</v>
      </c>
      <c r="C48" s="37"/>
      <c r="D48" s="37"/>
      <c r="E48" s="37"/>
      <c r="F48" s="134">
        <v>0</v>
      </c>
      <c r="G48" s="135">
        <v>0</v>
      </c>
      <c r="H48" s="134">
        <v>0</v>
      </c>
      <c r="I48" s="135">
        <v>0</v>
      </c>
      <c r="J48" s="134">
        <v>5.8490000000000002</v>
      </c>
      <c r="K48" s="136">
        <v>432</v>
      </c>
      <c r="L48" s="385">
        <v>0</v>
      </c>
      <c r="M48" s="386">
        <v>0</v>
      </c>
      <c r="N48" s="134">
        <v>0</v>
      </c>
      <c r="O48" s="145">
        <v>0</v>
      </c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verticalCentered="1" gridLinesSet="0"/>
  <pageMargins left="0.39370078740157483" right="0.35433070866141736" top="0.27559055118110237" bottom="3.937007874015748E-2" header="0.19685039370078741" footer="0.19685039370078741"/>
  <pageSetup paperSize="9" scale="70" orientation="landscape" horizontalDpi="300" verticalDpi="300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25" sqref="G25:G26"/>
      <selection pane="topRight" activeCell="G25" sqref="G25:G26"/>
      <selection pane="bottomLeft" activeCell="G25" sqref="G25:G26"/>
      <selection pane="bottomRight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287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497" t="s">
        <v>45</v>
      </c>
      <c r="B6" s="498"/>
      <c r="C6" s="498"/>
      <c r="D6" s="498"/>
      <c r="E6" s="499"/>
      <c r="F6" s="470"/>
      <c r="G6" s="471"/>
      <c r="H6" s="470"/>
      <c r="I6" s="471"/>
      <c r="J6" s="470"/>
      <c r="K6" s="471"/>
      <c r="L6" s="470"/>
      <c r="M6" s="471"/>
      <c r="N6" s="470"/>
      <c r="O6" s="471"/>
    </row>
    <row r="7" spans="1:25" ht="15.95" customHeight="1">
      <c r="A7" s="500"/>
      <c r="B7" s="501"/>
      <c r="C7" s="501"/>
      <c r="D7" s="501"/>
      <c r="E7" s="502"/>
      <c r="F7" s="295" t="s">
        <v>284</v>
      </c>
      <c r="G7" s="296" t="s">
        <v>1</v>
      </c>
      <c r="H7" s="295" t="s">
        <v>284</v>
      </c>
      <c r="I7" s="296" t="s">
        <v>1</v>
      </c>
      <c r="J7" s="295" t="s">
        <v>284</v>
      </c>
      <c r="K7" s="296" t="s">
        <v>1</v>
      </c>
      <c r="L7" s="295" t="s">
        <v>284</v>
      </c>
      <c r="M7" s="296" t="s">
        <v>1</v>
      </c>
      <c r="N7" s="295" t="s">
        <v>284</v>
      </c>
      <c r="O7" s="297" t="s">
        <v>1</v>
      </c>
    </row>
    <row r="8" spans="1:25" ht="15.95" customHeight="1">
      <c r="A8" s="503" t="s">
        <v>84</v>
      </c>
      <c r="B8" s="47" t="s">
        <v>46</v>
      </c>
      <c r="C8" s="48"/>
      <c r="D8" s="48"/>
      <c r="E8" s="100" t="s">
        <v>37</v>
      </c>
      <c r="F8" s="298"/>
      <c r="G8" s="299"/>
      <c r="H8" s="298"/>
      <c r="I8" s="300"/>
      <c r="J8" s="298"/>
      <c r="K8" s="301"/>
      <c r="L8" s="298"/>
      <c r="M8" s="300"/>
      <c r="N8" s="298"/>
      <c r="O8" s="30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504"/>
      <c r="B9" s="14"/>
      <c r="C9" s="61" t="s">
        <v>47</v>
      </c>
      <c r="D9" s="53"/>
      <c r="E9" s="101" t="s">
        <v>38</v>
      </c>
      <c r="F9" s="302"/>
      <c r="G9" s="303"/>
      <c r="H9" s="302"/>
      <c r="I9" s="304"/>
      <c r="J9" s="302"/>
      <c r="K9" s="305"/>
      <c r="L9" s="302"/>
      <c r="M9" s="304"/>
      <c r="N9" s="302"/>
      <c r="O9" s="30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504"/>
      <c r="B10" s="11"/>
      <c r="C10" s="61" t="s">
        <v>48</v>
      </c>
      <c r="D10" s="53"/>
      <c r="E10" s="101" t="s">
        <v>39</v>
      </c>
      <c r="F10" s="302"/>
      <c r="G10" s="303"/>
      <c r="H10" s="302"/>
      <c r="I10" s="304"/>
      <c r="J10" s="306"/>
      <c r="K10" s="307"/>
      <c r="L10" s="302"/>
      <c r="M10" s="304"/>
      <c r="N10" s="302"/>
      <c r="O10" s="30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504"/>
      <c r="B11" s="66" t="s">
        <v>49</v>
      </c>
      <c r="C11" s="67"/>
      <c r="D11" s="67"/>
      <c r="E11" s="103" t="s">
        <v>40</v>
      </c>
      <c r="F11" s="308"/>
      <c r="G11" s="309"/>
      <c r="H11" s="308"/>
      <c r="I11" s="310"/>
      <c r="J11" s="308"/>
      <c r="K11" s="311"/>
      <c r="L11" s="308"/>
      <c r="M11" s="310"/>
      <c r="N11" s="308"/>
      <c r="O11" s="31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504"/>
      <c r="B12" s="8"/>
      <c r="C12" s="61" t="s">
        <v>50</v>
      </c>
      <c r="D12" s="53"/>
      <c r="E12" s="101" t="s">
        <v>41</v>
      </c>
      <c r="F12" s="302"/>
      <c r="G12" s="303"/>
      <c r="H12" s="308"/>
      <c r="I12" s="304"/>
      <c r="J12" s="308"/>
      <c r="K12" s="305"/>
      <c r="L12" s="302"/>
      <c r="M12" s="304"/>
      <c r="N12" s="302"/>
      <c r="O12" s="30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504"/>
      <c r="B13" s="14"/>
      <c r="C13" s="50" t="s">
        <v>51</v>
      </c>
      <c r="D13" s="68"/>
      <c r="E13" s="287" t="s">
        <v>42</v>
      </c>
      <c r="F13" s="314"/>
      <c r="G13" s="340"/>
      <c r="H13" s="306"/>
      <c r="I13" s="307"/>
      <c r="J13" s="306"/>
      <c r="K13" s="307"/>
      <c r="L13" s="314"/>
      <c r="M13" s="315"/>
      <c r="N13" s="314"/>
      <c r="O13" s="31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504"/>
      <c r="B14" s="52" t="s">
        <v>52</v>
      </c>
      <c r="C14" s="53"/>
      <c r="D14" s="53"/>
      <c r="E14" s="101" t="s">
        <v>88</v>
      </c>
      <c r="F14" s="317">
        <f>F9-F12</f>
        <v>0</v>
      </c>
      <c r="G14" s="318">
        <f t="shared" ref="F14:O15" si="0">G9-G12</f>
        <v>0</v>
      </c>
      <c r="H14" s="317">
        <f t="shared" si="0"/>
        <v>0</v>
      </c>
      <c r="I14" s="318">
        <f t="shared" si="0"/>
        <v>0</v>
      </c>
      <c r="J14" s="317">
        <f t="shared" si="0"/>
        <v>0</v>
      </c>
      <c r="K14" s="318">
        <f t="shared" si="0"/>
        <v>0</v>
      </c>
      <c r="L14" s="317">
        <f t="shared" si="0"/>
        <v>0</v>
      </c>
      <c r="M14" s="318">
        <f t="shared" si="0"/>
        <v>0</v>
      </c>
      <c r="N14" s="317">
        <f t="shared" si="0"/>
        <v>0</v>
      </c>
      <c r="O14" s="318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504"/>
      <c r="B15" s="52" t="s">
        <v>53</v>
      </c>
      <c r="C15" s="53"/>
      <c r="D15" s="53"/>
      <c r="E15" s="101" t="s">
        <v>89</v>
      </c>
      <c r="F15" s="317">
        <f t="shared" si="0"/>
        <v>0</v>
      </c>
      <c r="G15" s="318">
        <f t="shared" si="0"/>
        <v>0</v>
      </c>
      <c r="H15" s="317">
        <f t="shared" si="0"/>
        <v>0</v>
      </c>
      <c r="I15" s="318">
        <f t="shared" si="0"/>
        <v>0</v>
      </c>
      <c r="J15" s="317">
        <f t="shared" si="0"/>
        <v>0</v>
      </c>
      <c r="K15" s="318">
        <f t="shared" si="0"/>
        <v>0</v>
      </c>
      <c r="L15" s="317">
        <f t="shared" si="0"/>
        <v>0</v>
      </c>
      <c r="M15" s="318">
        <f t="shared" si="0"/>
        <v>0</v>
      </c>
      <c r="N15" s="317">
        <f t="shared" si="0"/>
        <v>0</v>
      </c>
      <c r="O15" s="318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504"/>
      <c r="B16" s="52" t="s">
        <v>54</v>
      </c>
      <c r="C16" s="53"/>
      <c r="D16" s="53"/>
      <c r="E16" s="101" t="s">
        <v>90</v>
      </c>
      <c r="F16" s="317">
        <f t="shared" ref="F16:O16" si="1">F8-F11</f>
        <v>0</v>
      </c>
      <c r="G16" s="318">
        <f t="shared" si="1"/>
        <v>0</v>
      </c>
      <c r="H16" s="317">
        <f t="shared" si="1"/>
        <v>0</v>
      </c>
      <c r="I16" s="318">
        <f t="shared" si="1"/>
        <v>0</v>
      </c>
      <c r="J16" s="317">
        <f t="shared" si="1"/>
        <v>0</v>
      </c>
      <c r="K16" s="318">
        <f t="shared" si="1"/>
        <v>0</v>
      </c>
      <c r="L16" s="317">
        <f t="shared" si="1"/>
        <v>0</v>
      </c>
      <c r="M16" s="318">
        <f t="shared" si="1"/>
        <v>0</v>
      </c>
      <c r="N16" s="317">
        <f t="shared" si="1"/>
        <v>0</v>
      </c>
      <c r="O16" s="318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504"/>
      <c r="B17" s="52" t="s">
        <v>55</v>
      </c>
      <c r="C17" s="53"/>
      <c r="D17" s="53"/>
      <c r="E17" s="43"/>
      <c r="F17" s="346"/>
      <c r="G17" s="347"/>
      <c r="H17" s="306"/>
      <c r="I17" s="307"/>
      <c r="J17" s="302"/>
      <c r="K17" s="305"/>
      <c r="L17" s="302"/>
      <c r="M17" s="304"/>
      <c r="N17" s="306"/>
      <c r="O17" s="31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505"/>
      <c r="B18" s="59" t="s">
        <v>56</v>
      </c>
      <c r="C18" s="37"/>
      <c r="D18" s="37"/>
      <c r="E18" s="15"/>
      <c r="F18" s="320"/>
      <c r="G18" s="321"/>
      <c r="H18" s="322"/>
      <c r="I18" s="323"/>
      <c r="J18" s="322"/>
      <c r="K18" s="323"/>
      <c r="L18" s="322"/>
      <c r="M18" s="323"/>
      <c r="N18" s="322"/>
      <c r="O18" s="32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504" t="s">
        <v>85</v>
      </c>
      <c r="B19" s="66" t="s">
        <v>57</v>
      </c>
      <c r="C19" s="69"/>
      <c r="D19" s="69"/>
      <c r="E19" s="105"/>
      <c r="F19" s="325"/>
      <c r="G19" s="326"/>
      <c r="H19" s="327"/>
      <c r="I19" s="328"/>
      <c r="J19" s="327"/>
      <c r="K19" s="329"/>
      <c r="L19" s="327"/>
      <c r="M19" s="328"/>
      <c r="N19" s="327"/>
      <c r="O19" s="329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504"/>
      <c r="B20" s="13"/>
      <c r="C20" s="61" t="s">
        <v>58</v>
      </c>
      <c r="D20" s="53"/>
      <c r="E20" s="101"/>
      <c r="F20" s="317"/>
      <c r="G20" s="318"/>
      <c r="H20" s="302"/>
      <c r="I20" s="304"/>
      <c r="J20" s="302"/>
      <c r="K20" s="307"/>
      <c r="L20" s="302"/>
      <c r="M20" s="304"/>
      <c r="N20" s="302"/>
      <c r="O20" s="30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504"/>
      <c r="B21" s="26" t="s">
        <v>59</v>
      </c>
      <c r="C21" s="67"/>
      <c r="D21" s="67"/>
      <c r="E21" s="103" t="s">
        <v>91</v>
      </c>
      <c r="F21" s="330"/>
      <c r="G21" s="331"/>
      <c r="H21" s="308"/>
      <c r="I21" s="310"/>
      <c r="J21" s="308"/>
      <c r="K21" s="311"/>
      <c r="L21" s="308"/>
      <c r="M21" s="310"/>
      <c r="N21" s="308"/>
      <c r="O21" s="31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504"/>
      <c r="B22" s="66" t="s">
        <v>60</v>
      </c>
      <c r="C22" s="69"/>
      <c r="D22" s="69"/>
      <c r="E22" s="105" t="s">
        <v>92</v>
      </c>
      <c r="F22" s="325"/>
      <c r="G22" s="326"/>
      <c r="H22" s="327"/>
      <c r="I22" s="328"/>
      <c r="J22" s="327"/>
      <c r="K22" s="329"/>
      <c r="L22" s="327"/>
      <c r="M22" s="328"/>
      <c r="N22" s="327"/>
      <c r="O22" s="329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504"/>
      <c r="B23" s="8" t="s">
        <v>61</v>
      </c>
      <c r="C23" s="50" t="s">
        <v>62</v>
      </c>
      <c r="D23" s="68"/>
      <c r="E23" s="287"/>
      <c r="F23" s="312"/>
      <c r="G23" s="313"/>
      <c r="H23" s="314"/>
      <c r="I23" s="315"/>
      <c r="J23" s="314"/>
      <c r="K23" s="316"/>
      <c r="L23" s="314"/>
      <c r="M23" s="315"/>
      <c r="N23" s="314"/>
      <c r="O23" s="31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504"/>
      <c r="B24" s="52" t="s">
        <v>93</v>
      </c>
      <c r="C24" s="53"/>
      <c r="D24" s="53"/>
      <c r="E24" s="101" t="s">
        <v>94</v>
      </c>
      <c r="F24" s="317">
        <f>F21-F22</f>
        <v>0</v>
      </c>
      <c r="G24" s="318">
        <f t="shared" ref="G24:O24" si="2">G21-G22</f>
        <v>0</v>
      </c>
      <c r="H24" s="317">
        <f t="shared" si="2"/>
        <v>0</v>
      </c>
      <c r="I24" s="318">
        <f t="shared" si="2"/>
        <v>0</v>
      </c>
      <c r="J24" s="317">
        <f t="shared" si="2"/>
        <v>0</v>
      </c>
      <c r="K24" s="318">
        <f t="shared" si="2"/>
        <v>0</v>
      </c>
      <c r="L24" s="317">
        <f t="shared" si="2"/>
        <v>0</v>
      </c>
      <c r="M24" s="318">
        <f t="shared" si="2"/>
        <v>0</v>
      </c>
      <c r="N24" s="317">
        <f t="shared" si="2"/>
        <v>0</v>
      </c>
      <c r="O24" s="318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504"/>
      <c r="B25" s="112" t="s">
        <v>63</v>
      </c>
      <c r="C25" s="68"/>
      <c r="D25" s="68"/>
      <c r="E25" s="506" t="s">
        <v>95</v>
      </c>
      <c r="F25" s="517"/>
      <c r="G25" s="478"/>
      <c r="H25" s="476"/>
      <c r="I25" s="478"/>
      <c r="J25" s="476"/>
      <c r="K25" s="478"/>
      <c r="L25" s="476"/>
      <c r="M25" s="478"/>
      <c r="N25" s="476"/>
      <c r="O25" s="47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504"/>
      <c r="B26" s="26" t="s">
        <v>64</v>
      </c>
      <c r="C26" s="67"/>
      <c r="D26" s="67"/>
      <c r="E26" s="507"/>
      <c r="F26" s="518"/>
      <c r="G26" s="479"/>
      <c r="H26" s="477"/>
      <c r="I26" s="479"/>
      <c r="J26" s="477"/>
      <c r="K26" s="479"/>
      <c r="L26" s="477"/>
      <c r="M26" s="479"/>
      <c r="N26" s="477"/>
      <c r="O26" s="47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505"/>
      <c r="B27" s="59" t="s">
        <v>96</v>
      </c>
      <c r="C27" s="37"/>
      <c r="D27" s="37"/>
      <c r="E27" s="106" t="s">
        <v>97</v>
      </c>
      <c r="F27" s="334">
        <f t="shared" ref="F27:O27" si="3">F24+F25</f>
        <v>0</v>
      </c>
      <c r="G27" s="335">
        <f t="shared" si="3"/>
        <v>0</v>
      </c>
      <c r="H27" s="334">
        <f t="shared" si="3"/>
        <v>0</v>
      </c>
      <c r="I27" s="335">
        <f t="shared" si="3"/>
        <v>0</v>
      </c>
      <c r="J27" s="334">
        <f t="shared" si="3"/>
        <v>0</v>
      </c>
      <c r="K27" s="335">
        <f t="shared" si="3"/>
        <v>0</v>
      </c>
      <c r="L27" s="334">
        <f t="shared" si="3"/>
        <v>0</v>
      </c>
      <c r="M27" s="335">
        <f t="shared" si="3"/>
        <v>0</v>
      </c>
      <c r="N27" s="334">
        <f t="shared" si="3"/>
        <v>0</v>
      </c>
      <c r="O27" s="335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91" t="s">
        <v>65</v>
      </c>
      <c r="B30" s="492"/>
      <c r="C30" s="492"/>
      <c r="D30" s="492"/>
      <c r="E30" s="493"/>
      <c r="F30" s="472" t="s">
        <v>301</v>
      </c>
      <c r="G30" s="473"/>
      <c r="H30" s="472" t="s">
        <v>302</v>
      </c>
      <c r="I30" s="473"/>
      <c r="J30" s="472" t="s">
        <v>300</v>
      </c>
      <c r="K30" s="473"/>
      <c r="L30" s="521"/>
      <c r="M30" s="515"/>
      <c r="N30" s="521"/>
      <c r="O30" s="515"/>
      <c r="P30" s="142"/>
      <c r="Q30" s="72"/>
      <c r="R30" s="142"/>
      <c r="S30" s="72"/>
      <c r="T30" s="142"/>
      <c r="U30" s="72"/>
      <c r="V30" s="142"/>
      <c r="W30" s="72"/>
      <c r="X30" s="142"/>
      <c r="Y30" s="72"/>
    </row>
    <row r="31" spans="1:25" ht="15.95" customHeight="1">
      <c r="A31" s="494"/>
      <c r="B31" s="495"/>
      <c r="C31" s="495"/>
      <c r="D31" s="495"/>
      <c r="E31" s="496"/>
      <c r="F31" s="170" t="s">
        <v>284</v>
      </c>
      <c r="G31" s="51" t="s">
        <v>1</v>
      </c>
      <c r="H31" s="170" t="s">
        <v>284</v>
      </c>
      <c r="I31" s="51" t="s">
        <v>1</v>
      </c>
      <c r="J31" s="170" t="s">
        <v>284</v>
      </c>
      <c r="K31" s="51" t="s">
        <v>1</v>
      </c>
      <c r="L31" s="295" t="s">
        <v>284</v>
      </c>
      <c r="M31" s="296" t="s">
        <v>1</v>
      </c>
      <c r="N31" s="295" t="s">
        <v>284</v>
      </c>
      <c r="O31" s="348" t="s">
        <v>1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95" customHeight="1">
      <c r="A32" s="503" t="s">
        <v>86</v>
      </c>
      <c r="B32" s="47" t="s">
        <v>46</v>
      </c>
      <c r="C32" s="48"/>
      <c r="D32" s="48"/>
      <c r="E32" s="16" t="s">
        <v>37</v>
      </c>
      <c r="F32" s="113">
        <v>130</v>
      </c>
      <c r="G32" s="116">
        <v>128</v>
      </c>
      <c r="H32" s="113">
        <v>1120.375</v>
      </c>
      <c r="I32" s="116">
        <v>1086</v>
      </c>
      <c r="J32" s="113">
        <v>575</v>
      </c>
      <c r="K32" s="351">
        <v>512</v>
      </c>
      <c r="L32" s="327"/>
      <c r="M32" s="338"/>
      <c r="N32" s="298"/>
      <c r="O32" s="339"/>
      <c r="P32" s="131"/>
      <c r="Q32" s="131"/>
      <c r="R32" s="131"/>
      <c r="S32" s="131"/>
      <c r="T32" s="141"/>
      <c r="U32" s="141"/>
      <c r="V32" s="131"/>
      <c r="W32" s="131"/>
      <c r="X32" s="141"/>
      <c r="Y32" s="141"/>
    </row>
    <row r="33" spans="1:25" ht="15.95" customHeight="1">
      <c r="A33" s="510"/>
      <c r="B33" s="14"/>
      <c r="C33" s="50" t="s">
        <v>66</v>
      </c>
      <c r="D33" s="68"/>
      <c r="E33" s="108"/>
      <c r="F33" s="285">
        <v>21</v>
      </c>
      <c r="G33" s="127">
        <v>19</v>
      </c>
      <c r="H33" s="294">
        <v>380.79300000000001</v>
      </c>
      <c r="I33" s="127">
        <v>397</v>
      </c>
      <c r="J33" s="294">
        <v>575</v>
      </c>
      <c r="K33" s="365">
        <v>511</v>
      </c>
      <c r="L33" s="314"/>
      <c r="M33" s="340"/>
      <c r="N33" s="333"/>
      <c r="O33" s="332"/>
      <c r="P33" s="131"/>
      <c r="Q33" s="131"/>
      <c r="R33" s="131"/>
      <c r="S33" s="131"/>
      <c r="T33" s="141"/>
      <c r="U33" s="141"/>
      <c r="V33" s="131"/>
      <c r="W33" s="131"/>
      <c r="X33" s="141"/>
      <c r="Y33" s="141"/>
    </row>
    <row r="34" spans="1:25" ht="15.95" customHeight="1">
      <c r="A34" s="510"/>
      <c r="B34" s="14"/>
      <c r="C34" s="12"/>
      <c r="D34" s="61" t="s">
        <v>67</v>
      </c>
      <c r="E34" s="102"/>
      <c r="F34" s="117">
        <v>21</v>
      </c>
      <c r="G34" s="120">
        <v>19</v>
      </c>
      <c r="H34" s="117">
        <v>380.30399999999997</v>
      </c>
      <c r="I34" s="120">
        <v>396</v>
      </c>
      <c r="J34" s="117">
        <v>503</v>
      </c>
      <c r="K34" s="353">
        <v>509</v>
      </c>
      <c r="L34" s="302"/>
      <c r="M34" s="303"/>
      <c r="N34" s="302"/>
      <c r="O34" s="318"/>
      <c r="P34" s="131"/>
      <c r="Q34" s="131"/>
      <c r="R34" s="131"/>
      <c r="S34" s="131"/>
      <c r="T34" s="141"/>
      <c r="U34" s="141"/>
      <c r="V34" s="131"/>
      <c r="W34" s="131"/>
      <c r="X34" s="141"/>
      <c r="Y34" s="141"/>
    </row>
    <row r="35" spans="1:25" ht="15.95" customHeight="1">
      <c r="A35" s="510"/>
      <c r="B35" s="11"/>
      <c r="C35" s="31" t="s">
        <v>68</v>
      </c>
      <c r="D35" s="67"/>
      <c r="E35" s="109"/>
      <c r="F35" s="138">
        <v>109</v>
      </c>
      <c r="G35" s="139">
        <v>109</v>
      </c>
      <c r="H35" s="138">
        <v>739.58199999999999</v>
      </c>
      <c r="I35" s="139">
        <v>690</v>
      </c>
      <c r="J35" s="122">
        <v>0</v>
      </c>
      <c r="K35" s="430">
        <v>1</v>
      </c>
      <c r="L35" s="308"/>
      <c r="M35" s="309"/>
      <c r="N35" s="308"/>
      <c r="O35" s="331"/>
      <c r="P35" s="131"/>
      <c r="Q35" s="131"/>
      <c r="R35" s="131"/>
      <c r="S35" s="131"/>
      <c r="T35" s="141"/>
      <c r="U35" s="141"/>
      <c r="V35" s="131"/>
      <c r="W35" s="131"/>
      <c r="X35" s="141"/>
      <c r="Y35" s="141"/>
    </row>
    <row r="36" spans="1:25" ht="15.95" customHeight="1">
      <c r="A36" s="510"/>
      <c r="B36" s="66" t="s">
        <v>49</v>
      </c>
      <c r="C36" s="69"/>
      <c r="D36" s="69"/>
      <c r="E36" s="16" t="s">
        <v>38</v>
      </c>
      <c r="F36" s="130">
        <v>130</v>
      </c>
      <c r="G36" s="133">
        <v>128</v>
      </c>
      <c r="H36" s="130">
        <v>1120.375</v>
      </c>
      <c r="I36" s="133">
        <v>1086</v>
      </c>
      <c r="J36" s="130">
        <v>273</v>
      </c>
      <c r="K36" s="362">
        <v>256</v>
      </c>
      <c r="L36" s="327"/>
      <c r="M36" s="338"/>
      <c r="N36" s="327"/>
      <c r="O36" s="326"/>
      <c r="P36" s="131"/>
      <c r="Q36" s="131"/>
      <c r="R36" s="131"/>
      <c r="S36" s="131"/>
      <c r="T36" s="131"/>
      <c r="U36" s="131"/>
      <c r="V36" s="131"/>
      <c r="W36" s="131"/>
      <c r="X36" s="141"/>
      <c r="Y36" s="141"/>
    </row>
    <row r="37" spans="1:25" ht="15.95" customHeight="1">
      <c r="A37" s="510"/>
      <c r="B37" s="14"/>
      <c r="C37" s="61" t="s">
        <v>69</v>
      </c>
      <c r="D37" s="53"/>
      <c r="E37" s="102"/>
      <c r="F37" s="117">
        <v>122</v>
      </c>
      <c r="G37" s="120">
        <v>119</v>
      </c>
      <c r="H37" s="117">
        <v>1116.498</v>
      </c>
      <c r="I37" s="120">
        <v>1080</v>
      </c>
      <c r="J37" s="117">
        <v>250</v>
      </c>
      <c r="K37" s="353">
        <v>228</v>
      </c>
      <c r="L37" s="302"/>
      <c r="M37" s="303"/>
      <c r="N37" s="302"/>
      <c r="O37" s="318"/>
      <c r="P37" s="131"/>
      <c r="Q37" s="131"/>
      <c r="R37" s="131"/>
      <c r="S37" s="131"/>
      <c r="T37" s="131"/>
      <c r="U37" s="131"/>
      <c r="V37" s="131"/>
      <c r="W37" s="131"/>
      <c r="X37" s="141"/>
      <c r="Y37" s="141"/>
    </row>
    <row r="38" spans="1:25" ht="15.95" customHeight="1">
      <c r="A38" s="510"/>
      <c r="B38" s="11"/>
      <c r="C38" s="61" t="s">
        <v>70</v>
      </c>
      <c r="D38" s="53"/>
      <c r="E38" s="102"/>
      <c r="F38" s="117">
        <v>8</v>
      </c>
      <c r="G38" s="139">
        <v>9</v>
      </c>
      <c r="H38" s="117">
        <v>3.8769999999999998</v>
      </c>
      <c r="I38" s="139">
        <v>7</v>
      </c>
      <c r="J38" s="117">
        <v>23</v>
      </c>
      <c r="K38" s="353">
        <v>28</v>
      </c>
      <c r="L38" s="302"/>
      <c r="M38" s="303"/>
      <c r="N38" s="302"/>
      <c r="O38" s="318"/>
      <c r="P38" s="131"/>
      <c r="Q38" s="131"/>
      <c r="R38" s="141"/>
      <c r="S38" s="141"/>
      <c r="T38" s="131"/>
      <c r="U38" s="131"/>
      <c r="V38" s="131"/>
      <c r="W38" s="131"/>
      <c r="X38" s="141"/>
      <c r="Y38" s="141"/>
    </row>
    <row r="39" spans="1:25" ht="15.95" customHeight="1">
      <c r="A39" s="511"/>
      <c r="B39" s="6" t="s">
        <v>71</v>
      </c>
      <c r="C39" s="7"/>
      <c r="D39" s="7"/>
      <c r="E39" s="284" t="s">
        <v>98</v>
      </c>
      <c r="F39" s="157">
        <f t="shared" ref="F39:G39" si="4">F32-F36</f>
        <v>0</v>
      </c>
      <c r="G39" s="145">
        <f t="shared" si="4"/>
        <v>0</v>
      </c>
      <c r="H39" s="157">
        <f>H32-H36</f>
        <v>0</v>
      </c>
      <c r="I39" s="145">
        <f>I32-I36</f>
        <v>0</v>
      </c>
      <c r="J39" s="134">
        <f t="shared" ref="J39:O39" si="5">J32-J36</f>
        <v>302</v>
      </c>
      <c r="K39" s="137">
        <f t="shared" si="5"/>
        <v>256</v>
      </c>
      <c r="L39" s="334">
        <f t="shared" si="5"/>
        <v>0</v>
      </c>
      <c r="M39" s="335">
        <f t="shared" si="5"/>
        <v>0</v>
      </c>
      <c r="N39" s="334">
        <f t="shared" si="5"/>
        <v>0</v>
      </c>
      <c r="O39" s="335">
        <f t="shared" si="5"/>
        <v>0</v>
      </c>
      <c r="P39" s="131"/>
      <c r="Q39" s="131"/>
      <c r="R39" s="131"/>
      <c r="S39" s="131"/>
      <c r="T39" s="131"/>
      <c r="U39" s="131"/>
      <c r="V39" s="131"/>
      <c r="W39" s="131"/>
      <c r="X39" s="141"/>
      <c r="Y39" s="141"/>
    </row>
    <row r="40" spans="1:25" ht="15.95" customHeight="1">
      <c r="A40" s="503" t="s">
        <v>87</v>
      </c>
      <c r="B40" s="66" t="s">
        <v>72</v>
      </c>
      <c r="C40" s="69"/>
      <c r="D40" s="69"/>
      <c r="E40" s="16" t="s">
        <v>40</v>
      </c>
      <c r="F40" s="130">
        <v>187</v>
      </c>
      <c r="G40" s="133">
        <v>191</v>
      </c>
      <c r="H40" s="130">
        <v>104.48099999999999</v>
      </c>
      <c r="I40" s="133">
        <v>458</v>
      </c>
      <c r="J40" s="130">
        <v>0</v>
      </c>
      <c r="K40" s="362">
        <v>0</v>
      </c>
      <c r="L40" s="327"/>
      <c r="M40" s="338"/>
      <c r="N40" s="327"/>
      <c r="O40" s="326"/>
      <c r="P40" s="131"/>
      <c r="Q40" s="131"/>
      <c r="R40" s="131"/>
      <c r="S40" s="131"/>
      <c r="T40" s="141"/>
      <c r="U40" s="141"/>
      <c r="V40" s="141"/>
      <c r="W40" s="141"/>
      <c r="X40" s="131"/>
      <c r="Y40" s="131"/>
    </row>
    <row r="41" spans="1:25" ht="15.95" customHeight="1">
      <c r="A41" s="512"/>
      <c r="B41" s="11"/>
      <c r="C41" s="61" t="s">
        <v>73</v>
      </c>
      <c r="D41" s="53"/>
      <c r="E41" s="102"/>
      <c r="F41" s="117">
        <v>54</v>
      </c>
      <c r="G41" s="120">
        <v>63</v>
      </c>
      <c r="H41" s="117">
        <v>0</v>
      </c>
      <c r="I41" s="120">
        <v>396</v>
      </c>
      <c r="J41" s="138">
        <v>0</v>
      </c>
      <c r="K41" s="353">
        <v>0</v>
      </c>
      <c r="L41" s="302"/>
      <c r="M41" s="303"/>
      <c r="N41" s="302"/>
      <c r="O41" s="318"/>
      <c r="P41" s="141"/>
      <c r="Q41" s="141"/>
      <c r="R41" s="141"/>
      <c r="S41" s="141"/>
      <c r="T41" s="141"/>
      <c r="U41" s="141"/>
      <c r="V41" s="141"/>
      <c r="W41" s="141"/>
      <c r="X41" s="131"/>
      <c r="Y41" s="131"/>
    </row>
    <row r="42" spans="1:25" ht="15.95" customHeight="1">
      <c r="A42" s="512"/>
      <c r="B42" s="66" t="s">
        <v>60</v>
      </c>
      <c r="C42" s="69"/>
      <c r="D42" s="69"/>
      <c r="E42" s="16" t="s">
        <v>41</v>
      </c>
      <c r="F42" s="130">
        <v>187</v>
      </c>
      <c r="G42" s="133">
        <v>191</v>
      </c>
      <c r="H42" s="130">
        <v>104.48099999999999</v>
      </c>
      <c r="I42" s="133">
        <v>481</v>
      </c>
      <c r="J42" s="130">
        <v>302</v>
      </c>
      <c r="K42" s="362">
        <v>137</v>
      </c>
      <c r="L42" s="327"/>
      <c r="M42" s="338"/>
      <c r="N42" s="327"/>
      <c r="O42" s="326"/>
      <c r="P42" s="131"/>
      <c r="Q42" s="131"/>
      <c r="R42" s="131"/>
      <c r="S42" s="131"/>
      <c r="T42" s="141"/>
      <c r="U42" s="141"/>
      <c r="V42" s="131"/>
      <c r="W42" s="131"/>
      <c r="X42" s="131"/>
      <c r="Y42" s="131"/>
    </row>
    <row r="43" spans="1:25" ht="15.95" customHeight="1">
      <c r="A43" s="512"/>
      <c r="B43" s="11"/>
      <c r="C43" s="61" t="s">
        <v>74</v>
      </c>
      <c r="D43" s="53"/>
      <c r="E43" s="102"/>
      <c r="F43" s="138">
        <v>68</v>
      </c>
      <c r="G43" s="139">
        <v>54</v>
      </c>
      <c r="H43" s="138">
        <v>74.093000000000004</v>
      </c>
      <c r="I43" s="139">
        <v>43</v>
      </c>
      <c r="J43" s="117">
        <v>302</v>
      </c>
      <c r="K43" s="430">
        <v>137</v>
      </c>
      <c r="L43" s="302"/>
      <c r="M43" s="303"/>
      <c r="N43" s="302"/>
      <c r="O43" s="318"/>
      <c r="P43" s="131"/>
      <c r="Q43" s="131"/>
      <c r="R43" s="141"/>
      <c r="S43" s="131"/>
      <c r="T43" s="141"/>
      <c r="U43" s="141"/>
      <c r="V43" s="131"/>
      <c r="W43" s="131"/>
      <c r="X43" s="141"/>
      <c r="Y43" s="141"/>
    </row>
    <row r="44" spans="1:25" ht="15.95" customHeight="1">
      <c r="A44" s="513"/>
      <c r="B44" s="59" t="s">
        <v>71</v>
      </c>
      <c r="C44" s="37"/>
      <c r="D44" s="37"/>
      <c r="E44" s="284" t="s">
        <v>99</v>
      </c>
      <c r="F44" s="154">
        <v>0.3</v>
      </c>
      <c r="G44" s="431">
        <f>G40-G42</f>
        <v>0</v>
      </c>
      <c r="H44" s="154">
        <f>H40-H42</f>
        <v>0</v>
      </c>
      <c r="I44" s="158">
        <f>I40-I42</f>
        <v>-23</v>
      </c>
      <c r="J44" s="128">
        <f t="shared" ref="J44:O44" si="6">J40-J42</f>
        <v>-302</v>
      </c>
      <c r="K44" s="431">
        <f t="shared" si="6"/>
        <v>-137</v>
      </c>
      <c r="L44" s="320">
        <f t="shared" si="6"/>
        <v>0</v>
      </c>
      <c r="M44" s="321">
        <f t="shared" si="6"/>
        <v>0</v>
      </c>
      <c r="N44" s="320">
        <f t="shared" si="6"/>
        <v>0</v>
      </c>
      <c r="O44" s="321">
        <f t="shared" si="6"/>
        <v>0</v>
      </c>
      <c r="P44" s="141"/>
      <c r="Q44" s="141"/>
      <c r="R44" s="131"/>
      <c r="S44" s="131"/>
      <c r="T44" s="141"/>
      <c r="U44" s="141"/>
      <c r="V44" s="131"/>
      <c r="W44" s="131"/>
      <c r="X44" s="131"/>
      <c r="Y44" s="131"/>
    </row>
    <row r="45" spans="1:25" ht="15.95" customHeight="1">
      <c r="A45" s="488" t="s">
        <v>79</v>
      </c>
      <c r="B45" s="20" t="s">
        <v>75</v>
      </c>
      <c r="C45" s="9"/>
      <c r="D45" s="9"/>
      <c r="E45" s="111" t="s">
        <v>100</v>
      </c>
      <c r="F45" s="160">
        <f>F39+F44</f>
        <v>0.3</v>
      </c>
      <c r="G45" s="146">
        <f t="shared" ref="G45:I45" si="7">G39+G44</f>
        <v>0</v>
      </c>
      <c r="H45" s="160">
        <f t="shared" si="7"/>
        <v>0</v>
      </c>
      <c r="I45" s="146">
        <f t="shared" si="7"/>
        <v>-23</v>
      </c>
      <c r="J45" s="256">
        <f t="shared" ref="J45:O45" si="8">J39+J44</f>
        <v>0</v>
      </c>
      <c r="K45" s="432">
        <f t="shared" si="8"/>
        <v>119</v>
      </c>
      <c r="L45" s="341">
        <f t="shared" si="8"/>
        <v>0</v>
      </c>
      <c r="M45" s="342">
        <f t="shared" si="8"/>
        <v>0</v>
      </c>
      <c r="N45" s="341">
        <f t="shared" si="8"/>
        <v>0</v>
      </c>
      <c r="O45" s="342">
        <f t="shared" si="8"/>
        <v>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5.95" customHeight="1">
      <c r="A46" s="489"/>
      <c r="B46" s="52" t="s">
        <v>76</v>
      </c>
      <c r="C46" s="53"/>
      <c r="D46" s="53"/>
      <c r="E46" s="53"/>
      <c r="F46" s="138">
        <v>0</v>
      </c>
      <c r="G46" s="139">
        <v>0</v>
      </c>
      <c r="H46" s="138">
        <v>0</v>
      </c>
      <c r="I46" s="139">
        <v>0</v>
      </c>
      <c r="J46" s="138">
        <v>1</v>
      </c>
      <c r="K46" s="430">
        <v>96</v>
      </c>
      <c r="L46" s="302"/>
      <c r="M46" s="303"/>
      <c r="N46" s="343"/>
      <c r="O46" s="319"/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5.95" customHeight="1">
      <c r="A47" s="489"/>
      <c r="B47" s="52" t="s">
        <v>77</v>
      </c>
      <c r="C47" s="53"/>
      <c r="D47" s="53"/>
      <c r="E47" s="53"/>
      <c r="F47" s="117">
        <v>0</v>
      </c>
      <c r="G47" s="120">
        <v>0</v>
      </c>
      <c r="H47" s="117">
        <v>0</v>
      </c>
      <c r="I47" s="120">
        <v>0</v>
      </c>
      <c r="J47" s="117">
        <v>0</v>
      </c>
      <c r="K47" s="353">
        <v>0</v>
      </c>
      <c r="L47" s="302"/>
      <c r="M47" s="303"/>
      <c r="N47" s="302"/>
      <c r="O47" s="318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5.95" customHeight="1">
      <c r="A48" s="490"/>
      <c r="B48" s="59" t="s">
        <v>78</v>
      </c>
      <c r="C48" s="37"/>
      <c r="D48" s="37"/>
      <c r="E48" s="37"/>
      <c r="F48" s="134">
        <v>0</v>
      </c>
      <c r="G48" s="137">
        <v>0</v>
      </c>
      <c r="H48" s="134">
        <v>0</v>
      </c>
      <c r="I48" s="137">
        <v>0</v>
      </c>
      <c r="J48" s="134">
        <v>0</v>
      </c>
      <c r="K48" s="433">
        <v>0</v>
      </c>
      <c r="L48" s="344"/>
      <c r="M48" s="345"/>
      <c r="N48" s="344"/>
      <c r="O48" s="335"/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15" ht="15.95" customHeight="1">
      <c r="A49" s="27" t="s">
        <v>83</v>
      </c>
      <c r="O49" s="5"/>
    </row>
    <row r="50" spans="1:15" ht="15.95" customHeight="1">
      <c r="A50" s="27"/>
      <c r="O50" s="14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8"/>
  <printOptions horizontalCentered="1" verticalCentered="1" gridLinesSet="0"/>
  <pageMargins left="0.39370078740157483" right="0.35433070866141736" top="0.27559055118110237" bottom="3.937007874015748E-2" header="0.19685039370078741" footer="0.19685039370078741"/>
  <pageSetup paperSize="9" scale="70" orientation="landscape" horizontalDpi="300" verticalDpi="300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ColWidth="9"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7" t="s">
        <v>0</v>
      </c>
      <c r="B1" s="177"/>
      <c r="C1" s="232" t="s">
        <v>287</v>
      </c>
      <c r="D1" s="233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4"/>
      <c r="B5" s="234" t="s">
        <v>285</v>
      </c>
      <c r="C5" s="234"/>
      <c r="D5" s="234"/>
      <c r="H5" s="46"/>
      <c r="L5" s="46"/>
      <c r="N5" s="46" t="s">
        <v>210</v>
      </c>
    </row>
    <row r="6" spans="1:14" ht="15" customHeight="1">
      <c r="A6" s="235"/>
      <c r="B6" s="236"/>
      <c r="C6" s="236"/>
      <c r="D6" s="236"/>
      <c r="E6" s="525" t="s">
        <v>303</v>
      </c>
      <c r="F6" s="526"/>
      <c r="G6" s="525" t="s">
        <v>304</v>
      </c>
      <c r="H6" s="526"/>
      <c r="I6" s="237" t="s">
        <v>305</v>
      </c>
      <c r="J6" s="238"/>
      <c r="K6" s="525" t="s">
        <v>306</v>
      </c>
      <c r="L6" s="526"/>
      <c r="M6" s="525" t="s">
        <v>307</v>
      </c>
      <c r="N6" s="526"/>
    </row>
    <row r="7" spans="1:14" ht="15" customHeight="1">
      <c r="A7" s="239"/>
      <c r="B7" s="240"/>
      <c r="C7" s="240"/>
      <c r="D7" s="240"/>
      <c r="E7" s="241" t="s">
        <v>284</v>
      </c>
      <c r="F7" s="35" t="s">
        <v>1</v>
      </c>
      <c r="G7" s="241" t="s">
        <v>284</v>
      </c>
      <c r="H7" s="35" t="s">
        <v>1</v>
      </c>
      <c r="I7" s="241" t="s">
        <v>284</v>
      </c>
      <c r="J7" s="35" t="s">
        <v>1</v>
      </c>
      <c r="K7" s="241" t="s">
        <v>284</v>
      </c>
      <c r="L7" s="35" t="s">
        <v>1</v>
      </c>
      <c r="M7" s="241" t="s">
        <v>284</v>
      </c>
      <c r="N7" s="281" t="s">
        <v>1</v>
      </c>
    </row>
    <row r="8" spans="1:14" ht="18" customHeight="1">
      <c r="A8" s="524" t="s">
        <v>211</v>
      </c>
      <c r="B8" s="242" t="s">
        <v>212</v>
      </c>
      <c r="C8" s="243"/>
      <c r="D8" s="243"/>
      <c r="E8" s="411">
        <v>1</v>
      </c>
      <c r="F8" s="246">
        <v>1</v>
      </c>
      <c r="G8" s="244">
        <v>3</v>
      </c>
      <c r="H8" s="434">
        <v>3</v>
      </c>
      <c r="I8" s="415">
        <v>1</v>
      </c>
      <c r="J8" s="416">
        <v>1</v>
      </c>
      <c r="K8" s="244">
        <v>2</v>
      </c>
      <c r="L8" s="245">
        <v>2</v>
      </c>
      <c r="M8" s="244">
        <v>69</v>
      </c>
      <c r="N8" s="246">
        <v>69</v>
      </c>
    </row>
    <row r="9" spans="1:14" ht="18" customHeight="1">
      <c r="A9" s="453"/>
      <c r="B9" s="524" t="s">
        <v>213</v>
      </c>
      <c r="C9" s="198" t="s">
        <v>214</v>
      </c>
      <c r="D9" s="199"/>
      <c r="E9" s="412">
        <v>40</v>
      </c>
      <c r="F9" s="249">
        <v>40</v>
      </c>
      <c r="G9" s="247">
        <v>223659</v>
      </c>
      <c r="H9" s="435">
        <v>222936</v>
      </c>
      <c r="I9" s="417">
        <v>10</v>
      </c>
      <c r="J9" s="418">
        <v>10</v>
      </c>
      <c r="K9" s="247">
        <v>5000</v>
      </c>
      <c r="L9" s="248">
        <v>5000</v>
      </c>
      <c r="M9" s="247">
        <v>6400</v>
      </c>
      <c r="N9" s="249">
        <v>6400</v>
      </c>
    </row>
    <row r="10" spans="1:14" ht="18" customHeight="1">
      <c r="A10" s="453"/>
      <c r="B10" s="453"/>
      <c r="C10" s="52" t="s">
        <v>215</v>
      </c>
      <c r="D10" s="53"/>
      <c r="E10" s="413">
        <v>40</v>
      </c>
      <c r="F10" s="252">
        <v>40</v>
      </c>
      <c r="G10" s="250">
        <v>83082</v>
      </c>
      <c r="H10" s="436">
        <v>82720</v>
      </c>
      <c r="I10" s="419">
        <v>10</v>
      </c>
      <c r="J10" s="420">
        <v>10</v>
      </c>
      <c r="K10" s="250">
        <v>2550</v>
      </c>
      <c r="L10" s="251">
        <v>2550</v>
      </c>
      <c r="M10" s="250">
        <v>3264</v>
      </c>
      <c r="N10" s="252">
        <v>3264</v>
      </c>
    </row>
    <row r="11" spans="1:14" ht="18" customHeight="1">
      <c r="A11" s="453"/>
      <c r="B11" s="453"/>
      <c r="C11" s="52" t="s">
        <v>216</v>
      </c>
      <c r="D11" s="53"/>
      <c r="E11" s="413">
        <v>0</v>
      </c>
      <c r="F11" s="252">
        <v>0</v>
      </c>
      <c r="G11" s="250">
        <v>140577</v>
      </c>
      <c r="H11" s="436">
        <v>140216</v>
      </c>
      <c r="I11" s="419">
        <v>0</v>
      </c>
      <c r="J11" s="421">
        <v>0</v>
      </c>
      <c r="K11" s="250">
        <v>0</v>
      </c>
      <c r="L11" s="251">
        <v>0</v>
      </c>
      <c r="M11" s="250">
        <v>0</v>
      </c>
      <c r="N11" s="252">
        <v>0</v>
      </c>
    </row>
    <row r="12" spans="1:14" ht="18" customHeight="1">
      <c r="A12" s="453"/>
      <c r="B12" s="453"/>
      <c r="C12" s="52" t="s">
        <v>217</v>
      </c>
      <c r="D12" s="53"/>
      <c r="E12" s="413">
        <v>0</v>
      </c>
      <c r="F12" s="252">
        <v>0</v>
      </c>
      <c r="G12" s="250">
        <v>0</v>
      </c>
      <c r="H12" s="436">
        <v>0</v>
      </c>
      <c r="I12" s="419">
        <v>0</v>
      </c>
      <c r="J12" s="420">
        <v>0</v>
      </c>
      <c r="K12" s="250">
        <v>2450</v>
      </c>
      <c r="L12" s="251">
        <v>2450</v>
      </c>
      <c r="M12" s="250">
        <v>3136</v>
      </c>
      <c r="N12" s="252">
        <v>3136</v>
      </c>
    </row>
    <row r="13" spans="1:14" ht="18" customHeight="1">
      <c r="A13" s="453"/>
      <c r="B13" s="453"/>
      <c r="C13" s="52" t="s">
        <v>218</v>
      </c>
      <c r="D13" s="53"/>
      <c r="E13" s="413">
        <v>0</v>
      </c>
      <c r="F13" s="252">
        <v>0</v>
      </c>
      <c r="G13" s="250">
        <v>0</v>
      </c>
      <c r="H13" s="436">
        <v>0</v>
      </c>
      <c r="I13" s="419">
        <v>0</v>
      </c>
      <c r="J13" s="420">
        <v>0</v>
      </c>
      <c r="K13" s="250">
        <v>0</v>
      </c>
      <c r="L13" s="251">
        <v>0</v>
      </c>
      <c r="M13" s="250">
        <v>0</v>
      </c>
      <c r="N13" s="252">
        <v>0</v>
      </c>
    </row>
    <row r="14" spans="1:14" ht="18" customHeight="1">
      <c r="A14" s="454"/>
      <c r="B14" s="454"/>
      <c r="C14" s="59" t="s">
        <v>79</v>
      </c>
      <c r="D14" s="37"/>
      <c r="E14" s="414">
        <v>0</v>
      </c>
      <c r="F14" s="255">
        <v>0</v>
      </c>
      <c r="G14" s="253">
        <v>0</v>
      </c>
      <c r="H14" s="437">
        <v>0</v>
      </c>
      <c r="I14" s="422">
        <v>0</v>
      </c>
      <c r="J14" s="423">
        <v>0</v>
      </c>
      <c r="K14" s="253">
        <v>0</v>
      </c>
      <c r="L14" s="254">
        <v>0</v>
      </c>
      <c r="M14" s="253">
        <v>0</v>
      </c>
      <c r="N14" s="255">
        <v>0</v>
      </c>
    </row>
    <row r="15" spans="1:14" ht="18" customHeight="1">
      <c r="A15" s="452" t="s">
        <v>219</v>
      </c>
      <c r="B15" s="524" t="s">
        <v>220</v>
      </c>
      <c r="C15" s="198" t="s">
        <v>221</v>
      </c>
      <c r="D15" s="199"/>
      <c r="E15" s="256">
        <v>2672</v>
      </c>
      <c r="F15" s="146">
        <v>5242</v>
      </c>
      <c r="G15" s="256">
        <v>9097</v>
      </c>
      <c r="H15" s="438">
        <v>7412</v>
      </c>
      <c r="I15" s="424">
        <v>3523</v>
      </c>
      <c r="J15" s="425">
        <v>2217</v>
      </c>
      <c r="K15" s="256">
        <v>5531</v>
      </c>
      <c r="L15" s="257">
        <v>5430</v>
      </c>
      <c r="M15" s="256">
        <v>9401.1</v>
      </c>
      <c r="N15" s="146">
        <v>9643.5</v>
      </c>
    </row>
    <row r="16" spans="1:14" ht="18" customHeight="1">
      <c r="A16" s="453"/>
      <c r="B16" s="453"/>
      <c r="C16" s="52" t="s">
        <v>222</v>
      </c>
      <c r="D16" s="53"/>
      <c r="E16" s="117">
        <v>340</v>
      </c>
      <c r="F16" s="144">
        <v>340</v>
      </c>
      <c r="G16" s="117">
        <v>1273515</v>
      </c>
      <c r="H16" s="353">
        <v>1266939</v>
      </c>
      <c r="I16" s="370">
        <v>3508</v>
      </c>
      <c r="J16" s="426">
        <v>4843</v>
      </c>
      <c r="K16" s="117">
        <v>8482</v>
      </c>
      <c r="L16" s="119">
        <v>9199</v>
      </c>
      <c r="M16" s="117">
        <v>7053</v>
      </c>
      <c r="N16" s="144">
        <v>6974.7</v>
      </c>
    </row>
    <row r="17" spans="1:15" ht="18" customHeight="1">
      <c r="A17" s="453"/>
      <c r="B17" s="453"/>
      <c r="C17" s="52" t="s">
        <v>223</v>
      </c>
      <c r="D17" s="53"/>
      <c r="E17" s="117">
        <v>0</v>
      </c>
      <c r="F17" s="144">
        <v>0</v>
      </c>
      <c r="G17" s="117">
        <v>885</v>
      </c>
      <c r="H17" s="353">
        <v>904</v>
      </c>
      <c r="I17" s="370">
        <v>0</v>
      </c>
      <c r="J17" s="426">
        <v>0</v>
      </c>
      <c r="K17" s="117">
        <v>0</v>
      </c>
      <c r="L17" s="119">
        <v>0</v>
      </c>
      <c r="M17" s="117">
        <v>0</v>
      </c>
      <c r="N17" s="144">
        <v>0</v>
      </c>
    </row>
    <row r="18" spans="1:15" ht="18" customHeight="1">
      <c r="A18" s="453"/>
      <c r="B18" s="454"/>
      <c r="C18" s="59" t="s">
        <v>224</v>
      </c>
      <c r="D18" s="37"/>
      <c r="E18" s="157">
        <v>3012</v>
      </c>
      <c r="F18" s="258">
        <v>5582</v>
      </c>
      <c r="G18" s="134">
        <v>1283497</v>
      </c>
      <c r="H18" s="135">
        <v>1275255</v>
      </c>
      <c r="I18" s="376">
        <v>7031</v>
      </c>
      <c r="J18" s="427">
        <v>7060</v>
      </c>
      <c r="K18" s="157">
        <v>14013</v>
      </c>
      <c r="L18" s="258">
        <v>14629</v>
      </c>
      <c r="M18" s="157">
        <v>16454.2</v>
      </c>
      <c r="N18" s="258">
        <v>16618.2</v>
      </c>
    </row>
    <row r="19" spans="1:15" ht="18" customHeight="1">
      <c r="A19" s="453"/>
      <c r="B19" s="524" t="s">
        <v>225</v>
      </c>
      <c r="C19" s="198" t="s">
        <v>226</v>
      </c>
      <c r="D19" s="199"/>
      <c r="E19" s="160">
        <v>0.9</v>
      </c>
      <c r="F19" s="146">
        <v>1</v>
      </c>
      <c r="G19" s="256">
        <v>50986</v>
      </c>
      <c r="H19" s="432">
        <v>70716</v>
      </c>
      <c r="I19" s="383">
        <v>1068</v>
      </c>
      <c r="J19" s="384">
        <v>1029</v>
      </c>
      <c r="K19" s="160">
        <v>1081</v>
      </c>
      <c r="L19" s="146">
        <v>1616</v>
      </c>
      <c r="M19" s="160">
        <v>111.5</v>
      </c>
      <c r="N19" s="146">
        <v>278.39999999999998</v>
      </c>
    </row>
    <row r="20" spans="1:15" ht="18" customHeight="1">
      <c r="A20" s="453"/>
      <c r="B20" s="453"/>
      <c r="C20" s="52" t="s">
        <v>227</v>
      </c>
      <c r="D20" s="53"/>
      <c r="E20" s="153">
        <v>1054</v>
      </c>
      <c r="F20" s="144">
        <v>3592</v>
      </c>
      <c r="G20" s="117">
        <v>451515</v>
      </c>
      <c r="H20" s="118">
        <v>463127</v>
      </c>
      <c r="I20" s="261">
        <v>2159</v>
      </c>
      <c r="J20" s="262">
        <v>2274</v>
      </c>
      <c r="K20" s="153">
        <v>4</v>
      </c>
      <c r="L20" s="144">
        <v>682</v>
      </c>
      <c r="M20" s="153">
        <v>419.6</v>
      </c>
      <c r="N20" s="144">
        <v>408.6</v>
      </c>
    </row>
    <row r="21" spans="1:15" s="263" customFormat="1" ht="18" customHeight="1">
      <c r="A21" s="453"/>
      <c r="B21" s="453"/>
      <c r="C21" s="259" t="s">
        <v>228</v>
      </c>
      <c r="D21" s="260"/>
      <c r="E21" s="413">
        <v>0</v>
      </c>
      <c r="F21" s="262">
        <v>0</v>
      </c>
      <c r="G21" s="370">
        <v>556238</v>
      </c>
      <c r="H21" s="371">
        <v>517401</v>
      </c>
      <c r="I21" s="261">
        <v>0</v>
      </c>
      <c r="J21" s="262">
        <v>0</v>
      </c>
      <c r="K21" s="261">
        <v>0</v>
      </c>
      <c r="L21" s="262">
        <v>0</v>
      </c>
      <c r="M21" s="261">
        <v>0</v>
      </c>
      <c r="N21" s="262">
        <v>0</v>
      </c>
    </row>
    <row r="22" spans="1:15" ht="18" customHeight="1">
      <c r="A22" s="453"/>
      <c r="B22" s="454"/>
      <c r="C22" s="6" t="s">
        <v>229</v>
      </c>
      <c r="D22" s="7"/>
      <c r="E22" s="157">
        <v>1055</v>
      </c>
      <c r="F22" s="145">
        <v>3593</v>
      </c>
      <c r="G22" s="134">
        <v>1058739</v>
      </c>
      <c r="H22" s="135">
        <v>1051244</v>
      </c>
      <c r="I22" s="376">
        <v>3227</v>
      </c>
      <c r="J22" s="377">
        <v>3303</v>
      </c>
      <c r="K22" s="157">
        <v>1085</v>
      </c>
      <c r="L22" s="145">
        <v>2298</v>
      </c>
      <c r="M22" s="157">
        <v>531.20000000000005</v>
      </c>
      <c r="N22" s="145">
        <v>687.1</v>
      </c>
    </row>
    <row r="23" spans="1:15" ht="18" customHeight="1">
      <c r="A23" s="453"/>
      <c r="B23" s="524" t="s">
        <v>230</v>
      </c>
      <c r="C23" s="198" t="s">
        <v>231</v>
      </c>
      <c r="D23" s="199"/>
      <c r="E23" s="160">
        <v>40</v>
      </c>
      <c r="F23" s="146">
        <v>40</v>
      </c>
      <c r="G23" s="256">
        <v>223658</v>
      </c>
      <c r="H23" s="432">
        <v>222936</v>
      </c>
      <c r="I23" s="383">
        <v>10</v>
      </c>
      <c r="J23" s="384">
        <v>10</v>
      </c>
      <c r="K23" s="160">
        <v>5000</v>
      </c>
      <c r="L23" s="146">
        <v>5000</v>
      </c>
      <c r="M23" s="160">
        <v>6400</v>
      </c>
      <c r="N23" s="146">
        <v>6400</v>
      </c>
    </row>
    <row r="24" spans="1:15" ht="18" customHeight="1">
      <c r="A24" s="453"/>
      <c r="B24" s="453"/>
      <c r="C24" s="52" t="s">
        <v>232</v>
      </c>
      <c r="D24" s="53"/>
      <c r="E24" s="413">
        <v>0</v>
      </c>
      <c r="F24" s="144">
        <v>0</v>
      </c>
      <c r="G24" s="117">
        <v>1100</v>
      </c>
      <c r="H24" s="118">
        <v>1076</v>
      </c>
      <c r="I24" s="261">
        <v>3794</v>
      </c>
      <c r="J24" s="262">
        <v>3747</v>
      </c>
      <c r="K24" s="153">
        <v>7780</v>
      </c>
      <c r="L24" s="144">
        <v>7196</v>
      </c>
      <c r="M24" s="153">
        <v>9523</v>
      </c>
      <c r="N24" s="144">
        <v>8918.4</v>
      </c>
    </row>
    <row r="25" spans="1:15" ht="18" customHeight="1">
      <c r="A25" s="453"/>
      <c r="B25" s="453"/>
      <c r="C25" s="52" t="s">
        <v>233</v>
      </c>
      <c r="D25" s="53"/>
      <c r="E25" s="153">
        <v>1917</v>
      </c>
      <c r="F25" s="144">
        <v>1949</v>
      </c>
      <c r="G25" s="117">
        <v>0</v>
      </c>
      <c r="H25" s="118">
        <v>0</v>
      </c>
      <c r="I25" s="261">
        <v>0</v>
      </c>
      <c r="J25" s="262">
        <v>0</v>
      </c>
      <c r="K25" s="153">
        <v>150</v>
      </c>
      <c r="L25" s="144">
        <v>135</v>
      </c>
      <c r="M25" s="153">
        <v>612.79999999999995</v>
      </c>
      <c r="N25" s="144">
        <v>612.79999999999995</v>
      </c>
    </row>
    <row r="26" spans="1:15" ht="18" customHeight="1">
      <c r="A26" s="453"/>
      <c r="B26" s="454"/>
      <c r="C26" s="57" t="s">
        <v>234</v>
      </c>
      <c r="D26" s="58"/>
      <c r="E26" s="264">
        <v>1957</v>
      </c>
      <c r="F26" s="145">
        <v>1989</v>
      </c>
      <c r="G26" s="439">
        <v>224758</v>
      </c>
      <c r="H26" s="440">
        <v>224012</v>
      </c>
      <c r="I26" s="428">
        <v>3804</v>
      </c>
      <c r="J26" s="377">
        <v>3757</v>
      </c>
      <c r="K26" s="264">
        <v>12928</v>
      </c>
      <c r="L26" s="145">
        <v>12331</v>
      </c>
      <c r="M26" s="264">
        <v>15923</v>
      </c>
      <c r="N26" s="145">
        <v>15931.2</v>
      </c>
    </row>
    <row r="27" spans="1:15" ht="18" customHeight="1">
      <c r="A27" s="454"/>
      <c r="B27" s="59" t="s">
        <v>235</v>
      </c>
      <c r="C27" s="37"/>
      <c r="D27" s="37"/>
      <c r="E27" s="265">
        <v>3012</v>
      </c>
      <c r="F27" s="145">
        <v>5582</v>
      </c>
      <c r="G27" s="265">
        <v>1283497</v>
      </c>
      <c r="H27" s="441">
        <v>1275255</v>
      </c>
      <c r="I27" s="429">
        <v>7031</v>
      </c>
      <c r="J27" s="377">
        <v>7060</v>
      </c>
      <c r="K27" s="265">
        <v>14013</v>
      </c>
      <c r="L27" s="145">
        <v>14629</v>
      </c>
      <c r="M27" s="265">
        <v>16454.2</v>
      </c>
      <c r="N27" s="145">
        <v>16618.2</v>
      </c>
    </row>
    <row r="28" spans="1:15" ht="18" customHeight="1">
      <c r="A28" s="524" t="s">
        <v>236</v>
      </c>
      <c r="B28" s="524" t="s">
        <v>237</v>
      </c>
      <c r="C28" s="198" t="s">
        <v>238</v>
      </c>
      <c r="D28" s="266" t="s">
        <v>37</v>
      </c>
      <c r="E28" s="160">
        <v>2615</v>
      </c>
      <c r="F28" s="146">
        <v>1224</v>
      </c>
      <c r="G28" s="160">
        <v>60799</v>
      </c>
      <c r="H28" s="146">
        <v>61110</v>
      </c>
      <c r="I28" s="383">
        <v>5455</v>
      </c>
      <c r="J28" s="384">
        <v>5530</v>
      </c>
      <c r="K28" s="160">
        <v>4640</v>
      </c>
      <c r="L28" s="146">
        <v>4174</v>
      </c>
      <c r="M28" s="160">
        <v>916.3</v>
      </c>
      <c r="N28" s="146">
        <v>2223.3000000000002</v>
      </c>
    </row>
    <row r="29" spans="1:15" ht="18" customHeight="1">
      <c r="A29" s="453"/>
      <c r="B29" s="453"/>
      <c r="C29" s="52" t="s">
        <v>239</v>
      </c>
      <c r="D29" s="267" t="s">
        <v>38</v>
      </c>
      <c r="E29" s="153">
        <v>2614</v>
      </c>
      <c r="F29" s="144">
        <v>1227</v>
      </c>
      <c r="G29" s="153">
        <v>55303</v>
      </c>
      <c r="H29" s="144">
        <v>54925</v>
      </c>
      <c r="I29" s="261">
        <v>5200</v>
      </c>
      <c r="J29" s="262">
        <v>5289</v>
      </c>
      <c r="K29" s="153">
        <v>3301</v>
      </c>
      <c r="L29" s="144">
        <v>2935</v>
      </c>
      <c r="M29" s="153">
        <v>651</v>
      </c>
      <c r="N29" s="144">
        <v>1136.3</v>
      </c>
    </row>
    <row r="30" spans="1:15" ht="18" customHeight="1">
      <c r="A30" s="453"/>
      <c r="B30" s="453"/>
      <c r="C30" s="52" t="s">
        <v>240</v>
      </c>
      <c r="D30" s="267" t="s">
        <v>241</v>
      </c>
      <c r="E30" s="153">
        <v>35</v>
      </c>
      <c r="F30" s="144">
        <v>38</v>
      </c>
      <c r="G30" s="153">
        <v>1448</v>
      </c>
      <c r="H30" s="144">
        <v>1356</v>
      </c>
      <c r="I30" s="261">
        <v>119</v>
      </c>
      <c r="J30" s="262">
        <v>123</v>
      </c>
      <c r="K30" s="153">
        <v>241</v>
      </c>
      <c r="L30" s="144">
        <v>223</v>
      </c>
      <c r="M30" s="153">
        <v>296.89999999999998</v>
      </c>
      <c r="N30" s="144">
        <v>313.89999999999998</v>
      </c>
    </row>
    <row r="31" spans="1:15" ht="18" customHeight="1">
      <c r="A31" s="453"/>
      <c r="B31" s="453"/>
      <c r="C31" s="6" t="s">
        <v>242</v>
      </c>
      <c r="D31" s="268" t="s">
        <v>243</v>
      </c>
      <c r="E31" s="157">
        <f t="shared" ref="E31" si="0">E28-E29-E30</f>
        <v>-34</v>
      </c>
      <c r="F31" s="258">
        <v>-41</v>
      </c>
      <c r="G31" s="157">
        <f t="shared" ref="G31:H31" si="1">G28-G29-G30</f>
        <v>4048</v>
      </c>
      <c r="H31" s="145">
        <f t="shared" si="1"/>
        <v>4829</v>
      </c>
      <c r="I31" s="376">
        <f t="shared" ref="I31:N31" si="2">I28-I29-I30</f>
        <v>136</v>
      </c>
      <c r="J31" s="427">
        <f t="shared" si="2"/>
        <v>118</v>
      </c>
      <c r="K31" s="157">
        <f t="shared" si="2"/>
        <v>1098</v>
      </c>
      <c r="L31" s="258">
        <f t="shared" si="2"/>
        <v>1016</v>
      </c>
      <c r="M31" s="157">
        <f t="shared" si="2"/>
        <v>-31.600000000000023</v>
      </c>
      <c r="N31" s="258">
        <f t="shared" si="2"/>
        <v>773.10000000000025</v>
      </c>
      <c r="O31" s="14"/>
    </row>
    <row r="32" spans="1:15" ht="18" customHeight="1">
      <c r="A32" s="453"/>
      <c r="B32" s="453"/>
      <c r="C32" s="198" t="s">
        <v>244</v>
      </c>
      <c r="D32" s="266" t="s">
        <v>245</v>
      </c>
      <c r="E32" s="160">
        <v>2</v>
      </c>
      <c r="F32" s="146">
        <v>2</v>
      </c>
      <c r="G32" s="160">
        <v>44</v>
      </c>
      <c r="H32" s="146">
        <v>73</v>
      </c>
      <c r="I32" s="383">
        <v>24</v>
      </c>
      <c r="J32" s="384">
        <v>24</v>
      </c>
      <c r="K32" s="160">
        <v>1</v>
      </c>
      <c r="L32" s="146">
        <v>1</v>
      </c>
      <c r="M32" s="160">
        <v>17.3</v>
      </c>
      <c r="N32" s="146">
        <v>23.1</v>
      </c>
    </row>
    <row r="33" spans="1:14" ht="18" customHeight="1">
      <c r="A33" s="453"/>
      <c r="B33" s="453"/>
      <c r="C33" s="52" t="s">
        <v>246</v>
      </c>
      <c r="D33" s="267" t="s">
        <v>247</v>
      </c>
      <c r="E33" s="153">
        <v>0</v>
      </c>
      <c r="F33" s="144">
        <v>0</v>
      </c>
      <c r="G33" s="153">
        <v>4069</v>
      </c>
      <c r="H33" s="144">
        <v>4884</v>
      </c>
      <c r="I33" s="261">
        <v>38</v>
      </c>
      <c r="J33" s="262">
        <v>34</v>
      </c>
      <c r="K33" s="153">
        <v>44</v>
      </c>
      <c r="L33" s="144">
        <v>75</v>
      </c>
      <c r="M33" s="153">
        <v>0</v>
      </c>
      <c r="N33" s="144">
        <v>0</v>
      </c>
    </row>
    <row r="34" spans="1:14" ht="18" customHeight="1">
      <c r="A34" s="453"/>
      <c r="B34" s="454"/>
      <c r="C34" s="6" t="s">
        <v>248</v>
      </c>
      <c r="D34" s="268" t="s">
        <v>249</v>
      </c>
      <c r="E34" s="157">
        <f t="shared" ref="E34" si="3">E31+E32-E33</f>
        <v>-32</v>
      </c>
      <c r="F34" s="145">
        <v>-39</v>
      </c>
      <c r="G34" s="157">
        <f t="shared" ref="G34:H34" si="4">G31+G32-G33</f>
        <v>23</v>
      </c>
      <c r="H34" s="145">
        <f t="shared" si="4"/>
        <v>18</v>
      </c>
      <c r="I34" s="376">
        <f t="shared" ref="I34:N34" si="5">I31+I32-I33</f>
        <v>122</v>
      </c>
      <c r="J34" s="377">
        <f t="shared" si="5"/>
        <v>108</v>
      </c>
      <c r="K34" s="157">
        <f t="shared" si="5"/>
        <v>1055</v>
      </c>
      <c r="L34" s="145">
        <f t="shared" si="5"/>
        <v>942</v>
      </c>
      <c r="M34" s="157">
        <f t="shared" si="5"/>
        <v>-14.300000000000022</v>
      </c>
      <c r="N34" s="145">
        <f t="shared" si="5"/>
        <v>796.20000000000027</v>
      </c>
    </row>
    <row r="35" spans="1:14" ht="18" customHeight="1">
      <c r="A35" s="453"/>
      <c r="B35" s="524" t="s">
        <v>250</v>
      </c>
      <c r="C35" s="198" t="s">
        <v>251</v>
      </c>
      <c r="D35" s="266" t="s">
        <v>252</v>
      </c>
      <c r="E35" s="160">
        <v>0</v>
      </c>
      <c r="F35" s="146">
        <v>0</v>
      </c>
      <c r="G35" s="160">
        <v>590</v>
      </c>
      <c r="H35" s="146">
        <v>410</v>
      </c>
      <c r="I35" s="383">
        <v>80</v>
      </c>
      <c r="J35" s="384">
        <v>26</v>
      </c>
      <c r="K35" s="160">
        <v>0</v>
      </c>
      <c r="L35" s="146">
        <v>0</v>
      </c>
      <c r="M35" s="160">
        <v>0</v>
      </c>
      <c r="N35" s="146">
        <v>0</v>
      </c>
    </row>
    <row r="36" spans="1:14" ht="18" customHeight="1">
      <c r="A36" s="453"/>
      <c r="B36" s="453"/>
      <c r="C36" s="52" t="s">
        <v>253</v>
      </c>
      <c r="D36" s="267" t="s">
        <v>254</v>
      </c>
      <c r="E36" s="153">
        <v>0</v>
      </c>
      <c r="F36" s="144">
        <v>0</v>
      </c>
      <c r="G36" s="153">
        <v>590</v>
      </c>
      <c r="H36" s="144">
        <v>410</v>
      </c>
      <c r="I36" s="261">
        <v>0.1</v>
      </c>
      <c r="J36" s="262">
        <v>26</v>
      </c>
      <c r="K36" s="153">
        <v>0</v>
      </c>
      <c r="L36" s="144">
        <v>0</v>
      </c>
      <c r="M36" s="153">
        <v>0</v>
      </c>
      <c r="N36" s="144">
        <v>13.1</v>
      </c>
    </row>
    <row r="37" spans="1:14" ht="18" customHeight="1">
      <c r="A37" s="453"/>
      <c r="B37" s="453"/>
      <c r="C37" s="52" t="s">
        <v>255</v>
      </c>
      <c r="D37" s="267" t="s">
        <v>256</v>
      </c>
      <c r="E37" s="153">
        <f t="shared" ref="E37" si="6">E34+E35-E36</f>
        <v>-32</v>
      </c>
      <c r="F37" s="144">
        <v>-39</v>
      </c>
      <c r="G37" s="153">
        <f t="shared" ref="G37:H37" si="7">G34+G35-G36</f>
        <v>23</v>
      </c>
      <c r="H37" s="144">
        <f t="shared" si="7"/>
        <v>18</v>
      </c>
      <c r="I37" s="261">
        <f t="shared" ref="I37:N37" si="8">I34+I35-I36</f>
        <v>201.9</v>
      </c>
      <c r="J37" s="262">
        <f t="shared" si="8"/>
        <v>108</v>
      </c>
      <c r="K37" s="153">
        <f t="shared" si="8"/>
        <v>1055</v>
      </c>
      <c r="L37" s="144">
        <f t="shared" si="8"/>
        <v>942</v>
      </c>
      <c r="M37" s="153">
        <f t="shared" si="8"/>
        <v>-14.300000000000022</v>
      </c>
      <c r="N37" s="144">
        <f t="shared" si="8"/>
        <v>783.10000000000025</v>
      </c>
    </row>
    <row r="38" spans="1:14" ht="18" customHeight="1">
      <c r="A38" s="453"/>
      <c r="B38" s="453"/>
      <c r="C38" s="52" t="s">
        <v>257</v>
      </c>
      <c r="D38" s="267" t="s">
        <v>258</v>
      </c>
      <c r="E38" s="153">
        <v>0</v>
      </c>
      <c r="F38" s="144">
        <v>0</v>
      </c>
      <c r="G38" s="153">
        <v>0</v>
      </c>
      <c r="H38" s="144">
        <v>0</v>
      </c>
      <c r="I38" s="261">
        <v>0</v>
      </c>
      <c r="J38" s="262">
        <v>0</v>
      </c>
      <c r="K38" s="153">
        <v>0</v>
      </c>
      <c r="L38" s="144">
        <v>0</v>
      </c>
      <c r="M38" s="153">
        <v>0</v>
      </c>
      <c r="N38" s="144">
        <v>0</v>
      </c>
    </row>
    <row r="39" spans="1:14" ht="18" customHeight="1">
      <c r="A39" s="453"/>
      <c r="B39" s="453"/>
      <c r="C39" s="52" t="s">
        <v>259</v>
      </c>
      <c r="D39" s="267" t="s">
        <v>260</v>
      </c>
      <c r="E39" s="153">
        <v>0</v>
      </c>
      <c r="F39" s="144">
        <v>0</v>
      </c>
      <c r="G39" s="153">
        <v>0</v>
      </c>
      <c r="H39" s="144">
        <v>0</v>
      </c>
      <c r="I39" s="261">
        <v>0</v>
      </c>
      <c r="J39" s="262">
        <v>0</v>
      </c>
      <c r="K39" s="153">
        <v>0</v>
      </c>
      <c r="L39" s="144">
        <v>0</v>
      </c>
      <c r="M39" s="153">
        <v>0</v>
      </c>
      <c r="N39" s="144">
        <v>0</v>
      </c>
    </row>
    <row r="40" spans="1:14" ht="18" customHeight="1">
      <c r="A40" s="453"/>
      <c r="B40" s="453"/>
      <c r="C40" s="52" t="s">
        <v>261</v>
      </c>
      <c r="D40" s="267" t="s">
        <v>262</v>
      </c>
      <c r="E40" s="153">
        <v>0</v>
      </c>
      <c r="F40" s="144">
        <v>0</v>
      </c>
      <c r="G40" s="153">
        <v>0</v>
      </c>
      <c r="H40" s="144">
        <v>0</v>
      </c>
      <c r="I40" s="261">
        <v>0</v>
      </c>
      <c r="J40" s="262">
        <v>0</v>
      </c>
      <c r="K40" s="153">
        <v>320</v>
      </c>
      <c r="L40" s="144">
        <v>286</v>
      </c>
      <c r="M40" s="153">
        <v>-6.1</v>
      </c>
      <c r="N40" s="144">
        <v>324.7</v>
      </c>
    </row>
    <row r="41" spans="1:14" ht="18" customHeight="1">
      <c r="A41" s="453"/>
      <c r="B41" s="453"/>
      <c r="C41" s="210" t="s">
        <v>263</v>
      </c>
      <c r="D41" s="267" t="s">
        <v>264</v>
      </c>
      <c r="E41" s="153">
        <f t="shared" ref="E41" si="9">E34+E35-E36-E40</f>
        <v>-32</v>
      </c>
      <c r="F41" s="144">
        <v>-39</v>
      </c>
      <c r="G41" s="153">
        <f t="shared" ref="G41:H41" si="10">G34+G35-G36-G40</f>
        <v>23</v>
      </c>
      <c r="H41" s="144">
        <f t="shared" si="10"/>
        <v>18</v>
      </c>
      <c r="I41" s="261">
        <f t="shared" ref="I41:N41" si="11">I34+I35-I36-I40</f>
        <v>201.9</v>
      </c>
      <c r="J41" s="262">
        <f t="shared" si="11"/>
        <v>108</v>
      </c>
      <c r="K41" s="153">
        <f t="shared" si="11"/>
        <v>735</v>
      </c>
      <c r="L41" s="144">
        <f t="shared" si="11"/>
        <v>656</v>
      </c>
      <c r="M41" s="153">
        <f t="shared" si="11"/>
        <v>-8.2000000000000224</v>
      </c>
      <c r="N41" s="144">
        <f t="shared" si="11"/>
        <v>458.40000000000026</v>
      </c>
    </row>
    <row r="42" spans="1:14" ht="18" customHeight="1">
      <c r="A42" s="453"/>
      <c r="B42" s="453"/>
      <c r="C42" s="522" t="s">
        <v>265</v>
      </c>
      <c r="D42" s="523"/>
      <c r="E42" s="117">
        <f t="shared" ref="E42" si="12">E37+E38-E39-E40</f>
        <v>-32</v>
      </c>
      <c r="F42" s="120">
        <v>-39</v>
      </c>
      <c r="G42" s="117">
        <f t="shared" ref="G42:H42" si="13">G37+G38-G39-G40</f>
        <v>23</v>
      </c>
      <c r="H42" s="118">
        <f t="shared" si="13"/>
        <v>18</v>
      </c>
      <c r="I42" s="370">
        <f t="shared" ref="I42:N42" si="14">I37+I38-I39-I40</f>
        <v>201.9</v>
      </c>
      <c r="J42" s="371">
        <f t="shared" si="14"/>
        <v>108</v>
      </c>
      <c r="K42" s="117">
        <f t="shared" si="14"/>
        <v>735</v>
      </c>
      <c r="L42" s="118">
        <f t="shared" si="14"/>
        <v>656</v>
      </c>
      <c r="M42" s="117">
        <f t="shared" si="14"/>
        <v>-8.2000000000000224</v>
      </c>
      <c r="N42" s="120">
        <f t="shared" si="14"/>
        <v>458.40000000000026</v>
      </c>
    </row>
    <row r="43" spans="1:14" ht="18" customHeight="1">
      <c r="A43" s="453"/>
      <c r="B43" s="453"/>
      <c r="C43" s="52" t="s">
        <v>266</v>
      </c>
      <c r="D43" s="267" t="s">
        <v>267</v>
      </c>
      <c r="E43" s="153">
        <v>0</v>
      </c>
      <c r="F43" s="144">
        <v>0</v>
      </c>
      <c r="G43" s="153">
        <v>0</v>
      </c>
      <c r="H43" s="144">
        <v>0</v>
      </c>
      <c r="I43" s="261">
        <v>0</v>
      </c>
      <c r="J43" s="262">
        <v>0</v>
      </c>
      <c r="K43" s="153">
        <v>7211</v>
      </c>
      <c r="L43" s="144">
        <v>6720</v>
      </c>
      <c r="M43" s="153">
        <v>9531.1</v>
      </c>
      <c r="N43" s="144">
        <v>9072.7000000000007</v>
      </c>
    </row>
    <row r="44" spans="1:14" ht="18" customHeight="1">
      <c r="A44" s="454"/>
      <c r="B44" s="454"/>
      <c r="C44" s="6" t="s">
        <v>268</v>
      </c>
      <c r="D44" s="110" t="s">
        <v>269</v>
      </c>
      <c r="E44" s="157">
        <f t="shared" ref="E44" si="15">E41+E43</f>
        <v>-32</v>
      </c>
      <c r="F44" s="145">
        <v>-39</v>
      </c>
      <c r="G44" s="157">
        <f t="shared" ref="G44:H44" si="16">G41+G43</f>
        <v>23</v>
      </c>
      <c r="H44" s="145">
        <f t="shared" si="16"/>
        <v>18</v>
      </c>
      <c r="I44" s="376">
        <f t="shared" ref="I44:N44" si="17">I41+I43</f>
        <v>201.9</v>
      </c>
      <c r="J44" s="377">
        <f t="shared" si="17"/>
        <v>108</v>
      </c>
      <c r="K44" s="157">
        <f t="shared" si="17"/>
        <v>7946</v>
      </c>
      <c r="L44" s="145">
        <f t="shared" si="17"/>
        <v>7376</v>
      </c>
      <c r="M44" s="157">
        <f t="shared" si="17"/>
        <v>9522.9</v>
      </c>
      <c r="N44" s="145">
        <f t="shared" si="17"/>
        <v>9531.1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69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5" orientation="landscape" horizontalDpi="300" verticalDpi="300" r:id="rId1"/>
  <headerFooter alignWithMargins="0">
    <oddHeader>&amp;R&amp;"明朝,斜体"&amp;9指定都市－5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D21" sqref="D21"/>
      <selection pane="topRight" activeCell="D21" sqref="D21"/>
      <selection pane="bottomLeft" activeCell="D21" sqref="D21"/>
      <selection pane="bottomRight"/>
    </sheetView>
  </sheetViews>
  <sheetFormatPr defaultColWidth="9"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7" t="s">
        <v>0</v>
      </c>
      <c r="B1" s="177"/>
      <c r="C1" s="232" t="s">
        <v>287</v>
      </c>
      <c r="D1" s="233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4"/>
      <c r="B5" s="234" t="s">
        <v>285</v>
      </c>
      <c r="C5" s="234"/>
      <c r="D5" s="234"/>
      <c r="H5" s="46"/>
      <c r="L5" s="46"/>
      <c r="N5" s="46" t="s">
        <v>210</v>
      </c>
    </row>
    <row r="6" spans="1:14" ht="15" customHeight="1">
      <c r="A6" s="235"/>
      <c r="B6" s="236"/>
      <c r="C6" s="236"/>
      <c r="D6" s="236"/>
      <c r="E6" s="525" t="s">
        <v>308</v>
      </c>
      <c r="F6" s="526"/>
      <c r="G6" s="527"/>
      <c r="H6" s="528"/>
      <c r="I6" s="387"/>
      <c r="J6" s="388"/>
      <c r="K6" s="527"/>
      <c r="L6" s="528"/>
      <c r="M6" s="527"/>
      <c r="N6" s="528"/>
    </row>
    <row r="7" spans="1:14" ht="15" customHeight="1">
      <c r="A7" s="239"/>
      <c r="B7" s="240"/>
      <c r="C7" s="240"/>
      <c r="D7" s="240"/>
      <c r="E7" s="241" t="s">
        <v>284</v>
      </c>
      <c r="F7" s="35" t="s">
        <v>1</v>
      </c>
      <c r="G7" s="389" t="s">
        <v>284</v>
      </c>
      <c r="H7" s="390" t="s">
        <v>1</v>
      </c>
      <c r="I7" s="389" t="s">
        <v>284</v>
      </c>
      <c r="J7" s="390" t="s">
        <v>1</v>
      </c>
      <c r="K7" s="389" t="s">
        <v>284</v>
      </c>
      <c r="L7" s="390" t="s">
        <v>1</v>
      </c>
      <c r="M7" s="389" t="s">
        <v>284</v>
      </c>
      <c r="N7" s="391" t="s">
        <v>1</v>
      </c>
    </row>
    <row r="8" spans="1:14" ht="18" customHeight="1">
      <c r="A8" s="524" t="s">
        <v>211</v>
      </c>
      <c r="B8" s="242" t="s">
        <v>212</v>
      </c>
      <c r="C8" s="243"/>
      <c r="D8" s="243"/>
      <c r="E8" s="244">
        <v>19</v>
      </c>
      <c r="F8" s="246">
        <v>19</v>
      </c>
      <c r="G8" s="392"/>
      <c r="H8" s="393"/>
      <c r="I8" s="392"/>
      <c r="J8" s="394"/>
      <c r="K8" s="392"/>
      <c r="L8" s="393"/>
      <c r="M8" s="392"/>
      <c r="N8" s="393"/>
    </row>
    <row r="9" spans="1:14" ht="18" customHeight="1">
      <c r="A9" s="453"/>
      <c r="B9" s="524" t="s">
        <v>213</v>
      </c>
      <c r="C9" s="198" t="s">
        <v>214</v>
      </c>
      <c r="D9" s="199"/>
      <c r="E9" s="247">
        <v>700</v>
      </c>
      <c r="F9" s="249">
        <v>700</v>
      </c>
      <c r="G9" s="395"/>
      <c r="H9" s="396"/>
      <c r="I9" s="395"/>
      <c r="J9" s="397"/>
      <c r="K9" s="395"/>
      <c r="L9" s="396"/>
      <c r="M9" s="395"/>
      <c r="N9" s="396"/>
    </row>
    <row r="10" spans="1:14" ht="18" customHeight="1">
      <c r="A10" s="453"/>
      <c r="B10" s="453"/>
      <c r="C10" s="52" t="s">
        <v>215</v>
      </c>
      <c r="D10" s="53"/>
      <c r="E10" s="250">
        <v>357</v>
      </c>
      <c r="F10" s="252">
        <v>357</v>
      </c>
      <c r="G10" s="398"/>
      <c r="H10" s="399"/>
      <c r="I10" s="398"/>
      <c r="J10" s="400"/>
      <c r="K10" s="398"/>
      <c r="L10" s="399"/>
      <c r="M10" s="398"/>
      <c r="N10" s="399"/>
    </row>
    <row r="11" spans="1:14" ht="18" customHeight="1">
      <c r="A11" s="453"/>
      <c r="B11" s="453"/>
      <c r="C11" s="52" t="s">
        <v>216</v>
      </c>
      <c r="D11" s="53"/>
      <c r="E11" s="443" t="s">
        <v>309</v>
      </c>
      <c r="F11" s="252">
        <v>0</v>
      </c>
      <c r="G11" s="398"/>
      <c r="H11" s="399"/>
      <c r="I11" s="398"/>
      <c r="J11" s="400"/>
      <c r="K11" s="398"/>
      <c r="L11" s="399"/>
      <c r="M11" s="398"/>
      <c r="N11" s="399"/>
    </row>
    <row r="12" spans="1:14" ht="18" customHeight="1">
      <c r="A12" s="453"/>
      <c r="B12" s="453"/>
      <c r="C12" s="52" t="s">
        <v>217</v>
      </c>
      <c r="D12" s="53"/>
      <c r="E12" s="250">
        <v>343</v>
      </c>
      <c r="F12" s="252">
        <v>343</v>
      </c>
      <c r="G12" s="398"/>
      <c r="H12" s="399"/>
      <c r="I12" s="398"/>
      <c r="J12" s="400"/>
      <c r="K12" s="398"/>
      <c r="L12" s="399"/>
      <c r="M12" s="398"/>
      <c r="N12" s="399"/>
    </row>
    <row r="13" spans="1:14" ht="18" customHeight="1">
      <c r="A13" s="453"/>
      <c r="B13" s="453"/>
      <c r="C13" s="52" t="s">
        <v>218</v>
      </c>
      <c r="D13" s="53"/>
      <c r="E13" s="443" t="s">
        <v>309</v>
      </c>
      <c r="F13" s="252">
        <v>0</v>
      </c>
      <c r="G13" s="398"/>
      <c r="H13" s="399"/>
      <c r="I13" s="398"/>
      <c r="J13" s="400"/>
      <c r="K13" s="398"/>
      <c r="L13" s="399"/>
      <c r="M13" s="398"/>
      <c r="N13" s="399"/>
    </row>
    <row r="14" spans="1:14" ht="18" customHeight="1">
      <c r="A14" s="454"/>
      <c r="B14" s="454"/>
      <c r="C14" s="59" t="s">
        <v>79</v>
      </c>
      <c r="D14" s="37"/>
      <c r="E14" s="449" t="s">
        <v>309</v>
      </c>
      <c r="F14" s="255">
        <v>0</v>
      </c>
      <c r="G14" s="401"/>
      <c r="H14" s="402"/>
      <c r="I14" s="401"/>
      <c r="J14" s="403"/>
      <c r="K14" s="401"/>
      <c r="L14" s="402"/>
      <c r="M14" s="401"/>
      <c r="N14" s="402"/>
    </row>
    <row r="15" spans="1:14" ht="18" customHeight="1">
      <c r="A15" s="452" t="s">
        <v>219</v>
      </c>
      <c r="B15" s="524" t="s">
        <v>220</v>
      </c>
      <c r="C15" s="198" t="s">
        <v>221</v>
      </c>
      <c r="D15" s="199"/>
      <c r="E15" s="256">
        <v>4421</v>
      </c>
      <c r="F15" s="146">
        <v>4300</v>
      </c>
      <c r="G15" s="404"/>
      <c r="H15" s="342"/>
      <c r="I15" s="404"/>
      <c r="J15" s="405"/>
      <c r="K15" s="404"/>
      <c r="L15" s="342"/>
      <c r="M15" s="404"/>
      <c r="N15" s="342"/>
    </row>
    <row r="16" spans="1:14" ht="18" customHeight="1">
      <c r="A16" s="453"/>
      <c r="B16" s="453"/>
      <c r="C16" s="52" t="s">
        <v>222</v>
      </c>
      <c r="D16" s="53"/>
      <c r="E16" s="117">
        <v>2836</v>
      </c>
      <c r="F16" s="144">
        <v>2808</v>
      </c>
      <c r="G16" s="302"/>
      <c r="H16" s="318"/>
      <c r="I16" s="302"/>
      <c r="J16" s="304"/>
      <c r="K16" s="302"/>
      <c r="L16" s="318"/>
      <c r="M16" s="302"/>
      <c r="N16" s="318"/>
    </row>
    <row r="17" spans="1:15" ht="18" customHeight="1">
      <c r="A17" s="453"/>
      <c r="B17" s="453"/>
      <c r="C17" s="52" t="s">
        <v>223</v>
      </c>
      <c r="D17" s="53"/>
      <c r="E17" s="443" t="s">
        <v>309</v>
      </c>
      <c r="F17" s="144">
        <v>0</v>
      </c>
      <c r="G17" s="302"/>
      <c r="H17" s="318"/>
      <c r="I17" s="302"/>
      <c r="J17" s="304"/>
      <c r="K17" s="302"/>
      <c r="L17" s="318"/>
      <c r="M17" s="302"/>
      <c r="N17" s="318"/>
    </row>
    <row r="18" spans="1:15" ht="18" customHeight="1">
      <c r="A18" s="453"/>
      <c r="B18" s="454"/>
      <c r="C18" s="59" t="s">
        <v>224</v>
      </c>
      <c r="D18" s="37"/>
      <c r="E18" s="157">
        <v>7257</v>
      </c>
      <c r="F18" s="258">
        <v>7108</v>
      </c>
      <c r="G18" s="334"/>
      <c r="H18" s="406"/>
      <c r="I18" s="334"/>
      <c r="J18" s="406"/>
      <c r="K18" s="334"/>
      <c r="L18" s="406"/>
      <c r="M18" s="334"/>
      <c r="N18" s="406"/>
    </row>
    <row r="19" spans="1:15" ht="18" customHeight="1">
      <c r="A19" s="453"/>
      <c r="B19" s="524" t="s">
        <v>225</v>
      </c>
      <c r="C19" s="198" t="s">
        <v>226</v>
      </c>
      <c r="D19" s="199"/>
      <c r="E19" s="160">
        <v>1012</v>
      </c>
      <c r="F19" s="146">
        <v>928</v>
      </c>
      <c r="G19" s="341"/>
      <c r="H19" s="342"/>
      <c r="I19" s="341"/>
      <c r="J19" s="342"/>
      <c r="K19" s="341"/>
      <c r="L19" s="342"/>
      <c r="M19" s="341"/>
      <c r="N19" s="342"/>
    </row>
    <row r="20" spans="1:15" ht="18" customHeight="1">
      <c r="A20" s="453"/>
      <c r="B20" s="453"/>
      <c r="C20" s="52" t="s">
        <v>227</v>
      </c>
      <c r="D20" s="53"/>
      <c r="E20" s="153">
        <v>450</v>
      </c>
      <c r="F20" s="144">
        <v>524</v>
      </c>
      <c r="G20" s="317"/>
      <c r="H20" s="318"/>
      <c r="I20" s="317"/>
      <c r="J20" s="318"/>
      <c r="K20" s="317"/>
      <c r="L20" s="318"/>
      <c r="M20" s="317"/>
      <c r="N20" s="318"/>
    </row>
    <row r="21" spans="1:15" s="263" customFormat="1" ht="18" customHeight="1">
      <c r="A21" s="453"/>
      <c r="B21" s="453"/>
      <c r="C21" s="259" t="s">
        <v>228</v>
      </c>
      <c r="D21" s="260"/>
      <c r="E21" s="444" t="s">
        <v>309</v>
      </c>
      <c r="F21" s="262">
        <v>0</v>
      </c>
      <c r="G21" s="317"/>
      <c r="H21" s="318"/>
      <c r="I21" s="317"/>
      <c r="J21" s="318"/>
      <c r="K21" s="317"/>
      <c r="L21" s="318"/>
      <c r="M21" s="317"/>
      <c r="N21" s="318"/>
    </row>
    <row r="22" spans="1:15" ht="18" customHeight="1">
      <c r="A22" s="453"/>
      <c r="B22" s="454"/>
      <c r="C22" s="6" t="s">
        <v>229</v>
      </c>
      <c r="D22" s="7"/>
      <c r="E22" s="157">
        <v>1462</v>
      </c>
      <c r="F22" s="145">
        <v>1452</v>
      </c>
      <c r="G22" s="334"/>
      <c r="H22" s="335"/>
      <c r="I22" s="334"/>
      <c r="J22" s="335"/>
      <c r="K22" s="334"/>
      <c r="L22" s="335"/>
      <c r="M22" s="334"/>
      <c r="N22" s="335"/>
    </row>
    <row r="23" spans="1:15" ht="18" customHeight="1">
      <c r="A23" s="453"/>
      <c r="B23" s="524" t="s">
        <v>230</v>
      </c>
      <c r="C23" s="198" t="s">
        <v>231</v>
      </c>
      <c r="D23" s="199"/>
      <c r="E23" s="160">
        <v>700</v>
      </c>
      <c r="F23" s="146">
        <v>700</v>
      </c>
      <c r="G23" s="341"/>
      <c r="H23" s="342"/>
      <c r="I23" s="341"/>
      <c r="J23" s="342"/>
      <c r="K23" s="341"/>
      <c r="L23" s="342"/>
      <c r="M23" s="341"/>
      <c r="N23" s="342"/>
    </row>
    <row r="24" spans="1:15" ht="18" customHeight="1">
      <c r="A24" s="453"/>
      <c r="B24" s="453"/>
      <c r="C24" s="52" t="s">
        <v>232</v>
      </c>
      <c r="D24" s="53"/>
      <c r="E24" s="153">
        <v>5096</v>
      </c>
      <c r="F24" s="144">
        <v>4957</v>
      </c>
      <c r="G24" s="317"/>
      <c r="H24" s="318"/>
      <c r="I24" s="317"/>
      <c r="J24" s="318"/>
      <c r="K24" s="317"/>
      <c r="L24" s="318"/>
      <c r="M24" s="317"/>
      <c r="N24" s="318"/>
    </row>
    <row r="25" spans="1:15" ht="18" customHeight="1">
      <c r="A25" s="453"/>
      <c r="B25" s="453"/>
      <c r="C25" s="52" t="s">
        <v>233</v>
      </c>
      <c r="D25" s="53"/>
      <c r="E25" s="153">
        <v>34</v>
      </c>
      <c r="F25" s="144">
        <v>33</v>
      </c>
      <c r="G25" s="317"/>
      <c r="H25" s="318"/>
      <c r="I25" s="317"/>
      <c r="J25" s="318"/>
      <c r="K25" s="317"/>
      <c r="L25" s="318"/>
      <c r="M25" s="317"/>
      <c r="N25" s="318"/>
    </row>
    <row r="26" spans="1:15" ht="18" customHeight="1">
      <c r="A26" s="453"/>
      <c r="B26" s="454"/>
      <c r="C26" s="57" t="s">
        <v>234</v>
      </c>
      <c r="D26" s="58"/>
      <c r="E26" s="264">
        <v>5796</v>
      </c>
      <c r="F26" s="145">
        <v>5657</v>
      </c>
      <c r="G26" s="407"/>
      <c r="H26" s="335"/>
      <c r="I26" s="408"/>
      <c r="J26" s="335"/>
      <c r="K26" s="407"/>
      <c r="L26" s="335"/>
      <c r="M26" s="407"/>
      <c r="N26" s="335"/>
    </row>
    <row r="27" spans="1:15" ht="18" customHeight="1">
      <c r="A27" s="454"/>
      <c r="B27" s="59" t="s">
        <v>235</v>
      </c>
      <c r="C27" s="37"/>
      <c r="D27" s="37"/>
      <c r="E27" s="157">
        <v>7257</v>
      </c>
      <c r="F27" s="145">
        <v>7108</v>
      </c>
      <c r="G27" s="334"/>
      <c r="H27" s="335"/>
      <c r="I27" s="409"/>
      <c r="J27" s="335"/>
      <c r="K27" s="334"/>
      <c r="L27" s="335"/>
      <c r="M27" s="334"/>
      <c r="N27" s="335"/>
    </row>
    <row r="28" spans="1:15" ht="18" customHeight="1">
      <c r="A28" s="524" t="s">
        <v>236</v>
      </c>
      <c r="B28" s="524" t="s">
        <v>237</v>
      </c>
      <c r="C28" s="198" t="s">
        <v>238</v>
      </c>
      <c r="D28" s="266" t="s">
        <v>37</v>
      </c>
      <c r="E28" s="160">
        <v>4683</v>
      </c>
      <c r="F28" s="146">
        <v>4689</v>
      </c>
      <c r="G28" s="341"/>
      <c r="H28" s="342"/>
      <c r="I28" s="341"/>
      <c r="J28" s="342"/>
      <c r="K28" s="341"/>
      <c r="L28" s="342"/>
      <c r="M28" s="341"/>
      <c r="N28" s="342"/>
    </row>
    <row r="29" spans="1:15" ht="18" customHeight="1">
      <c r="A29" s="453"/>
      <c r="B29" s="453"/>
      <c r="C29" s="52" t="s">
        <v>239</v>
      </c>
      <c r="D29" s="267" t="s">
        <v>38</v>
      </c>
      <c r="E29" s="153">
        <v>4237</v>
      </c>
      <c r="F29" s="144">
        <v>4035</v>
      </c>
      <c r="G29" s="317"/>
      <c r="H29" s="318"/>
      <c r="I29" s="317"/>
      <c r="J29" s="318"/>
      <c r="K29" s="317"/>
      <c r="L29" s="318"/>
      <c r="M29" s="317"/>
      <c r="N29" s="318"/>
    </row>
    <row r="30" spans="1:15" ht="18" customHeight="1">
      <c r="A30" s="453"/>
      <c r="B30" s="453"/>
      <c r="C30" s="52" t="s">
        <v>240</v>
      </c>
      <c r="D30" s="267" t="s">
        <v>241</v>
      </c>
      <c r="E30" s="117">
        <v>239</v>
      </c>
      <c r="F30" s="144">
        <v>228</v>
      </c>
      <c r="G30" s="302"/>
      <c r="H30" s="318"/>
      <c r="I30" s="317"/>
      <c r="J30" s="318"/>
      <c r="K30" s="317"/>
      <c r="L30" s="318"/>
      <c r="M30" s="317"/>
      <c r="N30" s="318"/>
    </row>
    <row r="31" spans="1:15" ht="18" customHeight="1">
      <c r="A31" s="453"/>
      <c r="B31" s="453"/>
      <c r="C31" s="6" t="s">
        <v>242</v>
      </c>
      <c r="D31" s="268" t="s">
        <v>243</v>
      </c>
      <c r="E31" s="157">
        <f t="shared" ref="E31:F31" si="0">E28-E29-E30</f>
        <v>207</v>
      </c>
      <c r="F31" s="258">
        <f t="shared" si="0"/>
        <v>426</v>
      </c>
      <c r="G31" s="334">
        <f t="shared" ref="G31:N31" si="1">G28-G29-G30</f>
        <v>0</v>
      </c>
      <c r="H31" s="406">
        <f t="shared" si="1"/>
        <v>0</v>
      </c>
      <c r="I31" s="334">
        <f t="shared" si="1"/>
        <v>0</v>
      </c>
      <c r="J31" s="410">
        <f t="shared" si="1"/>
        <v>0</v>
      </c>
      <c r="K31" s="334">
        <f t="shared" si="1"/>
        <v>0</v>
      </c>
      <c r="L31" s="410">
        <f t="shared" si="1"/>
        <v>0</v>
      </c>
      <c r="M31" s="334">
        <f t="shared" si="1"/>
        <v>0</v>
      </c>
      <c r="N31" s="406">
        <f t="shared" si="1"/>
        <v>0</v>
      </c>
      <c r="O31" s="14"/>
    </row>
    <row r="32" spans="1:15" ht="18" customHeight="1">
      <c r="A32" s="453"/>
      <c r="B32" s="453"/>
      <c r="C32" s="198" t="s">
        <v>244</v>
      </c>
      <c r="D32" s="266" t="s">
        <v>245</v>
      </c>
      <c r="E32" s="160">
        <v>11</v>
      </c>
      <c r="F32" s="146">
        <v>1</v>
      </c>
      <c r="G32" s="341"/>
      <c r="H32" s="342"/>
      <c r="I32" s="341"/>
      <c r="J32" s="342"/>
      <c r="K32" s="341"/>
      <c r="L32" s="342"/>
      <c r="M32" s="341"/>
      <c r="N32" s="342"/>
    </row>
    <row r="33" spans="1:14" ht="18" customHeight="1">
      <c r="A33" s="453"/>
      <c r="B33" s="453"/>
      <c r="C33" s="52" t="s">
        <v>246</v>
      </c>
      <c r="D33" s="267" t="s">
        <v>247</v>
      </c>
      <c r="E33" s="153">
        <v>2</v>
      </c>
      <c r="F33" s="144">
        <v>2</v>
      </c>
      <c r="G33" s="317"/>
      <c r="H33" s="318"/>
      <c r="I33" s="317"/>
      <c r="J33" s="318"/>
      <c r="K33" s="317"/>
      <c r="L33" s="318"/>
      <c r="M33" s="317"/>
      <c r="N33" s="318"/>
    </row>
    <row r="34" spans="1:14" ht="18" customHeight="1">
      <c r="A34" s="453"/>
      <c r="B34" s="454"/>
      <c r="C34" s="6" t="s">
        <v>248</v>
      </c>
      <c r="D34" s="268" t="s">
        <v>249</v>
      </c>
      <c r="E34" s="157">
        <f t="shared" ref="E34:F34" si="2">E31+E32-E33</f>
        <v>216</v>
      </c>
      <c r="F34" s="145">
        <f t="shared" si="2"/>
        <v>425</v>
      </c>
      <c r="G34" s="334">
        <f t="shared" ref="G34:N34" si="3">G31+G32-G33</f>
        <v>0</v>
      </c>
      <c r="H34" s="335">
        <f t="shared" si="3"/>
        <v>0</v>
      </c>
      <c r="I34" s="334">
        <f t="shared" si="3"/>
        <v>0</v>
      </c>
      <c r="J34" s="335">
        <f t="shared" si="3"/>
        <v>0</v>
      </c>
      <c r="K34" s="334">
        <f t="shared" si="3"/>
        <v>0</v>
      </c>
      <c r="L34" s="335">
        <f t="shared" si="3"/>
        <v>0</v>
      </c>
      <c r="M34" s="334">
        <f t="shared" si="3"/>
        <v>0</v>
      </c>
      <c r="N34" s="335">
        <f t="shared" si="3"/>
        <v>0</v>
      </c>
    </row>
    <row r="35" spans="1:14" ht="18" customHeight="1">
      <c r="A35" s="453"/>
      <c r="B35" s="524" t="s">
        <v>250</v>
      </c>
      <c r="C35" s="198" t="s">
        <v>251</v>
      </c>
      <c r="D35" s="266" t="s">
        <v>252</v>
      </c>
      <c r="E35" s="445" t="s">
        <v>309</v>
      </c>
      <c r="F35" s="146">
        <v>0</v>
      </c>
      <c r="G35" s="341"/>
      <c r="H35" s="342"/>
      <c r="I35" s="341"/>
      <c r="J35" s="342"/>
      <c r="K35" s="341"/>
      <c r="L35" s="342"/>
      <c r="M35" s="341"/>
      <c r="N35" s="342"/>
    </row>
    <row r="36" spans="1:14" ht="18" customHeight="1">
      <c r="A36" s="453"/>
      <c r="B36" s="453"/>
      <c r="C36" s="52" t="s">
        <v>253</v>
      </c>
      <c r="D36" s="267" t="s">
        <v>254</v>
      </c>
      <c r="E36" s="446" t="s">
        <v>309</v>
      </c>
      <c r="F36" s="144">
        <v>0</v>
      </c>
      <c r="G36" s="317"/>
      <c r="H36" s="318"/>
      <c r="I36" s="317"/>
      <c r="J36" s="318"/>
      <c r="K36" s="317"/>
      <c r="L36" s="318"/>
      <c r="M36" s="317"/>
      <c r="N36" s="318"/>
    </row>
    <row r="37" spans="1:14" ht="18" customHeight="1">
      <c r="A37" s="453"/>
      <c r="B37" s="453"/>
      <c r="C37" s="52" t="s">
        <v>255</v>
      </c>
      <c r="D37" s="267" t="s">
        <v>256</v>
      </c>
      <c r="E37" s="153">
        <v>218</v>
      </c>
      <c r="F37" s="144">
        <f t="shared" ref="F37" si="4">F34+F35-F36</f>
        <v>425</v>
      </c>
      <c r="G37" s="317">
        <f t="shared" ref="G37:N37" si="5">G34+G35-G36</f>
        <v>0</v>
      </c>
      <c r="H37" s="318">
        <f t="shared" si="5"/>
        <v>0</v>
      </c>
      <c r="I37" s="317">
        <f t="shared" si="5"/>
        <v>0</v>
      </c>
      <c r="J37" s="318">
        <f t="shared" si="5"/>
        <v>0</v>
      </c>
      <c r="K37" s="317">
        <f t="shared" si="5"/>
        <v>0</v>
      </c>
      <c r="L37" s="318">
        <f t="shared" si="5"/>
        <v>0</v>
      </c>
      <c r="M37" s="317">
        <f t="shared" si="5"/>
        <v>0</v>
      </c>
      <c r="N37" s="318">
        <f t="shared" si="5"/>
        <v>0</v>
      </c>
    </row>
    <row r="38" spans="1:14" ht="18" customHeight="1">
      <c r="A38" s="453"/>
      <c r="B38" s="453"/>
      <c r="C38" s="52" t="s">
        <v>257</v>
      </c>
      <c r="D38" s="267" t="s">
        <v>258</v>
      </c>
      <c r="E38" s="446" t="s">
        <v>309</v>
      </c>
      <c r="F38" s="144">
        <v>0</v>
      </c>
      <c r="G38" s="317"/>
      <c r="H38" s="318"/>
      <c r="I38" s="317"/>
      <c r="J38" s="318"/>
      <c r="K38" s="317"/>
      <c r="L38" s="318"/>
      <c r="M38" s="317"/>
      <c r="N38" s="318"/>
    </row>
    <row r="39" spans="1:14" ht="18" customHeight="1">
      <c r="A39" s="453"/>
      <c r="B39" s="453"/>
      <c r="C39" s="52" t="s">
        <v>259</v>
      </c>
      <c r="D39" s="267" t="s">
        <v>260</v>
      </c>
      <c r="E39" s="446" t="s">
        <v>309</v>
      </c>
      <c r="F39" s="144">
        <v>0</v>
      </c>
      <c r="G39" s="317"/>
      <c r="H39" s="318"/>
      <c r="I39" s="317"/>
      <c r="J39" s="318"/>
      <c r="K39" s="317"/>
      <c r="L39" s="318"/>
      <c r="M39" s="317"/>
      <c r="N39" s="318"/>
    </row>
    <row r="40" spans="1:14" ht="18" customHeight="1">
      <c r="A40" s="453"/>
      <c r="B40" s="453"/>
      <c r="C40" s="52" t="s">
        <v>261</v>
      </c>
      <c r="D40" s="267" t="s">
        <v>262</v>
      </c>
      <c r="E40" s="153">
        <v>69</v>
      </c>
      <c r="F40" s="144">
        <v>131</v>
      </c>
      <c r="G40" s="317"/>
      <c r="H40" s="318"/>
      <c r="I40" s="317"/>
      <c r="J40" s="318"/>
      <c r="K40" s="317"/>
      <c r="L40" s="318"/>
      <c r="M40" s="317"/>
      <c r="N40" s="318"/>
    </row>
    <row r="41" spans="1:14" ht="18" customHeight="1">
      <c r="A41" s="453"/>
      <c r="B41" s="453"/>
      <c r="C41" s="210" t="s">
        <v>263</v>
      </c>
      <c r="D41" s="267" t="s">
        <v>264</v>
      </c>
      <c r="E41" s="153">
        <v>149</v>
      </c>
      <c r="F41" s="144">
        <f t="shared" ref="F41" si="6">F34+F35-F36-F40</f>
        <v>294</v>
      </c>
      <c r="G41" s="317">
        <f t="shared" ref="G41:N41" si="7">G34+G35-G36-G40</f>
        <v>0</v>
      </c>
      <c r="H41" s="318">
        <f t="shared" si="7"/>
        <v>0</v>
      </c>
      <c r="I41" s="317">
        <f t="shared" si="7"/>
        <v>0</v>
      </c>
      <c r="J41" s="318">
        <f t="shared" si="7"/>
        <v>0</v>
      </c>
      <c r="K41" s="317">
        <f t="shared" si="7"/>
        <v>0</v>
      </c>
      <c r="L41" s="318">
        <f t="shared" si="7"/>
        <v>0</v>
      </c>
      <c r="M41" s="317">
        <f t="shared" si="7"/>
        <v>0</v>
      </c>
      <c r="N41" s="318">
        <f t="shared" si="7"/>
        <v>0</v>
      </c>
    </row>
    <row r="42" spans="1:14" ht="18" customHeight="1">
      <c r="A42" s="453"/>
      <c r="B42" s="453"/>
      <c r="C42" s="522" t="s">
        <v>265</v>
      </c>
      <c r="D42" s="523"/>
      <c r="E42" s="117">
        <v>149</v>
      </c>
      <c r="F42" s="118">
        <f t="shared" ref="F42" si="8">F37+F38-F39-F40</f>
        <v>294</v>
      </c>
      <c r="G42" s="302">
        <f t="shared" ref="G42:N42" si="9">G37+G38-G39-G40</f>
        <v>0</v>
      </c>
      <c r="H42" s="303">
        <f t="shared" si="9"/>
        <v>0</v>
      </c>
      <c r="I42" s="302">
        <f t="shared" si="9"/>
        <v>0</v>
      </c>
      <c r="J42" s="303">
        <f t="shared" si="9"/>
        <v>0</v>
      </c>
      <c r="K42" s="302">
        <f t="shared" si="9"/>
        <v>0</v>
      </c>
      <c r="L42" s="303">
        <f t="shared" si="9"/>
        <v>0</v>
      </c>
      <c r="M42" s="302">
        <f t="shared" si="9"/>
        <v>0</v>
      </c>
      <c r="N42" s="318">
        <f t="shared" si="9"/>
        <v>0</v>
      </c>
    </row>
    <row r="43" spans="1:14" ht="18" customHeight="1">
      <c r="A43" s="453"/>
      <c r="B43" s="453"/>
      <c r="C43" s="52" t="s">
        <v>266</v>
      </c>
      <c r="D43" s="267" t="s">
        <v>267</v>
      </c>
      <c r="E43" s="153">
        <v>4957</v>
      </c>
      <c r="F43" s="144">
        <v>4674</v>
      </c>
      <c r="G43" s="317"/>
      <c r="H43" s="318"/>
      <c r="I43" s="317"/>
      <c r="J43" s="318"/>
      <c r="K43" s="317"/>
      <c r="L43" s="318"/>
      <c r="M43" s="317"/>
      <c r="N43" s="318"/>
    </row>
    <row r="44" spans="1:14" ht="18" customHeight="1">
      <c r="A44" s="454"/>
      <c r="B44" s="454"/>
      <c r="C44" s="6" t="s">
        <v>268</v>
      </c>
      <c r="D44" s="284" t="s">
        <v>269</v>
      </c>
      <c r="E44" s="157">
        <f>E41+E43-11</f>
        <v>5095</v>
      </c>
      <c r="F44" s="145">
        <v>4957</v>
      </c>
      <c r="G44" s="334">
        <f t="shared" ref="G44:N44" si="10">G41+G43</f>
        <v>0</v>
      </c>
      <c r="H44" s="335">
        <f t="shared" si="10"/>
        <v>0</v>
      </c>
      <c r="I44" s="334">
        <f t="shared" si="10"/>
        <v>0</v>
      </c>
      <c r="J44" s="335">
        <f t="shared" si="10"/>
        <v>0</v>
      </c>
      <c r="K44" s="334">
        <f t="shared" si="10"/>
        <v>0</v>
      </c>
      <c r="L44" s="335">
        <f t="shared" si="10"/>
        <v>0</v>
      </c>
      <c r="M44" s="334">
        <f t="shared" si="10"/>
        <v>0</v>
      </c>
      <c r="N44" s="335">
        <f t="shared" si="10"/>
        <v>0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69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8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5" orientation="landscape" horizontalDpi="300" verticalDpi="300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1.普通会計予算</vt:lpstr>
      <vt:lpstr>2.公営企業会計予算</vt:lpstr>
      <vt:lpstr>2.公営企業会計予算 (2)</vt:lpstr>
      <vt:lpstr>3.(1)普通会計決算</vt:lpstr>
      <vt:lpstr>3.(2)財政指標等</vt:lpstr>
      <vt:lpstr>4.公営企業会計決算</vt:lpstr>
      <vt:lpstr>4.公営企業会計決算 (2)</vt:lpstr>
      <vt:lpstr>5.三セク決算</vt:lpstr>
      <vt:lpstr>5.三セク決算 (2)</vt:lpstr>
      <vt:lpstr>'1.普通会計予算'!Print_Area</vt:lpstr>
      <vt:lpstr>'2.公営企業会計予算'!Print_Area</vt:lpstr>
      <vt:lpstr>'2.公営企業会計予算 (2)'!Print_Area</vt:lpstr>
      <vt:lpstr>'3.(1)普通会計決算'!Print_Area</vt:lpstr>
      <vt:lpstr>'3.(2)財政指標等'!Print_Area</vt:lpstr>
      <vt:lpstr>'4.公営企業会計決算'!Print_Area</vt:lpstr>
      <vt:lpstr>'4.公営企業会計決算 (2)'!Print_Area</vt:lpstr>
      <vt:lpstr>'5.三セク決算'!Print_Area</vt:lpstr>
      <vt:lpstr>'5.三セク決算 (2)'!Print_Area</vt:lpstr>
      <vt:lpstr>'2.公営企業会計予算'!Print_Titles</vt:lpstr>
      <vt:lpstr>'2.公営企業会計予算 (2)'!Print_Titles</vt:lpstr>
      <vt:lpstr>'4.公営企業会計決算'!Print_Titles</vt:lpstr>
      <vt:lpstr>'4.公営企業会計決算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2021-08-24T04:40:56Z</cp:lastPrinted>
  <dcterms:created xsi:type="dcterms:W3CDTF">2021-09-27T00:53:53Z</dcterms:created>
  <dcterms:modified xsi:type="dcterms:W3CDTF">2021-09-27T00:53:53Z</dcterms:modified>
</cp:coreProperties>
</file>