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62　神戸市\"/>
    </mc:Choice>
  </mc:AlternateContent>
  <xr:revisionPtr revIDLastSave="0" documentId="8_{211612B1-415B-49A3-8B91-B2EE1FEF9EC3}" xr6:coauthVersionLast="47" xr6:coauthVersionMax="47" xr10:uidLastSave="{00000000-0000-0000-0000-000000000000}"/>
  <bookViews>
    <workbookView xWindow="2340" yWindow="2340" windowWidth="21600" windowHeight="11265" tabRatio="718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'2.公営企業会計予算'!$A$1:$U$50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'4.公営企業会計決算'!$A$1:$U$49</definedName>
    <definedName name="_xlnm.Print_Area" localSheetId="5">'5.三セク決算'!$A$1:$T$46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S31" i="10" l="1"/>
  <c r="Q31" i="10"/>
  <c r="E31" i="10"/>
  <c r="E34" i="10" s="1"/>
  <c r="F11" i="2" l="1"/>
  <c r="N30" i="8" l="1"/>
  <c r="I9" i="7"/>
  <c r="F27" i="2" l="1"/>
  <c r="F23" i="2"/>
  <c r="R41" i="10" l="1"/>
  <c r="R44" i="10" s="1"/>
  <c r="R31" i="10"/>
  <c r="R34" i="10" s="1"/>
  <c r="Q34" i="10"/>
  <c r="N31" i="10"/>
  <c r="N34" i="10" s="1"/>
  <c r="M31" i="10"/>
  <c r="M34" i="10" s="1"/>
  <c r="H31" i="10"/>
  <c r="Q41" i="10" l="1"/>
  <c r="Q44" i="10" s="1"/>
  <c r="Q37" i="10"/>
  <c r="Q42" i="10" s="1"/>
  <c r="R37" i="10"/>
  <c r="R42" i="10" s="1"/>
  <c r="M37" i="10"/>
  <c r="M42" i="10" s="1"/>
  <c r="M41" i="10"/>
  <c r="M44" i="10" s="1"/>
  <c r="N41" i="10"/>
  <c r="N44" i="10" s="1"/>
  <c r="N37" i="10"/>
  <c r="N42" i="10" s="1"/>
  <c r="O31" i="10" l="1"/>
  <c r="O34" i="10" s="1"/>
  <c r="P31" i="10"/>
  <c r="S34" i="10"/>
  <c r="S37" i="10" s="1"/>
  <c r="S42" i="10" s="1"/>
  <c r="T31" i="10"/>
  <c r="O41" i="10"/>
  <c r="O44" i="10" s="1"/>
  <c r="P34" i="10"/>
  <c r="P41" i="10" s="1"/>
  <c r="P44" i="10" s="1"/>
  <c r="T34" i="10"/>
  <c r="T41" i="10" s="1"/>
  <c r="T44" i="10" s="1"/>
  <c r="O37" i="10"/>
  <c r="O42" i="10" s="1"/>
  <c r="P14" i="9"/>
  <c r="Q14" i="9"/>
  <c r="R14" i="9"/>
  <c r="S14" i="9"/>
  <c r="T14" i="9"/>
  <c r="U14" i="9"/>
  <c r="P15" i="9"/>
  <c r="Q15" i="9"/>
  <c r="R15" i="9"/>
  <c r="S15" i="9"/>
  <c r="T15" i="9"/>
  <c r="U15" i="9"/>
  <c r="P16" i="9"/>
  <c r="Q16" i="9"/>
  <c r="R16" i="9"/>
  <c r="S16" i="9"/>
  <c r="T16" i="9"/>
  <c r="U16" i="9"/>
  <c r="P24" i="9"/>
  <c r="P27" i="9" s="1"/>
  <c r="Q24" i="9"/>
  <c r="Q27" i="9" s="1"/>
  <c r="R24" i="9"/>
  <c r="R27" i="9" s="1"/>
  <c r="S24" i="9"/>
  <c r="S27" i="9" s="1"/>
  <c r="T24" i="9"/>
  <c r="T27" i="9" s="1"/>
  <c r="U24" i="9"/>
  <c r="U27" i="9" s="1"/>
  <c r="P14" i="6"/>
  <c r="Q14" i="6"/>
  <c r="R14" i="6"/>
  <c r="S14" i="6"/>
  <c r="T14" i="6"/>
  <c r="U14" i="6"/>
  <c r="P15" i="6"/>
  <c r="Q15" i="6"/>
  <c r="R15" i="6"/>
  <c r="S15" i="6"/>
  <c r="T15" i="6"/>
  <c r="U15" i="6"/>
  <c r="P16" i="6"/>
  <c r="Q16" i="6"/>
  <c r="R16" i="6"/>
  <c r="S16" i="6"/>
  <c r="T16" i="6"/>
  <c r="U16" i="6"/>
  <c r="P24" i="6"/>
  <c r="P27" i="6" s="1"/>
  <c r="Q24" i="6"/>
  <c r="Q27" i="6" s="1"/>
  <c r="R24" i="6"/>
  <c r="R27" i="6" s="1"/>
  <c r="S24" i="6"/>
  <c r="S27" i="6" s="1"/>
  <c r="T24" i="6"/>
  <c r="T27" i="6" s="1"/>
  <c r="U24" i="6"/>
  <c r="U27" i="6" s="1"/>
  <c r="T37" i="10" l="1"/>
  <c r="T42" i="10" s="1"/>
  <c r="P37" i="10"/>
  <c r="P42" i="10" s="1"/>
  <c r="S41" i="10"/>
  <c r="S44" i="10" s="1"/>
  <c r="I16" i="2" l="1"/>
  <c r="F24" i="8"/>
  <c r="F22" i="8" s="1"/>
  <c r="H40" i="7"/>
  <c r="F40" i="7"/>
  <c r="I40" i="7" s="1"/>
  <c r="AC14" i="7" s="1"/>
  <c r="H22" i="7"/>
  <c r="F22" i="7"/>
  <c r="H40" i="2"/>
  <c r="F40" i="2"/>
  <c r="G38" i="2" s="1"/>
  <c r="H22" i="2"/>
  <c r="F22" i="2"/>
  <c r="G20" i="2" s="1"/>
  <c r="AJ5" i="2" s="1"/>
  <c r="F24" i="9"/>
  <c r="F27" i="9" s="1"/>
  <c r="F14" i="9"/>
  <c r="I36" i="2"/>
  <c r="L31" i="10"/>
  <c r="L34" i="10" s="1"/>
  <c r="K31" i="10"/>
  <c r="K34" i="10" s="1"/>
  <c r="K41" i="10" s="1"/>
  <c r="K44" i="10" s="1"/>
  <c r="J31" i="10"/>
  <c r="J34" i="10" s="1"/>
  <c r="I31" i="10"/>
  <c r="I34" i="10" s="1"/>
  <c r="H34" i="10"/>
  <c r="G31" i="10"/>
  <c r="G34" i="10" s="1"/>
  <c r="F31" i="10"/>
  <c r="E37" i="10"/>
  <c r="E42" i="10" s="1"/>
  <c r="O44" i="9"/>
  <c r="N44" i="9"/>
  <c r="M44" i="9"/>
  <c r="L44" i="9"/>
  <c r="K44" i="9"/>
  <c r="J44" i="9"/>
  <c r="I44" i="9"/>
  <c r="H44" i="9"/>
  <c r="G44" i="9"/>
  <c r="F44" i="9"/>
  <c r="O39" i="9"/>
  <c r="N39" i="9"/>
  <c r="M39" i="9"/>
  <c r="L39" i="9"/>
  <c r="J39" i="9"/>
  <c r="I39" i="9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E2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AD6" i="7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I44" i="6"/>
  <c r="H44" i="6"/>
  <c r="G44" i="6"/>
  <c r="F44" i="6"/>
  <c r="O39" i="6"/>
  <c r="N39" i="6"/>
  <c r="M39" i="6"/>
  <c r="L39" i="6"/>
  <c r="K39" i="6"/>
  <c r="J39" i="6"/>
  <c r="I39" i="6"/>
  <c r="H39" i="6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G16" i="6"/>
  <c r="F16" i="6"/>
  <c r="O15" i="6"/>
  <c r="N15" i="6"/>
  <c r="M15" i="6"/>
  <c r="L15" i="6"/>
  <c r="K15" i="6"/>
  <c r="J15" i="6"/>
  <c r="I15" i="6"/>
  <c r="H15" i="6"/>
  <c r="G15" i="6"/>
  <c r="F15" i="6"/>
  <c r="O14" i="6"/>
  <c r="N14" i="6"/>
  <c r="M14" i="6"/>
  <c r="L14" i="6"/>
  <c r="K14" i="6"/>
  <c r="J14" i="6"/>
  <c r="I14" i="6"/>
  <c r="H14" i="6"/>
  <c r="G14" i="6"/>
  <c r="F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I45" i="6" l="1"/>
  <c r="L45" i="6"/>
  <c r="H45" i="6"/>
  <c r="G9" i="7"/>
  <c r="AD5" i="7" s="1"/>
  <c r="G31" i="2"/>
  <c r="G40" i="2"/>
  <c r="G34" i="2"/>
  <c r="AJ13" i="2" s="1"/>
  <c r="G13" i="2"/>
  <c r="AF5" i="2" s="1"/>
  <c r="AC4" i="2"/>
  <c r="G21" i="2"/>
  <c r="AK5" i="2" s="1"/>
  <c r="J45" i="9"/>
  <c r="K37" i="10"/>
  <c r="K42" i="10" s="1"/>
  <c r="L41" i="10"/>
  <c r="L44" i="10" s="1"/>
  <c r="L37" i="10"/>
  <c r="F34" i="10"/>
  <c r="F37" i="10" s="1"/>
  <c r="F42" i="10" s="1"/>
  <c r="O45" i="9"/>
  <c r="M45" i="9"/>
  <c r="K45" i="9"/>
  <c r="I45" i="9"/>
  <c r="G45" i="9"/>
  <c r="F23" i="8"/>
  <c r="G24" i="8"/>
  <c r="O45" i="6"/>
  <c r="K45" i="6"/>
  <c r="F45" i="6"/>
  <c r="N45" i="6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H37" i="10"/>
  <c r="H42" i="10" s="1"/>
  <c r="I37" i="10"/>
  <c r="I42" i="10" s="1"/>
  <c r="I41" i="10"/>
  <c r="I44" i="10" s="1"/>
  <c r="L42" i="10"/>
  <c r="G9" i="2"/>
  <c r="AD5" i="2" s="1"/>
  <c r="I22" i="2"/>
  <c r="AC6" i="2" s="1"/>
  <c r="G22" i="2"/>
  <c r="G10" i="2"/>
  <c r="AE5" i="2" s="1"/>
  <c r="L45" i="9"/>
  <c r="G16" i="2"/>
  <c r="G14" i="2"/>
  <c r="AG5" i="2" s="1"/>
  <c r="G45" i="6"/>
  <c r="J45" i="6"/>
  <c r="M45" i="6"/>
  <c r="G19" i="2"/>
  <c r="G37" i="10"/>
  <c r="G42" i="10" s="1"/>
  <c r="G41" i="10"/>
  <c r="G44" i="10" s="1"/>
  <c r="J41" i="10"/>
  <c r="J44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F41" i="10" l="1"/>
  <c r="F44" i="10" s="1"/>
  <c r="G22" i="8"/>
  <c r="H24" i="8"/>
  <c r="G23" i="8"/>
  <c r="I24" i="8" l="1"/>
  <c r="H23" i="8"/>
  <c r="H22" i="8"/>
  <c r="I22" i="8" l="1"/>
  <c r="I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17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前年累積欠損金363,721,737＋元年純損益▲107,441,417＝256,280,320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R8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【10→34】
※昨年度10で回答いたしましたが、正しくは34でしたので修正します。
</t>
        </r>
      </text>
    </comment>
  </commentList>
</comments>
</file>

<file path=xl/sharedStrings.xml><?xml version="1.0" encoding="utf-8"?>
<sst xmlns="http://schemas.openxmlformats.org/spreadsheetml/2006/main" count="552" uniqueCount="325">
  <si>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</si>
  <si>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</si>
  <si>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</si>
  <si>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</si>
  <si>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</si>
  <si>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</si>
  <si>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</si>
  <si>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</si>
  <si>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</si>
  <si>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</si>
  <si>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</si>
  <si>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</si>
  <si>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</si>
  <si>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</si>
  <si>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</si>
  <si>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</si>
  <si>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</si>
  <si>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</si>
  <si>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</si>
  <si>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</si>
  <si>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</si>
  <si>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</si>
  <si>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</si>
  <si>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</si>
  <si>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</si>
  <si>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</si>
  <si>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</si>
  <si>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</si>
  <si>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</si>
  <si>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</si>
  <si>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</si>
  <si>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</si>
  <si>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</si>
  <si>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</si>
  <si>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</si>
  <si>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</si>
  <si>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</si>
  <si>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</si>
  <si>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</si>
  <si>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</si>
  <si>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</si>
  <si>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</si>
  <si>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</si>
  <si>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</si>
  <si>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</si>
  <si>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</si>
  <si>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</si>
  <si>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</si>
  <si>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</si>
  <si>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</si>
  <si>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</si>
  <si>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</si>
  <si>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</si>
  <si>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</si>
  <si>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</si>
  <si>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</si>
  <si>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</si>
  <si>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</si>
  <si>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</si>
  <si>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</si>
  <si>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</si>
  <si>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</si>
  <si>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</si>
  <si>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</si>
  <si>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</si>
  <si>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</si>
  <si>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</si>
  <si>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</si>
  <si>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</si>
  <si>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</si>
  <si>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</si>
  <si>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</si>
  <si>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</si>
  <si>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</si>
  <si>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</si>
  <si>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</si>
  <si>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</si>
  <si>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</si>
  <si>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</si>
  <si>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</si>
  <si>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</si>
  <si>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</si>
  <si>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</si>
  <si>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</si>
  <si>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</si>
  <si>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</si>
  <si>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</si>
  <si>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</si>
  <si>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</si>
  <si>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</si>
  <si>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</si>
  <si>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</si>
  <si>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</si>
  <si>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</si>
  <si>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</si>
  <si>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</si>
  <si>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</si>
  <si>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</si>
  <si>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</si>
  <si>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</si>
  <si>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</si>
  <si>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</si>
  <si>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</si>
  <si>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</si>
  <si>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</si>
  <si>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</si>
  <si>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</si>
  <si>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</si>
  <si>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</si>
  <si>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</si>
  <si>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</si>
  <si>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</si>
  <si>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</si>
  <si>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</si>
  <si>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</si>
  <si>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</si>
  <si>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</si>
  <si>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</si>
  <si>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</si>
  <si>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</si>
  <si>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</si>
  <si>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</si>
  <si>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</si>
  <si>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</si>
  <si>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</si>
  <si>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</si>
  <si>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</si>
  <si>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</si>
  <si>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</si>
  <si>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</si>
  <si>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</si>
  <si>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</si>
  <si>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</si>
  <si>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</si>
  <si>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</si>
  <si>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</si>
  <si>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</si>
  <si>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</si>
  <si>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</si>
  <si>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</si>
  <si>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</si>
  <si>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</si>
  <si>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</si>
  <si>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</si>
  <si>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</si>
  <si>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</si>
  <si>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</si>
  <si>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</si>
  <si>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</si>
  <si>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</si>
  <si>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</si>
  <si>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</si>
  <si>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</si>
  <si>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</si>
  <si>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</si>
  <si>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</si>
  <si>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</si>
  <si>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</si>
  <si>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</si>
  <si>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</si>
  <si>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</si>
  <si>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</si>
  <si>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</si>
  <si>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</si>
  <si>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</si>
  <si>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</si>
  <si>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</si>
  <si>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</si>
  <si>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</si>
  <si>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</si>
  <si>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</si>
  <si>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</si>
  <si>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</si>
  <si>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</si>
  <si>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</si>
  <si>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</si>
  <si>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</si>
  <si>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</si>
  <si>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</si>
  <si>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</si>
  <si>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</si>
  <si>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</si>
  <si>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</si>
  <si>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</si>
  <si>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</si>
  <si>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</si>
  <si>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</si>
  <si>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</si>
  <si>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</si>
  <si>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</si>
  <si>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</si>
  <si>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</si>
  <si>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</si>
  <si>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</si>
  <si>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</si>
  <si>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</si>
  <si>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</si>
  <si>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</si>
  <si>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</si>
  <si>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</si>
  <si>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</si>
  <si>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</si>
  <si>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</si>
  <si>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</si>
  <si>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</si>
  <si>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</si>
  <si>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</si>
  <si>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</si>
  <si>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</si>
  <si>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</si>
  <si>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</si>
  <si>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</si>
  <si>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</si>
  <si>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</si>
  <si>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</si>
  <si>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</si>
  <si>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</si>
  <si>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</si>
  <si>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</si>
  <si>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</si>
  <si>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</si>
  <si>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</si>
  <si>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</si>
  <si>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</si>
  <si>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</si>
  <si>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</si>
  <si>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</si>
  <si>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</si>
  <si>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</si>
  <si>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</si>
  <si>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</si>
  <si>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</si>
  <si>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</si>
  <si>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</si>
  <si>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</si>
  <si>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</si>
  <si>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</si>
  <si>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</si>
  <si>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</si>
  <si>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</si>
  <si>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</si>
  <si>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</si>
  <si>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</si>
  <si>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</si>
  <si>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</si>
  <si>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</si>
  <si>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</si>
  <si>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</si>
  <si>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</si>
  <si>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</si>
  <si>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</si>
  <si>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</si>
  <si>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</si>
  <si>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</si>
  <si>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</si>
  <si>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</si>
  <si>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</si>
  <si>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</si>
  <si>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</si>
  <si>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</si>
  <si>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</si>
  <si>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</si>
  <si>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</si>
  <si>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</si>
  <si>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</si>
  <si>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</si>
  <si>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</si>
  <si>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</si>
  <si>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</si>
  <si>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</si>
  <si>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</si>
  <si>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</si>
  <si>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</si>
  <si>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</si>
  <si>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</si>
  <si>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</si>
  <si>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</si>
  <si>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</si>
  <si>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</si>
  <si>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</si>
  <si>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</si>
  <si>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</si>
  <si>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</si>
  <si>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</si>
  <si>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</si>
  <si>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</si>
  <si>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神戸市</t>
    <rPh sb="0" eb="3">
      <t>コウベシ</t>
    </rPh>
    <phoneticPr fontId="7"/>
  </si>
  <si>
    <t>神戸市</t>
    <rPh sb="0" eb="2">
      <t>コウベ</t>
    </rPh>
    <rPh sb="2" eb="3">
      <t>シ</t>
    </rPh>
    <phoneticPr fontId="15"/>
  </si>
  <si>
    <t>神戸市</t>
    <rPh sb="0" eb="3">
      <t>コウベシ</t>
    </rPh>
    <phoneticPr fontId="15"/>
  </si>
  <si>
    <r>
      <t>宅地造成(その他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ゾウセイ</t>
    </rPh>
    <rPh sb="7" eb="8">
      <t>タ</t>
    </rPh>
    <phoneticPr fontId="7"/>
  </si>
  <si>
    <t>駐車場</t>
    <rPh sb="0" eb="3">
      <t>チュウシャジョウ</t>
    </rPh>
    <phoneticPr fontId="7"/>
  </si>
  <si>
    <r>
      <t>下水道(農集排</t>
    </r>
    <r>
      <rPr>
        <sz val="11"/>
        <rFont val="明朝"/>
        <family val="1"/>
        <charset val="128"/>
      </rPr>
      <t>)</t>
    </r>
    <rPh sb="0" eb="3">
      <t>ゲスイドウ</t>
    </rPh>
    <rPh sb="4" eb="6">
      <t>ノウシュウ</t>
    </rPh>
    <rPh sb="6" eb="7">
      <t>ハイ</t>
    </rPh>
    <phoneticPr fontId="7"/>
  </si>
  <si>
    <t>市場</t>
    <rPh sb="0" eb="2">
      <t>シジョウ</t>
    </rPh>
    <phoneticPr fontId="7"/>
  </si>
  <si>
    <t>と畜場</t>
    <rPh sb="1" eb="2">
      <t>チク</t>
    </rPh>
    <rPh sb="2" eb="3">
      <t>バ</t>
    </rPh>
    <phoneticPr fontId="7"/>
  </si>
  <si>
    <t>自動車</t>
    <rPh sb="0" eb="3">
      <t>ジドウシャ</t>
    </rPh>
    <phoneticPr fontId="7"/>
  </si>
  <si>
    <t>高速鉄道</t>
    <rPh sb="0" eb="2">
      <t>コウソク</t>
    </rPh>
    <rPh sb="2" eb="4">
      <t>テツドウ</t>
    </rPh>
    <phoneticPr fontId="7"/>
  </si>
  <si>
    <t>上水道</t>
    <rPh sb="0" eb="3">
      <t>ジョウスイドウ</t>
    </rPh>
    <phoneticPr fontId="7"/>
  </si>
  <si>
    <t>工業用水道</t>
    <rPh sb="0" eb="3">
      <t>コウギョウヨウ</t>
    </rPh>
    <rPh sb="3" eb="5">
      <t>スイドウ</t>
    </rPh>
    <phoneticPr fontId="7"/>
  </si>
  <si>
    <t>下水道</t>
    <rPh sb="0" eb="3">
      <t>ゲスイドウ</t>
    </rPh>
    <phoneticPr fontId="7"/>
  </si>
  <si>
    <t>港湾整備</t>
    <rPh sb="0" eb="2">
      <t>コウワン</t>
    </rPh>
    <rPh sb="2" eb="4">
      <t>セイビ</t>
    </rPh>
    <phoneticPr fontId="7"/>
  </si>
  <si>
    <r>
      <t>宅地整備(臨海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5" eb="7">
      <t>リンカイ</t>
    </rPh>
    <phoneticPr fontId="7"/>
  </si>
  <si>
    <t>宅地整備(その他)</t>
    <rPh sb="0" eb="2">
      <t>タクチ</t>
    </rPh>
    <rPh sb="2" eb="4">
      <t>セイビ</t>
    </rPh>
    <rPh sb="7" eb="8">
      <t>タ</t>
    </rPh>
    <phoneticPr fontId="7"/>
  </si>
  <si>
    <t>宅地造成(臨海)</t>
    <rPh sb="0" eb="2">
      <t>タクチ</t>
    </rPh>
    <rPh sb="2" eb="4">
      <t>ゾウセイ</t>
    </rPh>
    <rPh sb="5" eb="7">
      <t>リンカイ</t>
    </rPh>
    <phoneticPr fontId="7"/>
  </si>
  <si>
    <r>
      <t>宅地整備(その他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セイビ</t>
    </rPh>
    <rPh sb="7" eb="8">
      <t>タ</t>
    </rPh>
    <phoneticPr fontId="7"/>
  </si>
  <si>
    <r>
      <t>宅地造成(その他</t>
    </r>
    <r>
      <rPr>
        <sz val="11"/>
        <rFont val="明朝"/>
        <family val="1"/>
        <charset val="128"/>
      </rPr>
      <t>)</t>
    </r>
    <rPh sb="0" eb="2">
      <t>タクチ</t>
    </rPh>
    <rPh sb="2" eb="4">
      <t>ゾウセイ</t>
    </rPh>
    <rPh sb="7" eb="8">
      <t>タ</t>
    </rPh>
    <phoneticPr fontId="15"/>
  </si>
  <si>
    <t>駐車場</t>
    <rPh sb="0" eb="3">
      <t>チュウシャジョウ</t>
    </rPh>
    <phoneticPr fontId="15"/>
  </si>
  <si>
    <r>
      <t>下水道(農集排</t>
    </r>
    <r>
      <rPr>
        <sz val="11"/>
        <rFont val="明朝"/>
        <family val="1"/>
        <charset val="128"/>
      </rPr>
      <t>)</t>
    </r>
    <rPh sb="0" eb="3">
      <t>ゲスイドウ</t>
    </rPh>
    <rPh sb="4" eb="6">
      <t>ノウシュウ</t>
    </rPh>
    <rPh sb="6" eb="7">
      <t>ハイ</t>
    </rPh>
    <phoneticPr fontId="15"/>
  </si>
  <si>
    <t>市場</t>
    <rPh sb="0" eb="2">
      <t>イチバ</t>
    </rPh>
    <phoneticPr fontId="15"/>
  </si>
  <si>
    <t>と畜場</t>
    <rPh sb="1" eb="2">
      <t>チク</t>
    </rPh>
    <rPh sb="2" eb="3">
      <t>ジョウ</t>
    </rPh>
    <phoneticPr fontId="15"/>
  </si>
  <si>
    <t>神戸市道路公社</t>
    <rPh sb="0" eb="3">
      <t>コウベシ</t>
    </rPh>
    <rPh sb="3" eb="5">
      <t>ドウロ</t>
    </rPh>
    <rPh sb="5" eb="7">
      <t>コウシャ</t>
    </rPh>
    <phoneticPr fontId="7"/>
  </si>
  <si>
    <t>(株)神戸商工貿易センター</t>
    <rPh sb="3" eb="5">
      <t>コウベ</t>
    </rPh>
    <rPh sb="5" eb="7">
      <t>ショウコウ</t>
    </rPh>
    <rPh sb="7" eb="9">
      <t>ボウエキ</t>
    </rPh>
    <phoneticPr fontId="7"/>
  </si>
  <si>
    <t>(株)有馬温泉企業</t>
    <rPh sb="1" eb="2">
      <t>カブ</t>
    </rPh>
    <rPh sb="3" eb="5">
      <t>アリマ</t>
    </rPh>
    <rPh sb="5" eb="7">
      <t>オンセン</t>
    </rPh>
    <rPh sb="7" eb="9">
      <t>キギョウ</t>
    </rPh>
    <phoneticPr fontId="7"/>
  </si>
  <si>
    <t>神戸新交通(株)</t>
    <rPh sb="0" eb="2">
      <t>コウベ</t>
    </rPh>
    <rPh sb="2" eb="5">
      <t>シンコウツウ</t>
    </rPh>
    <rPh sb="6" eb="7">
      <t>カブ</t>
    </rPh>
    <phoneticPr fontId="7"/>
  </si>
  <si>
    <t>(株)ＯＭこうべ</t>
    <rPh sb="1" eb="2">
      <t>カブ</t>
    </rPh>
    <phoneticPr fontId="7"/>
  </si>
  <si>
    <t>神戸交通振興(株)</t>
    <rPh sb="0" eb="2">
      <t>コウベ</t>
    </rPh>
    <rPh sb="2" eb="4">
      <t>コウツウ</t>
    </rPh>
    <rPh sb="4" eb="6">
      <t>シンコウ</t>
    </rPh>
    <rPh sb="7" eb="8">
      <t>カブ</t>
    </rPh>
    <phoneticPr fontId="7"/>
  </si>
  <si>
    <t xml:space="preserve">              －</t>
  </si>
  <si>
    <t>雲井通５丁目再開発(株)</t>
  </si>
  <si>
    <t>神戸航空貨物ターミナル(株)</t>
    <rPh sb="0" eb="2">
      <t>コウベ</t>
    </rPh>
    <rPh sb="2" eb="4">
      <t>コウクウ</t>
    </rPh>
    <rPh sb="4" eb="6">
      <t>カモツ</t>
    </rPh>
    <rPh sb="11" eb="14">
      <t>カブ</t>
    </rPh>
    <phoneticPr fontId="7"/>
  </si>
  <si>
    <t>分担金負担金</t>
  </si>
  <si>
    <t>使用料手数料</t>
  </si>
  <si>
    <t>寄附金</t>
  </si>
  <si>
    <t>繰入金</t>
  </si>
  <si>
    <t>繰越金</t>
  </si>
  <si>
    <t>諸収入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</si>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</sst>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  <numFmt numFmtId="188" formatCode="0.0%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color theme="1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>
      <alignment vertical="center"/>
    </xf>
  </cellStyleXfs>
  <cellXfs count="394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37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179" fontId="2" fillId="0" borderId="3" xfId="1" applyNumberForma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center" vertical="center"/>
    </xf>
    <xf numFmtId="188" fontId="0" fillId="0" borderId="0" xfId="4" applyNumberFormat="1" applyFont="1" applyAlignment="1">
      <alignment vertical="center"/>
    </xf>
    <xf numFmtId="188" fontId="2" fillId="0" borderId="69" xfId="4" applyNumberFormat="1" applyBorder="1" applyAlignment="1">
      <alignment vertical="center"/>
    </xf>
    <xf numFmtId="179" fontId="0" fillId="2" borderId="28" xfId="1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distributed" vertical="center" justifyLastLine="1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4" xfId="0" applyNumberForma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0" fontId="0" fillId="0" borderId="52" xfId="0" applyNumberForma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left"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39" xfId="0" applyNumberFormat="1" applyFill="1" applyBorder="1" applyAlignment="1">
      <alignment horizontal="right" vertical="center"/>
    </xf>
    <xf numFmtId="179" fontId="2" fillId="0" borderId="48" xfId="1" applyNumberFormat="1" applyFill="1" applyBorder="1" applyAlignment="1">
      <alignment vertical="center"/>
    </xf>
    <xf numFmtId="179" fontId="2" fillId="0" borderId="2" xfId="1" applyNumberFormat="1" applyFill="1" applyBorder="1" applyAlignment="1">
      <alignment vertical="center"/>
    </xf>
    <xf numFmtId="179" fontId="2" fillId="0" borderId="49" xfId="1" applyNumberFormat="1" applyFill="1" applyBorder="1" applyAlignment="1">
      <alignment vertical="center"/>
    </xf>
    <xf numFmtId="179" fontId="2" fillId="0" borderId="39" xfId="1" applyNumberFormat="1" applyFill="1" applyBorder="1" applyAlignment="1">
      <alignment vertical="center"/>
    </xf>
    <xf numFmtId="179" fontId="2" fillId="0" borderId="12" xfId="1" applyNumberFormat="1" applyFill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179" fontId="2" fillId="0" borderId="50" xfId="1" applyNumberFormat="1" applyFill="1" applyBorder="1" applyAlignment="1">
      <alignment vertical="center"/>
    </xf>
    <xf numFmtId="179" fontId="2" fillId="0" borderId="28" xfId="1" applyNumberFormat="1" applyFill="1" applyBorder="1" applyAlignment="1">
      <alignment vertical="center"/>
    </xf>
    <xf numFmtId="179" fontId="2" fillId="0" borderId="7" xfId="1" applyNumberFormat="1" applyFill="1" applyBorder="1" applyAlignment="1">
      <alignment vertical="center"/>
    </xf>
    <xf numFmtId="179" fontId="2" fillId="0" borderId="25" xfId="1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179" fontId="0" fillId="0" borderId="50" xfId="0" quotePrefix="1" applyNumberFormat="1" applyFill="1" applyBorder="1" applyAlignment="1">
      <alignment horizontal="right" vertical="center"/>
    </xf>
    <xf numFmtId="179" fontId="0" fillId="0" borderId="28" xfId="0" quotePrefix="1" applyNumberFormat="1" applyFill="1" applyBorder="1" applyAlignment="1">
      <alignment horizontal="right" vertical="center"/>
    </xf>
    <xf numFmtId="41" fontId="0" fillId="0" borderId="5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179" fontId="2" fillId="0" borderId="10" xfId="1" applyNumberFormat="1" applyFill="1" applyBorder="1" applyAlignment="1">
      <alignment vertical="center"/>
    </xf>
    <xf numFmtId="179" fontId="2" fillId="0" borderId="36" xfId="1" applyNumberFormat="1" applyFill="1" applyBorder="1" applyAlignment="1">
      <alignment vertical="center"/>
    </xf>
    <xf numFmtId="179" fontId="2" fillId="0" borderId="9" xfId="1" applyNumberFormat="1" applyFill="1" applyBorder="1" applyAlignment="1">
      <alignment vertical="center"/>
    </xf>
    <xf numFmtId="179" fontId="2" fillId="0" borderId="43" xfId="1" applyNumberFormat="1" applyFill="1" applyBorder="1" applyAlignment="1">
      <alignment vertical="center"/>
    </xf>
    <xf numFmtId="179" fontId="2" fillId="0" borderId="56" xfId="1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right" vertical="center"/>
    </xf>
    <xf numFmtId="179" fontId="2" fillId="0" borderId="47" xfId="1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2" fillId="0" borderId="51" xfId="1" applyNumberFormat="1" applyFill="1" applyBorder="1" applyAlignment="1">
      <alignment vertical="center"/>
    </xf>
    <xf numFmtId="179" fontId="2" fillId="0" borderId="24" xfId="1" applyNumberFormat="1" applyFill="1" applyBorder="1" applyAlignment="1">
      <alignment vertical="center"/>
    </xf>
    <xf numFmtId="179" fontId="2" fillId="0" borderId="41" xfId="1" applyNumberFormat="1" applyFill="1" applyBorder="1" applyAlignment="1">
      <alignment vertical="center"/>
    </xf>
    <xf numFmtId="179" fontId="2" fillId="0" borderId="27" xfId="1" applyNumberFormat="1" applyFill="1" applyBorder="1" applyAlignment="1">
      <alignment vertical="center"/>
    </xf>
    <xf numFmtId="0" fontId="0" fillId="0" borderId="25" xfId="0" applyNumberFormat="1" applyFill="1" applyBorder="1" applyAlignment="1">
      <alignment horizontal="center" vertical="center"/>
    </xf>
    <xf numFmtId="179" fontId="2" fillId="0" borderId="25" xfId="1" quotePrefix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179" fontId="2" fillId="0" borderId="3" xfId="1" quotePrefix="1" applyNumberFormat="1" applyFont="1" applyFill="1" applyBorder="1" applyAlignment="1">
      <alignment horizontal="right" vertical="center"/>
    </xf>
    <xf numFmtId="179" fontId="2" fillId="0" borderId="13" xfId="1" quotePrefix="1" applyNumberFormat="1" applyFont="1" applyFill="1" applyBorder="1" applyAlignment="1">
      <alignment horizontal="right" vertical="center"/>
    </xf>
    <xf numFmtId="179" fontId="2" fillId="0" borderId="52" xfId="1" quotePrefix="1" applyNumberFormat="1" applyFont="1" applyFill="1" applyBorder="1" applyAlignment="1">
      <alignment horizontal="right" vertical="center"/>
    </xf>
    <xf numFmtId="179" fontId="2" fillId="0" borderId="4" xfId="1" quotePrefix="1" applyNumberFormat="1" applyFont="1" applyFill="1" applyBorder="1" applyAlignment="1">
      <alignment horizontal="right" vertical="center"/>
    </xf>
    <xf numFmtId="179" fontId="2" fillId="0" borderId="53" xfId="1" quotePrefix="1" applyNumberFormat="1" applyFont="1" applyFill="1" applyBorder="1" applyAlignment="1">
      <alignment horizontal="right" vertical="center"/>
    </xf>
    <xf numFmtId="179" fontId="2" fillId="0" borderId="11" xfId="1" quotePrefix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46" xfId="0" applyNumberFormat="1" applyFill="1" applyBorder="1" applyAlignment="1">
      <alignment horizontal="right" vertical="center"/>
    </xf>
    <xf numFmtId="179" fontId="2" fillId="0" borderId="5" xfId="1" applyNumberFormat="1" applyFill="1" applyBorder="1" applyAlignment="1">
      <alignment vertical="center"/>
    </xf>
    <xf numFmtId="179" fontId="2" fillId="0" borderId="59" xfId="1" applyNumberFormat="1" applyFill="1" applyBorder="1" applyAlignment="1">
      <alignment vertical="center"/>
    </xf>
    <xf numFmtId="179" fontId="2" fillId="0" borderId="54" xfId="1" applyNumberFormat="1" applyFill="1" applyBorder="1" applyAlignment="1">
      <alignment vertical="center"/>
    </xf>
    <xf numFmtId="179" fontId="2" fillId="0" borderId="22" xfId="1" applyNumberFormat="1" applyFill="1" applyBorder="1" applyAlignment="1">
      <alignment vertical="center"/>
    </xf>
    <xf numFmtId="179" fontId="2" fillId="0" borderId="46" xfId="1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right" vertical="center"/>
    </xf>
    <xf numFmtId="179" fontId="2" fillId="0" borderId="13" xfId="1" applyNumberForma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179" fontId="2" fillId="0" borderId="0" xfId="1" applyNumberFormat="1" applyFill="1" applyBorder="1" applyAlignment="1">
      <alignment vertical="center"/>
    </xf>
    <xf numFmtId="179" fontId="2" fillId="0" borderId="0" xfId="1" quotePrefix="1" applyNumberFormat="1" applyFont="1" applyFill="1" applyBorder="1" applyAlignment="1">
      <alignment horizontal="right" vertical="center"/>
    </xf>
    <xf numFmtId="41" fontId="0" fillId="0" borderId="37" xfId="0" applyNumberFormat="1" applyFill="1" applyBorder="1" applyAlignment="1">
      <alignment horizontal="right" vertical="center"/>
    </xf>
    <xf numFmtId="179" fontId="2" fillId="0" borderId="37" xfId="1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horizontal="left" vertical="center"/>
    </xf>
    <xf numFmtId="41" fontId="0" fillId="0" borderId="36" xfId="0" applyNumberFormat="1" applyFill="1" applyBorder="1" applyAlignment="1">
      <alignment horizontal="right" vertical="center"/>
    </xf>
    <xf numFmtId="179" fontId="2" fillId="0" borderId="50" xfId="1" quotePrefix="1" applyNumberFormat="1" applyFont="1" applyFill="1" applyBorder="1" applyAlignment="1">
      <alignment horizontal="right" vertical="center"/>
    </xf>
    <xf numFmtId="179" fontId="2" fillId="0" borderId="28" xfId="1" quotePrefix="1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2" fillId="0" borderId="27" xfId="1" quotePrefix="1" applyNumberFormat="1" applyFont="1" applyFill="1" applyBorder="1" applyAlignment="1">
      <alignment horizontal="right" vertical="center"/>
    </xf>
    <xf numFmtId="179" fontId="2" fillId="0" borderId="57" xfId="1" quotePrefix="1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horizontal="right" vertical="center"/>
    </xf>
    <xf numFmtId="179" fontId="2" fillId="0" borderId="14" xfId="1" applyNumberFormat="1" applyFill="1" applyBorder="1" applyAlignment="1">
      <alignment vertical="center"/>
    </xf>
    <xf numFmtId="179" fontId="2" fillId="0" borderId="58" xfId="1" applyNumberFormat="1" applyFill="1" applyBorder="1" applyAlignment="1">
      <alignment vertical="center"/>
    </xf>
    <xf numFmtId="179" fontId="2" fillId="0" borderId="52" xfId="1" applyNumberFormat="1" applyFill="1" applyBorder="1" applyAlignment="1">
      <alignment vertical="center"/>
    </xf>
    <xf numFmtId="179" fontId="2" fillId="0" borderId="4" xfId="1" applyNumberFormat="1" applyFill="1" applyBorder="1" applyAlignment="1">
      <alignment vertical="center"/>
    </xf>
    <xf numFmtId="179" fontId="2" fillId="0" borderId="26" xfId="1" applyNumberFormat="1" applyFill="1" applyBorder="1" applyAlignment="1">
      <alignment vertical="center"/>
    </xf>
    <xf numFmtId="179" fontId="2" fillId="0" borderId="11" xfId="1" applyNumberFormat="1" applyFill="1" applyBorder="1" applyAlignment="1">
      <alignment vertical="center"/>
    </xf>
    <xf numFmtId="41" fontId="0" fillId="0" borderId="0" xfId="0" applyNumberFormat="1" applyFill="1" applyAlignment="1">
      <alignment horizontal="right" vertical="center"/>
    </xf>
    <xf numFmtId="179" fontId="0" fillId="0" borderId="7" xfId="0" quotePrefix="1" applyNumberFormat="1" applyFill="1" applyBorder="1" applyAlignment="1">
      <alignment horizontal="right" vertical="center"/>
    </xf>
    <xf numFmtId="179" fontId="0" fillId="0" borderId="57" xfId="0" quotePrefix="1" applyNumberFormat="1" applyFill="1" applyBorder="1" applyAlignment="1">
      <alignment horizontal="right" vertical="center"/>
    </xf>
    <xf numFmtId="0" fontId="2" fillId="0" borderId="53" xfId="0" applyNumberFormat="1" applyFont="1" applyFill="1" applyBorder="1" applyAlignment="1">
      <alignment horizontal="center" vertical="center"/>
    </xf>
    <xf numFmtId="41" fontId="0" fillId="0" borderId="2" xfId="0" applyNumberForma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Continuous" vertical="center"/>
    </xf>
    <xf numFmtId="41" fontId="3" fillId="0" borderId="4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/>
    </xf>
    <xf numFmtId="41" fontId="5" fillId="0" borderId="4" xfId="0" applyNumberFormat="1" applyFont="1" applyFill="1" applyBorder="1" applyAlignment="1">
      <alignment horizontal="lef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3" xfId="0" applyNumberFormat="1" applyFill="1" applyBorder="1" applyAlignment="1">
      <alignment horizontal="centerContinuous" vertical="center"/>
    </xf>
    <xf numFmtId="41" fontId="0" fillId="0" borderId="4" xfId="0" applyNumberFormat="1" applyFill="1" applyBorder="1" applyAlignment="1">
      <alignment horizontal="centerContinuous" vertical="center"/>
    </xf>
    <xf numFmtId="41" fontId="0" fillId="0" borderId="54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41" fontId="2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179" fontId="2" fillId="0" borderId="71" xfId="1" applyNumberFormat="1" applyFill="1" applyBorder="1" applyAlignment="1">
      <alignment horizontal="center" vertical="center"/>
    </xf>
    <xf numFmtId="179" fontId="2" fillId="0" borderId="72" xfId="1" applyNumberFormat="1" applyFill="1" applyBorder="1" applyAlignment="1">
      <alignment horizontal="center" vertical="center"/>
    </xf>
    <xf numFmtId="179" fontId="2" fillId="0" borderId="73" xfId="1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6" xfId="0" applyNumberFormat="1" applyFill="1" applyBorder="1" applyAlignment="1">
      <alignment horizontal="left" vertical="center"/>
    </xf>
    <xf numFmtId="179" fontId="2" fillId="0" borderId="10" xfId="1" applyNumberFormat="1" applyFill="1" applyBorder="1" applyAlignment="1">
      <alignment horizontal="center" vertical="center"/>
    </xf>
    <xf numFmtId="179" fontId="2" fillId="0" borderId="9" xfId="1" applyNumberFormat="1" applyFill="1" applyBorder="1" applyAlignment="1">
      <alignment horizontal="center" vertical="center"/>
    </xf>
    <xf numFmtId="179" fontId="2" fillId="0" borderId="56" xfId="1" applyNumberFormat="1" applyFill="1" applyBorder="1" applyAlignment="1">
      <alignment horizontal="center" vertical="center"/>
    </xf>
    <xf numFmtId="179" fontId="2" fillId="0" borderId="50" xfId="1" applyNumberFormat="1" applyFill="1" applyBorder="1" applyAlignment="1">
      <alignment horizontal="center" vertical="center"/>
    </xf>
    <xf numFmtId="179" fontId="2" fillId="0" borderId="7" xfId="1" applyNumberFormat="1" applyFill="1" applyBorder="1" applyAlignment="1">
      <alignment horizontal="center" vertical="center"/>
    </xf>
    <xf numFmtId="179" fontId="2" fillId="0" borderId="57" xfId="1" applyNumberFormat="1" applyFill="1" applyBorder="1" applyAlignment="1">
      <alignment horizontal="center" vertical="center"/>
    </xf>
    <xf numFmtId="179" fontId="2" fillId="0" borderId="52" xfId="1" applyNumberFormat="1" applyFill="1" applyBorder="1" applyAlignment="1">
      <alignment horizontal="center" vertical="center"/>
    </xf>
    <xf numFmtId="179" fontId="2" fillId="0" borderId="26" xfId="1" applyNumberFormat="1" applyFill="1" applyBorder="1" applyAlignment="1">
      <alignment horizontal="center" vertical="center"/>
    </xf>
    <xf numFmtId="179" fontId="2" fillId="0" borderId="13" xfId="1" applyNumberFormat="1" applyFill="1" applyBorder="1" applyAlignment="1">
      <alignment horizontal="center" vertical="center"/>
    </xf>
    <xf numFmtId="179" fontId="2" fillId="0" borderId="74" xfId="1" applyNumberFormat="1" applyFill="1" applyBorder="1" applyAlignment="1">
      <alignment vertical="center"/>
    </xf>
    <xf numFmtId="179" fontId="2" fillId="0" borderId="33" xfId="1" applyNumberFormat="1" applyFill="1" applyBorder="1" applyAlignment="1">
      <alignment vertical="center"/>
    </xf>
    <xf numFmtId="179" fontId="2" fillId="0" borderId="53" xfId="1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179" fontId="2" fillId="0" borderId="31" xfId="1" applyNumberFormat="1" applyFill="1" applyBorder="1" applyAlignment="1">
      <alignment vertical="center"/>
    </xf>
    <xf numFmtId="179" fontId="2" fillId="0" borderId="62" xfId="1" applyNumberFormat="1" applyFill="1" applyBorder="1" applyAlignment="1">
      <alignment vertical="center"/>
    </xf>
    <xf numFmtId="41" fontId="0" fillId="0" borderId="6" xfId="0" quotePrefix="1" applyNumberFormat="1" applyFill="1" applyBorder="1" applyAlignment="1">
      <alignment horizontal="right" vertical="center"/>
    </xf>
    <xf numFmtId="41" fontId="0" fillId="0" borderId="28" xfId="0" quotePrefix="1" applyNumberFormat="1" applyFill="1" applyBorder="1" applyAlignment="1">
      <alignment horizontal="right" vertical="center"/>
    </xf>
    <xf numFmtId="41" fontId="0" fillId="0" borderId="4" xfId="0" quotePrefix="1" applyNumberFormat="1" applyFill="1" applyBorder="1" applyAlignment="1">
      <alignment horizontal="right" vertical="center"/>
    </xf>
    <xf numFmtId="179" fontId="2" fillId="0" borderId="29" xfId="1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179" fontId="18" fillId="0" borderId="3" xfId="1" applyNumberFormat="1" applyFont="1" applyFill="1" applyBorder="1" applyAlignment="1">
      <alignment vertical="center"/>
    </xf>
    <xf numFmtId="179" fontId="2" fillId="0" borderId="3" xfId="1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9" fontId="2" fillId="0" borderId="51" xfId="1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2" fillId="0" borderId="55" xfId="1" applyNumberFormat="1" applyFill="1" applyBorder="1" applyAlignment="1">
      <alignment vertical="center"/>
    </xf>
    <xf numFmtId="179" fontId="0" fillId="0" borderId="56" xfId="0" applyNumberFormat="1" applyFill="1" applyBorder="1" applyAlignment="1">
      <alignment vertical="center"/>
    </xf>
    <xf numFmtId="179" fontId="2" fillId="0" borderId="47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81" fontId="9" fillId="0" borderId="76" xfId="1" applyNumberFormat="1" applyFont="1" applyFill="1" applyBorder="1" applyAlignment="1">
      <alignment vertical="center" textRotation="255"/>
    </xf>
    <xf numFmtId="0" fontId="12" fillId="0" borderId="77" xfId="3" applyFont="1" applyFill="1" applyBorder="1" applyAlignment="1">
      <alignment vertical="center"/>
    </xf>
    <xf numFmtId="0" fontId="12" fillId="0" borderId="61" xfId="3" applyFont="1" applyFill="1" applyBorder="1" applyAlignment="1">
      <alignment vertical="center"/>
    </xf>
    <xf numFmtId="181" fontId="9" fillId="0" borderId="5" xfId="1" applyNumberFormat="1" applyFont="1" applyFill="1" applyBorder="1" applyAlignment="1">
      <alignment vertical="center" textRotation="255"/>
    </xf>
    <xf numFmtId="0" fontId="12" fillId="0" borderId="5" xfId="3" applyFont="1" applyFill="1" applyBorder="1" applyAlignment="1">
      <alignment vertical="center"/>
    </xf>
    <xf numFmtId="0" fontId="12" fillId="0" borderId="3" xfId="3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distributed" vertical="center" justifyLastLine="1"/>
    </xf>
    <xf numFmtId="0" fontId="10" fillId="0" borderId="2" xfId="0" applyNumberFormat="1" applyFont="1" applyFill="1" applyBorder="1" applyAlignment="1">
      <alignment horizontal="distributed" vertical="center" justifyLastLine="1"/>
    </xf>
    <xf numFmtId="0" fontId="10" fillId="0" borderId="39" xfId="0" applyNumberFormat="1" applyFont="1" applyFill="1" applyBorder="1" applyAlignment="1">
      <alignment horizontal="distributed" vertical="center" justifyLastLine="1"/>
    </xf>
    <xf numFmtId="0" fontId="10" fillId="0" borderId="3" xfId="0" applyNumberFormat="1" applyFont="1" applyFill="1" applyBorder="1" applyAlignment="1">
      <alignment horizontal="distributed" vertical="center" justifyLastLine="1"/>
    </xf>
    <xf numFmtId="0" fontId="10" fillId="0" borderId="4" xfId="0" applyNumberFormat="1" applyFont="1" applyFill="1" applyBorder="1" applyAlignment="1">
      <alignment horizontal="distributed" vertical="center" justifyLastLine="1"/>
    </xf>
    <xf numFmtId="0" fontId="10" fillId="0" borderId="11" xfId="0" applyNumberFormat="1" applyFont="1" applyFill="1" applyBorder="1" applyAlignment="1">
      <alignment horizontal="distributed" vertical="center" justifyLastLine="1"/>
    </xf>
    <xf numFmtId="0" fontId="10" fillId="0" borderId="1" xfId="2" applyNumberFormat="1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0" fillId="0" borderId="39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181" fontId="9" fillId="0" borderId="77" xfId="1" applyNumberFormat="1" applyFont="1" applyFill="1" applyBorder="1" applyAlignment="1">
      <alignment vertical="center" textRotation="255"/>
    </xf>
    <xf numFmtId="181" fontId="9" fillId="0" borderId="61" xfId="1" applyNumberFormat="1" applyFont="1" applyFill="1" applyBorder="1" applyAlignment="1">
      <alignment vertical="center" textRotation="255"/>
    </xf>
    <xf numFmtId="41" fontId="0" fillId="0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12" fillId="0" borderId="77" xfId="3" applyFont="1" applyFill="1" applyBorder="1" applyAlignment="1">
      <alignment vertical="center" textRotation="255"/>
    </xf>
    <xf numFmtId="0" fontId="12" fillId="0" borderId="61" xfId="3" applyFont="1" applyFill="1" applyBorder="1" applyAlignment="1">
      <alignment vertical="center" textRotation="255"/>
    </xf>
    <xf numFmtId="41" fontId="16" fillId="0" borderId="27" xfId="0" applyNumberFormat="1" applyFont="1" applyFill="1" applyBorder="1" applyAlignment="1">
      <alignment horizontal="right" vertical="center"/>
    </xf>
    <xf numFmtId="41" fontId="16" fillId="0" borderId="25" xfId="0" applyNumberFormat="1" applyFont="1" applyFill="1" applyBorder="1" applyAlignment="1">
      <alignment horizontal="right" vertical="center"/>
    </xf>
    <xf numFmtId="0" fontId="0" fillId="0" borderId="76" xfId="0" applyNumberFormat="1" applyFill="1" applyBorder="1" applyAlignment="1">
      <alignment horizontal="center" vertical="center" textRotation="255"/>
    </xf>
    <xf numFmtId="0" fontId="0" fillId="0" borderId="77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76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horizontal="center" vertical="center"/>
    </xf>
    <xf numFmtId="41" fontId="0" fillId="0" borderId="70" xfId="0" applyNumberForma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Ｈ１０決算ベース" xfId="2" xr:uid="{00000000-0005-0000-0000-000003000000}"/>
    <cellStyle name="標準_地方債公営企業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2" t="s">
        <v>0</v>
      </c>
      <c r="B1" s="332"/>
      <c r="C1" s="332"/>
      <c r="D1" s="332"/>
      <c r="E1" s="57" t="s">
        <v>286</v>
      </c>
      <c r="F1" s="2"/>
      <c r="AA1" s="338" t="s">
        <v>105</v>
      </c>
      <c r="AB1" s="338"/>
    </row>
    <row r="2" spans="1:38">
      <c r="AA2" s="339" t="s">
        <v>106</v>
      </c>
      <c r="AB2" s="339"/>
      <c r="AC2" s="340" t="s">
        <v>107</v>
      </c>
      <c r="AD2" s="342" t="s">
        <v>108</v>
      </c>
      <c r="AE2" s="343"/>
      <c r="AF2" s="344"/>
      <c r="AG2" s="339" t="s">
        <v>109</v>
      </c>
      <c r="AH2" s="339" t="s">
        <v>110</v>
      </c>
      <c r="AI2" s="339" t="s">
        <v>111</v>
      </c>
      <c r="AJ2" s="339" t="s">
        <v>112</v>
      </c>
      <c r="AK2" s="339" t="s">
        <v>113</v>
      </c>
    </row>
    <row r="3" spans="1:38" ht="14.25">
      <c r="A3" s="18" t="s">
        <v>104</v>
      </c>
      <c r="AA3" s="339"/>
      <c r="AB3" s="339"/>
      <c r="AC3" s="341"/>
      <c r="AD3" s="91"/>
      <c r="AE3" s="90" t="s">
        <v>126</v>
      </c>
      <c r="AF3" s="90" t="s">
        <v>127</v>
      </c>
      <c r="AG3" s="339"/>
      <c r="AH3" s="339"/>
      <c r="AI3" s="339"/>
      <c r="AJ3" s="339"/>
      <c r="AK3" s="339"/>
    </row>
    <row r="4" spans="1:38">
      <c r="AA4" s="340" t="str">
        <f>E1</f>
        <v>神戸市</v>
      </c>
      <c r="AB4" s="92" t="s">
        <v>114</v>
      </c>
      <c r="AC4" s="93">
        <f>F22</f>
        <v>910150</v>
      </c>
      <c r="AD4" s="93">
        <f>F9</f>
        <v>291493</v>
      </c>
      <c r="AE4" s="93">
        <f>F10</f>
        <v>136730</v>
      </c>
      <c r="AF4" s="93">
        <f>F13</f>
        <v>111904</v>
      </c>
      <c r="AG4" s="93">
        <f>F14</f>
        <v>4865</v>
      </c>
      <c r="AH4" s="93">
        <f>F15</f>
        <v>57682</v>
      </c>
      <c r="AI4" s="93">
        <f>F17</f>
        <v>185247</v>
      </c>
      <c r="AJ4" s="93">
        <f>F20</f>
        <v>147776</v>
      </c>
      <c r="AK4" s="93">
        <f>F21</f>
        <v>120204</v>
      </c>
      <c r="AL4" s="94"/>
    </row>
    <row r="5" spans="1:38">
      <c r="A5" s="17" t="s">
        <v>272</v>
      </c>
      <c r="AA5" s="346"/>
      <c r="AB5" s="92" t="s">
        <v>115</v>
      </c>
      <c r="AC5" s="95"/>
      <c r="AD5" s="95">
        <f>G9</f>
        <v>32.026918639784654</v>
      </c>
      <c r="AE5" s="95">
        <f>G10</f>
        <v>15.022798439817612</v>
      </c>
      <c r="AF5" s="95">
        <f>G13</f>
        <v>12.295116189639071</v>
      </c>
      <c r="AG5" s="95">
        <f>G14</f>
        <v>0.53452727572378178</v>
      </c>
      <c r="AH5" s="95">
        <f>G15</f>
        <v>6.3376366532989072</v>
      </c>
      <c r="AI5" s="95">
        <f>G17</f>
        <v>20.353458221172335</v>
      </c>
      <c r="AJ5" s="95">
        <f>G20</f>
        <v>16.236444542108444</v>
      </c>
      <c r="AK5" s="95">
        <f>G21</f>
        <v>13.20705378234357</v>
      </c>
    </row>
    <row r="6" spans="1:38" ht="14.25">
      <c r="A6" s="3"/>
      <c r="G6" s="336" t="s">
        <v>128</v>
      </c>
      <c r="H6" s="337"/>
      <c r="I6" s="337"/>
      <c r="AA6" s="341"/>
      <c r="AB6" s="92" t="s">
        <v>116</v>
      </c>
      <c r="AC6" s="95">
        <f>I22</f>
        <v>1.6639988919333382</v>
      </c>
      <c r="AD6" s="95">
        <f>I9</f>
        <v>-4.851855841387664</v>
      </c>
      <c r="AE6" s="95">
        <f>I10</f>
        <v>-7.9184849954205045</v>
      </c>
      <c r="AF6" s="95">
        <f>I13</f>
        <v>-2.0996640537514044</v>
      </c>
      <c r="AG6" s="95">
        <f>I14</f>
        <v>1.2697751873438801</v>
      </c>
      <c r="AH6" s="95">
        <f>I15</f>
        <v>-19.376616115731359</v>
      </c>
      <c r="AI6" s="95">
        <f>I17</f>
        <v>6.716478097564349</v>
      </c>
      <c r="AJ6" s="95">
        <f>I20</f>
        <v>18.554649894101782</v>
      </c>
      <c r="AK6" s="95">
        <f>I21</f>
        <v>2.5535146018718313</v>
      </c>
    </row>
    <row r="7" spans="1:38" ht="27" customHeight="1">
      <c r="A7" s="15"/>
      <c r="B7" s="5"/>
      <c r="C7" s="5"/>
      <c r="D7" s="5"/>
      <c r="E7" s="19"/>
      <c r="F7" s="52" t="s">
        <v>273</v>
      </c>
      <c r="G7" s="53"/>
      <c r="H7" s="54" t="s">
        <v>1</v>
      </c>
      <c r="I7" s="13" t="s">
        <v>21</v>
      </c>
    </row>
    <row r="8" spans="1:38" ht="17.100000000000001" customHeight="1">
      <c r="A8" s="6"/>
      <c r="B8" s="7"/>
      <c r="C8" s="7"/>
      <c r="D8" s="7"/>
      <c r="E8" s="20"/>
      <c r="F8" s="24" t="s">
        <v>102</v>
      </c>
      <c r="G8" s="25" t="s">
        <v>2</v>
      </c>
      <c r="H8" s="55"/>
      <c r="I8" s="14"/>
    </row>
    <row r="9" spans="1:38" ht="18" customHeight="1">
      <c r="A9" s="333" t="s">
        <v>80</v>
      </c>
      <c r="B9" s="333" t="s">
        <v>81</v>
      </c>
      <c r="C9" s="38" t="s">
        <v>3</v>
      </c>
      <c r="D9" s="39"/>
      <c r="E9" s="40"/>
      <c r="F9" s="58">
        <v>291493</v>
      </c>
      <c r="G9" s="59">
        <f t="shared" ref="G9:G22" si="0">F9/$F$22*100</f>
        <v>32.026918639784654</v>
      </c>
      <c r="H9" s="60">
        <v>306357</v>
      </c>
      <c r="I9" s="61">
        <f t="shared" ref="I9:I21" si="1">(F9/H9-1)*100</f>
        <v>-4.851855841387664</v>
      </c>
      <c r="AA9" s="348" t="s">
        <v>105</v>
      </c>
      <c r="AB9" s="349"/>
      <c r="AC9" s="350" t="s">
        <v>117</v>
      </c>
    </row>
    <row r="10" spans="1:38" ht="18" customHeight="1">
      <c r="A10" s="334"/>
      <c r="B10" s="334"/>
      <c r="C10" s="8"/>
      <c r="D10" s="41" t="s">
        <v>22</v>
      </c>
      <c r="E10" s="26"/>
      <c r="F10" s="62">
        <v>136730</v>
      </c>
      <c r="G10" s="63">
        <f t="shared" si="0"/>
        <v>15.022798439817612</v>
      </c>
      <c r="H10" s="64">
        <v>148488</v>
      </c>
      <c r="I10" s="65">
        <f t="shared" si="1"/>
        <v>-7.9184849954205045</v>
      </c>
      <c r="AA10" s="339" t="s">
        <v>106</v>
      </c>
      <c r="AB10" s="339"/>
      <c r="AC10" s="350"/>
      <c r="AD10" s="342" t="s">
        <v>118</v>
      </c>
      <c r="AE10" s="343"/>
      <c r="AF10" s="344"/>
      <c r="AG10" s="342" t="s">
        <v>119</v>
      </c>
      <c r="AH10" s="347"/>
      <c r="AI10" s="345"/>
      <c r="AJ10" s="342" t="s">
        <v>120</v>
      </c>
      <c r="AK10" s="345"/>
    </row>
    <row r="11" spans="1:38" ht="18" customHeight="1">
      <c r="A11" s="334"/>
      <c r="B11" s="334"/>
      <c r="C11" s="30"/>
      <c r="D11" s="31"/>
      <c r="E11" s="29" t="s">
        <v>23</v>
      </c>
      <c r="F11" s="181">
        <f>116288+1786</f>
        <v>118074</v>
      </c>
      <c r="G11" s="67">
        <f t="shared" si="0"/>
        <v>12.973026424215789</v>
      </c>
      <c r="H11" s="68">
        <v>124295</v>
      </c>
      <c r="I11" s="69">
        <f t="shared" si="1"/>
        <v>-5.0050283599501144</v>
      </c>
      <c r="AA11" s="339"/>
      <c r="AB11" s="339"/>
      <c r="AC11" s="348"/>
      <c r="AD11" s="91"/>
      <c r="AE11" s="90" t="s">
        <v>121</v>
      </c>
      <c r="AF11" s="90" t="s">
        <v>122</v>
      </c>
      <c r="AG11" s="91"/>
      <c r="AH11" s="90" t="s">
        <v>123</v>
      </c>
      <c r="AI11" s="90" t="s">
        <v>124</v>
      </c>
      <c r="AJ11" s="91"/>
      <c r="AK11" s="96" t="s">
        <v>125</v>
      </c>
    </row>
    <row r="12" spans="1:38" ht="18" customHeight="1">
      <c r="A12" s="334"/>
      <c r="B12" s="334"/>
      <c r="C12" s="30"/>
      <c r="D12" s="32"/>
      <c r="E12" s="29" t="s">
        <v>24</v>
      </c>
      <c r="F12" s="181">
        <v>10354</v>
      </c>
      <c r="G12" s="67">
        <f>F12/$F$22*100</f>
        <v>1.1376146788990826</v>
      </c>
      <c r="H12" s="68">
        <v>15865</v>
      </c>
      <c r="I12" s="69">
        <f t="shared" si="1"/>
        <v>-34.736842105263158</v>
      </c>
      <c r="AA12" s="340" t="str">
        <f>E1</f>
        <v>神戸市</v>
      </c>
      <c r="AB12" s="92" t="s">
        <v>114</v>
      </c>
      <c r="AC12" s="93">
        <f>F40</f>
        <v>910150</v>
      </c>
      <c r="AD12" s="93">
        <f>F23</f>
        <v>517593</v>
      </c>
      <c r="AE12" s="93">
        <f>F24</f>
        <v>188010</v>
      </c>
      <c r="AF12" s="93">
        <f>F26</f>
        <v>106192</v>
      </c>
      <c r="AG12" s="93">
        <f>F27</f>
        <v>274263</v>
      </c>
      <c r="AH12" s="93">
        <f>F28</f>
        <v>103370</v>
      </c>
      <c r="AI12" s="93">
        <f>F32</f>
        <v>9344</v>
      </c>
      <c r="AJ12" s="93">
        <f>F34</f>
        <v>118294</v>
      </c>
      <c r="AK12" s="93">
        <f>F35</f>
        <v>118293</v>
      </c>
      <c r="AL12" s="97"/>
    </row>
    <row r="13" spans="1:38" ht="18" customHeight="1">
      <c r="A13" s="334"/>
      <c r="B13" s="334"/>
      <c r="C13" s="10"/>
      <c r="D13" s="27" t="s">
        <v>25</v>
      </c>
      <c r="E13" s="28"/>
      <c r="F13" s="70">
        <v>111904</v>
      </c>
      <c r="G13" s="71">
        <f t="shared" si="0"/>
        <v>12.295116189639071</v>
      </c>
      <c r="H13" s="72">
        <v>114304</v>
      </c>
      <c r="I13" s="73">
        <f t="shared" si="1"/>
        <v>-2.0996640537514044</v>
      </c>
      <c r="AA13" s="346"/>
      <c r="AB13" s="92" t="s">
        <v>115</v>
      </c>
      <c r="AC13" s="95"/>
      <c r="AD13" s="95">
        <f>G23</f>
        <v>56.868977641048183</v>
      </c>
      <c r="AE13" s="95">
        <f>G24</f>
        <v>20.657034554743721</v>
      </c>
      <c r="AF13" s="95">
        <f>G26</f>
        <v>11.667527330659782</v>
      </c>
      <c r="AG13" s="95">
        <f>G27</f>
        <v>30.133824094929405</v>
      </c>
      <c r="AH13" s="95">
        <f>G28</f>
        <v>11.357468549140251</v>
      </c>
      <c r="AI13" s="95">
        <f>G32</f>
        <v>1.0266439597868482</v>
      </c>
      <c r="AJ13" s="95">
        <f>G34</f>
        <v>12.997198264022414</v>
      </c>
      <c r="AK13" s="95">
        <f>G35</f>
        <v>12.997088392023294</v>
      </c>
    </row>
    <row r="14" spans="1:38" ht="18" customHeight="1">
      <c r="A14" s="334"/>
      <c r="B14" s="334"/>
      <c r="C14" s="42" t="s">
        <v>4</v>
      </c>
      <c r="D14" s="43"/>
      <c r="E14" s="44"/>
      <c r="F14" s="66">
        <v>4865</v>
      </c>
      <c r="G14" s="67">
        <f t="shared" si="0"/>
        <v>0.53452727572378178</v>
      </c>
      <c r="H14" s="68">
        <v>4804</v>
      </c>
      <c r="I14" s="69">
        <f t="shared" si="1"/>
        <v>1.2697751873438801</v>
      </c>
      <c r="AA14" s="341"/>
      <c r="AB14" s="92" t="s">
        <v>116</v>
      </c>
      <c r="AC14" s="95">
        <f>I40</f>
        <v>1.6639988919333382</v>
      </c>
      <c r="AD14" s="95">
        <f>I23</f>
        <v>2.7049010875579427E-3</v>
      </c>
      <c r="AE14" s="95">
        <f>I24</f>
        <v>-2.2893225580126297</v>
      </c>
      <c r="AF14" s="95">
        <f>I26</f>
        <v>1.4201805071391016</v>
      </c>
      <c r="AG14" s="95">
        <f>I27</f>
        <v>8.2533066511941922</v>
      </c>
      <c r="AH14" s="95">
        <f>I28</f>
        <v>23.09615957130098</v>
      </c>
      <c r="AI14" s="95">
        <f>I32</f>
        <v>51.026345563277829</v>
      </c>
      <c r="AJ14" s="95">
        <f>I34</f>
        <v>-4.8479339773650487</v>
      </c>
      <c r="AK14" s="95">
        <f>I35</f>
        <v>-3.4500489715964755</v>
      </c>
    </row>
    <row r="15" spans="1:38" ht="18" customHeight="1">
      <c r="A15" s="334"/>
      <c r="B15" s="334"/>
      <c r="C15" s="42" t="s">
        <v>5</v>
      </c>
      <c r="D15" s="43"/>
      <c r="E15" s="44"/>
      <c r="F15" s="66">
        <v>57682</v>
      </c>
      <c r="G15" s="67">
        <f t="shared" si="0"/>
        <v>6.3376366532989072</v>
      </c>
      <c r="H15" s="68">
        <v>71545</v>
      </c>
      <c r="I15" s="69">
        <f t="shared" si="1"/>
        <v>-19.376616115731359</v>
      </c>
    </row>
    <row r="16" spans="1:38" ht="18" customHeight="1">
      <c r="A16" s="334"/>
      <c r="B16" s="334"/>
      <c r="C16" s="42" t="s">
        <v>26</v>
      </c>
      <c r="D16" s="43"/>
      <c r="E16" s="44"/>
      <c r="F16" s="66">
        <v>35683</v>
      </c>
      <c r="G16" s="67">
        <f t="shared" si="0"/>
        <v>3.9205625446354997</v>
      </c>
      <c r="H16" s="68">
        <v>36469</v>
      </c>
      <c r="I16" s="69">
        <f>(F16/H16-1)*100</f>
        <v>-2.1552551482080684</v>
      </c>
    </row>
    <row r="17" spans="1:9" ht="18" customHeight="1">
      <c r="A17" s="334"/>
      <c r="B17" s="334"/>
      <c r="C17" s="42" t="s">
        <v>6</v>
      </c>
      <c r="D17" s="43"/>
      <c r="E17" s="44"/>
      <c r="F17" s="66">
        <v>185247</v>
      </c>
      <c r="G17" s="67">
        <f t="shared" si="0"/>
        <v>20.353458221172335</v>
      </c>
      <c r="H17" s="68">
        <v>173588</v>
      </c>
      <c r="I17" s="69">
        <f t="shared" si="1"/>
        <v>6.716478097564349</v>
      </c>
    </row>
    <row r="18" spans="1:9" ht="18" customHeight="1">
      <c r="A18" s="334"/>
      <c r="B18" s="334"/>
      <c r="C18" s="42" t="s">
        <v>27</v>
      </c>
      <c r="D18" s="43"/>
      <c r="E18" s="44"/>
      <c r="F18" s="66">
        <v>52603</v>
      </c>
      <c r="G18" s="67">
        <f t="shared" si="0"/>
        <v>5.7795967697632262</v>
      </c>
      <c r="H18" s="68">
        <v>49397</v>
      </c>
      <c r="I18" s="69">
        <f t="shared" si="1"/>
        <v>6.4902726886248097</v>
      </c>
    </row>
    <row r="19" spans="1:9" ht="18" customHeight="1">
      <c r="A19" s="334"/>
      <c r="B19" s="334"/>
      <c r="C19" s="42" t="s">
        <v>28</v>
      </c>
      <c r="D19" s="43"/>
      <c r="E19" s="44"/>
      <c r="F19" s="66">
        <v>14597</v>
      </c>
      <c r="G19" s="67">
        <f t="shared" si="0"/>
        <v>1.6038015711695874</v>
      </c>
      <c r="H19" s="68">
        <v>11234</v>
      </c>
      <c r="I19" s="69">
        <f t="shared" si="1"/>
        <v>29.935908848139569</v>
      </c>
    </row>
    <row r="20" spans="1:9" ht="18" customHeight="1">
      <c r="A20" s="334"/>
      <c r="B20" s="334"/>
      <c r="C20" s="42" t="s">
        <v>7</v>
      </c>
      <c r="D20" s="43"/>
      <c r="E20" s="44"/>
      <c r="F20" s="66">
        <v>147776</v>
      </c>
      <c r="G20" s="67">
        <f t="shared" si="0"/>
        <v>16.236444542108444</v>
      </c>
      <c r="H20" s="68">
        <v>124648</v>
      </c>
      <c r="I20" s="69">
        <f t="shared" si="1"/>
        <v>18.554649894101782</v>
      </c>
    </row>
    <row r="21" spans="1:9" ht="18" customHeight="1">
      <c r="A21" s="334"/>
      <c r="B21" s="334"/>
      <c r="C21" s="47" t="s">
        <v>8</v>
      </c>
      <c r="D21" s="48"/>
      <c r="E21" s="46"/>
      <c r="F21" s="74">
        <v>120204</v>
      </c>
      <c r="G21" s="75">
        <f t="shared" si="0"/>
        <v>13.20705378234357</v>
      </c>
      <c r="H21" s="76">
        <v>117211</v>
      </c>
      <c r="I21" s="77">
        <f t="shared" si="1"/>
        <v>2.5535146018718313</v>
      </c>
    </row>
    <row r="22" spans="1:9" ht="18" customHeight="1">
      <c r="A22" s="334"/>
      <c r="B22" s="335"/>
      <c r="C22" s="49" t="s">
        <v>9</v>
      </c>
      <c r="D22" s="33"/>
      <c r="E22" s="50"/>
      <c r="F22" s="78">
        <f>SUM(F9,F14:F21)</f>
        <v>910150</v>
      </c>
      <c r="G22" s="79">
        <f t="shared" si="0"/>
        <v>100</v>
      </c>
      <c r="H22" s="78">
        <f>SUM(H9,H14:H21)</f>
        <v>895253</v>
      </c>
      <c r="I22" s="160">
        <f t="shared" ref="I22:I40" si="2">(F22/H22-1)*100</f>
        <v>1.6639988919333382</v>
      </c>
    </row>
    <row r="23" spans="1:9" ht="18" customHeight="1">
      <c r="A23" s="334"/>
      <c r="B23" s="333" t="s">
        <v>82</v>
      </c>
      <c r="C23" s="4" t="s">
        <v>10</v>
      </c>
      <c r="D23" s="5"/>
      <c r="E23" s="19"/>
      <c r="F23" s="58">
        <f>SUM(F24:F26)</f>
        <v>517593</v>
      </c>
      <c r="G23" s="59">
        <f t="shared" ref="G23:G37" si="3">F23/$F$40*100</f>
        <v>56.868977641048183</v>
      </c>
      <c r="H23" s="60">
        <v>517579</v>
      </c>
      <c r="I23" s="80">
        <f t="shared" si="2"/>
        <v>2.7049010875579427E-3</v>
      </c>
    </row>
    <row r="24" spans="1:9" ht="18" customHeight="1">
      <c r="A24" s="334"/>
      <c r="B24" s="334"/>
      <c r="C24" s="8"/>
      <c r="D24" s="9" t="s">
        <v>11</v>
      </c>
      <c r="E24" s="34"/>
      <c r="F24" s="66">
        <v>188010</v>
      </c>
      <c r="G24" s="67">
        <f t="shared" si="3"/>
        <v>20.657034554743721</v>
      </c>
      <c r="H24" s="68">
        <v>192415</v>
      </c>
      <c r="I24" s="69">
        <f t="shared" si="2"/>
        <v>-2.2893225580126297</v>
      </c>
    </row>
    <row r="25" spans="1:9" ht="18" customHeight="1">
      <c r="A25" s="334"/>
      <c r="B25" s="334"/>
      <c r="C25" s="8"/>
      <c r="D25" s="9" t="s">
        <v>29</v>
      </c>
      <c r="E25" s="34"/>
      <c r="F25" s="66">
        <v>223391</v>
      </c>
      <c r="G25" s="67">
        <f t="shared" si="3"/>
        <v>24.544415755644675</v>
      </c>
      <c r="H25" s="68">
        <v>220459</v>
      </c>
      <c r="I25" s="69">
        <f t="shared" si="2"/>
        <v>1.3299525081761132</v>
      </c>
    </row>
    <row r="26" spans="1:9" ht="18" customHeight="1">
      <c r="A26" s="334"/>
      <c r="B26" s="334"/>
      <c r="C26" s="10"/>
      <c r="D26" s="9" t="s">
        <v>12</v>
      </c>
      <c r="E26" s="34"/>
      <c r="F26" s="66">
        <v>106192</v>
      </c>
      <c r="G26" s="67">
        <f t="shared" si="3"/>
        <v>11.667527330659782</v>
      </c>
      <c r="H26" s="68">
        <v>104705</v>
      </c>
      <c r="I26" s="69">
        <f t="shared" si="2"/>
        <v>1.4201805071391016</v>
      </c>
    </row>
    <row r="27" spans="1:9" ht="18" customHeight="1">
      <c r="A27" s="334"/>
      <c r="B27" s="334"/>
      <c r="C27" s="8" t="s">
        <v>13</v>
      </c>
      <c r="D27" s="12"/>
      <c r="E27" s="21"/>
      <c r="F27" s="58">
        <f>SUM(F28:F33)+1320</f>
        <v>274263</v>
      </c>
      <c r="G27" s="59">
        <f t="shared" si="3"/>
        <v>30.133824094929405</v>
      </c>
      <c r="H27" s="60">
        <v>253353</v>
      </c>
      <c r="I27" s="80">
        <f t="shared" si="2"/>
        <v>8.2533066511941922</v>
      </c>
    </row>
    <row r="28" spans="1:9" ht="18" customHeight="1">
      <c r="A28" s="334"/>
      <c r="B28" s="334"/>
      <c r="C28" s="8"/>
      <c r="D28" s="9" t="s">
        <v>14</v>
      </c>
      <c r="E28" s="34"/>
      <c r="F28" s="66">
        <v>103370</v>
      </c>
      <c r="G28" s="67">
        <f t="shared" si="3"/>
        <v>11.357468549140251</v>
      </c>
      <c r="H28" s="68">
        <v>83975</v>
      </c>
      <c r="I28" s="69">
        <f t="shared" si="2"/>
        <v>23.09615957130098</v>
      </c>
    </row>
    <row r="29" spans="1:9" ht="18" customHeight="1">
      <c r="A29" s="334"/>
      <c r="B29" s="334"/>
      <c r="C29" s="8"/>
      <c r="D29" s="9" t="s">
        <v>30</v>
      </c>
      <c r="E29" s="34"/>
      <c r="F29" s="66">
        <v>10621</v>
      </c>
      <c r="G29" s="67">
        <f t="shared" si="3"/>
        <v>1.166950502664396</v>
      </c>
      <c r="H29" s="68">
        <v>11963</v>
      </c>
      <c r="I29" s="69">
        <f t="shared" si="2"/>
        <v>-11.217921925938313</v>
      </c>
    </row>
    <row r="30" spans="1:9" ht="18" customHeight="1">
      <c r="A30" s="334"/>
      <c r="B30" s="334"/>
      <c r="C30" s="8"/>
      <c r="D30" s="9" t="s">
        <v>31</v>
      </c>
      <c r="E30" s="34"/>
      <c r="F30" s="66">
        <v>66321</v>
      </c>
      <c r="G30" s="67">
        <f t="shared" si="3"/>
        <v>7.286820853705434</v>
      </c>
      <c r="H30" s="68">
        <v>59810</v>
      </c>
      <c r="I30" s="69">
        <f t="shared" si="2"/>
        <v>10.886139441564957</v>
      </c>
    </row>
    <row r="31" spans="1:9" ht="18" customHeight="1">
      <c r="A31" s="334"/>
      <c r="B31" s="334"/>
      <c r="C31" s="8"/>
      <c r="D31" s="9" t="s">
        <v>32</v>
      </c>
      <c r="E31" s="34"/>
      <c r="F31" s="66">
        <v>65081</v>
      </c>
      <c r="G31" s="67">
        <f t="shared" si="3"/>
        <v>7.1505795747953638</v>
      </c>
      <c r="H31" s="68">
        <v>66598</v>
      </c>
      <c r="I31" s="69">
        <f t="shared" si="2"/>
        <v>-2.2778461815670115</v>
      </c>
    </row>
    <row r="32" spans="1:9" ht="18" customHeight="1">
      <c r="A32" s="334"/>
      <c r="B32" s="334"/>
      <c r="C32" s="8"/>
      <c r="D32" s="9" t="s">
        <v>15</v>
      </c>
      <c r="E32" s="34"/>
      <c r="F32" s="66">
        <v>9344</v>
      </c>
      <c r="G32" s="67">
        <f t="shared" si="3"/>
        <v>1.0266439597868482</v>
      </c>
      <c r="H32" s="68">
        <v>6187</v>
      </c>
      <c r="I32" s="69">
        <f t="shared" si="2"/>
        <v>51.026345563277829</v>
      </c>
    </row>
    <row r="33" spans="1:9" ht="18" customHeight="1">
      <c r="A33" s="334"/>
      <c r="B33" s="334"/>
      <c r="C33" s="10"/>
      <c r="D33" s="9" t="s">
        <v>33</v>
      </c>
      <c r="E33" s="34"/>
      <c r="F33" s="66">
        <v>18206</v>
      </c>
      <c r="G33" s="67">
        <f t="shared" si="3"/>
        <v>2.0003296159973631</v>
      </c>
      <c r="H33" s="68">
        <v>24030</v>
      </c>
      <c r="I33" s="69">
        <f t="shared" si="2"/>
        <v>-24.236371202663342</v>
      </c>
    </row>
    <row r="34" spans="1:9" ht="18" customHeight="1">
      <c r="A34" s="334"/>
      <c r="B34" s="334"/>
      <c r="C34" s="8" t="s">
        <v>16</v>
      </c>
      <c r="D34" s="12"/>
      <c r="E34" s="21"/>
      <c r="F34" s="58">
        <v>118294</v>
      </c>
      <c r="G34" s="59">
        <f t="shared" si="3"/>
        <v>12.997198264022414</v>
      </c>
      <c r="H34" s="60">
        <v>124321</v>
      </c>
      <c r="I34" s="80">
        <f t="shared" si="2"/>
        <v>-4.8479339773650487</v>
      </c>
    </row>
    <row r="35" spans="1:9" ht="18" customHeight="1">
      <c r="A35" s="334"/>
      <c r="B35" s="334"/>
      <c r="C35" s="8"/>
      <c r="D35" s="35" t="s">
        <v>17</v>
      </c>
      <c r="E35" s="36"/>
      <c r="F35" s="62">
        <v>118293</v>
      </c>
      <c r="G35" s="63">
        <f t="shared" si="3"/>
        <v>12.997088392023294</v>
      </c>
      <c r="H35" s="64">
        <v>122520</v>
      </c>
      <c r="I35" s="65">
        <f t="shared" si="2"/>
        <v>-3.4500489715964755</v>
      </c>
    </row>
    <row r="36" spans="1:9" ht="18" customHeight="1">
      <c r="A36" s="334"/>
      <c r="B36" s="334"/>
      <c r="C36" s="8"/>
      <c r="D36" s="37"/>
      <c r="E36" s="89" t="s">
        <v>103</v>
      </c>
      <c r="F36" s="66">
        <v>55504</v>
      </c>
      <c r="G36" s="67">
        <f t="shared" si="3"/>
        <v>6.098335439213316</v>
      </c>
      <c r="H36" s="68">
        <v>58055</v>
      </c>
      <c r="I36" s="69">
        <f>(F36/H36-1)*100</f>
        <v>-4.3941090345362195</v>
      </c>
    </row>
    <row r="37" spans="1:9" ht="18" customHeight="1">
      <c r="A37" s="334"/>
      <c r="B37" s="334"/>
      <c r="C37" s="8"/>
      <c r="D37" s="11"/>
      <c r="E37" s="29" t="s">
        <v>34</v>
      </c>
      <c r="F37" s="66">
        <v>62789</v>
      </c>
      <c r="G37" s="67">
        <f t="shared" si="3"/>
        <v>6.8987529528099767</v>
      </c>
      <c r="H37" s="68">
        <v>64465</v>
      </c>
      <c r="I37" s="69">
        <f t="shared" si="2"/>
        <v>-2.5998603893585659</v>
      </c>
    </row>
    <row r="38" spans="1:9" ht="18" customHeight="1">
      <c r="A38" s="334"/>
      <c r="B38" s="334"/>
      <c r="C38" s="8"/>
      <c r="D38" s="51" t="s">
        <v>35</v>
      </c>
      <c r="E38" s="44"/>
      <c r="F38" s="66">
        <v>1</v>
      </c>
      <c r="G38" s="63">
        <f>F38/$F$40*100</f>
        <v>1.0987199912102401E-4</v>
      </c>
      <c r="H38" s="68">
        <v>1801</v>
      </c>
      <c r="I38" s="69">
        <f t="shared" si="2"/>
        <v>-99.944475291504716</v>
      </c>
    </row>
    <row r="39" spans="1:9" ht="18" customHeight="1">
      <c r="A39" s="334"/>
      <c r="B39" s="334"/>
      <c r="C39" s="6"/>
      <c r="D39" s="45" t="s">
        <v>36</v>
      </c>
      <c r="E39" s="46"/>
      <c r="F39" s="74">
        <v>0</v>
      </c>
      <c r="G39" s="75">
        <f>F39/$F$40*100</f>
        <v>0</v>
      </c>
      <c r="H39" s="86">
        <v>0</v>
      </c>
      <c r="I39" s="77" t="e">
        <f t="shared" si="2"/>
        <v>#DIV/0!</v>
      </c>
    </row>
    <row r="40" spans="1:9" ht="18" customHeight="1">
      <c r="A40" s="335"/>
      <c r="B40" s="335"/>
      <c r="C40" s="6" t="s">
        <v>18</v>
      </c>
      <c r="D40" s="7"/>
      <c r="E40" s="20"/>
      <c r="F40" s="78">
        <f>SUM(F23,F27,F34)</f>
        <v>910150</v>
      </c>
      <c r="G40" s="161">
        <f>F40/$F$40*100</f>
        <v>100</v>
      </c>
      <c r="H40" s="78">
        <f>SUM(H23,H27,H34)</f>
        <v>895253</v>
      </c>
      <c r="I40" s="160">
        <f t="shared" si="2"/>
        <v>1.6639988919333382</v>
      </c>
    </row>
    <row r="41" spans="1:9" ht="18" customHeight="1">
      <c r="A41" s="87" t="s">
        <v>19</v>
      </c>
      <c r="B41" s="87"/>
    </row>
    <row r="42" spans="1:9" ht="18" customHeight="1">
      <c r="A42" s="88" t="s">
        <v>20</v>
      </c>
      <c r="B42" s="87"/>
    </row>
    <row r="52" spans="10:10">
      <c r="J52" s="12"/>
    </row>
    <row r="53" spans="10:10">
      <c r="J53" s="12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K21" sqref="K21"/>
      <selection pane="topRight" activeCell="K21" sqref="K21"/>
      <selection pane="bottomLeft" activeCell="K21" sqref="K21"/>
      <selection pane="bottomRight"/>
    </sheetView>
  </sheetViews>
  <sheetFormatPr defaultColWidth="9" defaultRowHeight="13.5"/>
  <cols>
    <col min="1" max="1" width="3.625" style="159" customWidth="1"/>
    <col min="2" max="3" width="1.625" style="159" customWidth="1"/>
    <col min="4" max="4" width="22.625" style="159" customWidth="1"/>
    <col min="5" max="5" width="10.625" style="159" customWidth="1"/>
    <col min="6" max="11" width="13.625" style="159" customWidth="1"/>
    <col min="12" max="12" width="13.625" style="186" customWidth="1"/>
    <col min="13" max="21" width="13.625" style="159" customWidth="1"/>
    <col min="22" max="25" width="12" style="159" customWidth="1"/>
    <col min="26" max="16384" width="9" style="159"/>
  </cols>
  <sheetData>
    <row r="1" spans="1:21" ht="33.950000000000003" customHeight="1">
      <c r="A1" s="182" t="s">
        <v>0</v>
      </c>
      <c r="B1" s="183"/>
      <c r="C1" s="183"/>
      <c r="D1" s="184" t="s">
        <v>286</v>
      </c>
      <c r="E1" s="185"/>
      <c r="F1" s="185"/>
      <c r="G1" s="185"/>
    </row>
    <row r="2" spans="1:21" ht="15" customHeight="1"/>
    <row r="3" spans="1:21" ht="15" customHeight="1">
      <c r="A3" s="187" t="s">
        <v>43</v>
      </c>
      <c r="B3" s="187"/>
      <c r="C3" s="187"/>
      <c r="D3" s="187"/>
    </row>
    <row r="4" spans="1:21" ht="15" customHeight="1">
      <c r="A4" s="187"/>
      <c r="B4" s="187"/>
      <c r="C4" s="187"/>
      <c r="D4" s="187"/>
    </row>
    <row r="5" spans="1:21" ht="15.95" customHeight="1">
      <c r="A5" s="188" t="s">
        <v>274</v>
      </c>
      <c r="B5" s="188"/>
      <c r="C5" s="188"/>
      <c r="D5" s="188"/>
      <c r="K5" s="189"/>
      <c r="U5" s="189" t="s">
        <v>44</v>
      </c>
    </row>
    <row r="6" spans="1:21" ht="15.95" customHeight="1">
      <c r="A6" s="374" t="s">
        <v>45</v>
      </c>
      <c r="B6" s="375"/>
      <c r="C6" s="375"/>
      <c r="D6" s="375"/>
      <c r="E6" s="376"/>
      <c r="F6" s="353" t="s">
        <v>294</v>
      </c>
      <c r="G6" s="354"/>
      <c r="H6" s="353" t="s">
        <v>295</v>
      </c>
      <c r="I6" s="354"/>
      <c r="J6" s="353" t="s">
        <v>296</v>
      </c>
      <c r="K6" s="354"/>
      <c r="L6" s="355" t="s">
        <v>297</v>
      </c>
      <c r="M6" s="354"/>
      <c r="N6" s="355" t="s">
        <v>298</v>
      </c>
      <c r="O6" s="354"/>
      <c r="P6" s="355" t="s">
        <v>299</v>
      </c>
      <c r="Q6" s="354"/>
      <c r="R6" s="355" t="s">
        <v>300</v>
      </c>
      <c r="S6" s="354"/>
      <c r="T6" s="355" t="s">
        <v>301</v>
      </c>
      <c r="U6" s="354"/>
    </row>
    <row r="7" spans="1:21" ht="15.95" customHeight="1">
      <c r="A7" s="377"/>
      <c r="B7" s="378"/>
      <c r="C7" s="378"/>
      <c r="D7" s="378"/>
      <c r="E7" s="379"/>
      <c r="F7" s="190" t="s">
        <v>273</v>
      </c>
      <c r="G7" s="191" t="s">
        <v>1</v>
      </c>
      <c r="H7" s="190" t="s">
        <v>273</v>
      </c>
      <c r="I7" s="191" t="s">
        <v>1</v>
      </c>
      <c r="J7" s="190" t="s">
        <v>273</v>
      </c>
      <c r="K7" s="191" t="s">
        <v>1</v>
      </c>
      <c r="L7" s="190" t="s">
        <v>273</v>
      </c>
      <c r="M7" s="191" t="s">
        <v>1</v>
      </c>
      <c r="N7" s="190" t="s">
        <v>273</v>
      </c>
      <c r="O7" s="192" t="s">
        <v>1</v>
      </c>
      <c r="P7" s="190" t="s">
        <v>273</v>
      </c>
      <c r="Q7" s="191" t="s">
        <v>1</v>
      </c>
      <c r="R7" s="190" t="s">
        <v>273</v>
      </c>
      <c r="S7" s="192" t="s">
        <v>1</v>
      </c>
      <c r="T7" s="190" t="s">
        <v>273</v>
      </c>
      <c r="U7" s="192" t="s">
        <v>1</v>
      </c>
    </row>
    <row r="8" spans="1:21" ht="15.95" customHeight="1">
      <c r="A8" s="362" t="s">
        <v>84</v>
      </c>
      <c r="B8" s="193" t="s">
        <v>46</v>
      </c>
      <c r="C8" s="194"/>
      <c r="D8" s="194"/>
      <c r="E8" s="195" t="s">
        <v>37</v>
      </c>
      <c r="F8" s="196">
        <v>9785</v>
      </c>
      <c r="G8" s="197">
        <v>10914</v>
      </c>
      <c r="H8" s="196">
        <v>22188</v>
      </c>
      <c r="I8" s="198">
        <v>25844</v>
      </c>
      <c r="J8" s="196">
        <v>34186</v>
      </c>
      <c r="K8" s="199">
        <v>35241</v>
      </c>
      <c r="L8" s="196">
        <v>1625</v>
      </c>
      <c r="M8" s="198">
        <v>1589</v>
      </c>
      <c r="N8" s="196">
        <v>32850</v>
      </c>
      <c r="O8" s="199">
        <v>34420</v>
      </c>
      <c r="P8" s="196">
        <v>6683</v>
      </c>
      <c r="Q8" s="198">
        <v>6893</v>
      </c>
      <c r="R8" s="196">
        <v>8590</v>
      </c>
      <c r="S8" s="199">
        <v>9939</v>
      </c>
      <c r="T8" s="196">
        <v>7255</v>
      </c>
      <c r="U8" s="200">
        <v>13346</v>
      </c>
    </row>
    <row r="9" spans="1:21" ht="15.95" customHeight="1">
      <c r="A9" s="380"/>
      <c r="B9" s="186"/>
      <c r="C9" s="201" t="s">
        <v>47</v>
      </c>
      <c r="D9" s="157"/>
      <c r="E9" s="202" t="s">
        <v>38</v>
      </c>
      <c r="F9" s="203">
        <v>9785</v>
      </c>
      <c r="G9" s="204">
        <v>10764</v>
      </c>
      <c r="H9" s="203">
        <v>22188</v>
      </c>
      <c r="I9" s="205">
        <v>25844</v>
      </c>
      <c r="J9" s="203">
        <v>33781</v>
      </c>
      <c r="K9" s="206">
        <v>35236</v>
      </c>
      <c r="L9" s="203">
        <v>1625</v>
      </c>
      <c r="M9" s="205">
        <v>1589</v>
      </c>
      <c r="N9" s="203">
        <v>32850</v>
      </c>
      <c r="O9" s="206">
        <v>34420</v>
      </c>
      <c r="P9" s="203">
        <v>6683</v>
      </c>
      <c r="Q9" s="205">
        <v>6892</v>
      </c>
      <c r="R9" s="203">
        <v>8589</v>
      </c>
      <c r="S9" s="206">
        <v>9938</v>
      </c>
      <c r="T9" s="203">
        <v>7254</v>
      </c>
      <c r="U9" s="158">
        <v>13345</v>
      </c>
    </row>
    <row r="10" spans="1:21" ht="15.95" customHeight="1">
      <c r="A10" s="380"/>
      <c r="B10" s="207"/>
      <c r="C10" s="201" t="s">
        <v>48</v>
      </c>
      <c r="D10" s="157"/>
      <c r="E10" s="202" t="s">
        <v>39</v>
      </c>
      <c r="F10" s="203">
        <v>0</v>
      </c>
      <c r="G10" s="204">
        <v>150</v>
      </c>
      <c r="H10" s="203">
        <v>0</v>
      </c>
      <c r="I10" s="205">
        <v>0</v>
      </c>
      <c r="J10" s="208">
        <v>405</v>
      </c>
      <c r="K10" s="209">
        <v>5</v>
      </c>
      <c r="L10" s="203">
        <v>0</v>
      </c>
      <c r="M10" s="205">
        <v>0.03</v>
      </c>
      <c r="N10" s="203">
        <v>0</v>
      </c>
      <c r="O10" s="206">
        <v>0</v>
      </c>
      <c r="P10" s="203">
        <v>0.182</v>
      </c>
      <c r="Q10" s="205">
        <v>1</v>
      </c>
      <c r="R10" s="203">
        <v>1</v>
      </c>
      <c r="S10" s="206">
        <v>1</v>
      </c>
      <c r="T10" s="203">
        <v>1</v>
      </c>
      <c r="U10" s="158">
        <v>1</v>
      </c>
    </row>
    <row r="11" spans="1:21" ht="15.95" customHeight="1">
      <c r="A11" s="380"/>
      <c r="B11" s="210" t="s">
        <v>49</v>
      </c>
      <c r="C11" s="211"/>
      <c r="D11" s="211"/>
      <c r="E11" s="212" t="s">
        <v>40</v>
      </c>
      <c r="F11" s="213">
        <v>10801</v>
      </c>
      <c r="G11" s="214">
        <v>11041</v>
      </c>
      <c r="H11" s="213">
        <v>26330</v>
      </c>
      <c r="I11" s="215">
        <v>26308</v>
      </c>
      <c r="J11" s="213">
        <v>32144</v>
      </c>
      <c r="K11" s="216">
        <v>32258</v>
      </c>
      <c r="L11" s="213">
        <v>1523</v>
      </c>
      <c r="M11" s="215">
        <v>1470</v>
      </c>
      <c r="N11" s="213">
        <v>33323</v>
      </c>
      <c r="O11" s="216">
        <v>33908</v>
      </c>
      <c r="P11" s="213">
        <v>3510</v>
      </c>
      <c r="Q11" s="215">
        <v>3566</v>
      </c>
      <c r="R11" s="213">
        <v>6117</v>
      </c>
      <c r="S11" s="216">
        <v>7096</v>
      </c>
      <c r="T11" s="213">
        <v>6913</v>
      </c>
      <c r="U11" s="217">
        <v>12808</v>
      </c>
    </row>
    <row r="12" spans="1:21" ht="15.95" customHeight="1">
      <c r="A12" s="380"/>
      <c r="B12" s="218"/>
      <c r="C12" s="201" t="s">
        <v>50</v>
      </c>
      <c r="D12" s="157"/>
      <c r="E12" s="202" t="s">
        <v>41</v>
      </c>
      <c r="F12" s="203">
        <v>10756</v>
      </c>
      <c r="G12" s="204">
        <v>10995</v>
      </c>
      <c r="H12" s="213">
        <v>26285</v>
      </c>
      <c r="I12" s="205">
        <v>26308</v>
      </c>
      <c r="J12" s="213">
        <v>32130</v>
      </c>
      <c r="K12" s="206">
        <v>32244</v>
      </c>
      <c r="L12" s="203">
        <v>1393</v>
      </c>
      <c r="M12" s="205">
        <v>1470</v>
      </c>
      <c r="N12" s="203">
        <v>33315</v>
      </c>
      <c r="O12" s="206">
        <v>33867</v>
      </c>
      <c r="P12" s="203">
        <v>3510</v>
      </c>
      <c r="Q12" s="205">
        <v>3566</v>
      </c>
      <c r="R12" s="203">
        <v>6117</v>
      </c>
      <c r="S12" s="206">
        <v>7085</v>
      </c>
      <c r="T12" s="203">
        <v>6912</v>
      </c>
      <c r="U12" s="158">
        <v>12807</v>
      </c>
    </row>
    <row r="13" spans="1:21" ht="15.95" customHeight="1">
      <c r="A13" s="380"/>
      <c r="B13" s="186"/>
      <c r="C13" s="219" t="s">
        <v>51</v>
      </c>
      <c r="D13" s="220"/>
      <c r="E13" s="221" t="s">
        <v>42</v>
      </c>
      <c r="F13" s="222">
        <v>0</v>
      </c>
      <c r="G13" s="223">
        <v>0</v>
      </c>
      <c r="H13" s="208">
        <v>0</v>
      </c>
      <c r="I13" s="209">
        <v>0</v>
      </c>
      <c r="J13" s="208">
        <v>14</v>
      </c>
      <c r="K13" s="209">
        <v>14</v>
      </c>
      <c r="L13" s="224">
        <v>130</v>
      </c>
      <c r="M13" s="225">
        <v>0.13</v>
      </c>
      <c r="N13" s="224">
        <v>8</v>
      </c>
      <c r="O13" s="226">
        <v>41</v>
      </c>
      <c r="P13" s="224">
        <v>0</v>
      </c>
      <c r="Q13" s="225">
        <v>0</v>
      </c>
      <c r="R13" s="224">
        <v>1</v>
      </c>
      <c r="S13" s="226">
        <v>11</v>
      </c>
      <c r="T13" s="224">
        <v>1</v>
      </c>
      <c r="U13" s="223">
        <v>1</v>
      </c>
    </row>
    <row r="14" spans="1:21" ht="15.95" customHeight="1">
      <c r="A14" s="380"/>
      <c r="B14" s="156" t="s">
        <v>52</v>
      </c>
      <c r="C14" s="157"/>
      <c r="D14" s="157"/>
      <c r="E14" s="202" t="s">
        <v>88</v>
      </c>
      <c r="F14" s="227">
        <f t="shared" ref="F14:O14" si="0">F9-F12</f>
        <v>-971</v>
      </c>
      <c r="G14" s="158">
        <f t="shared" si="0"/>
        <v>-231</v>
      </c>
      <c r="H14" s="227">
        <f t="shared" si="0"/>
        <v>-4097</v>
      </c>
      <c r="I14" s="158">
        <f t="shared" si="0"/>
        <v>-464</v>
      </c>
      <c r="J14" s="227">
        <f t="shared" si="0"/>
        <v>1651</v>
      </c>
      <c r="K14" s="158">
        <f t="shared" si="0"/>
        <v>2992</v>
      </c>
      <c r="L14" s="227">
        <f t="shared" si="0"/>
        <v>232</v>
      </c>
      <c r="M14" s="158">
        <f t="shared" si="0"/>
        <v>119</v>
      </c>
      <c r="N14" s="227">
        <f t="shared" si="0"/>
        <v>-465</v>
      </c>
      <c r="O14" s="158">
        <f t="shared" si="0"/>
        <v>553</v>
      </c>
      <c r="P14" s="227">
        <f t="shared" ref="P14:U14" si="1">P9-P12</f>
        <v>3173</v>
      </c>
      <c r="Q14" s="158">
        <f t="shared" si="1"/>
        <v>3326</v>
      </c>
      <c r="R14" s="227">
        <f t="shared" si="1"/>
        <v>2472</v>
      </c>
      <c r="S14" s="158">
        <f t="shared" si="1"/>
        <v>2853</v>
      </c>
      <c r="T14" s="227">
        <f t="shared" si="1"/>
        <v>342</v>
      </c>
      <c r="U14" s="158">
        <f t="shared" si="1"/>
        <v>538</v>
      </c>
    </row>
    <row r="15" spans="1:21" ht="15.95" customHeight="1">
      <c r="A15" s="380"/>
      <c r="B15" s="156" t="s">
        <v>53</v>
      </c>
      <c r="C15" s="157"/>
      <c r="D15" s="157"/>
      <c r="E15" s="202" t="s">
        <v>89</v>
      </c>
      <c r="F15" s="227">
        <f t="shared" ref="F15:O15" si="2">F10-F13</f>
        <v>0</v>
      </c>
      <c r="G15" s="158">
        <f t="shared" si="2"/>
        <v>150</v>
      </c>
      <c r="H15" s="227">
        <f t="shared" si="2"/>
        <v>0</v>
      </c>
      <c r="I15" s="158">
        <f t="shared" si="2"/>
        <v>0</v>
      </c>
      <c r="J15" s="227">
        <f t="shared" si="2"/>
        <v>391</v>
      </c>
      <c r="K15" s="158">
        <f t="shared" si="2"/>
        <v>-9</v>
      </c>
      <c r="L15" s="227">
        <f t="shared" si="2"/>
        <v>-130</v>
      </c>
      <c r="M15" s="158">
        <f t="shared" si="2"/>
        <v>-0.1</v>
      </c>
      <c r="N15" s="227">
        <f t="shared" si="2"/>
        <v>-8</v>
      </c>
      <c r="O15" s="158">
        <f t="shared" si="2"/>
        <v>-41</v>
      </c>
      <c r="P15" s="227">
        <f t="shared" ref="P15:U15" si="3">P10-P13</f>
        <v>0.182</v>
      </c>
      <c r="Q15" s="158">
        <f t="shared" si="3"/>
        <v>1</v>
      </c>
      <c r="R15" s="227">
        <f t="shared" si="3"/>
        <v>0</v>
      </c>
      <c r="S15" s="158">
        <f t="shared" si="3"/>
        <v>-10</v>
      </c>
      <c r="T15" s="227">
        <f t="shared" si="3"/>
        <v>0</v>
      </c>
      <c r="U15" s="158">
        <f t="shared" si="3"/>
        <v>0</v>
      </c>
    </row>
    <row r="16" spans="1:21" ht="15.95" customHeight="1">
      <c r="A16" s="380"/>
      <c r="B16" s="156" t="s">
        <v>54</v>
      </c>
      <c r="C16" s="157"/>
      <c r="D16" s="157"/>
      <c r="E16" s="202" t="s">
        <v>90</v>
      </c>
      <c r="F16" s="222">
        <f t="shared" ref="F16:O16" si="4">F8-F11</f>
        <v>-1016</v>
      </c>
      <c r="G16" s="223">
        <f t="shared" si="4"/>
        <v>-127</v>
      </c>
      <c r="H16" s="222">
        <f t="shared" si="4"/>
        <v>-4142</v>
      </c>
      <c r="I16" s="223">
        <f t="shared" si="4"/>
        <v>-464</v>
      </c>
      <c r="J16" s="222">
        <f t="shared" si="4"/>
        <v>2042</v>
      </c>
      <c r="K16" s="223">
        <f t="shared" si="4"/>
        <v>2983</v>
      </c>
      <c r="L16" s="222">
        <f t="shared" si="4"/>
        <v>102</v>
      </c>
      <c r="M16" s="223">
        <f t="shared" si="4"/>
        <v>119</v>
      </c>
      <c r="N16" s="222">
        <f t="shared" si="4"/>
        <v>-473</v>
      </c>
      <c r="O16" s="223">
        <f t="shared" si="4"/>
        <v>512</v>
      </c>
      <c r="P16" s="222">
        <f t="shared" ref="P16:U16" si="5">P8-P11</f>
        <v>3173</v>
      </c>
      <c r="Q16" s="223">
        <f t="shared" si="5"/>
        <v>3327</v>
      </c>
      <c r="R16" s="222">
        <f t="shared" si="5"/>
        <v>2473</v>
      </c>
      <c r="S16" s="223">
        <f t="shared" si="5"/>
        <v>2843</v>
      </c>
      <c r="T16" s="222">
        <f t="shared" si="5"/>
        <v>342</v>
      </c>
      <c r="U16" s="223">
        <f t="shared" si="5"/>
        <v>538</v>
      </c>
    </row>
    <row r="17" spans="1:25" ht="15.95" customHeight="1">
      <c r="A17" s="380"/>
      <c r="B17" s="156" t="s">
        <v>55</v>
      </c>
      <c r="C17" s="157"/>
      <c r="D17" s="157"/>
      <c r="E17" s="228"/>
      <c r="F17" s="227">
        <v>1143</v>
      </c>
      <c r="G17" s="158">
        <v>127</v>
      </c>
      <c r="H17" s="208">
        <v>77859</v>
      </c>
      <c r="I17" s="209">
        <v>74960</v>
      </c>
      <c r="J17" s="203" t="s">
        <v>324</v>
      </c>
      <c r="K17" s="206">
        <v>0</v>
      </c>
      <c r="L17" s="203">
        <v>0</v>
      </c>
      <c r="M17" s="205">
        <v>0</v>
      </c>
      <c r="N17" s="208">
        <v>0</v>
      </c>
      <c r="O17" s="229">
        <v>0</v>
      </c>
      <c r="P17" s="203">
        <v>0</v>
      </c>
      <c r="Q17" s="205">
        <v>0</v>
      </c>
      <c r="R17" s="208">
        <v>0</v>
      </c>
      <c r="S17" s="229">
        <v>0</v>
      </c>
      <c r="T17" s="203">
        <v>0</v>
      </c>
      <c r="U17" s="158"/>
    </row>
    <row r="18" spans="1:25" ht="15.95" customHeight="1">
      <c r="A18" s="381"/>
      <c r="B18" s="230" t="s">
        <v>56</v>
      </c>
      <c r="C18" s="188"/>
      <c r="D18" s="188"/>
      <c r="E18" s="231"/>
      <c r="F18" s="232">
        <v>1718</v>
      </c>
      <c r="G18" s="233">
        <v>1741</v>
      </c>
      <c r="H18" s="234">
        <v>0</v>
      </c>
      <c r="I18" s="235">
        <v>0</v>
      </c>
      <c r="J18" s="234" t="s">
        <v>324</v>
      </c>
      <c r="K18" s="235">
        <v>0</v>
      </c>
      <c r="L18" s="234">
        <v>0</v>
      </c>
      <c r="M18" s="235">
        <v>0</v>
      </c>
      <c r="N18" s="234">
        <v>0</v>
      </c>
      <c r="O18" s="236">
        <v>0</v>
      </c>
      <c r="P18" s="234">
        <v>0</v>
      </c>
      <c r="Q18" s="235">
        <v>0</v>
      </c>
      <c r="R18" s="234">
        <v>0</v>
      </c>
      <c r="S18" s="236">
        <v>0</v>
      </c>
      <c r="T18" s="234">
        <v>0</v>
      </c>
      <c r="U18" s="237"/>
    </row>
    <row r="19" spans="1:25" ht="15.95" customHeight="1">
      <c r="A19" s="380" t="s">
        <v>85</v>
      </c>
      <c r="B19" s="210" t="s">
        <v>57</v>
      </c>
      <c r="C19" s="238"/>
      <c r="D19" s="238"/>
      <c r="E19" s="239"/>
      <c r="F19" s="240">
        <v>547</v>
      </c>
      <c r="G19" s="241">
        <v>2411</v>
      </c>
      <c r="H19" s="242">
        <v>20353</v>
      </c>
      <c r="I19" s="243">
        <v>41788</v>
      </c>
      <c r="J19" s="242">
        <v>3768</v>
      </c>
      <c r="K19" s="244">
        <v>1444</v>
      </c>
      <c r="L19" s="242">
        <v>938</v>
      </c>
      <c r="M19" s="243">
        <v>681</v>
      </c>
      <c r="N19" s="242">
        <v>17780</v>
      </c>
      <c r="O19" s="244">
        <v>17562</v>
      </c>
      <c r="P19" s="242">
        <v>1750</v>
      </c>
      <c r="Q19" s="243">
        <v>1893</v>
      </c>
      <c r="R19" s="242">
        <v>19138</v>
      </c>
      <c r="S19" s="244">
        <v>18830</v>
      </c>
      <c r="T19" s="242">
        <v>2587</v>
      </c>
      <c r="U19" s="241">
        <v>1859</v>
      </c>
    </row>
    <row r="20" spans="1:25" ht="15.95" customHeight="1">
      <c r="A20" s="380"/>
      <c r="B20" s="245"/>
      <c r="C20" s="201" t="s">
        <v>58</v>
      </c>
      <c r="D20" s="157"/>
      <c r="E20" s="202"/>
      <c r="F20" s="227">
        <v>391</v>
      </c>
      <c r="G20" s="158">
        <v>2265</v>
      </c>
      <c r="H20" s="203">
        <v>13117</v>
      </c>
      <c r="I20" s="205">
        <v>28347</v>
      </c>
      <c r="J20" s="203">
        <v>0</v>
      </c>
      <c r="K20" s="209">
        <v>0</v>
      </c>
      <c r="L20" s="203">
        <v>800</v>
      </c>
      <c r="M20" s="205">
        <v>600</v>
      </c>
      <c r="N20" s="203">
        <v>12136</v>
      </c>
      <c r="O20" s="206">
        <v>9809</v>
      </c>
      <c r="P20" s="203">
        <v>620</v>
      </c>
      <c r="Q20" s="205">
        <v>700</v>
      </c>
      <c r="R20" s="203">
        <v>0</v>
      </c>
      <c r="S20" s="206">
        <v>0</v>
      </c>
      <c r="T20" s="203">
        <v>0</v>
      </c>
      <c r="U20" s="158">
        <v>0</v>
      </c>
    </row>
    <row r="21" spans="1:25" ht="15.95" customHeight="1">
      <c r="A21" s="380"/>
      <c r="B21" s="246" t="s">
        <v>59</v>
      </c>
      <c r="C21" s="211"/>
      <c r="D21" s="211"/>
      <c r="E21" s="212" t="s">
        <v>91</v>
      </c>
      <c r="F21" s="247">
        <v>547</v>
      </c>
      <c r="G21" s="217">
        <v>2411</v>
      </c>
      <c r="H21" s="213">
        <v>20353</v>
      </c>
      <c r="I21" s="215">
        <v>41788</v>
      </c>
      <c r="J21" s="213">
        <v>3768</v>
      </c>
      <c r="K21" s="216">
        <v>1444</v>
      </c>
      <c r="L21" s="213">
        <v>938</v>
      </c>
      <c r="M21" s="215">
        <v>681</v>
      </c>
      <c r="N21" s="213">
        <v>17780</v>
      </c>
      <c r="O21" s="216">
        <v>17562</v>
      </c>
      <c r="P21" s="213">
        <v>1750</v>
      </c>
      <c r="Q21" s="215">
        <v>1893</v>
      </c>
      <c r="R21" s="213">
        <v>19138</v>
      </c>
      <c r="S21" s="216">
        <v>18830</v>
      </c>
      <c r="T21" s="213">
        <v>2587</v>
      </c>
      <c r="U21" s="217">
        <v>1859</v>
      </c>
    </row>
    <row r="22" spans="1:25" ht="15.95" customHeight="1">
      <c r="A22" s="380"/>
      <c r="B22" s="210" t="s">
        <v>60</v>
      </c>
      <c r="C22" s="238"/>
      <c r="D22" s="238"/>
      <c r="E22" s="239" t="s">
        <v>92</v>
      </c>
      <c r="F22" s="240">
        <v>680</v>
      </c>
      <c r="G22" s="241">
        <v>2539</v>
      </c>
      <c r="H22" s="242">
        <v>28986</v>
      </c>
      <c r="I22" s="243">
        <v>49994</v>
      </c>
      <c r="J22" s="242">
        <v>19979</v>
      </c>
      <c r="K22" s="244">
        <v>15409</v>
      </c>
      <c r="L22" s="242">
        <v>3375</v>
      </c>
      <c r="M22" s="243">
        <v>1887</v>
      </c>
      <c r="N22" s="242">
        <v>29042</v>
      </c>
      <c r="O22" s="244">
        <v>32629</v>
      </c>
      <c r="P22" s="242">
        <v>2731</v>
      </c>
      <c r="Q22" s="243">
        <v>2887</v>
      </c>
      <c r="R22" s="242">
        <v>47707</v>
      </c>
      <c r="S22" s="244">
        <v>49197</v>
      </c>
      <c r="T22" s="242">
        <v>15267</v>
      </c>
      <c r="U22" s="241">
        <v>4978</v>
      </c>
    </row>
    <row r="23" spans="1:25" ht="15.95" customHeight="1">
      <c r="A23" s="380"/>
      <c r="B23" s="218" t="s">
        <v>61</v>
      </c>
      <c r="C23" s="219" t="s">
        <v>62</v>
      </c>
      <c r="D23" s="220"/>
      <c r="E23" s="221"/>
      <c r="F23" s="222">
        <v>269</v>
      </c>
      <c r="G23" s="223">
        <v>253</v>
      </c>
      <c r="H23" s="224">
        <v>11567</v>
      </c>
      <c r="I23" s="225">
        <v>11318</v>
      </c>
      <c r="J23" s="224">
        <v>1795</v>
      </c>
      <c r="K23" s="226">
        <v>1809</v>
      </c>
      <c r="L23" s="224">
        <v>246</v>
      </c>
      <c r="M23" s="225">
        <v>230</v>
      </c>
      <c r="N23" s="224">
        <v>7049</v>
      </c>
      <c r="O23" s="226">
        <v>11243</v>
      </c>
      <c r="P23" s="224">
        <v>1000</v>
      </c>
      <c r="Q23" s="225">
        <v>1248</v>
      </c>
      <c r="R23" s="224">
        <v>20543</v>
      </c>
      <c r="S23" s="226">
        <v>21877</v>
      </c>
      <c r="T23" s="224">
        <v>12135</v>
      </c>
      <c r="U23" s="223">
        <v>3035</v>
      </c>
    </row>
    <row r="24" spans="1:25" ht="15.95" customHeight="1">
      <c r="A24" s="380"/>
      <c r="B24" s="156" t="s">
        <v>93</v>
      </c>
      <c r="C24" s="157"/>
      <c r="D24" s="157"/>
      <c r="E24" s="202" t="s">
        <v>94</v>
      </c>
      <c r="F24" s="227">
        <f t="shared" ref="F24:O24" si="6">F21-F22</f>
        <v>-133</v>
      </c>
      <c r="G24" s="158">
        <f t="shared" si="6"/>
        <v>-128</v>
      </c>
      <c r="H24" s="227">
        <f t="shared" si="6"/>
        <v>-8633</v>
      </c>
      <c r="I24" s="158">
        <f t="shared" si="6"/>
        <v>-8206</v>
      </c>
      <c r="J24" s="227">
        <f t="shared" si="6"/>
        <v>-16211</v>
      </c>
      <c r="K24" s="158">
        <f t="shared" si="6"/>
        <v>-13965</v>
      </c>
      <c r="L24" s="227">
        <f t="shared" si="6"/>
        <v>-2437</v>
      </c>
      <c r="M24" s="158">
        <f t="shared" si="6"/>
        <v>-1206</v>
      </c>
      <c r="N24" s="227">
        <f t="shared" si="6"/>
        <v>-11262</v>
      </c>
      <c r="O24" s="158">
        <f t="shared" si="6"/>
        <v>-15067</v>
      </c>
      <c r="P24" s="227">
        <f t="shared" ref="P24:U24" si="7">P21-P22</f>
        <v>-981</v>
      </c>
      <c r="Q24" s="158">
        <f t="shared" si="7"/>
        <v>-994</v>
      </c>
      <c r="R24" s="227">
        <f t="shared" si="7"/>
        <v>-28569</v>
      </c>
      <c r="S24" s="158">
        <f t="shared" si="7"/>
        <v>-30367</v>
      </c>
      <c r="T24" s="227">
        <f t="shared" si="7"/>
        <v>-12680</v>
      </c>
      <c r="U24" s="158">
        <f t="shared" si="7"/>
        <v>-3119</v>
      </c>
    </row>
    <row r="25" spans="1:25" ht="15.95" customHeight="1">
      <c r="A25" s="380"/>
      <c r="B25" s="248" t="s">
        <v>63</v>
      </c>
      <c r="C25" s="220"/>
      <c r="D25" s="220"/>
      <c r="E25" s="382" t="s">
        <v>95</v>
      </c>
      <c r="F25" s="360">
        <v>133</v>
      </c>
      <c r="G25" s="358">
        <v>128</v>
      </c>
      <c r="H25" s="356">
        <v>8633</v>
      </c>
      <c r="I25" s="358">
        <v>8206</v>
      </c>
      <c r="J25" s="356">
        <v>16211</v>
      </c>
      <c r="K25" s="358">
        <v>13965</v>
      </c>
      <c r="L25" s="356">
        <v>2437</v>
      </c>
      <c r="M25" s="358">
        <v>1206</v>
      </c>
      <c r="N25" s="356">
        <v>11262</v>
      </c>
      <c r="O25" s="358">
        <v>15067</v>
      </c>
      <c r="P25" s="356">
        <v>981</v>
      </c>
      <c r="Q25" s="358">
        <v>994</v>
      </c>
      <c r="R25" s="356">
        <v>28569</v>
      </c>
      <c r="S25" s="358">
        <v>30367</v>
      </c>
      <c r="T25" s="356">
        <v>12680</v>
      </c>
      <c r="U25" s="358">
        <v>3119</v>
      </c>
    </row>
    <row r="26" spans="1:25" ht="15.95" customHeight="1">
      <c r="A26" s="380"/>
      <c r="B26" s="246" t="s">
        <v>64</v>
      </c>
      <c r="C26" s="211"/>
      <c r="D26" s="211"/>
      <c r="E26" s="383"/>
      <c r="F26" s="361"/>
      <c r="G26" s="359"/>
      <c r="H26" s="357"/>
      <c r="I26" s="359"/>
      <c r="J26" s="357"/>
      <c r="K26" s="359"/>
      <c r="L26" s="357"/>
      <c r="M26" s="359"/>
      <c r="N26" s="357"/>
      <c r="O26" s="359"/>
      <c r="P26" s="357"/>
      <c r="Q26" s="359"/>
      <c r="R26" s="357"/>
      <c r="S26" s="359"/>
      <c r="T26" s="357"/>
      <c r="U26" s="359"/>
    </row>
    <row r="27" spans="1:25" ht="15.95" customHeight="1">
      <c r="A27" s="381"/>
      <c r="B27" s="230" t="s">
        <v>96</v>
      </c>
      <c r="C27" s="188"/>
      <c r="D27" s="188"/>
      <c r="E27" s="249" t="s">
        <v>97</v>
      </c>
      <c r="F27" s="176">
        <f t="shared" ref="F27:O27" si="8">F24+F25</f>
        <v>0</v>
      </c>
      <c r="G27" s="250">
        <f t="shared" si="8"/>
        <v>0</v>
      </c>
      <c r="H27" s="176">
        <f t="shared" si="8"/>
        <v>0</v>
      </c>
      <c r="I27" s="250">
        <f t="shared" si="8"/>
        <v>0</v>
      </c>
      <c r="J27" s="176">
        <f t="shared" si="8"/>
        <v>0</v>
      </c>
      <c r="K27" s="250">
        <f t="shared" si="8"/>
        <v>0</v>
      </c>
      <c r="L27" s="176">
        <f t="shared" si="8"/>
        <v>0</v>
      </c>
      <c r="M27" s="250">
        <f t="shared" si="8"/>
        <v>0</v>
      </c>
      <c r="N27" s="176">
        <f t="shared" si="8"/>
        <v>0</v>
      </c>
      <c r="O27" s="250">
        <f t="shared" si="8"/>
        <v>0</v>
      </c>
      <c r="P27" s="176">
        <f t="shared" ref="P27:U27" si="9">P24+P25</f>
        <v>0</v>
      </c>
      <c r="Q27" s="250">
        <f t="shared" si="9"/>
        <v>0</v>
      </c>
      <c r="R27" s="176">
        <f t="shared" si="9"/>
        <v>0</v>
      </c>
      <c r="S27" s="250">
        <f t="shared" si="9"/>
        <v>0</v>
      </c>
      <c r="T27" s="176">
        <f t="shared" si="9"/>
        <v>0</v>
      </c>
      <c r="U27" s="250">
        <f t="shared" si="9"/>
        <v>0</v>
      </c>
    </row>
    <row r="28" spans="1:25" ht="15.95" customHeight="1">
      <c r="A28" s="251"/>
      <c r="F28" s="252"/>
      <c r="G28" s="252"/>
      <c r="H28" s="252"/>
      <c r="I28" s="252"/>
      <c r="J28" s="252"/>
      <c r="K28" s="252"/>
      <c r="L28" s="253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</row>
    <row r="29" spans="1:25" ht="15.95" customHeight="1">
      <c r="A29" s="188"/>
      <c r="F29" s="252"/>
      <c r="G29" s="252"/>
      <c r="H29" s="252"/>
      <c r="I29" s="252"/>
      <c r="J29" s="254"/>
      <c r="K29" s="254"/>
      <c r="L29" s="253"/>
      <c r="M29" s="252"/>
      <c r="N29" s="252"/>
      <c r="O29" s="254" t="s">
        <v>101</v>
      </c>
      <c r="P29" s="252"/>
      <c r="Q29" s="252"/>
      <c r="R29" s="252"/>
      <c r="S29" s="252"/>
      <c r="T29" s="252"/>
      <c r="U29" s="252"/>
      <c r="V29" s="252"/>
      <c r="W29" s="252"/>
      <c r="X29" s="252"/>
      <c r="Y29" s="254"/>
    </row>
    <row r="30" spans="1:25" ht="15.95" customHeight="1">
      <c r="A30" s="368" t="s">
        <v>65</v>
      </c>
      <c r="B30" s="369"/>
      <c r="C30" s="369"/>
      <c r="D30" s="369"/>
      <c r="E30" s="370"/>
      <c r="F30" s="351" t="s">
        <v>289</v>
      </c>
      <c r="G30" s="352"/>
      <c r="H30" s="351" t="s">
        <v>290</v>
      </c>
      <c r="I30" s="352"/>
      <c r="J30" s="351" t="s">
        <v>291</v>
      </c>
      <c r="K30" s="352"/>
      <c r="L30" s="351" t="s">
        <v>292</v>
      </c>
      <c r="M30" s="352"/>
      <c r="N30" s="351" t="s">
        <v>293</v>
      </c>
      <c r="O30" s="352"/>
      <c r="P30" s="255"/>
      <c r="Q30" s="253"/>
      <c r="R30" s="255"/>
      <c r="S30" s="253"/>
      <c r="T30" s="255"/>
      <c r="U30" s="253"/>
      <c r="V30" s="255"/>
      <c r="W30" s="253"/>
      <c r="X30" s="255"/>
      <c r="Y30" s="253"/>
    </row>
    <row r="31" spans="1:25" ht="15.95" customHeight="1">
      <c r="A31" s="371"/>
      <c r="B31" s="372"/>
      <c r="C31" s="372"/>
      <c r="D31" s="372"/>
      <c r="E31" s="373"/>
      <c r="F31" s="190" t="s">
        <v>273</v>
      </c>
      <c r="G31" s="256" t="s">
        <v>1</v>
      </c>
      <c r="H31" s="190" t="s">
        <v>273</v>
      </c>
      <c r="I31" s="256" t="s">
        <v>1</v>
      </c>
      <c r="J31" s="190" t="s">
        <v>273</v>
      </c>
      <c r="K31" s="257" t="s">
        <v>1</v>
      </c>
      <c r="L31" s="190" t="s">
        <v>273</v>
      </c>
      <c r="M31" s="256" t="s">
        <v>1</v>
      </c>
      <c r="N31" s="190" t="s">
        <v>273</v>
      </c>
      <c r="O31" s="258" t="s">
        <v>1</v>
      </c>
      <c r="P31" s="259"/>
      <c r="Q31" s="259"/>
      <c r="R31" s="259"/>
      <c r="S31" s="259"/>
      <c r="T31" s="259"/>
      <c r="U31" s="259"/>
      <c r="V31" s="259"/>
      <c r="W31" s="259"/>
      <c r="X31" s="259"/>
      <c r="Y31" s="259"/>
    </row>
    <row r="32" spans="1:25" ht="15.95" customHeight="1">
      <c r="A32" s="362" t="s">
        <v>86</v>
      </c>
      <c r="B32" s="193" t="s">
        <v>46</v>
      </c>
      <c r="C32" s="194"/>
      <c r="D32" s="194"/>
      <c r="E32" s="260" t="s">
        <v>37</v>
      </c>
      <c r="F32" s="242">
        <v>747</v>
      </c>
      <c r="G32" s="261">
        <v>699</v>
      </c>
      <c r="H32" s="196">
        <v>1002</v>
      </c>
      <c r="I32" s="198">
        <v>1000</v>
      </c>
      <c r="J32" s="196">
        <v>304</v>
      </c>
      <c r="K32" s="199">
        <v>328</v>
      </c>
      <c r="L32" s="242">
        <v>1933</v>
      </c>
      <c r="M32" s="261">
        <v>1970</v>
      </c>
      <c r="N32" s="196">
        <v>500</v>
      </c>
      <c r="O32" s="200">
        <v>503</v>
      </c>
      <c r="P32" s="261"/>
      <c r="Q32" s="261"/>
      <c r="R32" s="261"/>
      <c r="S32" s="261"/>
      <c r="T32" s="262"/>
      <c r="U32" s="262"/>
      <c r="V32" s="261"/>
      <c r="W32" s="261"/>
      <c r="X32" s="262"/>
      <c r="Y32" s="262"/>
    </row>
    <row r="33" spans="1:25" ht="15.95" customHeight="1">
      <c r="A33" s="384"/>
      <c r="B33" s="186"/>
      <c r="C33" s="219" t="s">
        <v>66</v>
      </c>
      <c r="D33" s="220"/>
      <c r="E33" s="263"/>
      <c r="F33" s="224">
        <v>599</v>
      </c>
      <c r="G33" s="264">
        <v>0</v>
      </c>
      <c r="H33" s="224">
        <v>892</v>
      </c>
      <c r="I33" s="225">
        <v>902</v>
      </c>
      <c r="J33" s="224">
        <v>109</v>
      </c>
      <c r="K33" s="226">
        <v>115</v>
      </c>
      <c r="L33" s="224">
        <v>1412</v>
      </c>
      <c r="M33" s="264">
        <v>1430</v>
      </c>
      <c r="N33" s="224">
        <v>163</v>
      </c>
      <c r="O33" s="223">
        <v>164</v>
      </c>
      <c r="P33" s="261"/>
      <c r="Q33" s="261"/>
      <c r="R33" s="261"/>
      <c r="S33" s="261"/>
      <c r="T33" s="262"/>
      <c r="U33" s="262"/>
      <c r="V33" s="261"/>
      <c r="W33" s="261"/>
      <c r="X33" s="262"/>
      <c r="Y33" s="262"/>
    </row>
    <row r="34" spans="1:25" ht="15.95" customHeight="1">
      <c r="A34" s="384"/>
      <c r="B34" s="186"/>
      <c r="C34" s="265"/>
      <c r="D34" s="201" t="s">
        <v>67</v>
      </c>
      <c r="E34" s="266"/>
      <c r="F34" s="203">
        <v>0</v>
      </c>
      <c r="G34" s="204">
        <v>0</v>
      </c>
      <c r="H34" s="203">
        <v>892</v>
      </c>
      <c r="I34" s="205">
        <v>902</v>
      </c>
      <c r="J34" s="203">
        <v>109</v>
      </c>
      <c r="K34" s="206">
        <v>115</v>
      </c>
      <c r="L34" s="203">
        <v>1390</v>
      </c>
      <c r="M34" s="204">
        <v>1406</v>
      </c>
      <c r="N34" s="203">
        <v>162</v>
      </c>
      <c r="O34" s="158">
        <v>163</v>
      </c>
      <c r="P34" s="261"/>
      <c r="Q34" s="261"/>
      <c r="R34" s="261"/>
      <c r="S34" s="261"/>
      <c r="T34" s="262"/>
      <c r="U34" s="262"/>
      <c r="V34" s="261"/>
      <c r="W34" s="261"/>
      <c r="X34" s="262"/>
      <c r="Y34" s="262"/>
    </row>
    <row r="35" spans="1:25" ht="15.95" customHeight="1">
      <c r="A35" s="384"/>
      <c r="B35" s="207"/>
      <c r="C35" s="267" t="s">
        <v>68</v>
      </c>
      <c r="D35" s="211"/>
      <c r="E35" s="268"/>
      <c r="F35" s="213">
        <v>148</v>
      </c>
      <c r="G35" s="214">
        <v>699</v>
      </c>
      <c r="H35" s="213">
        <v>110</v>
      </c>
      <c r="I35" s="215">
        <v>98</v>
      </c>
      <c r="J35" s="269">
        <v>195</v>
      </c>
      <c r="K35" s="270">
        <v>213</v>
      </c>
      <c r="L35" s="213">
        <v>521</v>
      </c>
      <c r="M35" s="214">
        <v>540</v>
      </c>
      <c r="N35" s="213">
        <v>337</v>
      </c>
      <c r="O35" s="217">
        <v>339</v>
      </c>
      <c r="P35" s="261"/>
      <c r="Q35" s="261"/>
      <c r="R35" s="261"/>
      <c r="S35" s="261"/>
      <c r="T35" s="262"/>
      <c r="U35" s="262"/>
      <c r="V35" s="261"/>
      <c r="W35" s="261"/>
      <c r="X35" s="262"/>
      <c r="Y35" s="262"/>
    </row>
    <row r="36" spans="1:25" ht="15.95" customHeight="1">
      <c r="A36" s="384"/>
      <c r="B36" s="210" t="s">
        <v>49</v>
      </c>
      <c r="C36" s="238"/>
      <c r="D36" s="238"/>
      <c r="E36" s="260" t="s">
        <v>38</v>
      </c>
      <c r="F36" s="240">
        <v>747</v>
      </c>
      <c r="G36" s="223">
        <v>699</v>
      </c>
      <c r="H36" s="242">
        <v>1002</v>
      </c>
      <c r="I36" s="243">
        <v>1000</v>
      </c>
      <c r="J36" s="242">
        <v>304</v>
      </c>
      <c r="K36" s="244">
        <v>328</v>
      </c>
      <c r="L36" s="242">
        <v>1443</v>
      </c>
      <c r="M36" s="261">
        <v>1459</v>
      </c>
      <c r="N36" s="242">
        <v>500</v>
      </c>
      <c r="O36" s="241">
        <v>503</v>
      </c>
      <c r="P36" s="261"/>
      <c r="Q36" s="261"/>
      <c r="R36" s="261"/>
      <c r="S36" s="261"/>
      <c r="T36" s="261"/>
      <c r="U36" s="261"/>
      <c r="V36" s="261"/>
      <c r="W36" s="261"/>
      <c r="X36" s="262"/>
      <c r="Y36" s="262"/>
    </row>
    <row r="37" spans="1:25" ht="15.95" customHeight="1">
      <c r="A37" s="384"/>
      <c r="B37" s="186"/>
      <c r="C37" s="201" t="s">
        <v>69</v>
      </c>
      <c r="D37" s="157"/>
      <c r="E37" s="266"/>
      <c r="F37" s="227">
        <v>747</v>
      </c>
      <c r="G37" s="158">
        <v>699</v>
      </c>
      <c r="H37" s="203">
        <v>1002</v>
      </c>
      <c r="I37" s="205">
        <v>1000</v>
      </c>
      <c r="J37" s="203">
        <v>197</v>
      </c>
      <c r="K37" s="206">
        <v>195</v>
      </c>
      <c r="L37" s="203">
        <v>1388</v>
      </c>
      <c r="M37" s="204">
        <v>1419</v>
      </c>
      <c r="N37" s="203">
        <v>487</v>
      </c>
      <c r="O37" s="158">
        <v>483</v>
      </c>
      <c r="P37" s="261"/>
      <c r="Q37" s="261"/>
      <c r="R37" s="261"/>
      <c r="S37" s="261"/>
      <c r="T37" s="261"/>
      <c r="U37" s="261"/>
      <c r="V37" s="261"/>
      <c r="W37" s="261"/>
      <c r="X37" s="262"/>
      <c r="Y37" s="262"/>
    </row>
    <row r="38" spans="1:25" ht="15.95" customHeight="1">
      <c r="A38" s="384"/>
      <c r="B38" s="207"/>
      <c r="C38" s="201" t="s">
        <v>70</v>
      </c>
      <c r="D38" s="157"/>
      <c r="E38" s="266"/>
      <c r="F38" s="227">
        <v>0</v>
      </c>
      <c r="G38" s="158">
        <v>0</v>
      </c>
      <c r="H38" s="203">
        <v>0</v>
      </c>
      <c r="I38" s="205">
        <v>0</v>
      </c>
      <c r="J38" s="203">
        <v>107</v>
      </c>
      <c r="K38" s="270">
        <v>133</v>
      </c>
      <c r="L38" s="203">
        <v>55</v>
      </c>
      <c r="M38" s="204">
        <v>40</v>
      </c>
      <c r="N38" s="203">
        <v>13</v>
      </c>
      <c r="O38" s="158">
        <v>20</v>
      </c>
      <c r="P38" s="261"/>
      <c r="Q38" s="261"/>
      <c r="R38" s="262"/>
      <c r="S38" s="262"/>
      <c r="T38" s="261"/>
      <c r="U38" s="261"/>
      <c r="V38" s="261"/>
      <c r="W38" s="261"/>
      <c r="X38" s="262"/>
      <c r="Y38" s="262"/>
    </row>
    <row r="39" spans="1:25" ht="15.95" customHeight="1">
      <c r="A39" s="385"/>
      <c r="B39" s="271" t="s">
        <v>71</v>
      </c>
      <c r="C39" s="272"/>
      <c r="D39" s="272"/>
      <c r="E39" s="273" t="s">
        <v>98</v>
      </c>
      <c r="F39" s="176">
        <f t="shared" ref="F39:O39" si="10">F32-F36</f>
        <v>0</v>
      </c>
      <c r="G39" s="250">
        <f t="shared" si="10"/>
        <v>0</v>
      </c>
      <c r="H39" s="176">
        <f t="shared" si="10"/>
        <v>0</v>
      </c>
      <c r="I39" s="250">
        <f t="shared" si="10"/>
        <v>0</v>
      </c>
      <c r="J39" s="176">
        <f t="shared" si="10"/>
        <v>0</v>
      </c>
      <c r="K39" s="250">
        <f t="shared" si="10"/>
        <v>0</v>
      </c>
      <c r="L39" s="176">
        <f t="shared" si="10"/>
        <v>490</v>
      </c>
      <c r="M39" s="250">
        <f t="shared" si="10"/>
        <v>511</v>
      </c>
      <c r="N39" s="176">
        <f t="shared" si="10"/>
        <v>0</v>
      </c>
      <c r="O39" s="250">
        <f t="shared" si="10"/>
        <v>0</v>
      </c>
      <c r="P39" s="261"/>
      <c r="Q39" s="261"/>
      <c r="R39" s="261"/>
      <c r="S39" s="261"/>
      <c r="T39" s="261"/>
      <c r="U39" s="261"/>
      <c r="V39" s="261"/>
      <c r="W39" s="261"/>
      <c r="X39" s="262"/>
      <c r="Y39" s="262"/>
    </row>
    <row r="40" spans="1:25" ht="15.95" customHeight="1">
      <c r="A40" s="362" t="s">
        <v>87</v>
      </c>
      <c r="B40" s="210" t="s">
        <v>72</v>
      </c>
      <c r="C40" s="238"/>
      <c r="D40" s="238"/>
      <c r="E40" s="260" t="s">
        <v>40</v>
      </c>
      <c r="F40" s="240">
        <v>0</v>
      </c>
      <c r="G40" s="241">
        <v>1376</v>
      </c>
      <c r="H40" s="242">
        <v>0</v>
      </c>
      <c r="I40" s="243">
        <v>0</v>
      </c>
      <c r="J40" s="242">
        <v>1241</v>
      </c>
      <c r="K40" s="244">
        <v>1080</v>
      </c>
      <c r="L40" s="242">
        <v>1656</v>
      </c>
      <c r="M40" s="261">
        <v>1825</v>
      </c>
      <c r="N40" s="242">
        <v>533</v>
      </c>
      <c r="O40" s="241">
        <v>443</v>
      </c>
      <c r="P40" s="261"/>
      <c r="Q40" s="261"/>
      <c r="R40" s="261"/>
      <c r="S40" s="261"/>
      <c r="T40" s="262"/>
      <c r="U40" s="262"/>
      <c r="V40" s="262"/>
      <c r="W40" s="262"/>
      <c r="X40" s="261"/>
      <c r="Y40" s="261"/>
    </row>
    <row r="41" spans="1:25" ht="15.95" customHeight="1">
      <c r="A41" s="363"/>
      <c r="B41" s="207"/>
      <c r="C41" s="201" t="s">
        <v>73</v>
      </c>
      <c r="D41" s="157"/>
      <c r="E41" s="266"/>
      <c r="F41" s="274">
        <v>0</v>
      </c>
      <c r="G41" s="275">
        <v>0</v>
      </c>
      <c r="H41" s="269">
        <v>0</v>
      </c>
      <c r="I41" s="270">
        <v>0</v>
      </c>
      <c r="J41" s="203">
        <v>282</v>
      </c>
      <c r="K41" s="206">
        <v>124</v>
      </c>
      <c r="L41" s="203">
        <v>1650</v>
      </c>
      <c r="M41" s="204">
        <v>1783</v>
      </c>
      <c r="N41" s="203">
        <v>307</v>
      </c>
      <c r="O41" s="158">
        <v>212</v>
      </c>
      <c r="P41" s="262"/>
      <c r="Q41" s="262"/>
      <c r="R41" s="262"/>
      <c r="S41" s="262"/>
      <c r="T41" s="262"/>
      <c r="U41" s="262"/>
      <c r="V41" s="262"/>
      <c r="W41" s="262"/>
      <c r="X41" s="261"/>
      <c r="Y41" s="261"/>
    </row>
    <row r="42" spans="1:25" ht="15.95" customHeight="1">
      <c r="A42" s="363"/>
      <c r="B42" s="210" t="s">
        <v>60</v>
      </c>
      <c r="C42" s="238"/>
      <c r="D42" s="238"/>
      <c r="E42" s="260" t="s">
        <v>41</v>
      </c>
      <c r="F42" s="240">
        <v>0</v>
      </c>
      <c r="G42" s="241">
        <v>1376</v>
      </c>
      <c r="H42" s="242">
        <v>0</v>
      </c>
      <c r="I42" s="243">
        <v>0</v>
      </c>
      <c r="J42" s="242">
        <v>1241</v>
      </c>
      <c r="K42" s="244">
        <v>1080</v>
      </c>
      <c r="L42" s="242">
        <v>2146</v>
      </c>
      <c r="M42" s="261">
        <v>2336</v>
      </c>
      <c r="N42" s="242">
        <v>533</v>
      </c>
      <c r="O42" s="241">
        <v>443</v>
      </c>
      <c r="P42" s="261"/>
      <c r="Q42" s="261"/>
      <c r="R42" s="261"/>
      <c r="S42" s="261"/>
      <c r="T42" s="262"/>
      <c r="U42" s="262"/>
      <c r="V42" s="261"/>
      <c r="W42" s="261"/>
      <c r="X42" s="261"/>
      <c r="Y42" s="261"/>
    </row>
    <row r="43" spans="1:25" ht="15.95" customHeight="1">
      <c r="A43" s="363"/>
      <c r="B43" s="207"/>
      <c r="C43" s="201" t="s">
        <v>74</v>
      </c>
      <c r="D43" s="157"/>
      <c r="E43" s="266"/>
      <c r="F43" s="227">
        <v>0</v>
      </c>
      <c r="G43" s="158">
        <v>1365</v>
      </c>
      <c r="H43" s="203">
        <v>0</v>
      </c>
      <c r="I43" s="205">
        <v>0</v>
      </c>
      <c r="J43" s="269">
        <v>717</v>
      </c>
      <c r="K43" s="270">
        <v>794</v>
      </c>
      <c r="L43" s="203">
        <v>133</v>
      </c>
      <c r="M43" s="204">
        <v>154</v>
      </c>
      <c r="N43" s="203">
        <v>226</v>
      </c>
      <c r="O43" s="158">
        <v>230</v>
      </c>
      <c r="P43" s="261"/>
      <c r="Q43" s="261"/>
      <c r="R43" s="262"/>
      <c r="S43" s="261"/>
      <c r="T43" s="262"/>
      <c r="U43" s="262"/>
      <c r="V43" s="261"/>
      <c r="W43" s="261"/>
      <c r="X43" s="262"/>
      <c r="Y43" s="262"/>
    </row>
    <row r="44" spans="1:25" ht="15.95" customHeight="1">
      <c r="A44" s="364"/>
      <c r="B44" s="230" t="s">
        <v>71</v>
      </c>
      <c r="C44" s="188"/>
      <c r="D44" s="188"/>
      <c r="E44" s="273" t="s">
        <v>99</v>
      </c>
      <c r="F44" s="232">
        <f t="shared" ref="F44:O44" si="11">F40-F42</f>
        <v>0</v>
      </c>
      <c r="G44" s="233">
        <f t="shared" si="11"/>
        <v>0</v>
      </c>
      <c r="H44" s="232">
        <f t="shared" si="11"/>
        <v>0</v>
      </c>
      <c r="I44" s="233">
        <f t="shared" si="11"/>
        <v>0</v>
      </c>
      <c r="J44" s="232">
        <f t="shared" si="11"/>
        <v>0</v>
      </c>
      <c r="K44" s="233">
        <f t="shared" si="11"/>
        <v>0</v>
      </c>
      <c r="L44" s="232">
        <f t="shared" si="11"/>
        <v>-490</v>
      </c>
      <c r="M44" s="233">
        <f t="shared" si="11"/>
        <v>-511</v>
      </c>
      <c r="N44" s="232">
        <f t="shared" si="11"/>
        <v>0</v>
      </c>
      <c r="O44" s="233">
        <f t="shared" si="11"/>
        <v>0</v>
      </c>
      <c r="P44" s="262"/>
      <c r="Q44" s="262"/>
      <c r="R44" s="261"/>
      <c r="S44" s="261"/>
      <c r="T44" s="262"/>
      <c r="U44" s="262"/>
      <c r="V44" s="261"/>
      <c r="W44" s="261"/>
      <c r="X44" s="261"/>
      <c r="Y44" s="261"/>
    </row>
    <row r="45" spans="1:25" ht="15.95" customHeight="1">
      <c r="A45" s="365" t="s">
        <v>79</v>
      </c>
      <c r="B45" s="276" t="s">
        <v>75</v>
      </c>
      <c r="C45" s="277"/>
      <c r="D45" s="277"/>
      <c r="E45" s="278" t="s">
        <v>100</v>
      </c>
      <c r="F45" s="279">
        <f t="shared" ref="F45:O45" si="12">F39+F44</f>
        <v>0</v>
      </c>
      <c r="G45" s="280">
        <f t="shared" si="12"/>
        <v>0</v>
      </c>
      <c r="H45" s="279">
        <f t="shared" si="12"/>
        <v>0</v>
      </c>
      <c r="I45" s="280">
        <f t="shared" si="12"/>
        <v>0</v>
      </c>
      <c r="J45" s="279">
        <f t="shared" si="12"/>
        <v>0</v>
      </c>
      <c r="K45" s="280">
        <f t="shared" si="12"/>
        <v>0</v>
      </c>
      <c r="L45" s="279">
        <f t="shared" si="12"/>
        <v>0</v>
      </c>
      <c r="M45" s="280">
        <f t="shared" si="12"/>
        <v>0</v>
      </c>
      <c r="N45" s="279">
        <f t="shared" si="12"/>
        <v>0</v>
      </c>
      <c r="O45" s="280">
        <f t="shared" si="12"/>
        <v>0</v>
      </c>
      <c r="P45" s="261"/>
      <c r="Q45" s="261"/>
      <c r="R45" s="261"/>
      <c r="S45" s="261"/>
      <c r="T45" s="261"/>
      <c r="U45" s="261"/>
      <c r="V45" s="261"/>
      <c r="W45" s="261"/>
      <c r="X45" s="261"/>
      <c r="Y45" s="261"/>
    </row>
    <row r="46" spans="1:25" ht="15.95" customHeight="1">
      <c r="A46" s="366"/>
      <c r="B46" s="156" t="s">
        <v>76</v>
      </c>
      <c r="C46" s="157"/>
      <c r="D46" s="157"/>
      <c r="E46" s="157"/>
      <c r="F46" s="274">
        <v>0</v>
      </c>
      <c r="G46" s="275">
        <v>0</v>
      </c>
      <c r="H46" s="269">
        <v>0</v>
      </c>
      <c r="I46" s="270">
        <v>0</v>
      </c>
      <c r="J46" s="269">
        <v>0</v>
      </c>
      <c r="K46" s="270">
        <v>0</v>
      </c>
      <c r="L46" s="203">
        <v>0</v>
      </c>
      <c r="M46" s="204">
        <v>0</v>
      </c>
      <c r="N46" s="269">
        <v>0</v>
      </c>
      <c r="O46" s="229">
        <v>0</v>
      </c>
      <c r="P46" s="262"/>
      <c r="Q46" s="262"/>
      <c r="R46" s="262"/>
      <c r="S46" s="262"/>
      <c r="T46" s="262"/>
      <c r="U46" s="262"/>
      <c r="V46" s="262"/>
      <c r="W46" s="262"/>
      <c r="X46" s="262"/>
      <c r="Y46" s="262"/>
    </row>
    <row r="47" spans="1:25" ht="15.95" customHeight="1">
      <c r="A47" s="366"/>
      <c r="B47" s="156" t="s">
        <v>77</v>
      </c>
      <c r="C47" s="157"/>
      <c r="D47" s="157"/>
      <c r="E47" s="157"/>
      <c r="F47" s="227">
        <v>0</v>
      </c>
      <c r="G47" s="158">
        <v>0</v>
      </c>
      <c r="H47" s="203">
        <v>0</v>
      </c>
      <c r="I47" s="205">
        <v>0</v>
      </c>
      <c r="J47" s="203">
        <v>0</v>
      </c>
      <c r="K47" s="206">
        <v>0</v>
      </c>
      <c r="L47" s="203">
        <v>0</v>
      </c>
      <c r="M47" s="204">
        <v>0</v>
      </c>
      <c r="N47" s="203">
        <v>0</v>
      </c>
      <c r="O47" s="158">
        <v>0</v>
      </c>
      <c r="P47" s="261"/>
      <c r="Q47" s="261"/>
      <c r="R47" s="261"/>
      <c r="S47" s="261"/>
      <c r="T47" s="261"/>
      <c r="U47" s="261"/>
      <c r="V47" s="261"/>
      <c r="W47" s="261"/>
      <c r="X47" s="261"/>
      <c r="Y47" s="261"/>
    </row>
    <row r="48" spans="1:25" ht="15.95" customHeight="1">
      <c r="A48" s="367"/>
      <c r="B48" s="230" t="s">
        <v>78</v>
      </c>
      <c r="C48" s="188"/>
      <c r="D48" s="188"/>
      <c r="E48" s="188"/>
      <c r="F48" s="281">
        <v>0</v>
      </c>
      <c r="G48" s="282">
        <v>0</v>
      </c>
      <c r="H48" s="281">
        <v>0</v>
      </c>
      <c r="I48" s="283">
        <v>0</v>
      </c>
      <c r="J48" s="281">
        <v>0</v>
      </c>
      <c r="K48" s="284">
        <v>0</v>
      </c>
      <c r="L48" s="281">
        <v>0</v>
      </c>
      <c r="M48" s="282">
        <v>0</v>
      </c>
      <c r="N48" s="281">
        <v>0</v>
      </c>
      <c r="O48" s="250">
        <v>0</v>
      </c>
      <c r="P48" s="261"/>
      <c r="Q48" s="261"/>
      <c r="R48" s="261"/>
      <c r="S48" s="261"/>
      <c r="T48" s="261"/>
      <c r="U48" s="261"/>
      <c r="V48" s="261"/>
      <c r="W48" s="261"/>
      <c r="X48" s="261"/>
      <c r="Y48" s="261"/>
    </row>
    <row r="49" spans="1:16" ht="15.95" customHeight="1">
      <c r="A49" s="251" t="s">
        <v>83</v>
      </c>
      <c r="O49" s="186"/>
      <c r="P49" s="186"/>
    </row>
    <row r="50" spans="1:16" ht="15.95" customHeight="1">
      <c r="A50" s="251"/>
      <c r="O50" s="186"/>
      <c r="P50" s="186"/>
    </row>
  </sheetData>
  <mergeCells count="37">
    <mergeCell ref="U25:U26"/>
    <mergeCell ref="I25:I26"/>
    <mergeCell ref="P6:Q6"/>
    <mergeCell ref="R6:S6"/>
    <mergeCell ref="T6:U6"/>
    <mergeCell ref="N6:O6"/>
    <mergeCell ref="P25:P26"/>
    <mergeCell ref="Q25:Q26"/>
    <mergeCell ref="R25:R26"/>
    <mergeCell ref="S25:S26"/>
    <mergeCell ref="T25:T26"/>
    <mergeCell ref="A6:E7"/>
    <mergeCell ref="A8:A18"/>
    <mergeCell ref="A19:A27"/>
    <mergeCell ref="E25:E26"/>
    <mergeCell ref="A32:A39"/>
    <mergeCell ref="A40:A44"/>
    <mergeCell ref="F30:G30"/>
    <mergeCell ref="H30:I30"/>
    <mergeCell ref="A45:A48"/>
    <mergeCell ref="A30:E31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F25:F26"/>
    <mergeCell ref="G25:G26"/>
    <mergeCell ref="H25:H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ColWidth="9"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0" width="16.5" style="1" customWidth="1"/>
    <col min="11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32" t="s">
        <v>0</v>
      </c>
      <c r="B1" s="332"/>
      <c r="C1" s="332"/>
      <c r="D1" s="332"/>
      <c r="E1" s="57" t="s">
        <v>287</v>
      </c>
      <c r="F1" s="2"/>
      <c r="AA1" s="338" t="s">
        <v>129</v>
      </c>
      <c r="AB1" s="338"/>
    </row>
    <row r="2" spans="1:38">
      <c r="AA2" s="339" t="s">
        <v>106</v>
      </c>
      <c r="AB2" s="339"/>
      <c r="AC2" s="340" t="s">
        <v>107</v>
      </c>
      <c r="AD2" s="342" t="s">
        <v>108</v>
      </c>
      <c r="AE2" s="343"/>
      <c r="AF2" s="344"/>
      <c r="AG2" s="339" t="s">
        <v>109</v>
      </c>
      <c r="AH2" s="339" t="s">
        <v>110</v>
      </c>
      <c r="AI2" s="339" t="s">
        <v>111</v>
      </c>
      <c r="AJ2" s="339" t="s">
        <v>112</v>
      </c>
      <c r="AK2" s="339" t="s">
        <v>113</v>
      </c>
    </row>
    <row r="3" spans="1:38" ht="14.25">
      <c r="A3" s="18" t="s">
        <v>130</v>
      </c>
      <c r="AA3" s="339"/>
      <c r="AB3" s="339"/>
      <c r="AC3" s="341"/>
      <c r="AD3" s="91"/>
      <c r="AE3" s="90" t="s">
        <v>126</v>
      </c>
      <c r="AF3" s="90" t="s">
        <v>127</v>
      </c>
      <c r="AG3" s="339"/>
      <c r="AH3" s="339"/>
      <c r="AI3" s="339"/>
      <c r="AJ3" s="339"/>
      <c r="AK3" s="339"/>
    </row>
    <row r="4" spans="1:38">
      <c r="AA4" s="92" t="str">
        <f>E1</f>
        <v>神戸市</v>
      </c>
      <c r="AB4" s="92" t="s">
        <v>131</v>
      </c>
      <c r="AC4" s="93">
        <f>SUM(F22)</f>
        <v>860399</v>
      </c>
      <c r="AD4" s="93">
        <f>F9</f>
        <v>309262</v>
      </c>
      <c r="AE4" s="93">
        <f>F10</f>
        <v>152658</v>
      </c>
      <c r="AF4" s="93">
        <f>F13</f>
        <v>113267</v>
      </c>
      <c r="AG4" s="93">
        <f>F14</f>
        <v>4865</v>
      </c>
      <c r="AH4" s="93">
        <f>F15</f>
        <v>74686</v>
      </c>
      <c r="AI4" s="93">
        <f>F17</f>
        <v>172026</v>
      </c>
      <c r="AJ4" s="93">
        <f>F20</f>
        <v>105579</v>
      </c>
      <c r="AK4" s="93">
        <f>F21</f>
        <v>110526</v>
      </c>
      <c r="AL4" s="94"/>
    </row>
    <row r="5" spans="1:38" ht="14.25">
      <c r="A5" s="17" t="s">
        <v>275</v>
      </c>
      <c r="E5" s="3"/>
      <c r="AA5" s="92" t="str">
        <f>E1</f>
        <v>神戸市</v>
      </c>
      <c r="AB5" s="92" t="s">
        <v>115</v>
      </c>
      <c r="AC5" s="95"/>
      <c r="AD5" s="95">
        <f>G9</f>
        <v>35.944021320340916</v>
      </c>
      <c r="AE5" s="95">
        <f>G10</f>
        <v>17.742698445721114</v>
      </c>
      <c r="AF5" s="95">
        <f>G13</f>
        <v>13.164473691856918</v>
      </c>
      <c r="AG5" s="95">
        <f>G14</f>
        <v>0.56543533872075624</v>
      </c>
      <c r="AH5" s="95">
        <f>G15</f>
        <v>8.6803913068239265</v>
      </c>
      <c r="AI5" s="95">
        <f>G17</f>
        <v>19.993747087107259</v>
      </c>
      <c r="AJ5" s="95">
        <f>G20</f>
        <v>12.270934763987405</v>
      </c>
      <c r="AK5" s="95">
        <f>G21</f>
        <v>12.845900564737988</v>
      </c>
    </row>
    <row r="6" spans="1:38" ht="14.25">
      <c r="A6" s="3"/>
      <c r="G6" s="336" t="s">
        <v>132</v>
      </c>
      <c r="H6" s="337"/>
      <c r="I6" s="337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AA6" s="92" t="str">
        <f>E1</f>
        <v>神戸市</v>
      </c>
      <c r="AB6" s="92" t="s">
        <v>116</v>
      </c>
      <c r="AC6" s="95">
        <f>SUM(I22)</f>
        <v>5.4196082659655032</v>
      </c>
      <c r="AD6" s="95">
        <f>I9</f>
        <v>2.7786547734969247</v>
      </c>
      <c r="AE6" s="95">
        <f>I10</f>
        <v>4.2076808606495764</v>
      </c>
      <c r="AF6" s="95">
        <f>I13</f>
        <v>1.5638029823444421</v>
      </c>
      <c r="AG6" s="95">
        <f>I14</f>
        <v>-2.1913952553276994</v>
      </c>
      <c r="AH6" s="95">
        <f>I15</f>
        <v>9.1629273426195201</v>
      </c>
      <c r="AI6" s="95">
        <f>I17</f>
        <v>12.21087237290126</v>
      </c>
      <c r="AJ6" s="95">
        <f>I20</f>
        <v>10.913961550583039</v>
      </c>
      <c r="AK6" s="95">
        <f>I21</f>
        <v>1.186487228783295</v>
      </c>
    </row>
    <row r="7" spans="1:38" ht="27" customHeight="1">
      <c r="A7" s="15"/>
      <c r="B7" s="5"/>
      <c r="C7" s="5"/>
      <c r="D7" s="5"/>
      <c r="E7" s="19"/>
      <c r="F7" s="52" t="s">
        <v>276</v>
      </c>
      <c r="G7" s="53"/>
      <c r="H7" s="162" t="s">
        <v>1</v>
      </c>
      <c r="I7" s="100" t="s">
        <v>21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38" ht="17.100000000000001" customHeight="1">
      <c r="A8" s="6"/>
      <c r="B8" s="7"/>
      <c r="C8" s="7"/>
      <c r="D8" s="7"/>
      <c r="E8" s="20"/>
      <c r="F8" s="24" t="s">
        <v>133</v>
      </c>
      <c r="G8" s="25" t="s">
        <v>2</v>
      </c>
      <c r="H8" s="163"/>
      <c r="I8" s="1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38" ht="18" customHeight="1">
      <c r="A9" s="333" t="s">
        <v>80</v>
      </c>
      <c r="B9" s="333" t="s">
        <v>81</v>
      </c>
      <c r="C9" s="38" t="s">
        <v>3</v>
      </c>
      <c r="D9" s="39"/>
      <c r="E9" s="40"/>
      <c r="F9" s="58">
        <v>309262</v>
      </c>
      <c r="G9" s="59">
        <f t="shared" ref="G9:G22" si="0">F9/$F$22*100</f>
        <v>35.944021320340916</v>
      </c>
      <c r="H9" s="164">
        <v>300901</v>
      </c>
      <c r="I9" s="169">
        <f t="shared" ref="I9:I40" si="1">(F9/H9-1)*100</f>
        <v>2.7786547734969247</v>
      </c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AA9" s="348" t="s">
        <v>129</v>
      </c>
      <c r="AB9" s="349"/>
      <c r="AC9" s="350" t="s">
        <v>117</v>
      </c>
    </row>
    <row r="10" spans="1:38" ht="18" customHeight="1">
      <c r="A10" s="334"/>
      <c r="B10" s="334"/>
      <c r="C10" s="8"/>
      <c r="D10" s="41" t="s">
        <v>22</v>
      </c>
      <c r="E10" s="26"/>
      <c r="F10" s="62">
        <v>152658</v>
      </c>
      <c r="G10" s="63">
        <f t="shared" si="0"/>
        <v>17.742698445721114</v>
      </c>
      <c r="H10" s="165">
        <v>146494</v>
      </c>
      <c r="I10" s="170">
        <f t="shared" si="1"/>
        <v>4.2076808606495764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AA10" s="339" t="s">
        <v>106</v>
      </c>
      <c r="AB10" s="339"/>
      <c r="AC10" s="350"/>
      <c r="AD10" s="342" t="s">
        <v>118</v>
      </c>
      <c r="AE10" s="343"/>
      <c r="AF10" s="344"/>
      <c r="AG10" s="342" t="s">
        <v>119</v>
      </c>
      <c r="AH10" s="347"/>
      <c r="AI10" s="345"/>
      <c r="AJ10" s="342" t="s">
        <v>120</v>
      </c>
      <c r="AK10" s="345"/>
    </row>
    <row r="11" spans="1:38" ht="18" customHeight="1">
      <c r="A11" s="334"/>
      <c r="B11" s="334"/>
      <c r="C11" s="30"/>
      <c r="D11" s="31"/>
      <c r="E11" s="29" t="s">
        <v>23</v>
      </c>
      <c r="F11" s="66">
        <v>123631</v>
      </c>
      <c r="G11" s="67">
        <f t="shared" si="0"/>
        <v>14.369031112309521</v>
      </c>
      <c r="H11" s="166">
        <v>118566</v>
      </c>
      <c r="I11" s="171">
        <f t="shared" si="1"/>
        <v>4.2718823271426842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AA11" s="339"/>
      <c r="AB11" s="339"/>
      <c r="AC11" s="348"/>
      <c r="AD11" s="91"/>
      <c r="AE11" s="90" t="s">
        <v>121</v>
      </c>
      <c r="AF11" s="90" t="s">
        <v>122</v>
      </c>
      <c r="AG11" s="91"/>
      <c r="AH11" s="90" t="s">
        <v>123</v>
      </c>
      <c r="AI11" s="90" t="s">
        <v>124</v>
      </c>
      <c r="AJ11" s="91"/>
      <c r="AK11" s="96" t="s">
        <v>125</v>
      </c>
    </row>
    <row r="12" spans="1:38" ht="18" customHeight="1">
      <c r="A12" s="334"/>
      <c r="B12" s="334"/>
      <c r="C12" s="30"/>
      <c r="D12" s="32"/>
      <c r="E12" s="29" t="s">
        <v>24</v>
      </c>
      <c r="F12" s="66">
        <v>20630</v>
      </c>
      <c r="G12" s="67">
        <f t="shared" si="0"/>
        <v>2.3977247765280993</v>
      </c>
      <c r="H12" s="166">
        <v>19587</v>
      </c>
      <c r="I12" s="171">
        <f t="shared" si="1"/>
        <v>5.3249604329402178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AA12" s="92" t="str">
        <f>E1</f>
        <v>神戸市</v>
      </c>
      <c r="AB12" s="92" t="s">
        <v>131</v>
      </c>
      <c r="AC12" s="93">
        <f>F40</f>
        <v>848479</v>
      </c>
      <c r="AD12" s="93">
        <f>F23</f>
        <v>504805</v>
      </c>
      <c r="AE12" s="93">
        <f>F24</f>
        <v>185200</v>
      </c>
      <c r="AF12" s="93">
        <f>F26</f>
        <v>106505</v>
      </c>
      <c r="AG12" s="93">
        <f>F27</f>
        <v>228847</v>
      </c>
      <c r="AH12" s="93">
        <f>F28</f>
        <v>75913</v>
      </c>
      <c r="AI12" s="93">
        <f>F32</f>
        <v>9378</v>
      </c>
      <c r="AJ12" s="93">
        <f>F34</f>
        <v>114827</v>
      </c>
      <c r="AK12" s="93">
        <f>F35</f>
        <v>108198</v>
      </c>
      <c r="AL12" s="97"/>
    </row>
    <row r="13" spans="1:38" ht="18" customHeight="1">
      <c r="A13" s="334"/>
      <c r="B13" s="334"/>
      <c r="C13" s="10"/>
      <c r="D13" s="27" t="s">
        <v>25</v>
      </c>
      <c r="E13" s="28"/>
      <c r="F13" s="70">
        <v>113267</v>
      </c>
      <c r="G13" s="71">
        <f t="shared" si="0"/>
        <v>13.164473691856918</v>
      </c>
      <c r="H13" s="167">
        <v>111523</v>
      </c>
      <c r="I13" s="172">
        <f t="shared" si="1"/>
        <v>1.5638029823444421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AA13" s="92" t="str">
        <f>E1</f>
        <v>神戸市</v>
      </c>
      <c r="AB13" s="92" t="s">
        <v>115</v>
      </c>
      <c r="AC13" s="95"/>
      <c r="AD13" s="95">
        <f>G23</f>
        <v>59.495285092500815</v>
      </c>
      <c r="AE13" s="95">
        <f>G24</f>
        <v>21.827293309557454</v>
      </c>
      <c r="AF13" s="95">
        <f>G26</f>
        <v>12.552461522324066</v>
      </c>
      <c r="AG13" s="95">
        <f>G27</f>
        <v>26.971439481707854</v>
      </c>
      <c r="AH13" s="95">
        <f>G28</f>
        <v>8.9469509557690881</v>
      </c>
      <c r="AI13" s="95">
        <f>G32</f>
        <v>1.1052719041956254</v>
      </c>
      <c r="AJ13" s="95">
        <f>G34</f>
        <v>13.533275425791327</v>
      </c>
      <c r="AK13" s="95">
        <f>G35</f>
        <v>12.751995040537246</v>
      </c>
    </row>
    <row r="14" spans="1:38" ht="18" customHeight="1">
      <c r="A14" s="334"/>
      <c r="B14" s="334"/>
      <c r="C14" s="42" t="s">
        <v>4</v>
      </c>
      <c r="D14" s="43"/>
      <c r="E14" s="44"/>
      <c r="F14" s="66">
        <v>4865</v>
      </c>
      <c r="G14" s="67">
        <f t="shared" si="0"/>
        <v>0.56543533872075624</v>
      </c>
      <c r="H14" s="166">
        <v>4974</v>
      </c>
      <c r="I14" s="171">
        <f t="shared" si="1"/>
        <v>-2.1913952553276994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AA14" s="92" t="str">
        <f>E1</f>
        <v>神戸市</v>
      </c>
      <c r="AB14" s="92" t="s">
        <v>116</v>
      </c>
      <c r="AC14" s="95">
        <f>I40</f>
        <v>5.9085581475466942</v>
      </c>
      <c r="AD14" s="95">
        <f>I23</f>
        <v>2.1339057739075518</v>
      </c>
      <c r="AE14" s="95">
        <f>I24</f>
        <v>0.25225459309059506</v>
      </c>
      <c r="AF14" s="95">
        <f>I26</f>
        <v>2.2827673632452417</v>
      </c>
      <c r="AG14" s="95">
        <f>I27</f>
        <v>5.9221853998111529</v>
      </c>
      <c r="AH14" s="95">
        <f>I28</f>
        <v>6.0237430167597861</v>
      </c>
      <c r="AI14" s="95">
        <f>I32</f>
        <v>77.311401020986949</v>
      </c>
      <c r="AJ14" s="95">
        <f>I34</f>
        <v>26.415509781687273</v>
      </c>
      <c r="AK14" s="95">
        <f>I35</f>
        <v>24.013433126640461</v>
      </c>
    </row>
    <row r="15" spans="1:38" ht="18" customHeight="1">
      <c r="A15" s="334"/>
      <c r="B15" s="334"/>
      <c r="C15" s="42" t="s">
        <v>5</v>
      </c>
      <c r="D15" s="43"/>
      <c r="E15" s="44"/>
      <c r="F15" s="66">
        <v>74686</v>
      </c>
      <c r="G15" s="67">
        <f t="shared" si="0"/>
        <v>8.6803913068239265</v>
      </c>
      <c r="H15" s="166">
        <v>68417</v>
      </c>
      <c r="I15" s="171">
        <f t="shared" si="1"/>
        <v>9.1629273426195201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1:38" ht="18" customHeight="1">
      <c r="A16" s="334"/>
      <c r="B16" s="334"/>
      <c r="C16" s="42" t="s">
        <v>26</v>
      </c>
      <c r="D16" s="43"/>
      <c r="E16" s="44"/>
      <c r="F16" s="66">
        <v>33497</v>
      </c>
      <c r="G16" s="67">
        <f t="shared" si="0"/>
        <v>3.893193739183797</v>
      </c>
      <c r="H16" s="166">
        <v>32917</v>
      </c>
      <c r="I16" s="171">
        <f t="shared" si="1"/>
        <v>1.762007473342031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25" ht="18" customHeight="1">
      <c r="A17" s="334"/>
      <c r="B17" s="334"/>
      <c r="C17" s="42" t="s">
        <v>6</v>
      </c>
      <c r="D17" s="43"/>
      <c r="E17" s="44"/>
      <c r="F17" s="66">
        <v>172026</v>
      </c>
      <c r="G17" s="67">
        <f t="shared" si="0"/>
        <v>19.993747087107259</v>
      </c>
      <c r="H17" s="166">
        <v>153306</v>
      </c>
      <c r="I17" s="171">
        <f t="shared" si="1"/>
        <v>12.21087237290126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</row>
    <row r="18" spans="1:25" ht="18" customHeight="1">
      <c r="A18" s="334"/>
      <c r="B18" s="334"/>
      <c r="C18" s="42" t="s">
        <v>27</v>
      </c>
      <c r="D18" s="43"/>
      <c r="E18" s="44"/>
      <c r="F18" s="66">
        <v>42879</v>
      </c>
      <c r="G18" s="67">
        <f t="shared" si="0"/>
        <v>4.9836180655719033</v>
      </c>
      <c r="H18" s="166">
        <v>38966</v>
      </c>
      <c r="I18" s="171">
        <f t="shared" si="1"/>
        <v>10.042087974131286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</row>
    <row r="19" spans="1:25" ht="18" customHeight="1">
      <c r="A19" s="334"/>
      <c r="B19" s="334"/>
      <c r="C19" s="42" t="s">
        <v>28</v>
      </c>
      <c r="D19" s="43"/>
      <c r="E19" s="44"/>
      <c r="F19" s="66">
        <v>7079</v>
      </c>
      <c r="G19" s="67">
        <f t="shared" si="0"/>
        <v>0.82275781352605015</v>
      </c>
      <c r="H19" s="166">
        <v>12265</v>
      </c>
      <c r="I19" s="171">
        <f t="shared" si="1"/>
        <v>-42.282918874847134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</row>
    <row r="20" spans="1:25" ht="18" customHeight="1">
      <c r="A20" s="334"/>
      <c r="B20" s="334"/>
      <c r="C20" s="42" t="s">
        <v>7</v>
      </c>
      <c r="D20" s="43"/>
      <c r="E20" s="44"/>
      <c r="F20" s="66">
        <v>105579</v>
      </c>
      <c r="G20" s="67">
        <f t="shared" si="0"/>
        <v>12.270934763987405</v>
      </c>
      <c r="H20" s="166">
        <v>95190</v>
      </c>
      <c r="I20" s="171">
        <f t="shared" si="1"/>
        <v>10.913961550583039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1:25" ht="18" customHeight="1">
      <c r="A21" s="334"/>
      <c r="B21" s="334"/>
      <c r="C21" s="47" t="s">
        <v>8</v>
      </c>
      <c r="D21" s="48"/>
      <c r="E21" s="46"/>
      <c r="F21" s="74">
        <v>110526</v>
      </c>
      <c r="G21" s="75">
        <f t="shared" si="0"/>
        <v>12.845900564737988</v>
      </c>
      <c r="H21" s="168">
        <v>109230</v>
      </c>
      <c r="I21" s="173">
        <f t="shared" si="1"/>
        <v>1.186487228783295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1:25" ht="18" customHeight="1">
      <c r="A22" s="334"/>
      <c r="B22" s="335"/>
      <c r="C22" s="49" t="s">
        <v>9</v>
      </c>
      <c r="D22" s="33"/>
      <c r="E22" s="50"/>
      <c r="F22" s="78">
        <f>SUM(F9,F14:F21)</f>
        <v>860399</v>
      </c>
      <c r="G22" s="79">
        <f t="shared" si="0"/>
        <v>100</v>
      </c>
      <c r="H22" s="78">
        <f>SUM(H9,H14:H21)</f>
        <v>816166</v>
      </c>
      <c r="I22" s="174">
        <f t="shared" si="1"/>
        <v>5.4196082659655032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</row>
    <row r="23" spans="1:25" ht="18" customHeight="1">
      <c r="A23" s="334"/>
      <c r="B23" s="333" t="s">
        <v>82</v>
      </c>
      <c r="C23" s="4" t="s">
        <v>10</v>
      </c>
      <c r="D23" s="5"/>
      <c r="E23" s="19"/>
      <c r="F23" s="58">
        <v>504805</v>
      </c>
      <c r="G23" s="59">
        <f t="shared" ref="G23:G40" si="2">F23/$F$40*100</f>
        <v>59.495285092500815</v>
      </c>
      <c r="H23" s="164">
        <v>494258</v>
      </c>
      <c r="I23" s="175">
        <f t="shared" si="1"/>
        <v>2.1339057739075518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</row>
    <row r="24" spans="1:25" ht="18" customHeight="1">
      <c r="A24" s="334"/>
      <c r="B24" s="334"/>
      <c r="C24" s="8"/>
      <c r="D24" s="9" t="s">
        <v>11</v>
      </c>
      <c r="E24" s="34"/>
      <c r="F24" s="66">
        <v>185200</v>
      </c>
      <c r="G24" s="67">
        <f t="shared" si="2"/>
        <v>21.827293309557454</v>
      </c>
      <c r="H24" s="166">
        <v>184734</v>
      </c>
      <c r="I24" s="171">
        <f t="shared" si="1"/>
        <v>0.25225459309059506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  <row r="25" spans="1:25" ht="18" customHeight="1">
      <c r="A25" s="334"/>
      <c r="B25" s="334"/>
      <c r="C25" s="8"/>
      <c r="D25" s="9" t="s">
        <v>29</v>
      </c>
      <c r="E25" s="34"/>
      <c r="F25" s="66">
        <v>213100</v>
      </c>
      <c r="G25" s="67">
        <f t="shared" si="2"/>
        <v>25.115530260619295</v>
      </c>
      <c r="H25" s="166">
        <v>205396</v>
      </c>
      <c r="I25" s="171">
        <f t="shared" si="1"/>
        <v>3.750803326257568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</row>
    <row r="26" spans="1:25" ht="18" customHeight="1">
      <c r="A26" s="334"/>
      <c r="B26" s="334"/>
      <c r="C26" s="10"/>
      <c r="D26" s="9" t="s">
        <v>12</v>
      </c>
      <c r="E26" s="34"/>
      <c r="F26" s="66">
        <v>106505</v>
      </c>
      <c r="G26" s="67">
        <f t="shared" si="2"/>
        <v>12.552461522324066</v>
      </c>
      <c r="H26" s="166">
        <v>104128</v>
      </c>
      <c r="I26" s="171">
        <f t="shared" si="1"/>
        <v>2.2827673632452417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5" ht="18" customHeight="1">
      <c r="A27" s="334"/>
      <c r="B27" s="334"/>
      <c r="C27" s="8" t="s">
        <v>13</v>
      </c>
      <c r="D27" s="12"/>
      <c r="E27" s="21"/>
      <c r="F27" s="58">
        <v>228847</v>
      </c>
      <c r="G27" s="59">
        <f t="shared" si="2"/>
        <v>26.971439481707854</v>
      </c>
      <c r="H27" s="164">
        <v>216052</v>
      </c>
      <c r="I27" s="175">
        <f t="shared" si="1"/>
        <v>5.9221853998111529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5" ht="18" customHeight="1">
      <c r="A28" s="334"/>
      <c r="B28" s="334"/>
      <c r="C28" s="8"/>
      <c r="D28" s="9" t="s">
        <v>14</v>
      </c>
      <c r="E28" s="34"/>
      <c r="F28" s="66">
        <v>75913</v>
      </c>
      <c r="G28" s="67">
        <f t="shared" si="2"/>
        <v>8.9469509557690881</v>
      </c>
      <c r="H28" s="166">
        <v>71600</v>
      </c>
      <c r="I28" s="171">
        <f t="shared" si="1"/>
        <v>6.0237430167597861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5" ht="18" customHeight="1">
      <c r="A29" s="334"/>
      <c r="B29" s="334"/>
      <c r="C29" s="8"/>
      <c r="D29" s="9" t="s">
        <v>30</v>
      </c>
      <c r="E29" s="34"/>
      <c r="F29" s="66">
        <v>11040</v>
      </c>
      <c r="G29" s="67">
        <f t="shared" si="2"/>
        <v>1.3011518257965136</v>
      </c>
      <c r="H29" s="166">
        <v>9998</v>
      </c>
      <c r="I29" s="171">
        <f t="shared" si="1"/>
        <v>10.42208441688337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</row>
    <row r="30" spans="1:25" ht="18" customHeight="1">
      <c r="A30" s="334"/>
      <c r="B30" s="334"/>
      <c r="C30" s="8"/>
      <c r="D30" s="9" t="s">
        <v>31</v>
      </c>
      <c r="E30" s="34"/>
      <c r="F30" s="66">
        <v>55940</v>
      </c>
      <c r="G30" s="67">
        <f t="shared" si="2"/>
        <v>6.5929740158566092</v>
      </c>
      <c r="H30" s="166">
        <v>54003</v>
      </c>
      <c r="I30" s="171">
        <f t="shared" si="1"/>
        <v>3.5868377682721331</v>
      </c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</row>
    <row r="31" spans="1:25" ht="18" customHeight="1">
      <c r="A31" s="334"/>
      <c r="B31" s="334"/>
      <c r="C31" s="8"/>
      <c r="D31" s="9" t="s">
        <v>32</v>
      </c>
      <c r="E31" s="34"/>
      <c r="F31" s="66">
        <v>63998</v>
      </c>
      <c r="G31" s="67">
        <f t="shared" si="2"/>
        <v>7.5426734191417824</v>
      </c>
      <c r="H31" s="166">
        <v>60498</v>
      </c>
      <c r="I31" s="171">
        <f t="shared" si="1"/>
        <v>5.7853152170319611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</row>
    <row r="32" spans="1:25" ht="18" customHeight="1">
      <c r="A32" s="334"/>
      <c r="B32" s="334"/>
      <c r="C32" s="8"/>
      <c r="D32" s="9" t="s">
        <v>15</v>
      </c>
      <c r="E32" s="34"/>
      <c r="F32" s="66">
        <v>9378</v>
      </c>
      <c r="G32" s="67">
        <f t="shared" si="2"/>
        <v>1.1052719041956254</v>
      </c>
      <c r="H32" s="166">
        <v>5289</v>
      </c>
      <c r="I32" s="171">
        <f t="shared" si="1"/>
        <v>77.311401020986949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</row>
    <row r="33" spans="1:25" ht="18" customHeight="1">
      <c r="A33" s="334"/>
      <c r="B33" s="334"/>
      <c r="C33" s="10"/>
      <c r="D33" s="9" t="s">
        <v>33</v>
      </c>
      <c r="E33" s="34"/>
      <c r="F33" s="66">
        <v>12578</v>
      </c>
      <c r="G33" s="67">
        <f t="shared" si="2"/>
        <v>1.4824173609482378</v>
      </c>
      <c r="H33" s="166">
        <v>14664</v>
      </c>
      <c r="I33" s="171">
        <f t="shared" si="1"/>
        <v>-14.2253136933988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8" customHeight="1">
      <c r="A34" s="334"/>
      <c r="B34" s="334"/>
      <c r="C34" s="8" t="s">
        <v>16</v>
      </c>
      <c r="D34" s="12"/>
      <c r="E34" s="21"/>
      <c r="F34" s="58">
        <v>114827</v>
      </c>
      <c r="G34" s="59">
        <f t="shared" si="2"/>
        <v>13.533275425791327</v>
      </c>
      <c r="H34" s="164">
        <v>90833</v>
      </c>
      <c r="I34" s="175">
        <f t="shared" si="1"/>
        <v>26.415509781687273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8" customHeight="1">
      <c r="A35" s="334"/>
      <c r="B35" s="334"/>
      <c r="C35" s="8"/>
      <c r="D35" s="35" t="s">
        <v>17</v>
      </c>
      <c r="E35" s="36"/>
      <c r="F35" s="62">
        <v>108198</v>
      </c>
      <c r="G35" s="63">
        <f t="shared" si="2"/>
        <v>12.751995040537246</v>
      </c>
      <c r="H35" s="165">
        <v>87247</v>
      </c>
      <c r="I35" s="170">
        <f t="shared" si="1"/>
        <v>24.013433126640461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8" customHeight="1">
      <c r="A36" s="334"/>
      <c r="B36" s="334"/>
      <c r="C36" s="8"/>
      <c r="D36" s="37"/>
      <c r="E36" s="89" t="s">
        <v>103</v>
      </c>
      <c r="F36" s="66">
        <v>49318</v>
      </c>
      <c r="G36" s="67">
        <f t="shared" si="2"/>
        <v>5.8125186362891723</v>
      </c>
      <c r="H36" s="166">
        <v>30842</v>
      </c>
      <c r="I36" s="171">
        <f t="shared" si="1"/>
        <v>59.90532390895531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8" customHeight="1">
      <c r="A37" s="334"/>
      <c r="B37" s="334"/>
      <c r="C37" s="8"/>
      <c r="D37" s="11"/>
      <c r="E37" s="29" t="s">
        <v>34</v>
      </c>
      <c r="F37" s="66">
        <v>58880</v>
      </c>
      <c r="G37" s="67">
        <f t="shared" si="2"/>
        <v>6.9394764042480723</v>
      </c>
      <c r="H37" s="166">
        <v>47998</v>
      </c>
      <c r="I37" s="171">
        <f t="shared" si="1"/>
        <v>22.671777990749618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8" customHeight="1">
      <c r="A38" s="334"/>
      <c r="B38" s="334"/>
      <c r="C38" s="8"/>
      <c r="D38" s="51" t="s">
        <v>35</v>
      </c>
      <c r="E38" s="44"/>
      <c r="F38" s="66">
        <v>6629</v>
      </c>
      <c r="G38" s="67">
        <f t="shared" si="2"/>
        <v>0.78128038525408405</v>
      </c>
      <c r="H38" s="166">
        <v>3586</v>
      </c>
      <c r="I38" s="171">
        <f t="shared" si="1"/>
        <v>84.857780256553255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8" customHeight="1">
      <c r="A39" s="334"/>
      <c r="B39" s="334"/>
      <c r="C39" s="6"/>
      <c r="D39" s="45" t="s">
        <v>36</v>
      </c>
      <c r="E39" s="46"/>
      <c r="F39" s="74">
        <v>0</v>
      </c>
      <c r="G39" s="75">
        <f t="shared" si="2"/>
        <v>0</v>
      </c>
      <c r="H39" s="168">
        <v>0</v>
      </c>
      <c r="I39" s="173" t="e">
        <f t="shared" si="1"/>
        <v>#DIV/0!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8" customHeight="1">
      <c r="A40" s="335"/>
      <c r="B40" s="335"/>
      <c r="C40" s="6" t="s">
        <v>18</v>
      </c>
      <c r="D40" s="7"/>
      <c r="E40" s="20"/>
      <c r="F40" s="78">
        <f>SUM(F23,F27,F34)</f>
        <v>848479</v>
      </c>
      <c r="G40" s="79">
        <f t="shared" si="2"/>
        <v>100</v>
      </c>
      <c r="H40" s="78">
        <f>SUM(H23,H27,H34)</f>
        <v>801143</v>
      </c>
      <c r="I40" s="174">
        <f t="shared" si="1"/>
        <v>5.9085581475466942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8" customHeight="1">
      <c r="A41" s="87" t="s">
        <v>19</v>
      </c>
    </row>
    <row r="42" spans="1:25" ht="18" customHeight="1">
      <c r="A42" s="88" t="s">
        <v>20</v>
      </c>
    </row>
    <row r="52" spans="26:26">
      <c r="Z52" s="12"/>
    </row>
    <row r="53" spans="26:26">
      <c r="Z53" s="12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ColWidth="9"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0" width="24.5" style="1" customWidth="1"/>
    <col min="11" max="11" width="14.375" style="177" customWidth="1"/>
    <col min="12" max="12" width="14" style="1" customWidth="1"/>
    <col min="13" max="13" width="11.625" style="1" bestFit="1" customWidth="1"/>
    <col min="14" max="14" width="12.875" style="1" bestFit="1" customWidth="1"/>
    <col min="15" max="15" width="11.625" style="1" bestFit="1" customWidth="1"/>
    <col min="16" max="16" width="9.875" style="1" bestFit="1" customWidth="1"/>
    <col min="17" max="19" width="12.875" style="1" bestFit="1" customWidth="1"/>
    <col min="20" max="27" width="9" style="1"/>
    <col min="28" max="45" width="13.625" style="1" customWidth="1"/>
    <col min="46" max="16384" width="9" style="1"/>
  </cols>
  <sheetData>
    <row r="1" spans="1:45" ht="33.950000000000003" customHeight="1">
      <c r="A1" s="104" t="s">
        <v>0</v>
      </c>
      <c r="B1" s="104"/>
      <c r="C1" s="57" t="s">
        <v>287</v>
      </c>
      <c r="D1" s="105"/>
      <c r="E1" s="105"/>
      <c r="AA1" s="1" t="str">
        <f>C1</f>
        <v>神戸市</v>
      </c>
      <c r="AB1" s="1" t="s">
        <v>134</v>
      </c>
      <c r="AC1" s="1" t="s">
        <v>135</v>
      </c>
      <c r="AD1" s="106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07">
        <f>I7</f>
        <v>860399</v>
      </c>
      <c r="AC2" s="107">
        <f>I9</f>
        <v>848479</v>
      </c>
      <c r="AD2" s="107">
        <f>I10</f>
        <v>11920</v>
      </c>
      <c r="AE2" s="107">
        <f>I11</f>
        <v>10599</v>
      </c>
      <c r="AF2" s="107">
        <f>I12</f>
        <v>1321</v>
      </c>
      <c r="AG2" s="107">
        <f>I13</f>
        <v>-718</v>
      </c>
      <c r="AH2" s="1">
        <f>I14</f>
        <v>0</v>
      </c>
      <c r="AI2" s="107">
        <f>I15</f>
        <v>-2087</v>
      </c>
      <c r="AJ2" s="107">
        <f>I25</f>
        <v>439969</v>
      </c>
      <c r="AK2" s="108">
        <f>I26</f>
        <v>0.78</v>
      </c>
      <c r="AL2" s="109">
        <f>I27</f>
        <v>0.3</v>
      </c>
      <c r="AM2" s="109">
        <f>I28</f>
        <v>99.3</v>
      </c>
      <c r="AN2" s="109">
        <f>I29</f>
        <v>0.48599999999999999</v>
      </c>
      <c r="AO2" s="109">
        <f>I33</f>
        <v>66.099999999999994</v>
      </c>
      <c r="AP2" s="107">
        <f>I16</f>
        <v>54964</v>
      </c>
      <c r="AQ2" s="107">
        <f>I17</f>
        <v>213993</v>
      </c>
      <c r="AR2" s="107">
        <f>I18</f>
        <v>1109066</v>
      </c>
      <c r="AS2" s="110">
        <f>I21</f>
        <v>2.9433904017380486</v>
      </c>
    </row>
    <row r="3" spans="1:45">
      <c r="AA3" s="1" t="s">
        <v>152</v>
      </c>
      <c r="AB3" s="107">
        <f>H7</f>
        <v>816166</v>
      </c>
      <c r="AC3" s="107">
        <f>H9</f>
        <v>801143</v>
      </c>
      <c r="AD3" s="107">
        <f>H10</f>
        <v>15023</v>
      </c>
      <c r="AE3" s="107">
        <f>H11</f>
        <v>12984</v>
      </c>
      <c r="AF3" s="107">
        <f>H12</f>
        <v>2040</v>
      </c>
      <c r="AG3" s="107">
        <f>H13</f>
        <v>-618</v>
      </c>
      <c r="AH3" s="1">
        <f>H14</f>
        <v>0</v>
      </c>
      <c r="AI3" s="107">
        <f>H15</f>
        <v>-617</v>
      </c>
      <c r="AJ3" s="107">
        <f>H25</f>
        <v>438756</v>
      </c>
      <c r="AK3" s="108">
        <f>H26</f>
        <v>0.79500000000000004</v>
      </c>
      <c r="AL3" s="109">
        <f>H27</f>
        <v>0.5</v>
      </c>
      <c r="AM3" s="109">
        <f>H28</f>
        <v>99.1</v>
      </c>
      <c r="AN3" s="109">
        <f>H29</f>
        <v>50.088219164184942</v>
      </c>
      <c r="AO3" s="109">
        <f>H33</f>
        <v>71</v>
      </c>
      <c r="AP3" s="107">
        <f>H16</f>
        <v>54018</v>
      </c>
      <c r="AQ3" s="107">
        <f>H17</f>
        <v>174542</v>
      </c>
      <c r="AR3" s="107">
        <f>H18</f>
        <v>1095734</v>
      </c>
      <c r="AS3" s="110">
        <f>H21</f>
        <v>2.8935582026631268</v>
      </c>
    </row>
    <row r="4" spans="1:45">
      <c r="A4" s="17" t="s">
        <v>153</v>
      </c>
      <c r="AP4" s="107"/>
      <c r="AQ4" s="107"/>
      <c r="AR4" s="107"/>
    </row>
    <row r="5" spans="1:45">
      <c r="I5" s="111" t="s">
        <v>154</v>
      </c>
    </row>
    <row r="6" spans="1:45" s="98" customFormat="1" ht="29.25" customHeight="1">
      <c r="A6" s="112" t="s">
        <v>155</v>
      </c>
      <c r="B6" s="113"/>
      <c r="C6" s="113"/>
      <c r="D6" s="114"/>
      <c r="E6" s="90" t="s">
        <v>277</v>
      </c>
      <c r="F6" s="90" t="s">
        <v>278</v>
      </c>
      <c r="G6" s="90" t="s">
        <v>279</v>
      </c>
      <c r="H6" s="90" t="s">
        <v>280</v>
      </c>
      <c r="I6" s="90" t="s">
        <v>281</v>
      </c>
      <c r="K6" s="178"/>
    </row>
    <row r="7" spans="1:45" ht="27" customHeight="1">
      <c r="A7" s="333" t="s">
        <v>156</v>
      </c>
      <c r="B7" s="38" t="s">
        <v>157</v>
      </c>
      <c r="C7" s="39"/>
      <c r="D7" s="81" t="s">
        <v>158</v>
      </c>
      <c r="E7" s="115">
        <v>749274</v>
      </c>
      <c r="F7" s="116">
        <v>756604</v>
      </c>
      <c r="G7" s="116">
        <v>834311</v>
      </c>
      <c r="H7" s="116">
        <v>816166</v>
      </c>
      <c r="I7" s="116">
        <v>860399</v>
      </c>
    </row>
    <row r="8" spans="1:45" ht="27" customHeight="1">
      <c r="A8" s="334"/>
      <c r="B8" s="22"/>
      <c r="C8" s="51" t="s">
        <v>159</v>
      </c>
      <c r="D8" s="82" t="s">
        <v>38</v>
      </c>
      <c r="E8" s="117">
        <v>451575</v>
      </c>
      <c r="F8" s="117">
        <v>447905</v>
      </c>
      <c r="G8" s="117">
        <v>406127</v>
      </c>
      <c r="H8" s="117">
        <v>420333</v>
      </c>
      <c r="I8" s="118">
        <v>430828</v>
      </c>
    </row>
    <row r="9" spans="1:45" ht="27" customHeight="1">
      <c r="A9" s="334"/>
      <c r="B9" s="42" t="s">
        <v>160</v>
      </c>
      <c r="C9" s="43"/>
      <c r="D9" s="83"/>
      <c r="E9" s="119">
        <v>737616</v>
      </c>
      <c r="F9" s="119">
        <v>743997</v>
      </c>
      <c r="G9" s="119">
        <v>825440</v>
      </c>
      <c r="H9" s="119">
        <v>801143</v>
      </c>
      <c r="I9" s="120">
        <v>848479</v>
      </c>
    </row>
    <row r="10" spans="1:45" ht="27" customHeight="1">
      <c r="A10" s="334"/>
      <c r="B10" s="42" t="s">
        <v>161</v>
      </c>
      <c r="C10" s="43"/>
      <c r="D10" s="83"/>
      <c r="E10" s="119">
        <v>11658</v>
      </c>
      <c r="F10" s="119">
        <v>12607</v>
      </c>
      <c r="G10" s="119">
        <v>8871</v>
      </c>
      <c r="H10" s="119">
        <v>15023</v>
      </c>
      <c r="I10" s="119">
        <v>11920</v>
      </c>
    </row>
    <row r="11" spans="1:45" ht="27" customHeight="1">
      <c r="A11" s="334"/>
      <c r="B11" s="42" t="s">
        <v>162</v>
      </c>
      <c r="C11" s="43"/>
      <c r="D11" s="83"/>
      <c r="E11" s="119">
        <v>10402</v>
      </c>
      <c r="F11" s="119">
        <v>11685</v>
      </c>
      <c r="G11" s="119">
        <v>6214</v>
      </c>
      <c r="H11" s="119">
        <v>12984</v>
      </c>
      <c r="I11" s="120">
        <v>10599</v>
      </c>
    </row>
    <row r="12" spans="1:45" ht="27" customHeight="1">
      <c r="A12" s="334"/>
      <c r="B12" s="42" t="s">
        <v>163</v>
      </c>
      <c r="C12" s="43"/>
      <c r="D12" s="83"/>
      <c r="E12" s="119">
        <v>1256</v>
      </c>
      <c r="F12" s="119">
        <v>923</v>
      </c>
      <c r="G12" s="119">
        <v>2658</v>
      </c>
      <c r="H12" s="119">
        <v>2040</v>
      </c>
      <c r="I12" s="120">
        <v>1321</v>
      </c>
    </row>
    <row r="13" spans="1:45" ht="27" customHeight="1">
      <c r="A13" s="334"/>
      <c r="B13" s="42" t="s">
        <v>164</v>
      </c>
      <c r="C13" s="43"/>
      <c r="D13" s="84"/>
      <c r="E13" s="121">
        <v>-313</v>
      </c>
      <c r="F13" s="121">
        <v>-333</v>
      </c>
      <c r="G13" s="121">
        <v>1735</v>
      </c>
      <c r="H13" s="121">
        <v>-618</v>
      </c>
      <c r="I13" s="122">
        <v>-718</v>
      </c>
    </row>
    <row r="14" spans="1:45" ht="27" customHeight="1">
      <c r="A14" s="334"/>
      <c r="B14" s="85" t="s">
        <v>165</v>
      </c>
      <c r="C14" s="56"/>
      <c r="D14" s="84"/>
      <c r="E14" s="121">
        <v>0</v>
      </c>
      <c r="F14" s="121">
        <v>0</v>
      </c>
      <c r="G14" s="121">
        <v>0</v>
      </c>
      <c r="H14" s="121">
        <v>0</v>
      </c>
      <c r="I14" s="122">
        <v>0</v>
      </c>
    </row>
    <row r="15" spans="1:45" ht="27" customHeight="1">
      <c r="A15" s="334"/>
      <c r="B15" s="47" t="s">
        <v>166</v>
      </c>
      <c r="C15" s="48"/>
      <c r="D15" s="123"/>
      <c r="E15" s="124">
        <v>1547</v>
      </c>
      <c r="F15" s="124">
        <v>-301</v>
      </c>
      <c r="G15" s="124">
        <v>1736</v>
      </c>
      <c r="H15" s="124">
        <v>-617</v>
      </c>
      <c r="I15" s="125">
        <v>-2087</v>
      </c>
    </row>
    <row r="16" spans="1:45" ht="27" customHeight="1">
      <c r="A16" s="334"/>
      <c r="B16" s="126" t="s">
        <v>167</v>
      </c>
      <c r="C16" s="127"/>
      <c r="D16" s="128" t="s">
        <v>39</v>
      </c>
      <c r="E16" s="129">
        <v>62704</v>
      </c>
      <c r="F16" s="129">
        <v>62355</v>
      </c>
      <c r="G16" s="129">
        <v>55145</v>
      </c>
      <c r="H16" s="129">
        <v>54018</v>
      </c>
      <c r="I16" s="130">
        <v>54964</v>
      </c>
    </row>
    <row r="17" spans="1:19" ht="27" customHeight="1">
      <c r="A17" s="334"/>
      <c r="B17" s="42" t="s">
        <v>168</v>
      </c>
      <c r="C17" s="43"/>
      <c r="D17" s="82" t="s">
        <v>40</v>
      </c>
      <c r="E17" s="119">
        <v>152059</v>
      </c>
      <c r="F17" s="119">
        <v>151000</v>
      </c>
      <c r="G17" s="119">
        <v>155100</v>
      </c>
      <c r="H17" s="119">
        <v>174542</v>
      </c>
      <c r="I17" s="120">
        <v>213993</v>
      </c>
    </row>
    <row r="18" spans="1:19" ht="27" customHeight="1">
      <c r="A18" s="334"/>
      <c r="B18" s="42" t="s">
        <v>169</v>
      </c>
      <c r="C18" s="43"/>
      <c r="D18" s="82" t="s">
        <v>41</v>
      </c>
      <c r="E18" s="119">
        <v>1106190</v>
      </c>
      <c r="F18" s="119">
        <v>1094263</v>
      </c>
      <c r="G18" s="119">
        <v>1089328</v>
      </c>
      <c r="H18" s="119">
        <v>1095734</v>
      </c>
      <c r="I18" s="120">
        <v>1109066</v>
      </c>
    </row>
    <row r="19" spans="1:19" ht="27" customHeight="1">
      <c r="A19" s="334"/>
      <c r="B19" s="42" t="s">
        <v>170</v>
      </c>
      <c r="C19" s="43"/>
      <c r="D19" s="82" t="s">
        <v>171</v>
      </c>
      <c r="E19" s="119">
        <f>E17+E18-E16</f>
        <v>1195545</v>
      </c>
      <c r="F19" s="119">
        <f>F17+F18-F16</f>
        <v>1182908</v>
      </c>
      <c r="G19" s="119">
        <f>G17+G18-G16</f>
        <v>1189283</v>
      </c>
      <c r="H19" s="119">
        <f>H17+H18-H16</f>
        <v>1216258</v>
      </c>
      <c r="I19" s="119">
        <f>I17+I18-I16</f>
        <v>1268095</v>
      </c>
    </row>
    <row r="20" spans="1:19" ht="27" customHeight="1">
      <c r="A20" s="334"/>
      <c r="B20" s="42" t="s">
        <v>172</v>
      </c>
      <c r="C20" s="43"/>
      <c r="D20" s="83" t="s">
        <v>173</v>
      </c>
      <c r="E20" s="131">
        <f>E18/E8</f>
        <v>2.449626307922272</v>
      </c>
      <c r="F20" s="131">
        <f>F18/F8</f>
        <v>2.4430694008774183</v>
      </c>
      <c r="G20" s="131">
        <f>G18/G8</f>
        <v>2.6822348674183201</v>
      </c>
      <c r="H20" s="131">
        <f>H18/H8</f>
        <v>2.6068236374493554</v>
      </c>
      <c r="I20" s="131">
        <f>I18/I8</f>
        <v>2.5742662965266883</v>
      </c>
    </row>
    <row r="21" spans="1:19" ht="27" customHeight="1">
      <c r="A21" s="334"/>
      <c r="B21" s="42" t="s">
        <v>174</v>
      </c>
      <c r="C21" s="43"/>
      <c r="D21" s="83" t="s">
        <v>175</v>
      </c>
      <c r="E21" s="131">
        <f>E19/E8</f>
        <v>2.6475004152134196</v>
      </c>
      <c r="F21" s="131">
        <f>F19/F8</f>
        <v>2.6409796720286667</v>
      </c>
      <c r="G21" s="131">
        <f>G19/G8</f>
        <v>2.9283524611759377</v>
      </c>
      <c r="H21" s="131">
        <f>H19/H8</f>
        <v>2.8935582026631268</v>
      </c>
      <c r="I21" s="131">
        <f>I19/I8</f>
        <v>2.9433904017380486</v>
      </c>
    </row>
    <row r="22" spans="1:19" ht="27" customHeight="1">
      <c r="A22" s="334"/>
      <c r="B22" s="42" t="s">
        <v>176</v>
      </c>
      <c r="C22" s="43"/>
      <c r="D22" s="83" t="s">
        <v>177</v>
      </c>
      <c r="E22" s="119">
        <f>E18/E24*1000000</f>
        <v>719579.87916256848</v>
      </c>
      <c r="F22" s="119">
        <f>F18/F24*1000000</f>
        <v>711821.33025255124</v>
      </c>
      <c r="G22" s="119">
        <f>G18/G24*1000000</f>
        <v>708611.09810105176</v>
      </c>
      <c r="H22" s="119">
        <f>H18/H24*1000000</f>
        <v>712778.22011979658</v>
      </c>
      <c r="I22" s="119">
        <f>I18/I24*1000000</f>
        <v>721450.72570111218</v>
      </c>
    </row>
    <row r="23" spans="1:19" ht="27" customHeight="1">
      <c r="A23" s="334"/>
      <c r="B23" s="42" t="s">
        <v>178</v>
      </c>
      <c r="C23" s="43"/>
      <c r="D23" s="83" t="s">
        <v>179</v>
      </c>
      <c r="E23" s="119">
        <f>E19/E24*1000000</f>
        <v>777705.57194823038</v>
      </c>
      <c r="F23" s="119">
        <f>F19/F24*1000000</f>
        <v>769485.16593029723</v>
      </c>
      <c r="G23" s="119">
        <f>G19/G24*1000000</f>
        <v>773632.12235700642</v>
      </c>
      <c r="H23" s="119">
        <f>H19/H24*1000000</f>
        <v>791179.43994296389</v>
      </c>
      <c r="I23" s="119">
        <f>I19/I24*1000000</f>
        <v>824899.56234160252</v>
      </c>
    </row>
    <row r="24" spans="1:19" ht="27" customHeight="1">
      <c r="A24" s="334"/>
      <c r="B24" s="132" t="s">
        <v>180</v>
      </c>
      <c r="C24" s="133"/>
      <c r="D24" s="134" t="s">
        <v>181</v>
      </c>
      <c r="E24" s="124">
        <v>1537272</v>
      </c>
      <c r="F24" s="124">
        <f>E24</f>
        <v>1537272</v>
      </c>
      <c r="G24" s="124">
        <f>F24</f>
        <v>1537272</v>
      </c>
      <c r="H24" s="124">
        <f>G24</f>
        <v>1537272</v>
      </c>
      <c r="I24" s="125">
        <f>H24</f>
        <v>1537272</v>
      </c>
    </row>
    <row r="25" spans="1:19" ht="27" customHeight="1">
      <c r="A25" s="334"/>
      <c r="B25" s="10" t="s">
        <v>182</v>
      </c>
      <c r="C25" s="135"/>
      <c r="D25" s="136"/>
      <c r="E25" s="117">
        <v>384449</v>
      </c>
      <c r="F25" s="117">
        <v>384940</v>
      </c>
      <c r="G25" s="117">
        <v>437141</v>
      </c>
      <c r="H25" s="117">
        <v>438756</v>
      </c>
      <c r="I25" s="137">
        <v>439969</v>
      </c>
    </row>
    <row r="26" spans="1:19" ht="27" customHeight="1">
      <c r="A26" s="334"/>
      <c r="B26" s="138" t="s">
        <v>183</v>
      </c>
      <c r="C26" s="139"/>
      <c r="D26" s="140"/>
      <c r="E26" s="141">
        <v>0.79100000000000004</v>
      </c>
      <c r="F26" s="141">
        <v>0.80300000000000005</v>
      </c>
      <c r="G26" s="141">
        <v>0.79100000000000004</v>
      </c>
      <c r="H26" s="141">
        <v>0.79500000000000004</v>
      </c>
      <c r="I26" s="142">
        <v>0.78</v>
      </c>
    </row>
    <row r="27" spans="1:19" ht="27" customHeight="1">
      <c r="A27" s="334"/>
      <c r="B27" s="138" t="s">
        <v>184</v>
      </c>
      <c r="C27" s="139"/>
      <c r="D27" s="140"/>
      <c r="E27" s="143">
        <v>0.3</v>
      </c>
      <c r="F27" s="143">
        <v>0.2</v>
      </c>
      <c r="G27" s="143">
        <v>0.6</v>
      </c>
      <c r="H27" s="143">
        <v>0.5</v>
      </c>
      <c r="I27" s="144">
        <v>0.3</v>
      </c>
    </row>
    <row r="28" spans="1:19" ht="27" customHeight="1">
      <c r="A28" s="334"/>
      <c r="B28" s="138" t="s">
        <v>185</v>
      </c>
      <c r="C28" s="139"/>
      <c r="D28" s="140"/>
      <c r="E28" s="143">
        <v>95.9</v>
      </c>
      <c r="F28" s="143">
        <v>97.9</v>
      </c>
      <c r="G28" s="143">
        <v>99.4</v>
      </c>
      <c r="H28" s="143">
        <v>99.1</v>
      </c>
      <c r="I28" s="144">
        <v>99.3</v>
      </c>
    </row>
    <row r="29" spans="1:19" ht="27" customHeight="1">
      <c r="A29" s="334"/>
      <c r="B29" s="145" t="s">
        <v>186</v>
      </c>
      <c r="C29" s="146"/>
      <c r="D29" s="147"/>
      <c r="E29" s="148">
        <v>52.3</v>
      </c>
      <c r="F29" s="148">
        <v>53</v>
      </c>
      <c r="G29" s="148">
        <v>47.8</v>
      </c>
      <c r="H29" s="148">
        <v>50.088219164184942</v>
      </c>
      <c r="I29" s="180">
        <v>0.48599999999999999</v>
      </c>
      <c r="K29" s="1"/>
      <c r="L29" s="177"/>
      <c r="M29" s="1" t="s">
        <v>318</v>
      </c>
      <c r="N29" s="1" t="s">
        <v>319</v>
      </c>
      <c r="O29" s="1" t="s">
        <v>28</v>
      </c>
      <c r="P29" s="1" t="s">
        <v>320</v>
      </c>
      <c r="Q29" s="1" t="s">
        <v>321</v>
      </c>
      <c r="R29" s="1" t="s">
        <v>322</v>
      </c>
      <c r="S29" s="1" t="s">
        <v>323</v>
      </c>
    </row>
    <row r="30" spans="1:19" ht="27" customHeight="1">
      <c r="A30" s="334"/>
      <c r="B30" s="333" t="s">
        <v>187</v>
      </c>
      <c r="C30" s="16" t="s">
        <v>188</v>
      </c>
      <c r="D30" s="149"/>
      <c r="E30" s="150" t="s">
        <v>315</v>
      </c>
      <c r="F30" s="150" t="s">
        <v>315</v>
      </c>
      <c r="G30" s="150">
        <v>0</v>
      </c>
      <c r="H30" s="150">
        <v>0</v>
      </c>
      <c r="I30" s="151">
        <v>0</v>
      </c>
      <c r="J30" s="179"/>
      <c r="M30" s="1">
        <v>3652567</v>
      </c>
      <c r="N30" s="1">
        <f>29095305+4401665</f>
        <v>33496970</v>
      </c>
      <c r="O30" s="1">
        <v>7079287</v>
      </c>
      <c r="P30" s="1">
        <v>958118</v>
      </c>
      <c r="Q30" s="1">
        <v>15825112</v>
      </c>
      <c r="R30" s="1">
        <v>15023309</v>
      </c>
      <c r="S30" s="1">
        <v>32600585</v>
      </c>
    </row>
    <row r="31" spans="1:19" ht="27" customHeight="1">
      <c r="A31" s="334"/>
      <c r="B31" s="334"/>
      <c r="C31" s="138" t="s">
        <v>189</v>
      </c>
      <c r="D31" s="140"/>
      <c r="E31" s="143" t="s">
        <v>315</v>
      </c>
      <c r="F31" s="143" t="s">
        <v>315</v>
      </c>
      <c r="G31" s="143">
        <v>0</v>
      </c>
      <c r="H31" s="143">
        <v>0</v>
      </c>
      <c r="I31" s="144">
        <v>0</v>
      </c>
      <c r="K31" s="1"/>
    </row>
    <row r="32" spans="1:19" ht="27" customHeight="1">
      <c r="A32" s="334"/>
      <c r="B32" s="334"/>
      <c r="C32" s="138" t="s">
        <v>190</v>
      </c>
      <c r="D32" s="140"/>
      <c r="E32" s="143">
        <v>7.9</v>
      </c>
      <c r="F32" s="143">
        <v>7.4</v>
      </c>
      <c r="G32" s="143">
        <v>6.6</v>
      </c>
      <c r="H32" s="143">
        <v>5.7</v>
      </c>
      <c r="I32" s="144">
        <v>4.5999999999999996</v>
      </c>
      <c r="K32" s="1"/>
    </row>
    <row r="33" spans="1:9" ht="27" customHeight="1">
      <c r="A33" s="335"/>
      <c r="B33" s="335"/>
      <c r="C33" s="145" t="s">
        <v>191</v>
      </c>
      <c r="D33" s="147"/>
      <c r="E33" s="148">
        <v>80.2</v>
      </c>
      <c r="F33" s="148">
        <v>80</v>
      </c>
      <c r="G33" s="148">
        <v>78.8</v>
      </c>
      <c r="H33" s="148">
        <v>71</v>
      </c>
      <c r="I33" s="152">
        <v>66.099999999999994</v>
      </c>
    </row>
    <row r="34" spans="1:9" ht="27" customHeight="1">
      <c r="A34" s="1" t="s">
        <v>282</v>
      </c>
      <c r="B34" s="12"/>
      <c r="C34" s="12"/>
      <c r="D34" s="12"/>
      <c r="E34" s="153"/>
      <c r="F34" s="153"/>
      <c r="G34" s="153"/>
      <c r="H34" s="153"/>
      <c r="I34" s="154"/>
    </row>
    <row r="35" spans="1:9" ht="27" customHeight="1">
      <c r="A35" s="23" t="s">
        <v>192</v>
      </c>
    </row>
    <row r="36" spans="1:9">
      <c r="A36" s="155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0"/>
  <sheetViews>
    <sheetView view="pageBreakPreview" zoomScale="85" zoomScaleNormal="100" zoomScaleSheetLayoutView="85" workbookViewId="0">
      <pane xSplit="5" ySplit="7" topLeftCell="F8" activePane="bottomRight" state="frozen"/>
      <selection activeCell="I59" sqref="I59"/>
      <selection pane="topRight" activeCell="I59" sqref="I59"/>
      <selection pane="bottomLeft" activeCell="I59" sqref="I59"/>
      <selection pane="bottomRight"/>
    </sheetView>
  </sheetViews>
  <sheetFormatPr defaultColWidth="9" defaultRowHeight="13.5"/>
  <cols>
    <col min="1" max="1" width="3.625" style="159" customWidth="1"/>
    <col min="2" max="3" width="1.625" style="159" customWidth="1"/>
    <col min="4" max="4" width="22.625" style="159" customWidth="1"/>
    <col min="5" max="5" width="10.625" style="159" customWidth="1"/>
    <col min="6" max="11" width="13.625" style="159" customWidth="1"/>
    <col min="12" max="12" width="13.625" style="186" customWidth="1"/>
    <col min="13" max="21" width="13.625" style="159" customWidth="1"/>
    <col min="22" max="23" width="12" style="159" customWidth="1"/>
    <col min="24" max="16384" width="9" style="159"/>
  </cols>
  <sheetData>
    <row r="1" spans="1:23" ht="33.950000000000003" customHeight="1">
      <c r="A1" s="182" t="s">
        <v>0</v>
      </c>
      <c r="B1" s="183"/>
      <c r="C1" s="183"/>
      <c r="D1" s="184" t="s">
        <v>288</v>
      </c>
      <c r="E1" s="185"/>
      <c r="F1" s="185"/>
      <c r="G1" s="185"/>
    </row>
    <row r="2" spans="1:23" ht="15" customHeight="1"/>
    <row r="3" spans="1:23" ht="15" customHeight="1">
      <c r="A3" s="187" t="s">
        <v>193</v>
      </c>
      <c r="B3" s="187"/>
      <c r="C3" s="187"/>
      <c r="D3" s="187"/>
    </row>
    <row r="4" spans="1:23" ht="15" customHeight="1">
      <c r="A4" s="187"/>
      <c r="B4" s="187"/>
      <c r="C4" s="187"/>
      <c r="D4" s="187"/>
    </row>
    <row r="5" spans="1:23" ht="15.95" customHeight="1">
      <c r="A5" s="188" t="s">
        <v>283</v>
      </c>
      <c r="B5" s="188"/>
      <c r="C5" s="188"/>
      <c r="D5" s="188"/>
      <c r="K5" s="189"/>
      <c r="O5" s="189"/>
      <c r="U5" s="285" t="s">
        <v>44</v>
      </c>
    </row>
    <row r="6" spans="1:23" ht="15.95" customHeight="1">
      <c r="A6" s="374" t="s">
        <v>45</v>
      </c>
      <c r="B6" s="375"/>
      <c r="C6" s="375"/>
      <c r="D6" s="375"/>
      <c r="E6" s="376"/>
      <c r="F6" s="355" t="s">
        <v>294</v>
      </c>
      <c r="G6" s="354"/>
      <c r="H6" s="355" t="s">
        <v>295</v>
      </c>
      <c r="I6" s="354"/>
      <c r="J6" s="355" t="s">
        <v>296</v>
      </c>
      <c r="K6" s="354"/>
      <c r="L6" s="355" t="s">
        <v>297</v>
      </c>
      <c r="M6" s="354"/>
      <c r="N6" s="355" t="s">
        <v>298</v>
      </c>
      <c r="O6" s="354"/>
      <c r="P6" s="355" t="s">
        <v>299</v>
      </c>
      <c r="Q6" s="354"/>
      <c r="R6" s="355" t="s">
        <v>302</v>
      </c>
      <c r="S6" s="354"/>
      <c r="T6" s="355" t="s">
        <v>303</v>
      </c>
      <c r="U6" s="354"/>
    </row>
    <row r="7" spans="1:23" ht="15.95" customHeight="1">
      <c r="A7" s="377"/>
      <c r="B7" s="378"/>
      <c r="C7" s="378"/>
      <c r="D7" s="378"/>
      <c r="E7" s="379"/>
      <c r="F7" s="190" t="s">
        <v>284</v>
      </c>
      <c r="G7" s="191" t="s">
        <v>1</v>
      </c>
      <c r="H7" s="190" t="s">
        <v>284</v>
      </c>
      <c r="I7" s="191" t="s">
        <v>1</v>
      </c>
      <c r="J7" s="190" t="s">
        <v>284</v>
      </c>
      <c r="K7" s="191" t="s">
        <v>1</v>
      </c>
      <c r="L7" s="190" t="s">
        <v>284</v>
      </c>
      <c r="M7" s="191" t="s">
        <v>1</v>
      </c>
      <c r="N7" s="190" t="s">
        <v>284</v>
      </c>
      <c r="O7" s="192" t="s">
        <v>1</v>
      </c>
      <c r="P7" s="190" t="s">
        <v>284</v>
      </c>
      <c r="Q7" s="191" t="s">
        <v>1</v>
      </c>
      <c r="R7" s="190" t="s">
        <v>284</v>
      </c>
      <c r="S7" s="192" t="s">
        <v>1</v>
      </c>
      <c r="T7" s="190" t="s">
        <v>284</v>
      </c>
      <c r="U7" s="191" t="s">
        <v>1</v>
      </c>
    </row>
    <row r="8" spans="1:23" ht="15.95" customHeight="1">
      <c r="A8" s="362" t="s">
        <v>84</v>
      </c>
      <c r="B8" s="193" t="s">
        <v>46</v>
      </c>
      <c r="C8" s="194"/>
      <c r="D8" s="194"/>
      <c r="E8" s="195" t="s">
        <v>37</v>
      </c>
      <c r="F8" s="196">
        <v>10479</v>
      </c>
      <c r="G8" s="197">
        <v>10561</v>
      </c>
      <c r="H8" s="196">
        <v>24353</v>
      </c>
      <c r="I8" s="198">
        <v>24638</v>
      </c>
      <c r="J8" s="196">
        <v>35496</v>
      </c>
      <c r="K8" s="199">
        <v>36381</v>
      </c>
      <c r="L8" s="196">
        <v>1578</v>
      </c>
      <c r="M8" s="198">
        <v>1553</v>
      </c>
      <c r="N8" s="196">
        <v>33345</v>
      </c>
      <c r="O8" s="199">
        <v>34474</v>
      </c>
      <c r="P8" s="196">
        <v>6752</v>
      </c>
      <c r="Q8" s="198">
        <v>6352</v>
      </c>
      <c r="R8" s="196">
        <v>9140</v>
      </c>
      <c r="S8" s="199">
        <v>22435.741999999998</v>
      </c>
      <c r="T8" s="196">
        <v>8753</v>
      </c>
      <c r="U8" s="198">
        <v>11434</v>
      </c>
      <c r="V8" s="252"/>
      <c r="W8" s="252"/>
    </row>
    <row r="9" spans="1:23" ht="15.95" customHeight="1">
      <c r="A9" s="380"/>
      <c r="B9" s="186"/>
      <c r="C9" s="201" t="s">
        <v>47</v>
      </c>
      <c r="D9" s="157"/>
      <c r="E9" s="202" t="s">
        <v>38</v>
      </c>
      <c r="F9" s="203">
        <v>10430</v>
      </c>
      <c r="G9" s="204">
        <v>10561</v>
      </c>
      <c r="H9" s="203">
        <v>24353</v>
      </c>
      <c r="I9" s="205">
        <v>24638</v>
      </c>
      <c r="J9" s="203">
        <v>35484</v>
      </c>
      <c r="K9" s="206">
        <v>36205</v>
      </c>
      <c r="L9" s="203">
        <v>1571</v>
      </c>
      <c r="M9" s="205">
        <v>1552</v>
      </c>
      <c r="N9" s="203">
        <v>33326</v>
      </c>
      <c r="O9" s="206">
        <v>33620</v>
      </c>
      <c r="P9" s="203">
        <v>6752</v>
      </c>
      <c r="Q9" s="205">
        <v>6329</v>
      </c>
      <c r="R9" s="203">
        <v>8969</v>
      </c>
      <c r="S9" s="206">
        <v>22416.973000000002</v>
      </c>
      <c r="T9" s="203">
        <v>8746</v>
      </c>
      <c r="U9" s="205">
        <v>11412</v>
      </c>
      <c r="V9" s="252"/>
      <c r="W9" s="252"/>
    </row>
    <row r="10" spans="1:23" ht="15.95" customHeight="1">
      <c r="A10" s="380"/>
      <c r="B10" s="207"/>
      <c r="C10" s="201" t="s">
        <v>48</v>
      </c>
      <c r="D10" s="157"/>
      <c r="E10" s="202" t="s">
        <v>39</v>
      </c>
      <c r="F10" s="203">
        <v>49</v>
      </c>
      <c r="G10" s="204">
        <v>0</v>
      </c>
      <c r="H10" s="203">
        <v>0</v>
      </c>
      <c r="I10" s="205">
        <v>0</v>
      </c>
      <c r="J10" s="208">
        <v>12</v>
      </c>
      <c r="K10" s="209">
        <v>176</v>
      </c>
      <c r="L10" s="203">
        <v>7</v>
      </c>
      <c r="M10" s="205">
        <v>1</v>
      </c>
      <c r="N10" s="203">
        <v>19</v>
      </c>
      <c r="O10" s="206">
        <v>854</v>
      </c>
      <c r="P10" s="203">
        <v>0</v>
      </c>
      <c r="Q10" s="205">
        <v>23</v>
      </c>
      <c r="R10" s="203">
        <v>171</v>
      </c>
      <c r="S10" s="206">
        <v>18.768999999999998</v>
      </c>
      <c r="T10" s="203">
        <v>7</v>
      </c>
      <c r="U10" s="205">
        <v>22</v>
      </c>
      <c r="V10" s="252"/>
      <c r="W10" s="252"/>
    </row>
    <row r="11" spans="1:23" ht="15.95" customHeight="1">
      <c r="A11" s="380"/>
      <c r="B11" s="210" t="s">
        <v>49</v>
      </c>
      <c r="C11" s="211"/>
      <c r="D11" s="211"/>
      <c r="E11" s="212" t="s">
        <v>40</v>
      </c>
      <c r="F11" s="213">
        <v>10586</v>
      </c>
      <c r="G11" s="214">
        <v>10587</v>
      </c>
      <c r="H11" s="213">
        <v>22848</v>
      </c>
      <c r="I11" s="215">
        <v>22380</v>
      </c>
      <c r="J11" s="213">
        <v>32385</v>
      </c>
      <c r="K11" s="216">
        <v>33095</v>
      </c>
      <c r="L11" s="213">
        <v>1122</v>
      </c>
      <c r="M11" s="215">
        <v>1150</v>
      </c>
      <c r="N11" s="213">
        <v>33568</v>
      </c>
      <c r="O11" s="216">
        <v>33524</v>
      </c>
      <c r="P11" s="213">
        <v>3310</v>
      </c>
      <c r="Q11" s="215">
        <v>3345</v>
      </c>
      <c r="R11" s="213">
        <v>6844</v>
      </c>
      <c r="S11" s="216">
        <v>18337.963</v>
      </c>
      <c r="T11" s="213">
        <v>8115</v>
      </c>
      <c r="U11" s="215">
        <v>10400</v>
      </c>
      <c r="V11" s="252"/>
      <c r="W11" s="252"/>
    </row>
    <row r="12" spans="1:23" ht="15.95" customHeight="1">
      <c r="A12" s="380"/>
      <c r="B12" s="218"/>
      <c r="C12" s="201" t="s">
        <v>50</v>
      </c>
      <c r="D12" s="157"/>
      <c r="E12" s="202" t="s">
        <v>41</v>
      </c>
      <c r="F12" s="203">
        <v>10586</v>
      </c>
      <c r="G12" s="204">
        <v>10587</v>
      </c>
      <c r="H12" s="213">
        <v>22848</v>
      </c>
      <c r="I12" s="205">
        <v>22380</v>
      </c>
      <c r="J12" s="213">
        <v>32369</v>
      </c>
      <c r="K12" s="206">
        <v>33078</v>
      </c>
      <c r="L12" s="203">
        <v>1122</v>
      </c>
      <c r="M12" s="205">
        <v>1150</v>
      </c>
      <c r="N12" s="203">
        <v>33285</v>
      </c>
      <c r="O12" s="206">
        <v>33496</v>
      </c>
      <c r="P12" s="203">
        <v>3310</v>
      </c>
      <c r="Q12" s="205">
        <v>3165</v>
      </c>
      <c r="R12" s="203">
        <v>6834</v>
      </c>
      <c r="S12" s="206">
        <v>18150.357</v>
      </c>
      <c r="T12" s="203">
        <v>8110</v>
      </c>
      <c r="U12" s="205">
        <v>10400</v>
      </c>
      <c r="V12" s="252"/>
      <c r="W12" s="252"/>
    </row>
    <row r="13" spans="1:23" ht="15.95" customHeight="1">
      <c r="A13" s="380"/>
      <c r="B13" s="186"/>
      <c r="C13" s="219" t="s">
        <v>51</v>
      </c>
      <c r="D13" s="220"/>
      <c r="E13" s="221" t="s">
        <v>42</v>
      </c>
      <c r="F13" s="224">
        <v>0</v>
      </c>
      <c r="G13" s="264">
        <v>0</v>
      </c>
      <c r="H13" s="208">
        <v>0</v>
      </c>
      <c r="I13" s="209">
        <v>0</v>
      </c>
      <c r="J13" s="208">
        <v>16</v>
      </c>
      <c r="K13" s="209">
        <v>17</v>
      </c>
      <c r="L13" s="224">
        <v>0</v>
      </c>
      <c r="M13" s="225">
        <v>0</v>
      </c>
      <c r="N13" s="224">
        <v>283</v>
      </c>
      <c r="O13" s="226">
        <v>28</v>
      </c>
      <c r="P13" s="224">
        <v>0</v>
      </c>
      <c r="Q13" s="225">
        <v>180</v>
      </c>
      <c r="R13" s="224">
        <v>10</v>
      </c>
      <c r="S13" s="226">
        <v>187.60599999999999</v>
      </c>
      <c r="T13" s="224">
        <v>5</v>
      </c>
      <c r="U13" s="225">
        <v>0</v>
      </c>
      <c r="V13" s="252"/>
      <c r="W13" s="252"/>
    </row>
    <row r="14" spans="1:23" ht="15.95" customHeight="1">
      <c r="A14" s="380"/>
      <c r="B14" s="156" t="s">
        <v>52</v>
      </c>
      <c r="C14" s="157"/>
      <c r="D14" s="157"/>
      <c r="E14" s="202" t="s">
        <v>194</v>
      </c>
      <c r="F14" s="227">
        <f>F9-F12</f>
        <v>-156</v>
      </c>
      <c r="G14" s="158">
        <f t="shared" ref="F14:O15" si="0">G9-G12</f>
        <v>-26</v>
      </c>
      <c r="H14" s="227">
        <f t="shared" si="0"/>
        <v>1505</v>
      </c>
      <c r="I14" s="158">
        <f t="shared" si="0"/>
        <v>2258</v>
      </c>
      <c r="J14" s="227">
        <f t="shared" si="0"/>
        <v>3115</v>
      </c>
      <c r="K14" s="158">
        <f t="shared" si="0"/>
        <v>3127</v>
      </c>
      <c r="L14" s="227">
        <f t="shared" si="0"/>
        <v>449</v>
      </c>
      <c r="M14" s="158">
        <f t="shared" si="0"/>
        <v>402</v>
      </c>
      <c r="N14" s="227">
        <f t="shared" si="0"/>
        <v>41</v>
      </c>
      <c r="O14" s="158">
        <f t="shared" si="0"/>
        <v>124</v>
      </c>
      <c r="P14" s="227">
        <f t="shared" ref="P14:U14" si="1">P9-P12</f>
        <v>3442</v>
      </c>
      <c r="Q14" s="158">
        <f t="shared" si="1"/>
        <v>3164</v>
      </c>
      <c r="R14" s="227">
        <f t="shared" si="1"/>
        <v>2135</v>
      </c>
      <c r="S14" s="158">
        <f t="shared" si="1"/>
        <v>4266.6160000000018</v>
      </c>
      <c r="T14" s="227">
        <f t="shared" si="1"/>
        <v>636</v>
      </c>
      <c r="U14" s="158">
        <f t="shared" si="1"/>
        <v>1012</v>
      </c>
      <c r="V14" s="252"/>
      <c r="W14" s="252"/>
    </row>
    <row r="15" spans="1:23" ht="15.95" customHeight="1">
      <c r="A15" s="380"/>
      <c r="B15" s="156" t="s">
        <v>53</v>
      </c>
      <c r="C15" s="157"/>
      <c r="D15" s="157"/>
      <c r="E15" s="202" t="s">
        <v>195</v>
      </c>
      <c r="F15" s="227">
        <f t="shared" si="0"/>
        <v>49</v>
      </c>
      <c r="G15" s="158">
        <f t="shared" si="0"/>
        <v>0</v>
      </c>
      <c r="H15" s="227">
        <f t="shared" si="0"/>
        <v>0</v>
      </c>
      <c r="I15" s="158">
        <f t="shared" si="0"/>
        <v>0</v>
      </c>
      <c r="J15" s="227">
        <f t="shared" si="0"/>
        <v>-4</v>
      </c>
      <c r="K15" s="158">
        <f t="shared" si="0"/>
        <v>159</v>
      </c>
      <c r="L15" s="227">
        <f t="shared" si="0"/>
        <v>7</v>
      </c>
      <c r="M15" s="158">
        <f t="shared" si="0"/>
        <v>1</v>
      </c>
      <c r="N15" s="227">
        <f t="shared" si="0"/>
        <v>-264</v>
      </c>
      <c r="O15" s="158">
        <f t="shared" si="0"/>
        <v>826</v>
      </c>
      <c r="P15" s="227">
        <f t="shared" ref="P15:U15" si="2">P10-P13</f>
        <v>0</v>
      </c>
      <c r="Q15" s="158">
        <f t="shared" si="2"/>
        <v>-157</v>
      </c>
      <c r="R15" s="227">
        <f t="shared" si="2"/>
        <v>161</v>
      </c>
      <c r="S15" s="158">
        <f t="shared" si="2"/>
        <v>-168.83699999999999</v>
      </c>
      <c r="T15" s="227">
        <f t="shared" si="2"/>
        <v>2</v>
      </c>
      <c r="U15" s="158">
        <f t="shared" si="2"/>
        <v>22</v>
      </c>
      <c r="V15" s="252"/>
      <c r="W15" s="252"/>
    </row>
    <row r="16" spans="1:23" ht="15.95" customHeight="1">
      <c r="A16" s="380"/>
      <c r="B16" s="156" t="s">
        <v>54</v>
      </c>
      <c r="C16" s="157"/>
      <c r="D16" s="157"/>
      <c r="E16" s="202" t="s">
        <v>196</v>
      </c>
      <c r="F16" s="227">
        <f t="shared" ref="F16:O16" si="3">F8-F11</f>
        <v>-107</v>
      </c>
      <c r="G16" s="158">
        <f t="shared" si="3"/>
        <v>-26</v>
      </c>
      <c r="H16" s="227">
        <f t="shared" si="3"/>
        <v>1505</v>
      </c>
      <c r="I16" s="158">
        <f t="shared" si="3"/>
        <v>2258</v>
      </c>
      <c r="J16" s="227">
        <f t="shared" si="3"/>
        <v>3111</v>
      </c>
      <c r="K16" s="158">
        <f t="shared" si="3"/>
        <v>3286</v>
      </c>
      <c r="L16" s="227">
        <f t="shared" si="3"/>
        <v>456</v>
      </c>
      <c r="M16" s="158">
        <f t="shared" si="3"/>
        <v>403</v>
      </c>
      <c r="N16" s="227">
        <f t="shared" si="3"/>
        <v>-223</v>
      </c>
      <c r="O16" s="158">
        <f t="shared" si="3"/>
        <v>950</v>
      </c>
      <c r="P16" s="227">
        <f t="shared" ref="P16:U16" si="4">P8-P11</f>
        <v>3442</v>
      </c>
      <c r="Q16" s="158">
        <f t="shared" si="4"/>
        <v>3007</v>
      </c>
      <c r="R16" s="227">
        <f t="shared" si="4"/>
        <v>2296</v>
      </c>
      <c r="S16" s="158">
        <f t="shared" si="4"/>
        <v>4097.7789999999986</v>
      </c>
      <c r="T16" s="227">
        <f t="shared" si="4"/>
        <v>638</v>
      </c>
      <c r="U16" s="158">
        <f t="shared" si="4"/>
        <v>1034</v>
      </c>
      <c r="V16" s="252"/>
      <c r="W16" s="252"/>
    </row>
    <row r="17" spans="1:23" ht="15.95" customHeight="1">
      <c r="A17" s="380"/>
      <c r="B17" s="156" t="s">
        <v>55</v>
      </c>
      <c r="C17" s="157"/>
      <c r="D17" s="157"/>
      <c r="E17" s="228"/>
      <c r="F17" s="286">
        <v>256</v>
      </c>
      <c r="G17" s="287">
        <v>364</v>
      </c>
      <c r="H17" s="208">
        <v>73208</v>
      </c>
      <c r="I17" s="209">
        <v>74713</v>
      </c>
      <c r="J17" s="203">
        <v>0</v>
      </c>
      <c r="K17" s="206">
        <v>0</v>
      </c>
      <c r="L17" s="203">
        <v>0</v>
      </c>
      <c r="M17" s="205">
        <v>0</v>
      </c>
      <c r="N17" s="208">
        <v>0</v>
      </c>
      <c r="O17" s="229">
        <v>0</v>
      </c>
      <c r="P17" s="203">
        <v>0</v>
      </c>
      <c r="Q17" s="205">
        <v>0</v>
      </c>
      <c r="R17" s="208">
        <v>0</v>
      </c>
      <c r="S17" s="229">
        <v>0</v>
      </c>
      <c r="T17" s="203">
        <v>0</v>
      </c>
      <c r="U17" s="205">
        <v>0</v>
      </c>
      <c r="V17" s="252"/>
      <c r="W17" s="252"/>
    </row>
    <row r="18" spans="1:23" ht="15.95" customHeight="1">
      <c r="A18" s="381"/>
      <c r="B18" s="230" t="s">
        <v>56</v>
      </c>
      <c r="C18" s="188"/>
      <c r="D18" s="188"/>
      <c r="E18" s="231"/>
      <c r="F18" s="232">
        <v>1718</v>
      </c>
      <c r="G18" s="233">
        <v>1824</v>
      </c>
      <c r="H18" s="234">
        <v>0</v>
      </c>
      <c r="I18" s="235">
        <v>0</v>
      </c>
      <c r="J18" s="234">
        <v>0</v>
      </c>
      <c r="K18" s="235">
        <v>0</v>
      </c>
      <c r="L18" s="234">
        <v>0</v>
      </c>
      <c r="M18" s="235">
        <v>0</v>
      </c>
      <c r="N18" s="234">
        <v>0</v>
      </c>
      <c r="O18" s="236">
        <v>0</v>
      </c>
      <c r="P18" s="234">
        <v>0</v>
      </c>
      <c r="Q18" s="235">
        <v>0</v>
      </c>
      <c r="R18" s="234">
        <v>0</v>
      </c>
      <c r="S18" s="236">
        <v>0</v>
      </c>
      <c r="T18" s="234">
        <v>0</v>
      </c>
      <c r="U18" s="235">
        <v>0</v>
      </c>
      <c r="V18" s="252"/>
      <c r="W18" s="252"/>
    </row>
    <row r="19" spans="1:23" ht="15.95" customHeight="1">
      <c r="A19" s="380" t="s">
        <v>85</v>
      </c>
      <c r="B19" s="210" t="s">
        <v>57</v>
      </c>
      <c r="C19" s="238"/>
      <c r="D19" s="238"/>
      <c r="E19" s="239"/>
      <c r="F19" s="240">
        <v>1172</v>
      </c>
      <c r="G19" s="241">
        <v>283</v>
      </c>
      <c r="H19" s="242">
        <v>16411</v>
      </c>
      <c r="I19" s="243">
        <v>12148</v>
      </c>
      <c r="J19" s="242">
        <v>1560</v>
      </c>
      <c r="K19" s="244">
        <v>1818</v>
      </c>
      <c r="L19" s="242">
        <v>714</v>
      </c>
      <c r="M19" s="243">
        <v>80</v>
      </c>
      <c r="N19" s="242">
        <v>17127</v>
      </c>
      <c r="O19" s="244">
        <v>16086</v>
      </c>
      <c r="P19" s="242">
        <v>3755</v>
      </c>
      <c r="Q19" s="243">
        <v>5220</v>
      </c>
      <c r="R19" s="242">
        <v>11712</v>
      </c>
      <c r="S19" s="244">
        <v>15355.829</v>
      </c>
      <c r="T19" s="242">
        <v>1953</v>
      </c>
      <c r="U19" s="243">
        <v>2318</v>
      </c>
      <c r="V19" s="252"/>
      <c r="W19" s="252"/>
    </row>
    <row r="20" spans="1:23" ht="15.95" customHeight="1">
      <c r="A20" s="380"/>
      <c r="B20" s="245"/>
      <c r="C20" s="201" t="s">
        <v>58</v>
      </c>
      <c r="D20" s="157"/>
      <c r="E20" s="202"/>
      <c r="F20" s="227">
        <v>788</v>
      </c>
      <c r="G20" s="158">
        <v>105</v>
      </c>
      <c r="H20" s="203">
        <v>11019</v>
      </c>
      <c r="I20" s="205">
        <v>7821</v>
      </c>
      <c r="J20" s="203">
        <v>0</v>
      </c>
      <c r="K20" s="209">
        <v>0</v>
      </c>
      <c r="L20" s="203">
        <v>700</v>
      </c>
      <c r="M20" s="205">
        <v>0</v>
      </c>
      <c r="N20" s="203">
        <v>11336</v>
      </c>
      <c r="O20" s="206">
        <v>9457</v>
      </c>
      <c r="P20" s="203">
        <v>1981</v>
      </c>
      <c r="Q20" s="205">
        <v>1365</v>
      </c>
      <c r="R20" s="203">
        <v>0</v>
      </c>
      <c r="S20" s="206">
        <v>0</v>
      </c>
      <c r="T20" s="203">
        <v>0</v>
      </c>
      <c r="U20" s="205">
        <v>200</v>
      </c>
      <c r="V20" s="252"/>
      <c r="W20" s="252"/>
    </row>
    <row r="21" spans="1:23" ht="15.95" customHeight="1">
      <c r="A21" s="380"/>
      <c r="B21" s="246" t="s">
        <v>59</v>
      </c>
      <c r="C21" s="211"/>
      <c r="D21" s="211"/>
      <c r="E21" s="212" t="s">
        <v>197</v>
      </c>
      <c r="F21" s="247">
        <v>1172</v>
      </c>
      <c r="G21" s="217">
        <v>283</v>
      </c>
      <c r="H21" s="213">
        <v>16411</v>
      </c>
      <c r="I21" s="215">
        <v>12148</v>
      </c>
      <c r="J21" s="213">
        <v>1560</v>
      </c>
      <c r="K21" s="216">
        <v>1818</v>
      </c>
      <c r="L21" s="213">
        <v>14</v>
      </c>
      <c r="M21" s="215">
        <v>80</v>
      </c>
      <c r="N21" s="213">
        <v>17127</v>
      </c>
      <c r="O21" s="216">
        <v>16086</v>
      </c>
      <c r="P21" s="213">
        <v>3755</v>
      </c>
      <c r="Q21" s="215">
        <v>5220</v>
      </c>
      <c r="R21" s="213">
        <v>11712</v>
      </c>
      <c r="S21" s="216">
        <v>15355.829</v>
      </c>
      <c r="T21" s="213">
        <v>1953</v>
      </c>
      <c r="U21" s="215">
        <v>2318</v>
      </c>
      <c r="V21" s="252"/>
      <c r="W21" s="252"/>
    </row>
    <row r="22" spans="1:23" ht="15.95" customHeight="1">
      <c r="A22" s="380"/>
      <c r="B22" s="210" t="s">
        <v>60</v>
      </c>
      <c r="C22" s="238"/>
      <c r="D22" s="238"/>
      <c r="E22" s="239" t="s">
        <v>198</v>
      </c>
      <c r="F22" s="240">
        <v>1062</v>
      </c>
      <c r="G22" s="241">
        <v>452</v>
      </c>
      <c r="H22" s="242">
        <v>21967</v>
      </c>
      <c r="I22" s="243">
        <v>17758</v>
      </c>
      <c r="J22" s="242">
        <v>13695</v>
      </c>
      <c r="K22" s="244">
        <v>11677</v>
      </c>
      <c r="L22" s="242">
        <v>2269</v>
      </c>
      <c r="M22" s="243">
        <v>881</v>
      </c>
      <c r="N22" s="242">
        <v>29638</v>
      </c>
      <c r="O22" s="244">
        <v>29106</v>
      </c>
      <c r="P22" s="242">
        <v>6768</v>
      </c>
      <c r="Q22" s="243">
        <v>6307</v>
      </c>
      <c r="R22" s="242">
        <v>29850</v>
      </c>
      <c r="S22" s="244">
        <v>32003.844000000001</v>
      </c>
      <c r="T22" s="242">
        <v>5660</v>
      </c>
      <c r="U22" s="243">
        <v>7642</v>
      </c>
      <c r="V22" s="252"/>
      <c r="W22" s="252"/>
    </row>
    <row r="23" spans="1:23" ht="15.95" customHeight="1">
      <c r="A23" s="380"/>
      <c r="B23" s="218" t="s">
        <v>61</v>
      </c>
      <c r="C23" s="219" t="s">
        <v>62</v>
      </c>
      <c r="D23" s="220"/>
      <c r="E23" s="221"/>
      <c r="F23" s="222">
        <v>218</v>
      </c>
      <c r="G23" s="223">
        <v>255</v>
      </c>
      <c r="H23" s="224">
        <v>10896</v>
      </c>
      <c r="I23" s="225">
        <v>10678</v>
      </c>
      <c r="J23" s="224">
        <v>1781</v>
      </c>
      <c r="K23" s="226">
        <v>1803</v>
      </c>
      <c r="L23" s="224">
        <v>224</v>
      </c>
      <c r="M23" s="225">
        <v>227</v>
      </c>
      <c r="N23" s="224">
        <v>9637</v>
      </c>
      <c r="O23" s="226">
        <v>11912</v>
      </c>
      <c r="P23" s="224">
        <v>1107</v>
      </c>
      <c r="Q23" s="225">
        <v>713</v>
      </c>
      <c r="R23" s="224">
        <v>20246</v>
      </c>
      <c r="S23" s="226">
        <v>26641.3</v>
      </c>
      <c r="T23" s="224">
        <v>4030</v>
      </c>
      <c r="U23" s="225">
        <v>5380</v>
      </c>
      <c r="V23" s="252"/>
      <c r="W23" s="252"/>
    </row>
    <row r="24" spans="1:23" ht="15.95" customHeight="1">
      <c r="A24" s="380"/>
      <c r="B24" s="156" t="s">
        <v>199</v>
      </c>
      <c r="C24" s="157"/>
      <c r="D24" s="157"/>
      <c r="E24" s="202" t="s">
        <v>200</v>
      </c>
      <c r="F24" s="227">
        <f>F21-F22</f>
        <v>110</v>
      </c>
      <c r="G24" s="158">
        <f t="shared" ref="G24:O24" si="5">G21-G22</f>
        <v>-169</v>
      </c>
      <c r="H24" s="227">
        <f t="shared" si="5"/>
        <v>-5556</v>
      </c>
      <c r="I24" s="158">
        <f t="shared" si="5"/>
        <v>-5610</v>
      </c>
      <c r="J24" s="227">
        <f t="shared" si="5"/>
        <v>-12135</v>
      </c>
      <c r="K24" s="158">
        <f t="shared" si="5"/>
        <v>-9859</v>
      </c>
      <c r="L24" s="227">
        <f t="shared" si="5"/>
        <v>-2255</v>
      </c>
      <c r="M24" s="158">
        <f t="shared" si="5"/>
        <v>-801</v>
      </c>
      <c r="N24" s="227">
        <f t="shared" si="5"/>
        <v>-12511</v>
      </c>
      <c r="O24" s="158">
        <f t="shared" si="5"/>
        <v>-13020</v>
      </c>
      <c r="P24" s="227">
        <f t="shared" ref="P24:U24" si="6">P21-P22</f>
        <v>-3013</v>
      </c>
      <c r="Q24" s="158">
        <f t="shared" si="6"/>
        <v>-1087</v>
      </c>
      <c r="R24" s="227">
        <f t="shared" si="6"/>
        <v>-18138</v>
      </c>
      <c r="S24" s="158">
        <f t="shared" si="6"/>
        <v>-16648.014999999999</v>
      </c>
      <c r="T24" s="227">
        <f t="shared" si="6"/>
        <v>-3707</v>
      </c>
      <c r="U24" s="158">
        <f t="shared" si="6"/>
        <v>-5324</v>
      </c>
      <c r="V24" s="252"/>
      <c r="W24" s="252"/>
    </row>
    <row r="25" spans="1:23" ht="15.95" customHeight="1">
      <c r="A25" s="380"/>
      <c r="B25" s="248" t="s">
        <v>63</v>
      </c>
      <c r="C25" s="220"/>
      <c r="D25" s="220"/>
      <c r="E25" s="382" t="s">
        <v>201</v>
      </c>
      <c r="F25" s="360">
        <v>0</v>
      </c>
      <c r="G25" s="358">
        <v>169</v>
      </c>
      <c r="H25" s="356">
        <v>5556</v>
      </c>
      <c r="I25" s="358">
        <v>5610</v>
      </c>
      <c r="J25" s="356">
        <v>12135</v>
      </c>
      <c r="K25" s="358">
        <v>9859</v>
      </c>
      <c r="L25" s="356">
        <v>2255</v>
      </c>
      <c r="M25" s="358">
        <v>801</v>
      </c>
      <c r="N25" s="356">
        <v>12511</v>
      </c>
      <c r="O25" s="358">
        <v>13020</v>
      </c>
      <c r="P25" s="356">
        <v>3013</v>
      </c>
      <c r="Q25" s="358">
        <v>1087</v>
      </c>
      <c r="R25" s="356">
        <v>18138</v>
      </c>
      <c r="S25" s="358">
        <v>0</v>
      </c>
      <c r="T25" s="356">
        <v>3707</v>
      </c>
      <c r="U25" s="358">
        <v>5324</v>
      </c>
      <c r="V25" s="252"/>
      <c r="W25" s="252"/>
    </row>
    <row r="26" spans="1:23" ht="15.95" customHeight="1">
      <c r="A26" s="380"/>
      <c r="B26" s="246" t="s">
        <v>64</v>
      </c>
      <c r="C26" s="211"/>
      <c r="D26" s="211"/>
      <c r="E26" s="383"/>
      <c r="F26" s="361"/>
      <c r="G26" s="359"/>
      <c r="H26" s="357"/>
      <c r="I26" s="359"/>
      <c r="J26" s="357"/>
      <c r="K26" s="359"/>
      <c r="L26" s="357"/>
      <c r="M26" s="359"/>
      <c r="N26" s="357"/>
      <c r="O26" s="359"/>
      <c r="P26" s="357"/>
      <c r="Q26" s="359"/>
      <c r="R26" s="357"/>
      <c r="S26" s="359"/>
      <c r="T26" s="357"/>
      <c r="U26" s="359"/>
      <c r="V26" s="252"/>
      <c r="W26" s="252"/>
    </row>
    <row r="27" spans="1:23" ht="15.95" customHeight="1">
      <c r="A27" s="381"/>
      <c r="B27" s="230" t="s">
        <v>202</v>
      </c>
      <c r="C27" s="188"/>
      <c r="D27" s="188"/>
      <c r="E27" s="249" t="s">
        <v>203</v>
      </c>
      <c r="F27" s="176">
        <f t="shared" ref="F27:O27" si="7">F24+F25</f>
        <v>110</v>
      </c>
      <c r="G27" s="250">
        <f t="shared" si="7"/>
        <v>0</v>
      </c>
      <c r="H27" s="176">
        <f t="shared" si="7"/>
        <v>0</v>
      </c>
      <c r="I27" s="250">
        <f t="shared" si="7"/>
        <v>0</v>
      </c>
      <c r="J27" s="176">
        <f t="shared" si="7"/>
        <v>0</v>
      </c>
      <c r="K27" s="250">
        <f t="shared" si="7"/>
        <v>0</v>
      </c>
      <c r="L27" s="176">
        <f t="shared" si="7"/>
        <v>0</v>
      </c>
      <c r="M27" s="250">
        <f t="shared" si="7"/>
        <v>0</v>
      </c>
      <c r="N27" s="176">
        <f t="shared" si="7"/>
        <v>0</v>
      </c>
      <c r="O27" s="250">
        <f t="shared" si="7"/>
        <v>0</v>
      </c>
      <c r="P27" s="176">
        <f t="shared" ref="P27:U27" si="8">P24+P25</f>
        <v>0</v>
      </c>
      <c r="Q27" s="250">
        <f t="shared" si="8"/>
        <v>0</v>
      </c>
      <c r="R27" s="176">
        <f t="shared" si="8"/>
        <v>0</v>
      </c>
      <c r="S27" s="250">
        <f t="shared" si="8"/>
        <v>-16648.014999999999</v>
      </c>
      <c r="T27" s="176">
        <f t="shared" si="8"/>
        <v>0</v>
      </c>
      <c r="U27" s="250">
        <f t="shared" si="8"/>
        <v>0</v>
      </c>
      <c r="V27" s="252"/>
      <c r="W27" s="252"/>
    </row>
    <row r="28" spans="1:23" ht="15.95" customHeight="1">
      <c r="A28" s="251"/>
      <c r="F28" s="252"/>
      <c r="G28" s="252"/>
      <c r="H28" s="252"/>
      <c r="I28" s="252"/>
      <c r="J28" s="252"/>
      <c r="K28" s="252"/>
      <c r="L28" s="253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</row>
    <row r="29" spans="1:23" ht="15.95" customHeight="1">
      <c r="A29" s="188"/>
      <c r="F29" s="252"/>
      <c r="G29" s="252"/>
      <c r="H29" s="252"/>
      <c r="I29" s="252"/>
      <c r="J29" s="254"/>
      <c r="K29" s="254"/>
      <c r="L29" s="253"/>
      <c r="M29" s="252"/>
      <c r="N29" s="252"/>
      <c r="O29" s="254" t="s">
        <v>204</v>
      </c>
      <c r="P29" s="252"/>
      <c r="Q29" s="252"/>
      <c r="R29" s="252"/>
      <c r="S29" s="252"/>
      <c r="T29" s="252"/>
      <c r="U29" s="252"/>
      <c r="V29" s="252"/>
      <c r="W29" s="254"/>
    </row>
    <row r="30" spans="1:23" ht="15.95" customHeight="1">
      <c r="A30" s="368" t="s">
        <v>65</v>
      </c>
      <c r="B30" s="369"/>
      <c r="C30" s="369"/>
      <c r="D30" s="369"/>
      <c r="E30" s="370"/>
      <c r="F30" s="351" t="s">
        <v>304</v>
      </c>
      <c r="G30" s="352"/>
      <c r="H30" s="351" t="s">
        <v>305</v>
      </c>
      <c r="I30" s="352"/>
      <c r="J30" s="351" t="s">
        <v>306</v>
      </c>
      <c r="K30" s="352"/>
      <c r="L30" s="351" t="s">
        <v>307</v>
      </c>
      <c r="M30" s="352"/>
      <c r="N30" s="351" t="s">
        <v>308</v>
      </c>
      <c r="O30" s="352"/>
      <c r="P30" s="255"/>
      <c r="Q30" s="253"/>
      <c r="R30" s="255"/>
      <c r="S30" s="253"/>
      <c r="T30" s="255"/>
      <c r="U30" s="253"/>
      <c r="V30" s="255"/>
      <c r="W30" s="253"/>
    </row>
    <row r="31" spans="1:23" ht="15.95" customHeight="1">
      <c r="A31" s="371"/>
      <c r="B31" s="372"/>
      <c r="C31" s="372"/>
      <c r="D31" s="372"/>
      <c r="E31" s="373"/>
      <c r="F31" s="190" t="s">
        <v>284</v>
      </c>
      <c r="G31" s="191" t="s">
        <v>1</v>
      </c>
      <c r="H31" s="190" t="s">
        <v>284</v>
      </c>
      <c r="I31" s="191" t="s">
        <v>1</v>
      </c>
      <c r="J31" s="190" t="s">
        <v>284</v>
      </c>
      <c r="K31" s="191" t="s">
        <v>1</v>
      </c>
      <c r="L31" s="190" t="s">
        <v>284</v>
      </c>
      <c r="M31" s="191" t="s">
        <v>1</v>
      </c>
      <c r="N31" s="190" t="s">
        <v>284</v>
      </c>
      <c r="O31" s="288" t="s">
        <v>1</v>
      </c>
      <c r="P31" s="259"/>
      <c r="Q31" s="259"/>
      <c r="R31" s="259"/>
      <c r="S31" s="259"/>
      <c r="T31" s="259"/>
      <c r="U31" s="259"/>
      <c r="V31" s="259"/>
      <c r="W31" s="259"/>
    </row>
    <row r="32" spans="1:23" ht="15.95" customHeight="1">
      <c r="A32" s="362" t="s">
        <v>86</v>
      </c>
      <c r="B32" s="193" t="s">
        <v>46</v>
      </c>
      <c r="C32" s="194"/>
      <c r="D32" s="194"/>
      <c r="E32" s="260" t="s">
        <v>37</v>
      </c>
      <c r="F32" s="242">
        <v>789</v>
      </c>
      <c r="G32" s="261">
        <v>855</v>
      </c>
      <c r="H32" s="196">
        <v>985</v>
      </c>
      <c r="I32" s="198">
        <v>1005</v>
      </c>
      <c r="J32" s="196">
        <v>934</v>
      </c>
      <c r="K32" s="199">
        <v>909</v>
      </c>
      <c r="L32" s="242">
        <v>2010</v>
      </c>
      <c r="M32" s="261">
        <v>1864</v>
      </c>
      <c r="N32" s="196">
        <v>527</v>
      </c>
      <c r="O32" s="200">
        <v>490</v>
      </c>
      <c r="P32" s="261"/>
      <c r="Q32" s="261"/>
      <c r="R32" s="261"/>
      <c r="S32" s="261"/>
      <c r="T32" s="262"/>
      <c r="U32" s="262"/>
      <c r="V32" s="262"/>
      <c r="W32" s="262"/>
    </row>
    <row r="33" spans="1:23" ht="15.95" customHeight="1">
      <c r="A33" s="384"/>
      <c r="B33" s="186"/>
      <c r="C33" s="219" t="s">
        <v>66</v>
      </c>
      <c r="D33" s="220"/>
      <c r="E33" s="263"/>
      <c r="F33" s="224">
        <v>109</v>
      </c>
      <c r="G33" s="264">
        <v>120</v>
      </c>
      <c r="H33" s="224">
        <v>864</v>
      </c>
      <c r="I33" s="225">
        <v>882</v>
      </c>
      <c r="J33" s="224">
        <v>106</v>
      </c>
      <c r="K33" s="226">
        <v>109</v>
      </c>
      <c r="L33" s="224">
        <v>1422</v>
      </c>
      <c r="M33" s="264">
        <v>1421</v>
      </c>
      <c r="N33" s="224">
        <v>160</v>
      </c>
      <c r="O33" s="223">
        <v>162</v>
      </c>
      <c r="P33" s="261"/>
      <c r="Q33" s="261"/>
      <c r="R33" s="261"/>
      <c r="S33" s="261"/>
      <c r="T33" s="262"/>
      <c r="U33" s="262"/>
      <c r="V33" s="262"/>
      <c r="W33" s="262"/>
    </row>
    <row r="34" spans="1:23" ht="15.95" customHeight="1">
      <c r="A34" s="384"/>
      <c r="B34" s="186"/>
      <c r="C34" s="265"/>
      <c r="D34" s="201" t="s">
        <v>67</v>
      </c>
      <c r="E34" s="266"/>
      <c r="F34" s="203">
        <v>0</v>
      </c>
      <c r="G34" s="204">
        <v>0</v>
      </c>
      <c r="H34" s="203">
        <v>864</v>
      </c>
      <c r="I34" s="205">
        <v>882</v>
      </c>
      <c r="J34" s="203">
        <v>106</v>
      </c>
      <c r="K34" s="206">
        <v>109</v>
      </c>
      <c r="L34" s="203">
        <v>1397</v>
      </c>
      <c r="M34" s="204">
        <v>1400</v>
      </c>
      <c r="N34" s="203">
        <v>160</v>
      </c>
      <c r="O34" s="158">
        <v>162</v>
      </c>
      <c r="P34" s="261"/>
      <c r="Q34" s="261"/>
      <c r="R34" s="261"/>
      <c r="S34" s="261"/>
      <c r="T34" s="262"/>
      <c r="U34" s="262"/>
      <c r="V34" s="262"/>
      <c r="W34" s="262"/>
    </row>
    <row r="35" spans="1:23" ht="15.95" customHeight="1">
      <c r="A35" s="384"/>
      <c r="B35" s="207"/>
      <c r="C35" s="267" t="s">
        <v>68</v>
      </c>
      <c r="D35" s="211"/>
      <c r="E35" s="268"/>
      <c r="F35" s="213">
        <v>680</v>
      </c>
      <c r="G35" s="214">
        <v>736</v>
      </c>
      <c r="H35" s="213">
        <v>121</v>
      </c>
      <c r="I35" s="215">
        <v>124</v>
      </c>
      <c r="J35" s="269">
        <v>828</v>
      </c>
      <c r="K35" s="270">
        <v>800</v>
      </c>
      <c r="L35" s="213">
        <v>588</v>
      </c>
      <c r="M35" s="214">
        <v>442</v>
      </c>
      <c r="N35" s="213">
        <v>367</v>
      </c>
      <c r="O35" s="217">
        <v>327</v>
      </c>
      <c r="P35" s="261"/>
      <c r="Q35" s="261"/>
      <c r="R35" s="261"/>
      <c r="S35" s="261"/>
      <c r="T35" s="262"/>
      <c r="U35" s="262"/>
      <c r="V35" s="262"/>
      <c r="W35" s="262"/>
    </row>
    <row r="36" spans="1:23" ht="15.95" customHeight="1">
      <c r="A36" s="384"/>
      <c r="B36" s="210" t="s">
        <v>49</v>
      </c>
      <c r="C36" s="238"/>
      <c r="D36" s="238"/>
      <c r="E36" s="260" t="s">
        <v>38</v>
      </c>
      <c r="F36" s="242">
        <v>769</v>
      </c>
      <c r="G36" s="261">
        <v>736</v>
      </c>
      <c r="H36" s="242">
        <v>985</v>
      </c>
      <c r="I36" s="243">
        <v>921</v>
      </c>
      <c r="J36" s="242">
        <v>367</v>
      </c>
      <c r="K36" s="244">
        <v>390</v>
      </c>
      <c r="L36" s="242">
        <v>1376</v>
      </c>
      <c r="M36" s="261">
        <v>1374</v>
      </c>
      <c r="N36" s="242">
        <v>527</v>
      </c>
      <c r="O36" s="241">
        <v>490</v>
      </c>
      <c r="P36" s="261"/>
      <c r="Q36" s="261"/>
      <c r="R36" s="261"/>
      <c r="S36" s="261"/>
      <c r="T36" s="261"/>
      <c r="U36" s="261"/>
      <c r="V36" s="262"/>
      <c r="W36" s="262"/>
    </row>
    <row r="37" spans="1:23" ht="15.95" customHeight="1">
      <c r="A37" s="384"/>
      <c r="B37" s="186"/>
      <c r="C37" s="201" t="s">
        <v>69</v>
      </c>
      <c r="D37" s="157"/>
      <c r="E37" s="266"/>
      <c r="F37" s="203">
        <v>769</v>
      </c>
      <c r="G37" s="204">
        <v>736</v>
      </c>
      <c r="H37" s="203">
        <v>985</v>
      </c>
      <c r="I37" s="205">
        <v>919</v>
      </c>
      <c r="J37" s="203">
        <v>220</v>
      </c>
      <c r="K37" s="206">
        <v>220</v>
      </c>
      <c r="L37" s="203">
        <v>1021</v>
      </c>
      <c r="M37" s="204">
        <v>1048</v>
      </c>
      <c r="N37" s="203">
        <v>503</v>
      </c>
      <c r="O37" s="158">
        <v>462</v>
      </c>
      <c r="P37" s="261"/>
      <c r="Q37" s="261"/>
      <c r="R37" s="261"/>
      <c r="S37" s="261"/>
      <c r="T37" s="261"/>
      <c r="U37" s="261"/>
      <c r="V37" s="262"/>
      <c r="W37" s="262"/>
    </row>
    <row r="38" spans="1:23" ht="15.95" customHeight="1">
      <c r="A38" s="384"/>
      <c r="B38" s="207"/>
      <c r="C38" s="201" t="s">
        <v>70</v>
      </c>
      <c r="D38" s="157"/>
      <c r="E38" s="266"/>
      <c r="F38" s="227">
        <v>0</v>
      </c>
      <c r="G38" s="158">
        <v>0</v>
      </c>
      <c r="H38" s="203">
        <v>0</v>
      </c>
      <c r="I38" s="205">
        <v>2</v>
      </c>
      <c r="J38" s="203">
        <v>147</v>
      </c>
      <c r="K38" s="270">
        <v>170</v>
      </c>
      <c r="L38" s="203">
        <v>356</v>
      </c>
      <c r="M38" s="204">
        <v>326</v>
      </c>
      <c r="N38" s="203">
        <v>23</v>
      </c>
      <c r="O38" s="158">
        <v>28</v>
      </c>
      <c r="P38" s="261"/>
      <c r="Q38" s="261"/>
      <c r="R38" s="262"/>
      <c r="S38" s="262"/>
      <c r="T38" s="261"/>
      <c r="U38" s="261"/>
      <c r="V38" s="262"/>
      <c r="W38" s="262"/>
    </row>
    <row r="39" spans="1:23" ht="15.95" customHeight="1">
      <c r="A39" s="385"/>
      <c r="B39" s="271" t="s">
        <v>71</v>
      </c>
      <c r="C39" s="272"/>
      <c r="D39" s="272"/>
      <c r="E39" s="273" t="s">
        <v>205</v>
      </c>
      <c r="F39" s="176">
        <f t="shared" ref="F39:O39" si="9">F32-F36</f>
        <v>20</v>
      </c>
      <c r="G39" s="250">
        <f t="shared" si="9"/>
        <v>119</v>
      </c>
      <c r="H39" s="176">
        <f t="shared" si="9"/>
        <v>0</v>
      </c>
      <c r="I39" s="250">
        <f t="shared" si="9"/>
        <v>84</v>
      </c>
      <c r="J39" s="176">
        <f t="shared" si="9"/>
        <v>567</v>
      </c>
      <c r="K39" s="176">
        <v>518</v>
      </c>
      <c r="L39" s="176">
        <f t="shared" si="9"/>
        <v>634</v>
      </c>
      <c r="M39" s="250">
        <f t="shared" si="9"/>
        <v>490</v>
      </c>
      <c r="N39" s="176">
        <f t="shared" si="9"/>
        <v>0</v>
      </c>
      <c r="O39" s="250">
        <f t="shared" si="9"/>
        <v>0</v>
      </c>
      <c r="P39" s="261"/>
      <c r="Q39" s="261"/>
      <c r="R39" s="261"/>
      <c r="S39" s="261"/>
      <c r="T39" s="261"/>
      <c r="U39" s="261"/>
      <c r="V39" s="262"/>
      <c r="W39" s="262"/>
    </row>
    <row r="40" spans="1:23" ht="15.95" customHeight="1">
      <c r="A40" s="362" t="s">
        <v>87</v>
      </c>
      <c r="B40" s="210" t="s">
        <v>72</v>
      </c>
      <c r="C40" s="238"/>
      <c r="D40" s="238"/>
      <c r="E40" s="260" t="s">
        <v>40</v>
      </c>
      <c r="F40" s="240">
        <v>3755</v>
      </c>
      <c r="G40" s="241">
        <v>2714</v>
      </c>
      <c r="H40" s="242">
        <v>0</v>
      </c>
      <c r="I40" s="243">
        <v>0</v>
      </c>
      <c r="J40" s="242">
        <v>567</v>
      </c>
      <c r="K40" s="244">
        <v>501</v>
      </c>
      <c r="L40" s="242">
        <v>1533</v>
      </c>
      <c r="M40" s="261">
        <v>635</v>
      </c>
      <c r="N40" s="242">
        <v>453</v>
      </c>
      <c r="O40" s="241">
        <v>416</v>
      </c>
      <c r="P40" s="261"/>
      <c r="Q40" s="261"/>
      <c r="R40" s="261"/>
      <c r="S40" s="261"/>
      <c r="T40" s="262"/>
      <c r="U40" s="262"/>
      <c r="V40" s="261"/>
      <c r="W40" s="261"/>
    </row>
    <row r="41" spans="1:23" ht="15.95" customHeight="1">
      <c r="A41" s="363"/>
      <c r="B41" s="207"/>
      <c r="C41" s="201" t="s">
        <v>73</v>
      </c>
      <c r="D41" s="157"/>
      <c r="E41" s="266"/>
      <c r="F41" s="274">
        <v>0</v>
      </c>
      <c r="G41" s="275">
        <v>0</v>
      </c>
      <c r="H41" s="269">
        <v>0</v>
      </c>
      <c r="I41" s="270">
        <v>0</v>
      </c>
      <c r="J41" s="203">
        <v>186</v>
      </c>
      <c r="K41" s="206">
        <v>107</v>
      </c>
      <c r="L41" s="203">
        <v>598</v>
      </c>
      <c r="M41" s="204">
        <v>561</v>
      </c>
      <c r="N41" s="203">
        <v>202</v>
      </c>
      <c r="O41" s="158">
        <v>184</v>
      </c>
      <c r="P41" s="262"/>
      <c r="Q41" s="262"/>
      <c r="R41" s="262"/>
      <c r="S41" s="262"/>
      <c r="T41" s="262"/>
      <c r="U41" s="262"/>
      <c r="V41" s="261"/>
      <c r="W41" s="261"/>
    </row>
    <row r="42" spans="1:23" ht="15.95" customHeight="1">
      <c r="A42" s="363"/>
      <c r="B42" s="210" t="s">
        <v>60</v>
      </c>
      <c r="C42" s="238"/>
      <c r="D42" s="238"/>
      <c r="E42" s="260" t="s">
        <v>41</v>
      </c>
      <c r="F42" s="240">
        <v>3755</v>
      </c>
      <c r="G42" s="241">
        <v>2688</v>
      </c>
      <c r="H42" s="242">
        <v>0</v>
      </c>
      <c r="I42" s="243">
        <v>76</v>
      </c>
      <c r="J42" s="242">
        <v>1134</v>
      </c>
      <c r="K42" s="244">
        <v>1019</v>
      </c>
      <c r="L42" s="242">
        <v>2113</v>
      </c>
      <c r="M42" s="261">
        <v>1125</v>
      </c>
      <c r="N42" s="242">
        <v>453</v>
      </c>
      <c r="O42" s="241">
        <v>416</v>
      </c>
      <c r="P42" s="261"/>
      <c r="Q42" s="261"/>
      <c r="R42" s="261"/>
      <c r="S42" s="261"/>
      <c r="T42" s="262"/>
      <c r="U42" s="262"/>
      <c r="V42" s="261"/>
      <c r="W42" s="261"/>
    </row>
    <row r="43" spans="1:23" ht="15.95" customHeight="1">
      <c r="A43" s="363"/>
      <c r="B43" s="207"/>
      <c r="C43" s="201" t="s">
        <v>74</v>
      </c>
      <c r="D43" s="157"/>
      <c r="E43" s="266"/>
      <c r="F43" s="227">
        <v>3658</v>
      </c>
      <c r="G43" s="158">
        <v>2547</v>
      </c>
      <c r="H43" s="203">
        <v>0</v>
      </c>
      <c r="I43" s="205">
        <v>76</v>
      </c>
      <c r="J43" s="269">
        <v>742</v>
      </c>
      <c r="K43" s="270">
        <v>741</v>
      </c>
      <c r="L43" s="203">
        <v>146</v>
      </c>
      <c r="M43" s="204">
        <v>148</v>
      </c>
      <c r="N43" s="203">
        <v>239</v>
      </c>
      <c r="O43" s="158">
        <v>231</v>
      </c>
      <c r="P43" s="261"/>
      <c r="Q43" s="261"/>
      <c r="R43" s="262"/>
      <c r="S43" s="261"/>
      <c r="T43" s="262"/>
      <c r="U43" s="262"/>
      <c r="V43" s="262"/>
      <c r="W43" s="262"/>
    </row>
    <row r="44" spans="1:23" ht="15.95" customHeight="1">
      <c r="A44" s="364"/>
      <c r="B44" s="230" t="s">
        <v>71</v>
      </c>
      <c r="C44" s="188"/>
      <c r="D44" s="188"/>
      <c r="E44" s="273" t="s">
        <v>206</v>
      </c>
      <c r="F44" s="232">
        <f t="shared" ref="F44:O44" si="10">F40-F42</f>
        <v>0</v>
      </c>
      <c r="G44" s="233">
        <f t="shared" si="10"/>
        <v>26</v>
      </c>
      <c r="H44" s="232">
        <f t="shared" si="10"/>
        <v>0</v>
      </c>
      <c r="I44" s="233">
        <f t="shared" si="10"/>
        <v>-76</v>
      </c>
      <c r="J44" s="232">
        <f t="shared" si="10"/>
        <v>-567</v>
      </c>
      <c r="K44" s="233">
        <f t="shared" si="10"/>
        <v>-518</v>
      </c>
      <c r="L44" s="232">
        <f t="shared" si="10"/>
        <v>-580</v>
      </c>
      <c r="M44" s="233">
        <f t="shared" si="10"/>
        <v>-490</v>
      </c>
      <c r="N44" s="232">
        <f t="shared" si="10"/>
        <v>0</v>
      </c>
      <c r="O44" s="233">
        <f t="shared" si="10"/>
        <v>0</v>
      </c>
      <c r="P44" s="262"/>
      <c r="Q44" s="262"/>
      <c r="R44" s="261"/>
      <c r="S44" s="261"/>
      <c r="T44" s="262"/>
      <c r="U44" s="262"/>
      <c r="V44" s="261"/>
      <c r="W44" s="261"/>
    </row>
    <row r="45" spans="1:23" ht="15.95" customHeight="1">
      <c r="A45" s="365" t="s">
        <v>79</v>
      </c>
      <c r="B45" s="276" t="s">
        <v>75</v>
      </c>
      <c r="C45" s="277"/>
      <c r="D45" s="277"/>
      <c r="E45" s="278" t="s">
        <v>207</v>
      </c>
      <c r="F45" s="279">
        <f t="shared" ref="F45:O45" si="11">F39+F44</f>
        <v>20</v>
      </c>
      <c r="G45" s="280">
        <f t="shared" si="11"/>
        <v>145</v>
      </c>
      <c r="H45" s="279">
        <f t="shared" si="11"/>
        <v>0</v>
      </c>
      <c r="I45" s="280">
        <f t="shared" si="11"/>
        <v>8</v>
      </c>
      <c r="J45" s="279">
        <f t="shared" si="11"/>
        <v>0</v>
      </c>
      <c r="K45" s="280">
        <f t="shared" si="11"/>
        <v>0</v>
      </c>
      <c r="L45" s="279">
        <f t="shared" si="11"/>
        <v>54</v>
      </c>
      <c r="M45" s="280">
        <f t="shared" si="11"/>
        <v>0</v>
      </c>
      <c r="N45" s="279">
        <f t="shared" si="11"/>
        <v>0</v>
      </c>
      <c r="O45" s="280">
        <f t="shared" si="11"/>
        <v>0</v>
      </c>
      <c r="P45" s="261"/>
      <c r="Q45" s="261"/>
      <c r="R45" s="261"/>
      <c r="S45" s="261"/>
      <c r="T45" s="261"/>
      <c r="U45" s="261"/>
      <c r="V45" s="261"/>
      <c r="W45" s="261"/>
    </row>
    <row r="46" spans="1:23" ht="15.95" customHeight="1">
      <c r="A46" s="366"/>
      <c r="B46" s="156" t="s">
        <v>76</v>
      </c>
      <c r="C46" s="157"/>
      <c r="D46" s="157"/>
      <c r="E46" s="157"/>
      <c r="F46" s="274">
        <v>0</v>
      </c>
      <c r="G46" s="275">
        <v>0</v>
      </c>
      <c r="H46" s="269">
        <v>0</v>
      </c>
      <c r="I46" s="270">
        <v>0</v>
      </c>
      <c r="J46" s="269">
        <v>0</v>
      </c>
      <c r="K46" s="270">
        <v>0</v>
      </c>
      <c r="L46" s="203">
        <v>0</v>
      </c>
      <c r="M46" s="204">
        <v>0</v>
      </c>
      <c r="N46" s="269">
        <v>0</v>
      </c>
      <c r="O46" s="229">
        <v>0</v>
      </c>
      <c r="P46" s="262"/>
      <c r="Q46" s="262"/>
      <c r="R46" s="262"/>
      <c r="S46" s="262"/>
      <c r="T46" s="262"/>
      <c r="U46" s="262"/>
      <c r="V46" s="262"/>
      <c r="W46" s="262"/>
    </row>
    <row r="47" spans="1:23" ht="15.95" customHeight="1">
      <c r="A47" s="366"/>
      <c r="B47" s="156" t="s">
        <v>77</v>
      </c>
      <c r="C47" s="157"/>
      <c r="D47" s="157"/>
      <c r="E47" s="157"/>
      <c r="F47" s="203">
        <v>20</v>
      </c>
      <c r="G47" s="204">
        <v>145</v>
      </c>
      <c r="H47" s="203">
        <v>0</v>
      </c>
      <c r="I47" s="205">
        <v>8</v>
      </c>
      <c r="J47" s="203">
        <v>0</v>
      </c>
      <c r="K47" s="206">
        <v>0</v>
      </c>
      <c r="L47" s="203">
        <v>54</v>
      </c>
      <c r="M47" s="204">
        <v>0</v>
      </c>
      <c r="N47" s="203">
        <v>0</v>
      </c>
      <c r="O47" s="158">
        <v>0</v>
      </c>
      <c r="P47" s="261"/>
      <c r="Q47" s="261"/>
      <c r="R47" s="261"/>
      <c r="S47" s="261"/>
      <c r="T47" s="261"/>
      <c r="U47" s="261"/>
      <c r="V47" s="261"/>
      <c r="W47" s="261"/>
    </row>
    <row r="48" spans="1:23" ht="15.95" customHeight="1">
      <c r="A48" s="367"/>
      <c r="B48" s="230" t="s">
        <v>78</v>
      </c>
      <c r="C48" s="188"/>
      <c r="D48" s="188"/>
      <c r="E48" s="188"/>
      <c r="F48" s="281">
        <v>0</v>
      </c>
      <c r="G48" s="282">
        <v>0</v>
      </c>
      <c r="H48" s="281">
        <v>0</v>
      </c>
      <c r="I48" s="283">
        <v>8</v>
      </c>
      <c r="J48" s="281">
        <v>0</v>
      </c>
      <c r="K48" s="284">
        <v>0</v>
      </c>
      <c r="L48" s="281">
        <v>0</v>
      </c>
      <c r="M48" s="282">
        <v>0</v>
      </c>
      <c r="N48" s="281">
        <v>0</v>
      </c>
      <c r="O48" s="250">
        <v>0</v>
      </c>
      <c r="P48" s="261"/>
      <c r="Q48" s="261"/>
      <c r="R48" s="261"/>
      <c r="S48" s="261"/>
      <c r="T48" s="261"/>
      <c r="U48" s="261"/>
      <c r="V48" s="261"/>
      <c r="W48" s="261"/>
    </row>
    <row r="49" spans="1:15" ht="15.95" customHeight="1">
      <c r="A49" s="251" t="s">
        <v>208</v>
      </c>
      <c r="O49" s="289"/>
    </row>
    <row r="50" spans="1:15" ht="15.95" customHeight="1">
      <c r="A50" s="251"/>
      <c r="O50" s="186"/>
    </row>
  </sheetData>
  <mergeCells count="37">
    <mergeCell ref="P6:Q6"/>
    <mergeCell ref="R6:S6"/>
    <mergeCell ref="T6:U6"/>
    <mergeCell ref="P25:P26"/>
    <mergeCell ref="Q25:Q26"/>
    <mergeCell ref="R25:R26"/>
    <mergeCell ref="S25:S26"/>
    <mergeCell ref="T25:T26"/>
    <mergeCell ref="U25:U2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7"/>
  <sheetViews>
    <sheetView view="pageBreakPreview" zoomScale="85" zoomScaleNormal="100" zoomScaleSheetLayoutView="85" workbookViewId="0">
      <pane xSplit="4" ySplit="7" topLeftCell="E8" activePane="bottomRight" state="frozen"/>
      <selection activeCell="I59" sqref="I59"/>
      <selection pane="topRight" activeCell="I59" sqref="I59"/>
      <selection pane="bottomLeft" activeCell="I59" sqref="I59"/>
      <selection pane="bottomRight"/>
    </sheetView>
  </sheetViews>
  <sheetFormatPr defaultColWidth="9" defaultRowHeight="13.5"/>
  <cols>
    <col min="1" max="2" width="3.625" style="159" customWidth="1"/>
    <col min="3" max="3" width="21.375" style="159" customWidth="1"/>
    <col min="4" max="4" width="20" style="159" customWidth="1"/>
    <col min="5" max="14" width="12.625" style="159" customWidth="1"/>
    <col min="15" max="16" width="11.5" style="159" customWidth="1"/>
    <col min="17" max="18" width="13.75" style="159" customWidth="1"/>
    <col min="19" max="20" width="11.5" style="159" customWidth="1"/>
    <col min="21" max="16384" width="9" style="159"/>
  </cols>
  <sheetData>
    <row r="1" spans="1:20" ht="33.950000000000003" customHeight="1">
      <c r="A1" s="290" t="s">
        <v>0</v>
      </c>
      <c r="B1" s="290"/>
      <c r="C1" s="291" t="s">
        <v>288</v>
      </c>
      <c r="D1" s="292"/>
    </row>
    <row r="3" spans="1:20" ht="15" customHeight="1">
      <c r="A3" s="187" t="s">
        <v>209</v>
      </c>
      <c r="B3" s="187"/>
      <c r="C3" s="187"/>
      <c r="D3" s="187"/>
      <c r="E3" s="187"/>
      <c r="F3" s="187"/>
      <c r="I3" s="187"/>
      <c r="J3" s="187"/>
    </row>
    <row r="4" spans="1:20" ht="15" customHeight="1">
      <c r="A4" s="187"/>
      <c r="B4" s="187"/>
      <c r="C4" s="187"/>
      <c r="D4" s="187"/>
      <c r="E4" s="187"/>
      <c r="F4" s="187"/>
      <c r="I4" s="187"/>
      <c r="J4" s="187"/>
    </row>
    <row r="5" spans="1:20" ht="15" customHeight="1">
      <c r="A5" s="293"/>
      <c r="B5" s="293" t="s">
        <v>285</v>
      </c>
      <c r="C5" s="293"/>
      <c r="D5" s="293"/>
      <c r="H5" s="189"/>
      <c r="L5" s="189"/>
      <c r="R5" s="189"/>
      <c r="T5" s="189" t="s">
        <v>210</v>
      </c>
    </row>
    <row r="6" spans="1:20" ht="15" customHeight="1">
      <c r="A6" s="294"/>
      <c r="B6" s="295"/>
      <c r="C6" s="295"/>
      <c r="D6" s="295"/>
      <c r="E6" s="392" t="s">
        <v>309</v>
      </c>
      <c r="F6" s="393"/>
      <c r="G6" s="392" t="s">
        <v>310</v>
      </c>
      <c r="H6" s="393"/>
      <c r="I6" s="392" t="s">
        <v>311</v>
      </c>
      <c r="J6" s="393"/>
      <c r="K6" s="392" t="s">
        <v>312</v>
      </c>
      <c r="L6" s="393"/>
      <c r="M6" s="392" t="s">
        <v>316</v>
      </c>
      <c r="N6" s="393"/>
      <c r="O6" s="392" t="s">
        <v>313</v>
      </c>
      <c r="P6" s="393"/>
      <c r="Q6" s="392" t="s">
        <v>317</v>
      </c>
      <c r="R6" s="393"/>
      <c r="S6" s="392" t="s">
        <v>314</v>
      </c>
      <c r="T6" s="393"/>
    </row>
    <row r="7" spans="1:20" ht="15" customHeight="1">
      <c r="A7" s="296"/>
      <c r="B7" s="297"/>
      <c r="C7" s="297"/>
      <c r="D7" s="297"/>
      <c r="E7" s="298" t="s">
        <v>284</v>
      </c>
      <c r="F7" s="299" t="s">
        <v>1</v>
      </c>
      <c r="G7" s="298" t="s">
        <v>284</v>
      </c>
      <c r="H7" s="299" t="s">
        <v>1</v>
      </c>
      <c r="I7" s="298" t="s">
        <v>284</v>
      </c>
      <c r="J7" s="299" t="s">
        <v>1</v>
      </c>
      <c r="K7" s="298" t="s">
        <v>284</v>
      </c>
      <c r="L7" s="299" t="s">
        <v>1</v>
      </c>
      <c r="M7" s="298" t="s">
        <v>284</v>
      </c>
      <c r="N7" s="300" t="s">
        <v>1</v>
      </c>
      <c r="O7" s="298" t="s">
        <v>284</v>
      </c>
      <c r="P7" s="299" t="s">
        <v>1</v>
      </c>
      <c r="Q7" s="298" t="s">
        <v>284</v>
      </c>
      <c r="R7" s="300" t="s">
        <v>1</v>
      </c>
      <c r="S7" s="298" t="s">
        <v>284</v>
      </c>
      <c r="T7" s="300" t="s">
        <v>1</v>
      </c>
    </row>
    <row r="8" spans="1:20" ht="18" customHeight="1">
      <c r="A8" s="391" t="s">
        <v>211</v>
      </c>
      <c r="B8" s="301" t="s">
        <v>212</v>
      </c>
      <c r="C8" s="302"/>
      <c r="D8" s="302"/>
      <c r="E8" s="303">
        <v>1</v>
      </c>
      <c r="F8" s="304">
        <v>1</v>
      </c>
      <c r="G8" s="303">
        <v>94</v>
      </c>
      <c r="H8" s="305">
        <v>94</v>
      </c>
      <c r="I8" s="303">
        <v>2</v>
      </c>
      <c r="J8" s="304">
        <v>2</v>
      </c>
      <c r="K8" s="303">
        <v>46</v>
      </c>
      <c r="L8" s="305">
        <v>46</v>
      </c>
      <c r="M8" s="303">
        <v>22</v>
      </c>
      <c r="N8" s="305">
        <v>22</v>
      </c>
      <c r="O8" s="303">
        <v>6</v>
      </c>
      <c r="P8" s="305">
        <v>6</v>
      </c>
      <c r="Q8" s="303">
        <v>34</v>
      </c>
      <c r="R8" s="305">
        <v>34</v>
      </c>
      <c r="S8" s="303">
        <v>1</v>
      </c>
      <c r="T8" s="305">
        <v>1</v>
      </c>
    </row>
    <row r="9" spans="1:20" ht="18" customHeight="1">
      <c r="A9" s="389"/>
      <c r="B9" s="391" t="s">
        <v>213</v>
      </c>
      <c r="C9" s="306" t="s">
        <v>214</v>
      </c>
      <c r="D9" s="307"/>
      <c r="E9" s="308">
        <v>28383</v>
      </c>
      <c r="F9" s="309">
        <v>28383</v>
      </c>
      <c r="G9" s="308">
        <v>1500</v>
      </c>
      <c r="H9" s="310">
        <v>1500</v>
      </c>
      <c r="I9" s="308">
        <v>10</v>
      </c>
      <c r="J9" s="309">
        <v>10</v>
      </c>
      <c r="K9" s="308">
        <v>24266</v>
      </c>
      <c r="L9" s="310">
        <v>24266</v>
      </c>
      <c r="M9" s="308">
        <v>5</v>
      </c>
      <c r="N9" s="310">
        <v>5</v>
      </c>
      <c r="O9" s="308">
        <v>14144</v>
      </c>
      <c r="P9" s="310">
        <v>14144</v>
      </c>
      <c r="Q9" s="308">
        <v>2936</v>
      </c>
      <c r="R9" s="310">
        <v>2936</v>
      </c>
      <c r="S9" s="308">
        <v>55</v>
      </c>
      <c r="T9" s="310">
        <v>55</v>
      </c>
    </row>
    <row r="10" spans="1:20" ht="18" customHeight="1">
      <c r="A10" s="389"/>
      <c r="B10" s="389"/>
      <c r="C10" s="156" t="s">
        <v>215</v>
      </c>
      <c r="D10" s="157"/>
      <c r="E10" s="311">
        <v>28383</v>
      </c>
      <c r="F10" s="312">
        <v>28383</v>
      </c>
      <c r="G10" s="311">
        <v>750</v>
      </c>
      <c r="H10" s="313">
        <v>750</v>
      </c>
      <c r="I10" s="311">
        <v>5</v>
      </c>
      <c r="J10" s="312">
        <v>5</v>
      </c>
      <c r="K10" s="311">
        <v>18774</v>
      </c>
      <c r="L10" s="313">
        <v>18774</v>
      </c>
      <c r="M10" s="311">
        <v>3</v>
      </c>
      <c r="N10" s="313">
        <v>2.5499999999999998</v>
      </c>
      <c r="O10" s="311">
        <v>14084</v>
      </c>
      <c r="P10" s="313">
        <v>14084</v>
      </c>
      <c r="Q10" s="311">
        <v>1720</v>
      </c>
      <c r="R10" s="313">
        <v>1720</v>
      </c>
      <c r="S10" s="311">
        <v>50</v>
      </c>
      <c r="T10" s="313">
        <v>50</v>
      </c>
    </row>
    <row r="11" spans="1:20" ht="18" customHeight="1">
      <c r="A11" s="389"/>
      <c r="B11" s="389"/>
      <c r="C11" s="156" t="s">
        <v>216</v>
      </c>
      <c r="D11" s="157"/>
      <c r="E11" s="311">
        <v>0</v>
      </c>
      <c r="F11" s="312">
        <v>0</v>
      </c>
      <c r="G11" s="311"/>
      <c r="H11" s="313"/>
      <c r="I11" s="311">
        <v>0</v>
      </c>
      <c r="J11" s="312">
        <v>0</v>
      </c>
      <c r="K11" s="311">
        <v>0</v>
      </c>
      <c r="L11" s="313">
        <v>0</v>
      </c>
      <c r="M11" s="311">
        <v>0</v>
      </c>
      <c r="N11" s="313">
        <v>0</v>
      </c>
      <c r="O11" s="311">
        <v>0</v>
      </c>
      <c r="P11" s="313">
        <v>0</v>
      </c>
      <c r="Q11" s="311">
        <v>0</v>
      </c>
      <c r="R11" s="313">
        <v>0</v>
      </c>
      <c r="S11" s="311">
        <v>0</v>
      </c>
      <c r="T11" s="313">
        <v>0</v>
      </c>
    </row>
    <row r="12" spans="1:20" ht="18" customHeight="1">
      <c r="A12" s="389"/>
      <c r="B12" s="389"/>
      <c r="C12" s="156" t="s">
        <v>217</v>
      </c>
      <c r="D12" s="157"/>
      <c r="E12" s="311">
        <v>0</v>
      </c>
      <c r="F12" s="312">
        <v>0</v>
      </c>
      <c r="G12" s="311">
        <v>741</v>
      </c>
      <c r="H12" s="313">
        <v>741</v>
      </c>
      <c r="I12" s="311">
        <v>5</v>
      </c>
      <c r="J12" s="312">
        <v>5</v>
      </c>
      <c r="K12" s="311">
        <v>5492</v>
      </c>
      <c r="L12" s="313">
        <v>5492</v>
      </c>
      <c r="M12" s="311">
        <v>0</v>
      </c>
      <c r="N12" s="313">
        <v>0</v>
      </c>
      <c r="O12" s="311">
        <v>30</v>
      </c>
      <c r="P12" s="313">
        <v>30</v>
      </c>
      <c r="Q12" s="311">
        <v>1216</v>
      </c>
      <c r="R12" s="313">
        <v>1216</v>
      </c>
      <c r="S12" s="311">
        <v>0</v>
      </c>
      <c r="T12" s="313">
        <v>0</v>
      </c>
    </row>
    <row r="13" spans="1:20" ht="18" customHeight="1">
      <c r="A13" s="389"/>
      <c r="B13" s="389"/>
      <c r="C13" s="156" t="s">
        <v>218</v>
      </c>
      <c r="D13" s="157"/>
      <c r="E13" s="311">
        <v>0</v>
      </c>
      <c r="F13" s="312">
        <v>0</v>
      </c>
      <c r="G13" s="311"/>
      <c r="H13" s="313"/>
      <c r="I13" s="311">
        <v>0</v>
      </c>
      <c r="J13" s="312">
        <v>0</v>
      </c>
      <c r="K13" s="311">
        <v>0</v>
      </c>
      <c r="L13" s="313">
        <v>0</v>
      </c>
      <c r="M13" s="311">
        <v>0</v>
      </c>
      <c r="N13" s="313">
        <v>0</v>
      </c>
      <c r="O13" s="311">
        <v>0</v>
      </c>
      <c r="P13" s="313">
        <v>0</v>
      </c>
      <c r="Q13" s="311">
        <v>0</v>
      </c>
      <c r="R13" s="313">
        <v>0</v>
      </c>
      <c r="S13" s="311">
        <v>0</v>
      </c>
      <c r="T13" s="313">
        <v>0</v>
      </c>
    </row>
    <row r="14" spans="1:20" ht="18" customHeight="1">
      <c r="A14" s="390"/>
      <c r="B14" s="390"/>
      <c r="C14" s="230" t="s">
        <v>79</v>
      </c>
      <c r="D14" s="188"/>
      <c r="E14" s="314">
        <v>0</v>
      </c>
      <c r="F14" s="315">
        <v>0</v>
      </c>
      <c r="G14" s="314">
        <v>9</v>
      </c>
      <c r="H14" s="316">
        <v>9</v>
      </c>
      <c r="I14" s="314">
        <v>0</v>
      </c>
      <c r="J14" s="315">
        <v>0</v>
      </c>
      <c r="K14" s="314">
        <v>0</v>
      </c>
      <c r="L14" s="316">
        <v>0</v>
      </c>
      <c r="M14" s="314">
        <v>2</v>
      </c>
      <c r="N14" s="316">
        <v>2</v>
      </c>
      <c r="O14" s="314">
        <v>30</v>
      </c>
      <c r="P14" s="316">
        <v>30</v>
      </c>
      <c r="Q14" s="314">
        <v>0</v>
      </c>
      <c r="R14" s="316">
        <v>0</v>
      </c>
      <c r="S14" s="314">
        <v>5</v>
      </c>
      <c r="T14" s="316">
        <v>5</v>
      </c>
    </row>
    <row r="15" spans="1:20" ht="18" customHeight="1">
      <c r="A15" s="388" t="s">
        <v>219</v>
      </c>
      <c r="B15" s="391" t="s">
        <v>220</v>
      </c>
      <c r="C15" s="306" t="s">
        <v>221</v>
      </c>
      <c r="D15" s="307"/>
      <c r="E15" s="317">
        <v>4016</v>
      </c>
      <c r="F15" s="318">
        <v>4202</v>
      </c>
      <c r="G15" s="317">
        <v>2608</v>
      </c>
      <c r="H15" s="280">
        <v>2569</v>
      </c>
      <c r="I15" s="317">
        <v>46</v>
      </c>
      <c r="J15" s="318">
        <v>44</v>
      </c>
      <c r="K15" s="317">
        <v>5199</v>
      </c>
      <c r="L15" s="280">
        <v>5743</v>
      </c>
      <c r="M15" s="317">
        <v>238</v>
      </c>
      <c r="N15" s="280">
        <v>111</v>
      </c>
      <c r="O15" s="317">
        <v>5912</v>
      </c>
      <c r="P15" s="280">
        <v>5514</v>
      </c>
      <c r="Q15" s="317">
        <v>461</v>
      </c>
      <c r="R15" s="280">
        <v>453</v>
      </c>
      <c r="S15" s="317">
        <v>1684</v>
      </c>
      <c r="T15" s="280">
        <v>1606</v>
      </c>
    </row>
    <row r="16" spans="1:20" ht="18" customHeight="1">
      <c r="A16" s="389"/>
      <c r="B16" s="389"/>
      <c r="C16" s="156" t="s">
        <v>222</v>
      </c>
      <c r="D16" s="157"/>
      <c r="E16" s="203">
        <v>137570</v>
      </c>
      <c r="F16" s="205">
        <v>137262</v>
      </c>
      <c r="G16" s="203">
        <v>6494</v>
      </c>
      <c r="H16" s="158">
        <v>6489</v>
      </c>
      <c r="I16" s="203">
        <v>19</v>
      </c>
      <c r="J16" s="205">
        <v>19</v>
      </c>
      <c r="K16" s="203">
        <v>29553</v>
      </c>
      <c r="L16" s="158">
        <v>28944</v>
      </c>
      <c r="M16" s="203">
        <v>0</v>
      </c>
      <c r="N16" s="158">
        <v>0</v>
      </c>
      <c r="O16" s="203">
        <v>38811</v>
      </c>
      <c r="P16" s="158">
        <v>38924</v>
      </c>
      <c r="Q16" s="203">
        <v>330</v>
      </c>
      <c r="R16" s="158">
        <v>328</v>
      </c>
      <c r="S16" s="203">
        <v>2682</v>
      </c>
      <c r="T16" s="158">
        <v>2771</v>
      </c>
    </row>
    <row r="17" spans="1:20" ht="18" customHeight="1">
      <c r="A17" s="389"/>
      <c r="B17" s="389"/>
      <c r="C17" s="156" t="s">
        <v>223</v>
      </c>
      <c r="D17" s="157"/>
      <c r="E17" s="203">
        <v>1</v>
      </c>
      <c r="F17" s="205">
        <v>3</v>
      </c>
      <c r="G17" s="203">
        <v>0</v>
      </c>
      <c r="H17" s="158">
        <v>0</v>
      </c>
      <c r="I17" s="203">
        <v>0</v>
      </c>
      <c r="J17" s="205">
        <v>0</v>
      </c>
      <c r="K17" s="203">
        <v>0</v>
      </c>
      <c r="L17" s="158">
        <v>0</v>
      </c>
      <c r="M17" s="203">
        <v>0</v>
      </c>
      <c r="N17" s="158">
        <v>0</v>
      </c>
      <c r="O17" s="203">
        <v>0</v>
      </c>
      <c r="P17" s="158">
        <v>0</v>
      </c>
      <c r="Q17" s="203">
        <v>0</v>
      </c>
      <c r="R17" s="158">
        <v>0</v>
      </c>
      <c r="S17" s="203">
        <v>0</v>
      </c>
      <c r="T17" s="158">
        <v>0</v>
      </c>
    </row>
    <row r="18" spans="1:20" ht="18" customHeight="1">
      <c r="A18" s="389"/>
      <c r="B18" s="390"/>
      <c r="C18" s="230" t="s">
        <v>224</v>
      </c>
      <c r="D18" s="188"/>
      <c r="E18" s="176">
        <v>141587</v>
      </c>
      <c r="F18" s="319">
        <v>141467</v>
      </c>
      <c r="G18" s="176">
        <v>9102</v>
      </c>
      <c r="H18" s="319">
        <v>9059</v>
      </c>
      <c r="I18" s="176">
        <v>65</v>
      </c>
      <c r="J18" s="319">
        <v>63</v>
      </c>
      <c r="K18" s="176">
        <v>34752</v>
      </c>
      <c r="L18" s="319">
        <v>34687</v>
      </c>
      <c r="M18" s="176">
        <v>238</v>
      </c>
      <c r="N18" s="319">
        <v>111</v>
      </c>
      <c r="O18" s="176">
        <v>44723</v>
      </c>
      <c r="P18" s="319">
        <v>44438</v>
      </c>
      <c r="Q18" s="176">
        <v>791</v>
      </c>
      <c r="R18" s="319">
        <v>780</v>
      </c>
      <c r="S18" s="176">
        <v>4366</v>
      </c>
      <c r="T18" s="319">
        <v>4377</v>
      </c>
    </row>
    <row r="19" spans="1:20" ht="18" customHeight="1">
      <c r="A19" s="389"/>
      <c r="B19" s="391" t="s">
        <v>225</v>
      </c>
      <c r="C19" s="306" t="s">
        <v>226</v>
      </c>
      <c r="D19" s="307"/>
      <c r="E19" s="279">
        <v>3071</v>
      </c>
      <c r="F19" s="280">
        <v>3623</v>
      </c>
      <c r="G19" s="279">
        <v>569</v>
      </c>
      <c r="H19" s="280">
        <v>778</v>
      </c>
      <c r="I19" s="279">
        <v>2</v>
      </c>
      <c r="J19" s="280">
        <v>6</v>
      </c>
      <c r="K19" s="279">
        <v>2759</v>
      </c>
      <c r="L19" s="280">
        <v>3251</v>
      </c>
      <c r="M19" s="279">
        <v>218</v>
      </c>
      <c r="N19" s="280">
        <v>37</v>
      </c>
      <c r="O19" s="279">
        <v>3121</v>
      </c>
      <c r="P19" s="280">
        <v>3902</v>
      </c>
      <c r="Q19" s="279">
        <v>137</v>
      </c>
      <c r="R19" s="280">
        <v>115</v>
      </c>
      <c r="S19" s="279">
        <v>728</v>
      </c>
      <c r="T19" s="280">
        <v>730</v>
      </c>
    </row>
    <row r="20" spans="1:20" ht="18" customHeight="1">
      <c r="A20" s="389"/>
      <c r="B20" s="389"/>
      <c r="C20" s="156" t="s">
        <v>227</v>
      </c>
      <c r="D20" s="157"/>
      <c r="E20" s="227">
        <v>17846</v>
      </c>
      <c r="F20" s="158">
        <v>19743</v>
      </c>
      <c r="G20" s="227">
        <v>1820</v>
      </c>
      <c r="H20" s="158">
        <v>1913</v>
      </c>
      <c r="I20" s="227">
        <v>4</v>
      </c>
      <c r="J20" s="158">
        <v>4</v>
      </c>
      <c r="K20" s="227">
        <v>24273</v>
      </c>
      <c r="L20" s="158">
        <v>24211</v>
      </c>
      <c r="M20" s="227">
        <v>15</v>
      </c>
      <c r="N20" s="158">
        <v>69</v>
      </c>
      <c r="O20" s="227">
        <v>12949</v>
      </c>
      <c r="P20" s="158">
        <v>12481</v>
      </c>
      <c r="Q20" s="227">
        <v>219</v>
      </c>
      <c r="R20" s="158">
        <v>265</v>
      </c>
      <c r="S20" s="227">
        <v>2810</v>
      </c>
      <c r="T20" s="158">
        <v>2808</v>
      </c>
    </row>
    <row r="21" spans="1:20" ht="18" customHeight="1">
      <c r="A21" s="389"/>
      <c r="B21" s="389"/>
      <c r="C21" s="156" t="s">
        <v>228</v>
      </c>
      <c r="D21" s="157"/>
      <c r="E21" s="227">
        <v>91677</v>
      </c>
      <c r="F21" s="158">
        <v>89404</v>
      </c>
      <c r="G21" s="227">
        <v>0</v>
      </c>
      <c r="H21" s="158">
        <v>0</v>
      </c>
      <c r="I21" s="227">
        <v>0</v>
      </c>
      <c r="J21" s="158">
        <v>0</v>
      </c>
      <c r="K21" s="227">
        <v>0</v>
      </c>
      <c r="L21" s="158">
        <v>0</v>
      </c>
      <c r="M21" s="227">
        <v>0</v>
      </c>
      <c r="N21" s="158">
        <v>0</v>
      </c>
      <c r="O21" s="227">
        <v>0</v>
      </c>
      <c r="P21" s="158">
        <v>0</v>
      </c>
      <c r="Q21" s="227">
        <v>0</v>
      </c>
      <c r="R21" s="158">
        <v>0</v>
      </c>
      <c r="S21" s="227">
        <v>0</v>
      </c>
      <c r="T21" s="158">
        <v>0</v>
      </c>
    </row>
    <row r="22" spans="1:20" ht="18" customHeight="1">
      <c r="A22" s="389"/>
      <c r="B22" s="390"/>
      <c r="C22" s="271" t="s">
        <v>229</v>
      </c>
      <c r="D22" s="272"/>
      <c r="E22" s="176">
        <v>112595</v>
      </c>
      <c r="F22" s="250">
        <v>112771</v>
      </c>
      <c r="G22" s="176">
        <v>2389</v>
      </c>
      <c r="H22" s="250">
        <v>2690</v>
      </c>
      <c r="I22" s="176">
        <v>7</v>
      </c>
      <c r="J22" s="250">
        <v>10</v>
      </c>
      <c r="K22" s="176">
        <v>27032</v>
      </c>
      <c r="L22" s="250">
        <v>27461</v>
      </c>
      <c r="M22" s="176">
        <v>233</v>
      </c>
      <c r="N22" s="250">
        <v>106</v>
      </c>
      <c r="O22" s="176">
        <v>16070</v>
      </c>
      <c r="P22" s="250">
        <v>16384</v>
      </c>
      <c r="Q22" s="176">
        <v>356</v>
      </c>
      <c r="R22" s="250">
        <v>380</v>
      </c>
      <c r="S22" s="176">
        <v>3538</v>
      </c>
      <c r="T22" s="250">
        <v>3538</v>
      </c>
    </row>
    <row r="23" spans="1:20" ht="18" customHeight="1">
      <c r="A23" s="389"/>
      <c r="B23" s="391" t="s">
        <v>230</v>
      </c>
      <c r="C23" s="306" t="s">
        <v>231</v>
      </c>
      <c r="D23" s="307"/>
      <c r="E23" s="279">
        <v>28383</v>
      </c>
      <c r="F23" s="280">
        <v>28383</v>
      </c>
      <c r="G23" s="279">
        <v>1500</v>
      </c>
      <c r="H23" s="280">
        <v>1500</v>
      </c>
      <c r="I23" s="279">
        <v>10</v>
      </c>
      <c r="J23" s="280">
        <v>10</v>
      </c>
      <c r="K23" s="279">
        <v>100</v>
      </c>
      <c r="L23" s="280">
        <v>100</v>
      </c>
      <c r="M23" s="279">
        <v>5</v>
      </c>
      <c r="N23" s="280">
        <v>5</v>
      </c>
      <c r="O23" s="279">
        <v>7389</v>
      </c>
      <c r="P23" s="280">
        <v>7389</v>
      </c>
      <c r="Q23" s="279">
        <v>100</v>
      </c>
      <c r="R23" s="280">
        <v>100</v>
      </c>
      <c r="S23" s="279">
        <v>55</v>
      </c>
      <c r="T23" s="280">
        <v>55</v>
      </c>
    </row>
    <row r="24" spans="1:20" ht="18" customHeight="1">
      <c r="A24" s="389"/>
      <c r="B24" s="389"/>
      <c r="C24" s="156" t="s">
        <v>232</v>
      </c>
      <c r="D24" s="157"/>
      <c r="E24" s="227">
        <v>610</v>
      </c>
      <c r="F24" s="158">
        <v>313</v>
      </c>
      <c r="G24" s="227">
        <v>5186</v>
      </c>
      <c r="H24" s="158">
        <v>4846</v>
      </c>
      <c r="I24" s="227">
        <v>46</v>
      </c>
      <c r="J24" s="158">
        <v>41</v>
      </c>
      <c r="K24" s="227">
        <v>7620</v>
      </c>
      <c r="L24" s="158">
        <v>7126</v>
      </c>
      <c r="M24" s="227">
        <v>0</v>
      </c>
      <c r="N24" s="158">
        <v>0</v>
      </c>
      <c r="O24" s="227">
        <v>14726</v>
      </c>
      <c r="P24" s="158">
        <v>14127</v>
      </c>
      <c r="Q24" s="227">
        <v>335</v>
      </c>
      <c r="R24" s="158">
        <v>300</v>
      </c>
      <c r="S24" s="227">
        <v>773</v>
      </c>
      <c r="T24" s="158">
        <v>784</v>
      </c>
    </row>
    <row r="25" spans="1:20" ht="18" customHeight="1">
      <c r="A25" s="389"/>
      <c r="B25" s="389"/>
      <c r="C25" s="156" t="s">
        <v>233</v>
      </c>
      <c r="D25" s="157"/>
      <c r="E25" s="227">
        <v>0</v>
      </c>
      <c r="F25" s="158">
        <v>0</v>
      </c>
      <c r="G25" s="227">
        <v>27</v>
      </c>
      <c r="H25" s="158">
        <v>23</v>
      </c>
      <c r="I25" s="227">
        <v>2</v>
      </c>
      <c r="J25" s="158">
        <v>3</v>
      </c>
      <c r="K25" s="227">
        <v>0</v>
      </c>
      <c r="L25" s="158">
        <v>0</v>
      </c>
      <c r="M25" s="227">
        <v>0</v>
      </c>
      <c r="N25" s="158">
        <v>0</v>
      </c>
      <c r="O25" s="227">
        <v>6539</v>
      </c>
      <c r="P25" s="158">
        <v>6539</v>
      </c>
      <c r="Q25" s="227">
        <v>0</v>
      </c>
      <c r="R25" s="158">
        <v>0</v>
      </c>
      <c r="S25" s="227">
        <v>0</v>
      </c>
      <c r="T25" s="158">
        <v>0</v>
      </c>
    </row>
    <row r="26" spans="1:20" ht="18" customHeight="1">
      <c r="A26" s="389"/>
      <c r="B26" s="390"/>
      <c r="C26" s="320" t="s">
        <v>234</v>
      </c>
      <c r="D26" s="321"/>
      <c r="E26" s="322">
        <v>28993</v>
      </c>
      <c r="F26" s="250">
        <v>28696</v>
      </c>
      <c r="G26" s="322">
        <v>6713</v>
      </c>
      <c r="H26" s="250">
        <v>6368</v>
      </c>
      <c r="I26" s="283">
        <v>58</v>
      </c>
      <c r="J26" s="250">
        <v>53</v>
      </c>
      <c r="K26" s="322">
        <v>7720</v>
      </c>
      <c r="L26" s="250">
        <v>7226</v>
      </c>
      <c r="M26" s="322">
        <v>5</v>
      </c>
      <c r="N26" s="250">
        <v>5</v>
      </c>
      <c r="O26" s="322">
        <v>28653</v>
      </c>
      <c r="P26" s="250">
        <v>28054</v>
      </c>
      <c r="Q26" s="322">
        <v>435</v>
      </c>
      <c r="R26" s="250">
        <v>400</v>
      </c>
      <c r="S26" s="322">
        <v>828</v>
      </c>
      <c r="T26" s="250">
        <v>839</v>
      </c>
    </row>
    <row r="27" spans="1:20" ht="18" customHeight="1">
      <c r="A27" s="390"/>
      <c r="B27" s="230" t="s">
        <v>235</v>
      </c>
      <c r="C27" s="188"/>
      <c r="D27" s="188"/>
      <c r="E27" s="323">
        <v>141587</v>
      </c>
      <c r="F27" s="250">
        <v>141467</v>
      </c>
      <c r="G27" s="176">
        <v>9102</v>
      </c>
      <c r="H27" s="250">
        <v>9059</v>
      </c>
      <c r="I27" s="323">
        <v>65</v>
      </c>
      <c r="J27" s="250">
        <v>63</v>
      </c>
      <c r="K27" s="176">
        <v>34752</v>
      </c>
      <c r="L27" s="250">
        <v>34687</v>
      </c>
      <c r="M27" s="176">
        <v>238</v>
      </c>
      <c r="N27" s="250">
        <v>111</v>
      </c>
      <c r="O27" s="176">
        <v>44723</v>
      </c>
      <c r="P27" s="250">
        <v>44438</v>
      </c>
      <c r="Q27" s="176">
        <v>791</v>
      </c>
      <c r="R27" s="250">
        <v>780</v>
      </c>
      <c r="S27" s="176">
        <v>4366</v>
      </c>
      <c r="T27" s="250">
        <v>4377</v>
      </c>
    </row>
    <row r="28" spans="1:20" ht="18" customHeight="1">
      <c r="A28" s="391" t="s">
        <v>236</v>
      </c>
      <c r="B28" s="391" t="s">
        <v>237</v>
      </c>
      <c r="C28" s="306" t="s">
        <v>238</v>
      </c>
      <c r="D28" s="324" t="s">
        <v>37</v>
      </c>
      <c r="E28" s="279">
        <v>6146</v>
      </c>
      <c r="F28" s="280">
        <v>6209</v>
      </c>
      <c r="G28" s="279">
        <v>2338</v>
      </c>
      <c r="H28" s="280">
        <v>2293</v>
      </c>
      <c r="I28" s="279">
        <v>44</v>
      </c>
      <c r="J28" s="280">
        <v>44</v>
      </c>
      <c r="K28" s="279">
        <v>7496</v>
      </c>
      <c r="L28" s="280">
        <v>7590</v>
      </c>
      <c r="M28" s="279">
        <v>0</v>
      </c>
      <c r="N28" s="280">
        <v>0</v>
      </c>
      <c r="O28" s="279">
        <v>10239</v>
      </c>
      <c r="P28" s="280">
        <v>10397</v>
      </c>
      <c r="Q28" s="279">
        <v>506</v>
      </c>
      <c r="R28" s="280">
        <v>620</v>
      </c>
      <c r="S28" s="279">
        <v>5885</v>
      </c>
      <c r="T28" s="280">
        <v>5884</v>
      </c>
    </row>
    <row r="29" spans="1:20" ht="18" customHeight="1">
      <c r="A29" s="389"/>
      <c r="B29" s="389"/>
      <c r="C29" s="156" t="s">
        <v>239</v>
      </c>
      <c r="D29" s="325" t="s">
        <v>38</v>
      </c>
      <c r="E29" s="227">
        <v>5696</v>
      </c>
      <c r="F29" s="158">
        <v>5726</v>
      </c>
      <c r="G29" s="227">
        <v>1433</v>
      </c>
      <c r="H29" s="158">
        <v>1494</v>
      </c>
      <c r="I29" s="227">
        <v>18</v>
      </c>
      <c r="J29" s="158">
        <v>17</v>
      </c>
      <c r="K29" s="227">
        <v>6594</v>
      </c>
      <c r="L29" s="158">
        <v>6336</v>
      </c>
      <c r="M29" s="227">
        <v>0</v>
      </c>
      <c r="N29" s="158">
        <v>0</v>
      </c>
      <c r="O29" s="227">
        <v>8985</v>
      </c>
      <c r="P29" s="158">
        <v>8732</v>
      </c>
      <c r="Q29" s="227">
        <v>454</v>
      </c>
      <c r="R29" s="158">
        <v>547</v>
      </c>
      <c r="S29" s="227">
        <v>5598</v>
      </c>
      <c r="T29" s="158">
        <v>5567</v>
      </c>
    </row>
    <row r="30" spans="1:20" ht="18" customHeight="1">
      <c r="A30" s="389"/>
      <c r="B30" s="389"/>
      <c r="C30" s="156" t="s">
        <v>240</v>
      </c>
      <c r="D30" s="325" t="s">
        <v>241</v>
      </c>
      <c r="E30" s="227">
        <v>486</v>
      </c>
      <c r="F30" s="158">
        <v>493</v>
      </c>
      <c r="G30" s="203">
        <v>326</v>
      </c>
      <c r="H30" s="158">
        <v>315</v>
      </c>
      <c r="I30" s="227">
        <v>17</v>
      </c>
      <c r="J30" s="158">
        <v>14</v>
      </c>
      <c r="K30" s="227">
        <v>0</v>
      </c>
      <c r="L30" s="158">
        <v>0</v>
      </c>
      <c r="M30" s="227">
        <v>0</v>
      </c>
      <c r="N30" s="158">
        <v>0</v>
      </c>
      <c r="O30" s="227">
        <v>319</v>
      </c>
      <c r="P30" s="158">
        <v>286</v>
      </c>
      <c r="Q30" s="227">
        <v>0</v>
      </c>
      <c r="R30" s="158">
        <v>0</v>
      </c>
      <c r="S30" s="227">
        <v>232</v>
      </c>
      <c r="T30" s="158">
        <v>235</v>
      </c>
    </row>
    <row r="31" spans="1:20" ht="18" customHeight="1">
      <c r="A31" s="389"/>
      <c r="B31" s="389"/>
      <c r="C31" s="271" t="s">
        <v>242</v>
      </c>
      <c r="D31" s="326" t="s">
        <v>243</v>
      </c>
      <c r="E31" s="176">
        <f>E28-E29-E30-1</f>
        <v>-37</v>
      </c>
      <c r="F31" s="319">
        <f t="shared" ref="F31:L31" si="0">F28-F29-F30</f>
        <v>-10</v>
      </c>
      <c r="G31" s="176">
        <f t="shared" si="0"/>
        <v>579</v>
      </c>
      <c r="H31" s="176">
        <f>H28-H29-H30+1</f>
        <v>485</v>
      </c>
      <c r="I31" s="176">
        <f t="shared" si="0"/>
        <v>9</v>
      </c>
      <c r="J31" s="327">
        <f t="shared" si="0"/>
        <v>13</v>
      </c>
      <c r="K31" s="176">
        <f t="shared" si="0"/>
        <v>902</v>
      </c>
      <c r="L31" s="327">
        <f t="shared" si="0"/>
        <v>1254</v>
      </c>
      <c r="M31" s="176">
        <f t="shared" ref="M31:N31" si="1">M28-M29-M30</f>
        <v>0</v>
      </c>
      <c r="N31" s="319">
        <f t="shared" si="1"/>
        <v>0</v>
      </c>
      <c r="O31" s="176">
        <f t="shared" ref="O31:T31" si="2">O28-O29-O30</f>
        <v>935</v>
      </c>
      <c r="P31" s="327">
        <f t="shared" si="2"/>
        <v>1379</v>
      </c>
      <c r="Q31" s="176">
        <f>Q28-Q29-Q30-1</f>
        <v>51</v>
      </c>
      <c r="R31" s="319">
        <f t="shared" ref="R31" si="3">R28-R29-R30</f>
        <v>73</v>
      </c>
      <c r="S31" s="176">
        <f>S28-S29-S30-1</f>
        <v>54</v>
      </c>
      <c r="T31" s="319">
        <f t="shared" si="2"/>
        <v>82</v>
      </c>
    </row>
    <row r="32" spans="1:20" ht="18" customHeight="1">
      <c r="A32" s="389"/>
      <c r="B32" s="389"/>
      <c r="C32" s="306" t="s">
        <v>244</v>
      </c>
      <c r="D32" s="324" t="s">
        <v>245</v>
      </c>
      <c r="E32" s="279">
        <v>629</v>
      </c>
      <c r="F32" s="280">
        <v>238</v>
      </c>
      <c r="G32" s="279">
        <v>7</v>
      </c>
      <c r="H32" s="280">
        <v>11</v>
      </c>
      <c r="I32" s="279">
        <v>0</v>
      </c>
      <c r="J32" s="280">
        <v>0</v>
      </c>
      <c r="K32" s="279">
        <v>28</v>
      </c>
      <c r="L32" s="280">
        <v>23</v>
      </c>
      <c r="M32" s="279">
        <v>0</v>
      </c>
      <c r="N32" s="280">
        <v>0</v>
      </c>
      <c r="O32" s="279">
        <v>93</v>
      </c>
      <c r="P32" s="280">
        <v>213</v>
      </c>
      <c r="Q32" s="279">
        <v>1</v>
      </c>
      <c r="R32" s="280">
        <v>1</v>
      </c>
      <c r="S32" s="279">
        <v>2</v>
      </c>
      <c r="T32" s="280">
        <v>0.6</v>
      </c>
    </row>
    <row r="33" spans="1:20" ht="18" customHeight="1">
      <c r="A33" s="389"/>
      <c r="B33" s="389"/>
      <c r="C33" s="156" t="s">
        <v>246</v>
      </c>
      <c r="D33" s="325" t="s">
        <v>247</v>
      </c>
      <c r="E33" s="227">
        <v>296</v>
      </c>
      <c r="F33" s="158">
        <v>211</v>
      </c>
      <c r="G33" s="227">
        <v>18</v>
      </c>
      <c r="H33" s="158">
        <v>21</v>
      </c>
      <c r="I33" s="227">
        <v>0</v>
      </c>
      <c r="J33" s="158">
        <v>0</v>
      </c>
      <c r="K33" s="227">
        <v>168</v>
      </c>
      <c r="L33" s="158">
        <v>185</v>
      </c>
      <c r="M33" s="227">
        <v>0</v>
      </c>
      <c r="N33" s="158">
        <v>0</v>
      </c>
      <c r="O33" s="227">
        <v>155</v>
      </c>
      <c r="P33" s="158">
        <v>383</v>
      </c>
      <c r="Q33" s="227">
        <v>1</v>
      </c>
      <c r="R33" s="158">
        <v>0.7</v>
      </c>
      <c r="S33" s="227">
        <v>3.9999999999999998E-6</v>
      </c>
      <c r="T33" s="158">
        <v>0.3</v>
      </c>
    </row>
    <row r="34" spans="1:20" ht="18" customHeight="1">
      <c r="A34" s="389"/>
      <c r="B34" s="390"/>
      <c r="C34" s="271" t="s">
        <v>248</v>
      </c>
      <c r="D34" s="326" t="s">
        <v>249</v>
      </c>
      <c r="E34" s="176">
        <f>E31+E32-E33+1</f>
        <v>297</v>
      </c>
      <c r="F34" s="250">
        <f>F31+F32-F33+1</f>
        <v>18</v>
      </c>
      <c r="G34" s="176">
        <f t="shared" ref="G34:K34" si="4">G31+G32-G33</f>
        <v>568</v>
      </c>
      <c r="H34" s="250">
        <f t="shared" si="4"/>
        <v>475</v>
      </c>
      <c r="I34" s="176">
        <f t="shared" si="4"/>
        <v>9</v>
      </c>
      <c r="J34" s="250">
        <f t="shared" si="4"/>
        <v>13</v>
      </c>
      <c r="K34" s="176">
        <f t="shared" si="4"/>
        <v>762</v>
      </c>
      <c r="L34" s="176">
        <f>L31+L32-L33-1</f>
        <v>1091</v>
      </c>
      <c r="M34" s="176">
        <f t="shared" ref="M34:N34" si="5">M31+M32-M33</f>
        <v>0</v>
      </c>
      <c r="N34" s="250">
        <f t="shared" si="5"/>
        <v>0</v>
      </c>
      <c r="O34" s="176">
        <f>O31+O32-O33-1</f>
        <v>872</v>
      </c>
      <c r="P34" s="250">
        <f t="shared" ref="P34:T34" si="6">P31+P32-P33</f>
        <v>1209</v>
      </c>
      <c r="Q34" s="176">
        <f t="shared" ref="Q34:R34" si="7">Q31+Q32-Q33</f>
        <v>51</v>
      </c>
      <c r="R34" s="250">
        <f t="shared" si="7"/>
        <v>73.3</v>
      </c>
      <c r="S34" s="176">
        <f t="shared" si="6"/>
        <v>55.999996000000003</v>
      </c>
      <c r="T34" s="250">
        <f t="shared" si="6"/>
        <v>82.3</v>
      </c>
    </row>
    <row r="35" spans="1:20" ht="18" customHeight="1">
      <c r="A35" s="389"/>
      <c r="B35" s="391" t="s">
        <v>250</v>
      </c>
      <c r="C35" s="306" t="s">
        <v>251</v>
      </c>
      <c r="D35" s="324" t="s">
        <v>252</v>
      </c>
      <c r="E35" s="279">
        <v>0</v>
      </c>
      <c r="F35" s="280">
        <v>0</v>
      </c>
      <c r="G35" s="279">
        <v>0</v>
      </c>
      <c r="H35" s="280">
        <v>0</v>
      </c>
      <c r="I35" s="279">
        <v>0</v>
      </c>
      <c r="J35" s="280">
        <v>0</v>
      </c>
      <c r="K35" s="279">
        <v>0</v>
      </c>
      <c r="L35" s="280">
        <v>28</v>
      </c>
      <c r="M35" s="279">
        <v>0</v>
      </c>
      <c r="N35" s="280">
        <v>0</v>
      </c>
      <c r="O35" s="279">
        <v>887</v>
      </c>
      <c r="P35" s="280">
        <v>96</v>
      </c>
      <c r="Q35" s="279">
        <v>0</v>
      </c>
      <c r="R35" s="280">
        <v>0</v>
      </c>
      <c r="S35" s="279">
        <v>0</v>
      </c>
      <c r="T35" s="280">
        <v>18</v>
      </c>
    </row>
    <row r="36" spans="1:20" ht="18" customHeight="1">
      <c r="A36" s="389"/>
      <c r="B36" s="389"/>
      <c r="C36" s="156" t="s">
        <v>253</v>
      </c>
      <c r="D36" s="325" t="s">
        <v>254</v>
      </c>
      <c r="E36" s="227">
        <v>0</v>
      </c>
      <c r="F36" s="158">
        <v>0</v>
      </c>
      <c r="G36" s="227">
        <v>4</v>
      </c>
      <c r="H36" s="158">
        <v>4</v>
      </c>
      <c r="I36" s="227">
        <v>0</v>
      </c>
      <c r="J36" s="158">
        <v>0</v>
      </c>
      <c r="K36" s="227">
        <v>0</v>
      </c>
      <c r="L36" s="158">
        <v>28</v>
      </c>
      <c r="M36" s="227">
        <v>0</v>
      </c>
      <c r="N36" s="158">
        <v>0</v>
      </c>
      <c r="O36" s="227">
        <v>887</v>
      </c>
      <c r="P36" s="158">
        <v>201</v>
      </c>
      <c r="Q36" s="227">
        <v>0</v>
      </c>
      <c r="R36" s="158">
        <v>48</v>
      </c>
      <c r="S36" s="227">
        <v>68</v>
      </c>
      <c r="T36" s="158">
        <v>16</v>
      </c>
    </row>
    <row r="37" spans="1:20" ht="18" customHeight="1">
      <c r="A37" s="389"/>
      <c r="B37" s="389"/>
      <c r="C37" s="156" t="s">
        <v>255</v>
      </c>
      <c r="D37" s="325" t="s">
        <v>256</v>
      </c>
      <c r="E37" s="227">
        <f t="shared" ref="E37:K37" si="8">E34+E35-E36</f>
        <v>297</v>
      </c>
      <c r="F37" s="158">
        <f t="shared" si="8"/>
        <v>18</v>
      </c>
      <c r="G37" s="227">
        <f t="shared" si="8"/>
        <v>564</v>
      </c>
      <c r="H37" s="158">
        <f t="shared" si="8"/>
        <v>471</v>
      </c>
      <c r="I37" s="227">
        <f t="shared" si="8"/>
        <v>9</v>
      </c>
      <c r="J37" s="158">
        <f t="shared" si="8"/>
        <v>13</v>
      </c>
      <c r="K37" s="227">
        <f t="shared" si="8"/>
        <v>762</v>
      </c>
      <c r="L37" s="227">
        <f>L34+L35-L36+1</f>
        <v>1092</v>
      </c>
      <c r="M37" s="227">
        <f t="shared" ref="M37:N37" si="9">M34+M35-M36</f>
        <v>0</v>
      </c>
      <c r="N37" s="158">
        <f t="shared" si="9"/>
        <v>0</v>
      </c>
      <c r="O37" s="227">
        <f t="shared" ref="O37:T37" si="10">O34+O35-O36</f>
        <v>872</v>
      </c>
      <c r="P37" s="158">
        <f t="shared" si="10"/>
        <v>1104</v>
      </c>
      <c r="Q37" s="227">
        <f t="shared" ref="Q37:R37" si="11">Q34+Q35-Q36</f>
        <v>51</v>
      </c>
      <c r="R37" s="158">
        <f t="shared" si="11"/>
        <v>25.299999999999997</v>
      </c>
      <c r="S37" s="227">
        <f t="shared" si="10"/>
        <v>-12.000003999999997</v>
      </c>
      <c r="T37" s="158">
        <f t="shared" si="10"/>
        <v>84.3</v>
      </c>
    </row>
    <row r="38" spans="1:20" ht="18" customHeight="1">
      <c r="A38" s="389"/>
      <c r="B38" s="389"/>
      <c r="C38" s="156" t="s">
        <v>257</v>
      </c>
      <c r="D38" s="325" t="s">
        <v>258</v>
      </c>
      <c r="E38" s="227">
        <v>0</v>
      </c>
      <c r="F38" s="158">
        <v>0</v>
      </c>
      <c r="G38" s="227">
        <v>0</v>
      </c>
      <c r="H38" s="158">
        <v>0</v>
      </c>
      <c r="I38" s="227">
        <v>0</v>
      </c>
      <c r="J38" s="158">
        <v>0</v>
      </c>
      <c r="K38" s="227">
        <v>0</v>
      </c>
      <c r="L38" s="158">
        <v>0</v>
      </c>
      <c r="M38" s="227">
        <v>0</v>
      </c>
      <c r="N38" s="158">
        <v>0</v>
      </c>
      <c r="O38" s="227">
        <v>0</v>
      </c>
      <c r="P38" s="158">
        <v>0</v>
      </c>
      <c r="Q38" s="227">
        <v>0</v>
      </c>
      <c r="R38" s="158">
        <v>0</v>
      </c>
      <c r="S38" s="227">
        <v>0</v>
      </c>
      <c r="T38" s="158">
        <v>0</v>
      </c>
    </row>
    <row r="39" spans="1:20" ht="18" customHeight="1">
      <c r="A39" s="389"/>
      <c r="B39" s="389"/>
      <c r="C39" s="156" t="s">
        <v>259</v>
      </c>
      <c r="D39" s="325" t="s">
        <v>260</v>
      </c>
      <c r="E39" s="227">
        <v>0</v>
      </c>
      <c r="F39" s="158">
        <v>0</v>
      </c>
      <c r="G39" s="227">
        <v>0</v>
      </c>
      <c r="H39" s="158">
        <v>0</v>
      </c>
      <c r="I39" s="227">
        <v>0</v>
      </c>
      <c r="J39" s="158">
        <v>0</v>
      </c>
      <c r="K39" s="227">
        <v>0</v>
      </c>
      <c r="L39" s="158">
        <v>0</v>
      </c>
      <c r="M39" s="227">
        <v>0</v>
      </c>
      <c r="N39" s="158">
        <v>0</v>
      </c>
      <c r="O39" s="227">
        <v>0</v>
      </c>
      <c r="P39" s="158">
        <v>0</v>
      </c>
      <c r="Q39" s="227">
        <v>0</v>
      </c>
      <c r="R39" s="158">
        <v>0</v>
      </c>
      <c r="S39" s="227">
        <v>0</v>
      </c>
      <c r="T39" s="158">
        <v>0</v>
      </c>
    </row>
    <row r="40" spans="1:20" ht="18" customHeight="1">
      <c r="A40" s="389"/>
      <c r="B40" s="389"/>
      <c r="C40" s="156" t="s">
        <v>261</v>
      </c>
      <c r="D40" s="325" t="s">
        <v>262</v>
      </c>
      <c r="E40" s="227">
        <v>0</v>
      </c>
      <c r="F40" s="158">
        <v>0</v>
      </c>
      <c r="G40" s="227">
        <v>174</v>
      </c>
      <c r="H40" s="158">
        <v>141</v>
      </c>
      <c r="I40" s="227">
        <v>2</v>
      </c>
      <c r="J40" s="158">
        <v>4</v>
      </c>
      <c r="K40" s="227">
        <v>268</v>
      </c>
      <c r="L40" s="158">
        <v>379</v>
      </c>
      <c r="M40" s="227">
        <v>0</v>
      </c>
      <c r="N40" s="158">
        <v>0</v>
      </c>
      <c r="O40" s="227">
        <v>274</v>
      </c>
      <c r="P40" s="158">
        <v>339</v>
      </c>
      <c r="Q40" s="227">
        <v>17</v>
      </c>
      <c r="R40" s="158">
        <v>8</v>
      </c>
      <c r="S40" s="227">
        <v>0</v>
      </c>
      <c r="T40" s="158">
        <v>28</v>
      </c>
    </row>
    <row r="41" spans="1:20" ht="18" customHeight="1">
      <c r="A41" s="389"/>
      <c r="B41" s="389"/>
      <c r="C41" s="328" t="s">
        <v>263</v>
      </c>
      <c r="D41" s="325" t="s">
        <v>264</v>
      </c>
      <c r="E41" s="227">
        <f t="shared" ref="E41:J41" si="12">E34+E35-E36-E40</f>
        <v>297</v>
      </c>
      <c r="F41" s="158">
        <f t="shared" si="12"/>
        <v>18</v>
      </c>
      <c r="G41" s="227">
        <f t="shared" si="12"/>
        <v>390</v>
      </c>
      <c r="H41" s="158">
        <f t="shared" si="12"/>
        <v>330</v>
      </c>
      <c r="I41" s="227">
        <f t="shared" si="12"/>
        <v>7</v>
      </c>
      <c r="J41" s="158">
        <f t="shared" si="12"/>
        <v>9</v>
      </c>
      <c r="K41" s="227">
        <f>K34+K35-K36-K40</f>
        <v>494</v>
      </c>
      <c r="L41" s="227">
        <f>L34+L35-L36-L40+1</f>
        <v>713</v>
      </c>
      <c r="M41" s="227">
        <f t="shared" ref="M41:N41" si="13">M34+M35-M36-M40</f>
        <v>0</v>
      </c>
      <c r="N41" s="158">
        <f t="shared" si="13"/>
        <v>0</v>
      </c>
      <c r="O41" s="227">
        <f t="shared" ref="O41:T41" si="14">O34+O35-O36-O40</f>
        <v>598</v>
      </c>
      <c r="P41" s="158">
        <f t="shared" si="14"/>
        <v>765</v>
      </c>
      <c r="Q41" s="227">
        <f t="shared" ref="Q41" si="15">Q34+Q35-Q36-Q40</f>
        <v>34</v>
      </c>
      <c r="R41" s="227">
        <f>R34+R35-R36-R40+1</f>
        <v>18.299999999999997</v>
      </c>
      <c r="S41" s="227">
        <f t="shared" si="14"/>
        <v>-12.000003999999997</v>
      </c>
      <c r="T41" s="158">
        <f t="shared" si="14"/>
        <v>56.3</v>
      </c>
    </row>
    <row r="42" spans="1:20" ht="18" customHeight="1">
      <c r="A42" s="389"/>
      <c r="B42" s="389"/>
      <c r="C42" s="386" t="s">
        <v>265</v>
      </c>
      <c r="D42" s="387"/>
      <c r="E42" s="203">
        <f t="shared" ref="E42:L42" si="16">E37+E38-E39-E40</f>
        <v>297</v>
      </c>
      <c r="F42" s="204">
        <f t="shared" si="16"/>
        <v>18</v>
      </c>
      <c r="G42" s="203">
        <f t="shared" si="16"/>
        <v>390</v>
      </c>
      <c r="H42" s="204">
        <f t="shared" si="16"/>
        <v>330</v>
      </c>
      <c r="I42" s="203">
        <f t="shared" si="16"/>
        <v>7</v>
      </c>
      <c r="J42" s="204">
        <f t="shared" si="16"/>
        <v>9</v>
      </c>
      <c r="K42" s="203">
        <f t="shared" si="16"/>
        <v>494</v>
      </c>
      <c r="L42" s="204">
        <f t="shared" si="16"/>
        <v>713</v>
      </c>
      <c r="M42" s="203">
        <f t="shared" ref="M42:N42" si="17">M37+M38-M39-M40</f>
        <v>0</v>
      </c>
      <c r="N42" s="158">
        <f t="shared" si="17"/>
        <v>0</v>
      </c>
      <c r="O42" s="203">
        <f t="shared" ref="O42:T42" si="18">O37+O38-O39-O40</f>
        <v>598</v>
      </c>
      <c r="P42" s="204">
        <f t="shared" si="18"/>
        <v>765</v>
      </c>
      <c r="Q42" s="203">
        <f t="shared" ref="Q42" si="19">Q37+Q38-Q39-Q40</f>
        <v>34</v>
      </c>
      <c r="R42" s="203">
        <f>R37+R38-R39-R40+1</f>
        <v>18.299999999999997</v>
      </c>
      <c r="S42" s="203">
        <f t="shared" si="18"/>
        <v>-12.000003999999997</v>
      </c>
      <c r="T42" s="158">
        <f t="shared" si="18"/>
        <v>56.3</v>
      </c>
    </row>
    <row r="43" spans="1:20" ht="18" customHeight="1">
      <c r="A43" s="389"/>
      <c r="B43" s="389"/>
      <c r="C43" s="156" t="s">
        <v>266</v>
      </c>
      <c r="D43" s="325" t="s">
        <v>267</v>
      </c>
      <c r="E43" s="227">
        <v>0</v>
      </c>
      <c r="F43" s="158">
        <v>0</v>
      </c>
      <c r="G43" s="227">
        <v>446</v>
      </c>
      <c r="H43" s="158">
        <v>416</v>
      </c>
      <c r="I43" s="227">
        <v>41</v>
      </c>
      <c r="J43" s="158">
        <v>33</v>
      </c>
      <c r="K43" s="227">
        <v>2152</v>
      </c>
      <c r="L43" s="158">
        <v>1939</v>
      </c>
      <c r="M43" s="227">
        <v>0</v>
      </c>
      <c r="N43" s="158">
        <v>0</v>
      </c>
      <c r="O43" s="227">
        <v>70</v>
      </c>
      <c r="P43" s="158">
        <v>5</v>
      </c>
      <c r="Q43" s="227">
        <v>120</v>
      </c>
      <c r="R43" s="158">
        <v>103</v>
      </c>
      <c r="S43" s="227">
        <v>444</v>
      </c>
      <c r="T43" s="158">
        <v>389</v>
      </c>
    </row>
    <row r="44" spans="1:20" ht="18" customHeight="1">
      <c r="A44" s="390"/>
      <c r="B44" s="390"/>
      <c r="C44" s="271" t="s">
        <v>268</v>
      </c>
      <c r="D44" s="273" t="s">
        <v>269</v>
      </c>
      <c r="E44" s="176">
        <f t="shared" ref="E44:I44" si="20">E41+E43</f>
        <v>297</v>
      </c>
      <c r="F44" s="250">
        <f t="shared" si="20"/>
        <v>18</v>
      </c>
      <c r="G44" s="176">
        <f t="shared" si="20"/>
        <v>836</v>
      </c>
      <c r="H44" s="250">
        <f t="shared" si="20"/>
        <v>746</v>
      </c>
      <c r="I44" s="176">
        <f t="shared" si="20"/>
        <v>48</v>
      </c>
      <c r="J44" s="176">
        <f>J41+J43-1</f>
        <v>41</v>
      </c>
      <c r="K44" s="176">
        <f>K41+K43-500</f>
        <v>2146</v>
      </c>
      <c r="L44" s="329">
        <f>L41+L43-500</f>
        <v>2152</v>
      </c>
      <c r="M44" s="176">
        <f t="shared" ref="M44:N44" si="21">M41+M43</f>
        <v>0</v>
      </c>
      <c r="N44" s="250">
        <f t="shared" si="21"/>
        <v>0</v>
      </c>
      <c r="O44" s="176">
        <f t="shared" ref="O44:P44" si="22">O41+O43</f>
        <v>668</v>
      </c>
      <c r="P44" s="250">
        <f t="shared" si="22"/>
        <v>770</v>
      </c>
      <c r="Q44" s="176">
        <f t="shared" ref="Q44" si="23">Q41+Q43</f>
        <v>154</v>
      </c>
      <c r="R44" s="176">
        <f>R41+R43-1</f>
        <v>120.3</v>
      </c>
      <c r="S44" s="176">
        <f>S41+S43+1</f>
        <v>432.99999600000001</v>
      </c>
      <c r="T44" s="330">
        <f>T41+T43-1</f>
        <v>444.3</v>
      </c>
    </row>
    <row r="45" spans="1:20" ht="14.1" customHeight="1">
      <c r="A45" s="251" t="s">
        <v>270</v>
      </c>
    </row>
    <row r="46" spans="1:20" ht="14.1" customHeight="1">
      <c r="A46" s="251" t="s">
        <v>271</v>
      </c>
    </row>
    <row r="47" spans="1:20">
      <c r="A47" s="331"/>
    </row>
  </sheetData>
  <mergeCells count="18">
    <mergeCell ref="O6:P6"/>
    <mergeCell ref="S6:T6"/>
    <mergeCell ref="I6:J6"/>
    <mergeCell ref="M6:N6"/>
    <mergeCell ref="Q6:R6"/>
    <mergeCell ref="E6:F6"/>
    <mergeCell ref="G6:H6"/>
    <mergeCell ref="K6:L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57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2019-06-28T06:30:31Z</cp:lastPrinted>
  <dcterms:created xsi:type="dcterms:W3CDTF">1999-07-06T05:17:05Z</dcterms:created>
  <dcterms:modified xsi:type="dcterms:W3CDTF">2021-09-27T00:49:49Z</dcterms:modified>
</cp:coreProperties>
</file>