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2 政令市\59　京都市\"/>
    </mc:Choice>
  </mc:AlternateContent>
  <xr:revisionPtr revIDLastSave="0" documentId="8_{9ADFB5D3-8EA8-4753-9278-1536227A072A}" xr6:coauthVersionLast="47" xr6:coauthVersionMax="47" xr10:uidLastSave="{00000000-0000-0000-0000-000000000000}"/>
  <bookViews>
    <workbookView xWindow="2340" yWindow="2340" windowWidth="21600" windowHeight="11265" tabRatio="690" xr2:uid="{00000000-000D-0000-FFFF-FFFF00000000}"/>
  </bookViews>
  <sheets>
    <sheet name="1.普通会計予算" sheetId="2" r:id="rId1"/>
    <sheet name="2.公営企業会計予算" sheetId="6" r:id="rId2"/>
    <sheet name="3.(1)普通会計決算" sheetId="7" r:id="rId3"/>
    <sheet name="3.(2)財政指標等" sheetId="8" r:id="rId4"/>
    <sheet name="4.公営企業会計決算" sheetId="9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9" l="1"/>
  <c r="L24" i="9"/>
  <c r="K24" i="9"/>
  <c r="K27" i="9" s="1"/>
  <c r="J24" i="9"/>
  <c r="J27" i="9" s="1"/>
  <c r="L16" i="9"/>
  <c r="K16" i="9"/>
  <c r="J16" i="9"/>
  <c r="L15" i="9"/>
  <c r="K15" i="9"/>
  <c r="J15" i="9"/>
  <c r="L14" i="9"/>
  <c r="K14" i="9"/>
  <c r="J14" i="9"/>
  <c r="M27" i="6"/>
  <c r="K27" i="6"/>
  <c r="M24" i="6"/>
  <c r="L24" i="6"/>
  <c r="L27" i="6" s="1"/>
  <c r="K24" i="6"/>
  <c r="J24" i="6"/>
  <c r="J27" i="6" s="1"/>
  <c r="M16" i="6"/>
  <c r="L16" i="6"/>
  <c r="K16" i="6"/>
  <c r="J16" i="6"/>
  <c r="M15" i="6"/>
  <c r="L15" i="6"/>
  <c r="K15" i="6"/>
  <c r="J15" i="6"/>
  <c r="M14" i="6"/>
  <c r="L14" i="6"/>
  <c r="K14" i="6"/>
  <c r="J14" i="6"/>
  <c r="L11" i="6"/>
  <c r="L8" i="6"/>
  <c r="J45" i="9" l="1"/>
  <c r="I45" i="9"/>
  <c r="G45" i="9"/>
  <c r="K44" i="9"/>
  <c r="J44" i="9"/>
  <c r="I44" i="9"/>
  <c r="H44" i="9"/>
  <c r="G44" i="9"/>
  <c r="F44" i="9"/>
  <c r="K39" i="9"/>
  <c r="K45" i="9" s="1"/>
  <c r="J39" i="9"/>
  <c r="I39" i="9"/>
  <c r="G39" i="9"/>
  <c r="F39" i="9"/>
  <c r="F45" i="9" s="1"/>
  <c r="H36" i="9"/>
  <c r="H32" i="9"/>
  <c r="H39" i="9" s="1"/>
  <c r="H45" i="9" s="1"/>
  <c r="H45" i="6"/>
  <c r="K44" i="6"/>
  <c r="K45" i="6" s="1"/>
  <c r="J44" i="6"/>
  <c r="I44" i="6"/>
  <c r="H44" i="6"/>
  <c r="G44" i="6"/>
  <c r="F44" i="6"/>
  <c r="K39" i="6"/>
  <c r="J39" i="6"/>
  <c r="J45" i="6" s="1"/>
  <c r="I39" i="6"/>
  <c r="I45" i="6" s="1"/>
  <c r="H39" i="6"/>
  <c r="G39" i="6"/>
  <c r="G45" i="6" s="1"/>
  <c r="F39" i="6"/>
  <c r="F45" i="6" s="1"/>
  <c r="H32" i="6"/>
  <c r="L44" i="9" l="1"/>
  <c r="L39" i="9"/>
  <c r="L45" i="9" s="1"/>
  <c r="H27" i="9" l="1"/>
  <c r="G27" i="9"/>
  <c r="H24" i="9"/>
  <c r="G24" i="9"/>
  <c r="F24" i="9"/>
  <c r="F27" i="9" s="1"/>
  <c r="H16" i="9"/>
  <c r="G16" i="9"/>
  <c r="F16" i="9"/>
  <c r="H15" i="9"/>
  <c r="G15" i="9"/>
  <c r="F15" i="9"/>
  <c r="H14" i="9"/>
  <c r="G14" i="9"/>
  <c r="F14" i="9"/>
  <c r="I27" i="6"/>
  <c r="I24" i="6"/>
  <c r="H24" i="6"/>
  <c r="H27" i="6" s="1"/>
  <c r="G24" i="6"/>
  <c r="G27" i="6" s="1"/>
  <c r="F24" i="6"/>
  <c r="F27" i="6" s="1"/>
  <c r="I16" i="6"/>
  <c r="H16" i="6"/>
  <c r="F16" i="6"/>
  <c r="I15" i="6"/>
  <c r="H15" i="6"/>
  <c r="F15" i="6"/>
  <c r="I14" i="6"/>
  <c r="H14" i="6"/>
  <c r="F14" i="6"/>
  <c r="I24" i="8" l="1"/>
  <c r="I22" i="8" s="1"/>
  <c r="I20" i="8"/>
  <c r="I19" i="8"/>
  <c r="I23" i="8" s="1"/>
  <c r="F40" i="7"/>
  <c r="F22" i="7"/>
  <c r="F40" i="2"/>
  <c r="F22" i="2"/>
  <c r="I21" i="8" l="1"/>
  <c r="N34" i="10" l="1"/>
  <c r="N41" i="10" s="1"/>
  <c r="N44" i="10" s="1"/>
  <c r="K34" i="10"/>
  <c r="K37" i="10" s="1"/>
  <c r="K42" i="10" s="1"/>
  <c r="J34" i="10"/>
  <c r="J37" i="10" s="1"/>
  <c r="J42" i="10" s="1"/>
  <c r="G34" i="10"/>
  <c r="G41" i="10" s="1"/>
  <c r="G44" i="10" s="1"/>
  <c r="F34" i="10"/>
  <c r="F41" i="10" s="1"/>
  <c r="F44" i="10" s="1"/>
  <c r="L33" i="10"/>
  <c r="N31" i="10"/>
  <c r="M31" i="10"/>
  <c r="M34" i="10" s="1"/>
  <c r="L31" i="10"/>
  <c r="L34" i="10" s="1"/>
  <c r="K31" i="10"/>
  <c r="J31" i="10"/>
  <c r="I31" i="10"/>
  <c r="I34" i="10" s="1"/>
  <c r="H31" i="10"/>
  <c r="H34" i="10" s="1"/>
  <c r="G31" i="10"/>
  <c r="F31" i="10"/>
  <c r="E31" i="10"/>
  <c r="E34" i="10" s="1"/>
  <c r="M41" i="10" l="1"/>
  <c r="M44" i="10" s="1"/>
  <c r="M37" i="10"/>
  <c r="M42" i="10" s="1"/>
  <c r="H41" i="10"/>
  <c r="H44" i="10" s="1"/>
  <c r="H37" i="10"/>
  <c r="H42" i="10" s="1"/>
  <c r="I41" i="10"/>
  <c r="I44" i="10" s="1"/>
  <c r="I37" i="10"/>
  <c r="I42" i="10" s="1"/>
  <c r="E41" i="10"/>
  <c r="E44" i="10" s="1"/>
  <c r="E37" i="10"/>
  <c r="E42" i="10" s="1"/>
  <c r="L41" i="10"/>
  <c r="L44" i="10" s="1"/>
  <c r="L37" i="10"/>
  <c r="L42" i="10" s="1"/>
  <c r="F37" i="10"/>
  <c r="F42" i="10" s="1"/>
  <c r="N37" i="10"/>
  <c r="N42" i="10" s="1"/>
  <c r="J41" i="10"/>
  <c r="J44" i="10" s="1"/>
  <c r="K41" i="10"/>
  <c r="K44" i="10" s="1"/>
  <c r="G37" i="10"/>
  <c r="G42" i="10" s="1"/>
  <c r="I16" i="2" l="1"/>
  <c r="F24" i="8"/>
  <c r="F22" i="8" s="1"/>
  <c r="H40" i="7"/>
  <c r="H22" i="7"/>
  <c r="G9" i="7"/>
  <c r="AD5" i="7" s="1"/>
  <c r="H40" i="2"/>
  <c r="G38" i="2"/>
  <c r="H22" i="2"/>
  <c r="G20" i="2"/>
  <c r="AJ5" i="2" s="1"/>
  <c r="I36" i="2"/>
  <c r="O44" i="9"/>
  <c r="O45" i="9" s="1"/>
  <c r="N44" i="9"/>
  <c r="M44" i="9"/>
  <c r="O39" i="9"/>
  <c r="N39" i="9"/>
  <c r="M39" i="9"/>
  <c r="M45" i="9" s="1"/>
  <c r="O24" i="9"/>
  <c r="O27" i="9" s="1"/>
  <c r="N24" i="9"/>
  <c r="N27" i="9" s="1"/>
  <c r="M24" i="9"/>
  <c r="M27" i="9" s="1"/>
  <c r="I24" i="9"/>
  <c r="I27" i="9" s="1"/>
  <c r="O16" i="9"/>
  <c r="N16" i="9"/>
  <c r="M16" i="9"/>
  <c r="I16" i="9"/>
  <c r="O15" i="9"/>
  <c r="N15" i="9"/>
  <c r="M15" i="9"/>
  <c r="I15" i="9"/>
  <c r="O14" i="9"/>
  <c r="N14" i="9"/>
  <c r="M14" i="9"/>
  <c r="I14" i="9"/>
  <c r="E22" i="8"/>
  <c r="H20" i="8"/>
  <c r="G20" i="8"/>
  <c r="F20" i="8"/>
  <c r="E20" i="8"/>
  <c r="AS2" i="8"/>
  <c r="H19" i="8"/>
  <c r="H21" i="8" s="1"/>
  <c r="AS3" i="8" s="1"/>
  <c r="G19" i="8"/>
  <c r="F19" i="8"/>
  <c r="F21" i="8" s="1"/>
  <c r="E19" i="8"/>
  <c r="E21" i="8" s="1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9" i="7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O44" i="6"/>
  <c r="N44" i="6"/>
  <c r="M44" i="6"/>
  <c r="L44" i="6"/>
  <c r="O39" i="6"/>
  <c r="O45" i="6" s="1"/>
  <c r="N39" i="6"/>
  <c r="M39" i="6"/>
  <c r="L39" i="6"/>
  <c r="L45" i="6" s="1"/>
  <c r="O24" i="6"/>
  <c r="O27" i="6" s="1"/>
  <c r="N24" i="6"/>
  <c r="N27" i="6" s="1"/>
  <c r="O16" i="6"/>
  <c r="N16" i="6"/>
  <c r="O15" i="6"/>
  <c r="N15" i="6"/>
  <c r="O14" i="6"/>
  <c r="N14" i="6"/>
  <c r="I39" i="2"/>
  <c r="I38" i="2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G40" i="2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G34" i="2"/>
  <c r="AJ13" i="2" s="1"/>
  <c r="G13" i="2"/>
  <c r="AF5" i="2" s="1"/>
  <c r="G31" i="2"/>
  <c r="G21" i="2"/>
  <c r="AK5" i="2" s="1"/>
  <c r="AC4" i="2"/>
  <c r="I40" i="7" l="1"/>
  <c r="AC14" i="7" s="1"/>
  <c r="F23" i="8"/>
  <c r="N45" i="6"/>
  <c r="E23" i="8"/>
  <c r="G24" i="8"/>
  <c r="G31" i="7"/>
  <c r="G39" i="7"/>
  <c r="N45" i="9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G21" i="7"/>
  <c r="AK5" i="7" s="1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G19" i="7"/>
  <c r="G23" i="7"/>
  <c r="AD13" i="7" s="1"/>
  <c r="G14" i="7"/>
  <c r="AG5" i="7" s="1"/>
  <c r="G12" i="7"/>
  <c r="AC12" i="7"/>
  <c r="G27" i="7"/>
  <c r="AG13" i="7" s="1"/>
  <c r="G35" i="7"/>
  <c r="AK13" i="7" s="1"/>
  <c r="G9" i="2"/>
  <c r="AD5" i="2" s="1"/>
  <c r="I22" i="2"/>
  <c r="AC6" i="2" s="1"/>
  <c r="G22" i="2"/>
  <c r="G10" i="2"/>
  <c r="AE5" i="2" s="1"/>
  <c r="G16" i="2"/>
  <c r="G14" i="2"/>
  <c r="AG5" i="2" s="1"/>
  <c r="M45" i="6"/>
  <c r="G19" i="2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21" i="8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  <c r="H24" i="8" l="1"/>
  <c r="G22" i="8"/>
  <c r="G23" i="8"/>
  <c r="H23" i="8" l="1"/>
  <c r="H22" i="8"/>
</calcChain>
</file>

<file path=xl/sharedStrings.xml><?xml version="1.0" encoding="utf-8"?>
<sst xmlns="http://schemas.openxmlformats.org/spreadsheetml/2006/main" count="501" uniqueCount="300">
  <si>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</si>
  <si>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</si>
  <si>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</si>
  <si>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</si>
  <si>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</si>
  <si>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</si>
  <si>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</si>
  <si>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</si>
  <si>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</si>
  <si>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</si>
  <si>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</si>
  <si>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</si>
  <si>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</si>
  <si>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</si>
  <si>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</si>
  <si>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</si>
  <si>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</si>
  <si>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</si>
  <si>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</si>
  <si>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</si>
  <si>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</si>
  <si>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</si>
  <si>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</si>
  <si>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</si>
  <si>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</si>
  <si>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</si>
  <si>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</si>
  <si>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</si>
  <si>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</si>
  <si>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</si>
  <si>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</si>
  <si>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</si>
  <si>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</si>
  <si>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</si>
  <si>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</si>
  <si>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</si>
  <si>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</si>
  <si>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</si>
  <si>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</si>
  <si>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</si>
  <si>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</si>
  <si>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</si>
  <si>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</si>
  <si>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</si>
  <si>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</si>
  <si>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</si>
  <si>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</si>
  <si>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</si>
  <si>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</si>
  <si>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</si>
  <si>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</si>
  <si>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</si>
  <si>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</si>
  <si>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</si>
  <si>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</si>
  <si>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</si>
  <si>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</si>
  <si>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</si>
  <si>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</si>
  <si>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</si>
  <si>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</si>
  <si>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</si>
  <si>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</si>
  <si>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</si>
  <si>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</si>
  <si>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</si>
  <si>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</si>
  <si>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</si>
  <si>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</si>
  <si>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</si>
  <si>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</si>
  <si>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</si>
  <si>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</si>
  <si>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</si>
  <si>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</si>
  <si>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</si>
  <si>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</si>
  <si>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</si>
  <si>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</si>
  <si>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</si>
  <si>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</si>
  <si>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</si>
  <si>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</si>
  <si>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</si>
  <si>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</si>
  <si>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</si>
  <si>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</si>
  <si>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</si>
  <si>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</si>
  <si>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</si>
  <si>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</si>
  <si>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</si>
  <si>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</si>
  <si>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</si>
  <si>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</si>
  <si>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</si>
  <si>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</si>
  <si>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</si>
  <si>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</si>
  <si>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</si>
  <si>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</si>
  <si>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</si>
  <si>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</si>
  <si>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</si>
  <si>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</si>
  <si>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</si>
  <si>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</si>
  <si>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</si>
  <si>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</si>
  <si>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</si>
  <si>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</si>
  <si>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</si>
  <si>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</si>
  <si>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</si>
  <si>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</si>
  <si>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</si>
  <si>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</si>
  <si>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</si>
  <si>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</si>
  <si>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</si>
  <si>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</si>
  <si>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</si>
  <si>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</si>
  <si>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</si>
  <si>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</si>
  <si>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</si>
  <si>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</si>
  <si>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</si>
  <si>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</si>
  <si>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</si>
  <si>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</si>
  <si>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</si>
  <si>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</si>
  <si>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</si>
  <si>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</si>
  <si>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</si>
  <si>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</si>
  <si>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</si>
  <si>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</si>
  <si>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</si>
  <si>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</si>
  <si>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</si>
  <si>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</si>
  <si>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</si>
  <si>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</si>
  <si>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</si>
  <si>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</si>
  <si>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</si>
  <si>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</si>
  <si>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</si>
  <si>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</si>
  <si>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</si>
  <si>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</si>
  <si>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</si>
  <si>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</si>
  <si>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</si>
  <si>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</si>
  <si>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</si>
  <si>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</si>
  <si>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</si>
  <si>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</si>
  <si>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</si>
  <si>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</si>
  <si>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</si>
  <si>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</si>
  <si>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</si>
  <si>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</si>
  <si>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</si>
  <si>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</si>
  <si>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</si>
  <si>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</si>
  <si>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</si>
  <si>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</si>
  <si>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</si>
  <si>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</si>
  <si>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</si>
  <si>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</si>
  <si>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</si>
  <si>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</si>
  <si>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</si>
  <si>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</si>
  <si>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</si>
  <si>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</si>
  <si>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</si>
  <si>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</si>
  <si>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</si>
  <si>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</si>
  <si>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</si>
  <si>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</si>
  <si>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</si>
  <si>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</si>
  <si>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</si>
  <si>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</si>
  <si>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</si>
  <si>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</si>
  <si>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</si>
  <si>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</si>
  <si>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</si>
  <si>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</si>
  <si>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</si>
  <si>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</si>
  <si>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</si>
  <si>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</si>
  <si>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</si>
  <si>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</si>
  <si>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</si>
  <si>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</si>
  <si>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</si>
  <si>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</si>
  <si>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</si>
  <si>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</si>
  <si>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</si>
  <si>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</si>
  <si>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</si>
  <si>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</si>
  <si>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</si>
  <si>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</si>
  <si>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</si>
  <si>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</si>
  <si>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</si>
  <si>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</si>
  <si>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</si>
  <si>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</si>
  <si>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</si>
  <si>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</si>
  <si>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</si>
  <si>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</si>
  <si>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</si>
  <si>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</si>
  <si>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</si>
  <si>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</si>
  <si>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</si>
  <si>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</si>
  <si>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</si>
  <si>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</si>
  <si>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</si>
  <si>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</si>
  <si>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</si>
  <si>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</si>
  <si>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</si>
  <si>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</si>
  <si>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</si>
  <si>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</si>
  <si>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</si>
  <si>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</si>
  <si>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</si>
  <si>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</si>
  <si>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</si>
  <si>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</si>
  <si>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</si>
  <si>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</si>
  <si>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</si>
  <si>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</si>
  <si>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</si>
  <si>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</si>
  <si>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</si>
  <si>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</si>
  <si>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</si>
  <si>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</si>
  <si>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</si>
  <si>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</si>
  <si>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</si>
  <si>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</si>
  <si>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</si>
  <si>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</si>
  <si>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</si>
  <si>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</si>
  <si>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</si>
  <si>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</si>
  <si>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</si>
  <si>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</si>
  <si>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</si>
  <si>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（1）令和３年度普通会計予算の状況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</si>
  <si>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令和３年度</t>
    <rPh sb="0" eb="1">
      <t>レイ</t>
    </rPh>
    <rPh sb="1" eb="2">
      <t>ワ</t>
    </rPh>
    <phoneticPr fontId="7"/>
  </si>
  <si>
    <t>(令和３年度予算ﾍﾞｰｽ）</t>
    <rPh sb="1" eb="2">
      <t>レイ</t>
    </rPh>
    <rPh sb="2" eb="3">
      <t>ワ</t>
    </rPh>
    <rPh sb="6" eb="8">
      <t>ヨサン</t>
    </rPh>
    <phoneticPr fontId="7"/>
  </si>
  <si>
    <t>（1）令和元年度普通会計決算の状況</t>
    <rPh sb="3" eb="5">
      <t>レイワ</t>
    </rPh>
    <rPh sb="5" eb="6">
      <t>ガン</t>
    </rPh>
    <phoneticPr fontId="7"/>
  </si>
  <si>
    <t>令和元年度</t>
    <rPh sb="0" eb="3">
      <t>レイワガン</t>
    </rPh>
    <phoneticPr fontId="15"/>
  </si>
  <si>
    <r>
      <rPr>
        <sz val="11"/>
        <rFont val="游ゴシック"/>
        <family val="1"/>
        <charset val="128"/>
      </rPr>
      <t>27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</si>
  <si>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</si>
  <si>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</si>
  <si>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</si>
  <si>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</si>
  <si>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（注1）平成27年度～令和元年度は平成27年度国勢調査を基に計上している。</t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</si>
  <si>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  <rPh sb="1" eb="4">
      <t>レイワガン</t>
    </rPh>
    <phoneticPr fontId="15"/>
  </si>
  <si>
    <t>元年度</t>
    <rPh sb="0" eb="1">
      <t>ガン</t>
    </rPh>
    <phoneticPr fontId="15"/>
  </si>
  <si>
    <t>(令和元年度決算額）</t>
    <rPh sb="1" eb="4">
      <t>レイワガン</t>
    </rPh>
    <phoneticPr fontId="15"/>
  </si>
  <si>
    <t>水道事業</t>
    <rPh sb="0" eb="2">
      <t>スイドウ</t>
    </rPh>
    <rPh sb="2" eb="4">
      <t>ジギョウ</t>
    </rPh>
    <phoneticPr fontId="7"/>
  </si>
  <si>
    <t>公共下水道事業</t>
    <rPh sb="0" eb="2">
      <t>コウキョウ</t>
    </rPh>
    <rPh sb="2" eb="5">
      <t>ゲスイドウ</t>
    </rPh>
    <rPh sb="5" eb="7">
      <t>ジギョウ</t>
    </rPh>
    <phoneticPr fontId="7"/>
  </si>
  <si>
    <t>自動車運送事業</t>
    <rPh sb="0" eb="3">
      <t>ジドウシャ</t>
    </rPh>
    <rPh sb="3" eb="5">
      <t>ウンソウ</t>
    </rPh>
    <rPh sb="5" eb="7">
      <t>ジギョウ</t>
    </rPh>
    <phoneticPr fontId="7"/>
  </si>
  <si>
    <t>高速鉄道事業</t>
    <rPh sb="0" eb="2">
      <t>コウソク</t>
    </rPh>
    <rPh sb="2" eb="4">
      <t>テツドウ</t>
    </rPh>
    <rPh sb="4" eb="6">
      <t>ジギョウ</t>
    </rPh>
    <phoneticPr fontId="7"/>
  </si>
  <si>
    <t>中央卸売市場第一市場事業</t>
    <rPh sb="0" eb="2">
      <t>チュウオウ</t>
    </rPh>
    <rPh sb="2" eb="4">
      <t>オロシウリ</t>
    </rPh>
    <rPh sb="4" eb="6">
      <t>イチバ</t>
    </rPh>
    <rPh sb="6" eb="8">
      <t>ダイイチ</t>
    </rPh>
    <rPh sb="8" eb="10">
      <t>イチバ</t>
    </rPh>
    <rPh sb="10" eb="12">
      <t>ジギョウ</t>
    </rPh>
    <phoneticPr fontId="7"/>
  </si>
  <si>
    <t>中央卸売市場二市場・と畜場事業</t>
    <rPh sb="0" eb="2">
      <t>チュウオウ</t>
    </rPh>
    <rPh sb="2" eb="4">
      <t>オロシウリ</t>
    </rPh>
    <rPh sb="4" eb="6">
      <t>イチバ</t>
    </rPh>
    <rPh sb="6" eb="7">
      <t>ニ</t>
    </rPh>
    <rPh sb="7" eb="9">
      <t>イチバ</t>
    </rPh>
    <rPh sb="11" eb="12">
      <t>チク</t>
    </rPh>
    <rPh sb="12" eb="13">
      <t>バ</t>
    </rPh>
    <rPh sb="13" eb="15">
      <t>ジギョウ</t>
    </rPh>
    <phoneticPr fontId="7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</si>
  <si>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18"/>
  </si>
  <si>
    <t>駐車場事業</t>
    <rPh sb="0" eb="3">
      <t>チュウシャジョウ</t>
    </rPh>
    <rPh sb="3" eb="5">
      <t>ジギョウ</t>
    </rPh>
    <phoneticPr fontId="18"/>
  </si>
  <si>
    <t>京都市土地開発公社</t>
    <rPh sb="0" eb="3">
      <t>キョウトシ</t>
    </rPh>
    <rPh sb="3" eb="5">
      <t>トチ</t>
    </rPh>
    <rPh sb="5" eb="7">
      <t>カイハツ</t>
    </rPh>
    <rPh sb="7" eb="9">
      <t>コウシャ</t>
    </rPh>
    <phoneticPr fontId="19"/>
  </si>
  <si>
    <t>京都市住宅供給公社</t>
    <rPh sb="0" eb="3">
      <t>キョウトシ</t>
    </rPh>
    <rPh sb="3" eb="5">
      <t>ジュウタク</t>
    </rPh>
    <rPh sb="5" eb="7">
      <t>キョウキュウ</t>
    </rPh>
    <rPh sb="7" eb="9">
      <t>コウシャ</t>
    </rPh>
    <phoneticPr fontId="19"/>
  </si>
  <si>
    <t>株式会社京都産業振興センター</t>
    <rPh sb="0" eb="2">
      <t>カブシキ</t>
    </rPh>
    <rPh sb="2" eb="4">
      <t>カイシャ</t>
    </rPh>
    <rPh sb="4" eb="6">
      <t>キョウト</t>
    </rPh>
    <rPh sb="6" eb="8">
      <t>サンギョウ</t>
    </rPh>
    <rPh sb="8" eb="10">
      <t>シンコウ</t>
    </rPh>
    <phoneticPr fontId="19"/>
  </si>
  <si>
    <t>京都御池地下街株式会社</t>
    <rPh sb="0" eb="1">
      <t>キョウ</t>
    </rPh>
    <rPh sb="1" eb="2">
      <t>ト</t>
    </rPh>
    <rPh sb="2" eb="4">
      <t>オイケ</t>
    </rPh>
    <rPh sb="4" eb="7">
      <t>チカガイ</t>
    </rPh>
    <rPh sb="7" eb="9">
      <t>カブシキ</t>
    </rPh>
    <rPh sb="9" eb="11">
      <t>カイシャ</t>
    </rPh>
    <phoneticPr fontId="19"/>
  </si>
  <si>
    <t>京都地下鉄整備株式会社</t>
    <rPh sb="0" eb="2">
      <t>キョウト</t>
    </rPh>
    <rPh sb="2" eb="5">
      <t>チカテツ</t>
    </rPh>
    <rPh sb="5" eb="7">
      <t>セイビ</t>
    </rPh>
    <rPh sb="7" eb="9">
      <t>カブシキ</t>
    </rPh>
    <rPh sb="9" eb="11">
      <t>カイシャ</t>
    </rPh>
    <phoneticPr fontId="19"/>
  </si>
  <si>
    <t>元年度</t>
    <rPh sb="0" eb="1">
      <t>ガン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</si>
</sst>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439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80" fontId="0" fillId="0" borderId="38" xfId="1" applyNumberFormat="1" applyFont="1" applyBorder="1" applyAlignment="1">
      <alignment vertical="center"/>
    </xf>
    <xf numFmtId="179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79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79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79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79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 justifyLastLine="1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2" fillId="0" borderId="48" xfId="1" applyNumberFormat="1" applyBorder="1" applyAlignment="1">
      <alignment vertical="center"/>
    </xf>
    <xf numFmtId="179" fontId="2" fillId="0" borderId="49" xfId="1" applyNumberFormat="1" applyBorder="1" applyAlignment="1">
      <alignment vertical="center"/>
    </xf>
    <xf numFmtId="179" fontId="2" fillId="0" borderId="39" xfId="1" applyNumberForma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2" fillId="0" borderId="28" xfId="1" applyNumberFormat="1" applyBorder="1" applyAlignment="1">
      <alignment vertical="center"/>
    </xf>
    <xf numFmtId="179" fontId="2" fillId="0" borderId="7" xfId="1" applyNumberFormat="1" applyBorder="1" applyAlignment="1">
      <alignment vertical="center"/>
    </xf>
    <xf numFmtId="179" fontId="2" fillId="0" borderId="25" xfId="1" applyNumberFormat="1" applyBorder="1" applyAlignment="1">
      <alignment vertical="center"/>
    </xf>
    <xf numFmtId="179" fontId="0" fillId="0" borderId="50" xfId="0" quotePrefix="1" applyNumberFormat="1" applyBorder="1" applyAlignment="1">
      <alignment horizontal="right" vertical="center"/>
    </xf>
    <xf numFmtId="179" fontId="0" fillId="0" borderId="28" xfId="0" quotePrefix="1" applyNumberFormat="1" applyBorder="1" applyAlignment="1">
      <alignment horizontal="right" vertical="center"/>
    </xf>
    <xf numFmtId="179" fontId="2" fillId="0" borderId="10" xfId="1" applyNumberFormat="1" applyBorder="1" applyAlignment="1">
      <alignment vertical="center"/>
    </xf>
    <xf numFmtId="179" fontId="2" fillId="0" borderId="36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179" fontId="2" fillId="0" borderId="43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37" xfId="1" applyNumberFormat="1" applyBorder="1" applyAlignment="1">
      <alignment vertical="center"/>
    </xf>
    <xf numFmtId="179" fontId="2" fillId="0" borderId="24" xfId="1" applyNumberFormat="1" applyBorder="1" applyAlignment="1">
      <alignment vertical="center"/>
    </xf>
    <xf numFmtId="179" fontId="2" fillId="0" borderId="41" xfId="1" applyNumberFormat="1" applyBorder="1" applyAlignment="1">
      <alignment vertical="center"/>
    </xf>
    <xf numFmtId="179" fontId="2" fillId="0" borderId="25" xfId="1" quotePrefix="1" applyNumberFormat="1" applyFont="1" applyBorder="1" applyAlignment="1">
      <alignment horizontal="right" vertical="center"/>
    </xf>
    <xf numFmtId="179" fontId="2" fillId="0" borderId="52" xfId="1" quotePrefix="1" applyNumberFormat="1" applyFont="1" applyBorder="1" applyAlignment="1">
      <alignment horizontal="right" vertical="center"/>
    </xf>
    <xf numFmtId="179" fontId="2" fillId="0" borderId="4" xfId="1" quotePrefix="1" applyNumberFormat="1" applyFont="1" applyBorder="1" applyAlignment="1">
      <alignment horizontal="right" vertical="center"/>
    </xf>
    <xf numFmtId="179" fontId="2" fillId="0" borderId="53" xfId="1" quotePrefix="1" applyNumberFormat="1" applyFont="1" applyBorder="1" applyAlignment="1">
      <alignment horizontal="right" vertical="center"/>
    </xf>
    <xf numFmtId="179" fontId="2" fillId="0" borderId="54" xfId="1" applyNumberFormat="1" applyBorder="1" applyAlignment="1">
      <alignment vertical="center"/>
    </xf>
    <xf numFmtId="179" fontId="2" fillId="0" borderId="0" xfId="1" applyNumberFormat="1" applyBorder="1" applyAlignment="1">
      <alignment vertical="center"/>
    </xf>
    <xf numFmtId="179" fontId="2" fillId="0" borderId="22" xfId="1" applyNumberFormat="1" applyBorder="1" applyAlignment="1">
      <alignment vertical="center"/>
    </xf>
    <xf numFmtId="179" fontId="2" fillId="0" borderId="46" xfId="1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2" fillId="0" borderId="52" xfId="1" applyNumberFormat="1" applyBorder="1" applyAlignment="1">
      <alignment vertical="center"/>
    </xf>
    <xf numFmtId="179" fontId="2" fillId="0" borderId="4" xfId="1" applyNumberFormat="1" applyBorder="1" applyAlignment="1">
      <alignment vertical="center"/>
    </xf>
    <xf numFmtId="179" fontId="2" fillId="0" borderId="5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9" fontId="2" fillId="0" borderId="5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9" fontId="2" fillId="0" borderId="12" xfId="1" applyNumberFormat="1" applyBorder="1" applyAlignment="1">
      <alignment vertical="center"/>
    </xf>
    <xf numFmtId="179" fontId="2" fillId="0" borderId="59" xfId="1" applyNumberFormat="1" applyBorder="1" applyAlignment="1">
      <alignment vertical="center"/>
    </xf>
    <xf numFmtId="179" fontId="0" fillId="0" borderId="30" xfId="1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quotePrefix="1" applyNumberFormat="1" applyFont="1" applyBorder="1" applyAlignment="1">
      <alignment horizontal="right" vertical="center"/>
    </xf>
    <xf numFmtId="179" fontId="2" fillId="0" borderId="3" xfId="1" applyNumberFormat="1" applyBorder="1" applyAlignment="1">
      <alignment vertical="center"/>
    </xf>
    <xf numFmtId="179" fontId="2" fillId="0" borderId="13" xfId="1" quotePrefix="1" applyNumberFormat="1" applyFont="1" applyBorder="1" applyAlignment="1">
      <alignment horizontal="right" vertical="center"/>
    </xf>
    <xf numFmtId="179" fontId="2" fillId="0" borderId="14" xfId="1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 shrinkToFit="1"/>
    </xf>
    <xf numFmtId="41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179" fontId="2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0" fillId="0" borderId="68" xfId="0" applyNumberFormat="1" applyBorder="1" applyAlignment="1">
      <alignment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82" fontId="0" fillId="0" borderId="67" xfId="0" applyNumberFormat="1" applyBorder="1" applyAlignment="1">
      <alignment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5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41" fontId="0" fillId="0" borderId="0" xfId="0" applyNumberFormat="1" applyFill="1" applyAlignment="1">
      <alignment vertical="center"/>
    </xf>
    <xf numFmtId="41" fontId="0" fillId="0" borderId="6" xfId="0" quotePrefix="1" applyNumberFormat="1" applyBorder="1" applyAlignment="1">
      <alignment horizontal="right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4" xfId="0" quotePrefix="1" applyNumberFormat="1" applyBorder="1" applyAlignment="1">
      <alignment horizontal="right" vertical="center"/>
    </xf>
    <xf numFmtId="41" fontId="2" fillId="0" borderId="0" xfId="0" applyNumberFormat="1" applyFont="1" applyAlignment="1">
      <alignment horizontal="left" vertical="center"/>
    </xf>
    <xf numFmtId="180" fontId="0" fillId="0" borderId="73" xfId="1" applyNumberFormat="1" applyFont="1" applyBorder="1" applyAlignment="1">
      <alignment vertical="center"/>
    </xf>
    <xf numFmtId="180" fontId="0" fillId="0" borderId="75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79" fontId="0" fillId="0" borderId="22" xfId="1" applyNumberFormat="1" applyFont="1" applyBorder="1" applyAlignment="1">
      <alignment vertical="center"/>
    </xf>
    <xf numFmtId="179" fontId="0" fillId="0" borderId="24" xfId="1" applyNumberFormat="1" applyFont="1" applyBorder="1" applyAlignment="1">
      <alignment vertical="center"/>
    </xf>
    <xf numFmtId="179" fontId="0" fillId="0" borderId="7" xfId="1" applyNumberFormat="1" applyFont="1" applyBorder="1" applyAlignment="1">
      <alignment vertical="center"/>
    </xf>
    <xf numFmtId="179" fontId="0" fillId="0" borderId="9" xfId="1" applyNumberFormat="1" applyFont="1" applyBorder="1" applyAlignment="1">
      <alignment vertical="center"/>
    </xf>
    <xf numFmtId="179" fontId="0" fillId="0" borderId="29" xfId="1" applyNumberFormat="1" applyFon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179" fontId="0" fillId="0" borderId="57" xfId="1" applyNumberFormat="1" applyFont="1" applyFill="1" applyBorder="1" applyAlignment="1">
      <alignment vertical="center"/>
    </xf>
    <xf numFmtId="41" fontId="0" fillId="0" borderId="54" xfId="0" applyNumberFormat="1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horizontal="center" vertical="center"/>
    </xf>
    <xf numFmtId="41" fontId="0" fillId="0" borderId="59" xfId="0" applyNumberFormat="1" applyFont="1" applyFill="1" applyBorder="1" applyAlignment="1">
      <alignment horizontal="center" vertical="center"/>
    </xf>
    <xf numFmtId="179" fontId="0" fillId="0" borderId="71" xfId="1" applyNumberFormat="1" applyFont="1" applyFill="1" applyBorder="1" applyAlignment="1">
      <alignment horizontal="center" vertical="center"/>
    </xf>
    <xf numFmtId="179" fontId="0" fillId="0" borderId="72" xfId="1" applyNumberFormat="1" applyFont="1" applyFill="1" applyBorder="1" applyAlignment="1">
      <alignment horizontal="center" vertical="center"/>
    </xf>
    <xf numFmtId="179" fontId="0" fillId="0" borderId="73" xfId="1" applyNumberFormat="1" applyFont="1" applyFill="1" applyBorder="1" applyAlignment="1">
      <alignment horizontal="center" vertical="center"/>
    </xf>
    <xf numFmtId="179" fontId="0" fillId="0" borderId="10" xfId="1" applyNumberFormat="1" applyFont="1" applyFill="1" applyBorder="1" applyAlignment="1">
      <alignment horizontal="center" vertical="center"/>
    </xf>
    <xf numFmtId="179" fontId="0" fillId="0" borderId="9" xfId="1" applyNumberFormat="1" applyFont="1" applyFill="1" applyBorder="1" applyAlignment="1">
      <alignment horizontal="center" vertical="center"/>
    </xf>
    <xf numFmtId="179" fontId="0" fillId="0" borderId="56" xfId="1" applyNumberFormat="1" applyFont="1" applyFill="1" applyBorder="1" applyAlignment="1">
      <alignment horizontal="center" vertical="center"/>
    </xf>
    <xf numFmtId="179" fontId="0" fillId="0" borderId="50" xfId="1" applyNumberFormat="1" applyFont="1" applyFill="1" applyBorder="1" applyAlignment="1">
      <alignment horizontal="center" vertical="center"/>
    </xf>
    <xf numFmtId="179" fontId="0" fillId="0" borderId="7" xfId="1" applyNumberFormat="1" applyFont="1" applyFill="1" applyBorder="1" applyAlignment="1">
      <alignment horizontal="center" vertical="center"/>
    </xf>
    <xf numFmtId="179" fontId="0" fillId="0" borderId="57" xfId="1" applyNumberFormat="1" applyFont="1" applyFill="1" applyBorder="1" applyAlignment="1">
      <alignment horizontal="center" vertical="center"/>
    </xf>
    <xf numFmtId="179" fontId="0" fillId="0" borderId="52" xfId="1" applyNumberFormat="1" applyFont="1" applyFill="1" applyBorder="1" applyAlignment="1">
      <alignment horizontal="center" vertical="center"/>
    </xf>
    <xf numFmtId="179" fontId="0" fillId="0" borderId="26" xfId="1" applyNumberFormat="1" applyFont="1" applyFill="1" applyBorder="1" applyAlignment="1">
      <alignment horizontal="center" vertical="center"/>
    </xf>
    <xf numFmtId="179" fontId="0" fillId="0" borderId="13" xfId="1" applyNumberFormat="1" applyFont="1" applyFill="1" applyBorder="1" applyAlignment="1">
      <alignment horizontal="center" vertical="center"/>
    </xf>
    <xf numFmtId="179" fontId="0" fillId="0" borderId="74" xfId="1" applyNumberFormat="1" applyFont="1" applyFill="1" applyBorder="1" applyAlignment="1">
      <alignment vertical="center"/>
    </xf>
    <xf numFmtId="179" fontId="0" fillId="0" borderId="33" xfId="1" applyNumberFormat="1" applyFont="1" applyFill="1" applyBorder="1" applyAlignment="1">
      <alignment vertical="center"/>
    </xf>
    <xf numFmtId="179" fontId="0" fillId="0" borderId="58" xfId="1" applyNumberFormat="1" applyFont="1" applyFill="1" applyBorder="1" applyAlignment="1">
      <alignment vertical="center"/>
    </xf>
    <xf numFmtId="179" fontId="0" fillId="0" borderId="50" xfId="1" applyNumberFormat="1" applyFont="1" applyFill="1" applyBorder="1" applyAlignment="1">
      <alignment vertical="center"/>
    </xf>
    <xf numFmtId="179" fontId="0" fillId="0" borderId="7" xfId="1" applyNumberFormat="1" applyFont="1" applyFill="1" applyBorder="1" applyAlignment="1">
      <alignment vertical="center"/>
    </xf>
    <xf numFmtId="179" fontId="0" fillId="0" borderId="3" xfId="1" applyNumberFormat="1" applyFont="1" applyFill="1" applyBorder="1" applyAlignment="1">
      <alignment vertical="center"/>
    </xf>
    <xf numFmtId="179" fontId="0" fillId="0" borderId="53" xfId="1" applyNumberFormat="1" applyFont="1" applyFill="1" applyBorder="1" applyAlignment="1">
      <alignment vertical="center"/>
    </xf>
    <xf numFmtId="179" fontId="0" fillId="0" borderId="14" xfId="1" applyNumberFormat="1" applyFont="1" applyFill="1" applyBorder="1" applyAlignment="1">
      <alignment vertical="center"/>
    </xf>
    <xf numFmtId="179" fontId="0" fillId="0" borderId="27" xfId="1" applyNumberFormat="1" applyFont="1" applyFill="1" applyBorder="1" applyAlignment="1">
      <alignment vertical="center"/>
    </xf>
    <xf numFmtId="179" fontId="0" fillId="0" borderId="13" xfId="1" applyNumberFormat="1" applyFont="1" applyFill="1" applyBorder="1" applyAlignment="1">
      <alignment vertical="center"/>
    </xf>
    <xf numFmtId="179" fontId="0" fillId="0" borderId="31" xfId="1" applyNumberFormat="1" applyFont="1" applyFill="1" applyBorder="1" applyAlignment="1">
      <alignment vertical="center"/>
    </xf>
    <xf numFmtId="179" fontId="0" fillId="0" borderId="26" xfId="1" applyNumberFormat="1" applyFont="1" applyFill="1" applyBorder="1" applyAlignment="1">
      <alignment vertical="center"/>
    </xf>
    <xf numFmtId="179" fontId="0" fillId="0" borderId="62" xfId="1" applyNumberFormat="1" applyFont="1" applyFill="1" applyBorder="1" applyAlignment="1">
      <alignment vertical="center"/>
    </xf>
    <xf numFmtId="179" fontId="0" fillId="0" borderId="29" xfId="1" applyNumberFormat="1" applyFont="1" applyFill="1" applyBorder="1" applyAlignment="1">
      <alignment vertical="center"/>
    </xf>
    <xf numFmtId="179" fontId="0" fillId="0" borderId="28" xfId="1" applyNumberFormat="1" applyFont="1" applyFill="1" applyBorder="1" applyAlignment="1">
      <alignment vertical="center"/>
    </xf>
    <xf numFmtId="179" fontId="0" fillId="0" borderId="0" xfId="1" applyNumberFormat="1" applyFont="1" applyFill="1" applyBorder="1" applyAlignment="1">
      <alignment vertical="center"/>
    </xf>
    <xf numFmtId="179" fontId="0" fillId="0" borderId="37" xfId="1" applyNumberFormat="1" applyFont="1" applyFill="1" applyBorder="1" applyAlignment="1">
      <alignment vertical="center"/>
    </xf>
    <xf numFmtId="179" fontId="0" fillId="0" borderId="36" xfId="1" applyNumberFormat="1" applyFont="1" applyFill="1" applyBorder="1" applyAlignment="1">
      <alignment vertical="center"/>
    </xf>
    <xf numFmtId="179" fontId="0" fillId="0" borderId="32" xfId="1" applyNumberFormat="1" applyFont="1" applyFill="1" applyBorder="1" applyAlignment="1">
      <alignment vertical="center"/>
    </xf>
    <xf numFmtId="179" fontId="0" fillId="0" borderId="4" xfId="1" applyNumberFormat="1" applyFont="1" applyFill="1" applyBorder="1" applyAlignment="1">
      <alignment vertical="center"/>
    </xf>
    <xf numFmtId="41" fontId="0" fillId="0" borderId="65" xfId="0" applyNumberFormat="1" applyFill="1" applyBorder="1" applyAlignment="1">
      <alignment horizontal="center" vertical="center"/>
    </xf>
    <xf numFmtId="179" fontId="2" fillId="0" borderId="67" xfId="1" applyNumberFormat="1" applyFill="1" applyBorder="1" applyAlignment="1">
      <alignment horizontal="right" vertical="center"/>
    </xf>
    <xf numFmtId="179" fontId="2" fillId="0" borderId="68" xfId="1" applyNumberFormat="1" applyFill="1" applyBorder="1" applyAlignment="1">
      <alignment horizontal="right" vertical="center"/>
    </xf>
    <xf numFmtId="179" fontId="2" fillId="0" borderId="69" xfId="1" applyNumberFormat="1" applyFill="1" applyBorder="1" applyAlignment="1">
      <alignment horizontal="right" vertical="center"/>
    </xf>
    <xf numFmtId="179" fontId="2" fillId="0" borderId="65" xfId="1" applyNumberFormat="1" applyFill="1" applyBorder="1" applyAlignment="1">
      <alignment horizontal="right" vertical="center"/>
    </xf>
    <xf numFmtId="179" fontId="0" fillId="0" borderId="67" xfId="0" applyNumberFormat="1" applyFill="1" applyBorder="1" applyAlignment="1">
      <alignment vertical="center"/>
    </xf>
    <xf numFmtId="182" fontId="0" fillId="0" borderId="67" xfId="0" applyNumberFormat="1" applyFill="1" applyBorder="1" applyAlignment="1">
      <alignment vertical="center"/>
    </xf>
    <xf numFmtId="179" fontId="2" fillId="0" borderId="66" xfId="1" applyNumberFormat="1" applyFill="1" applyBorder="1" applyAlignment="1">
      <alignment vertical="center"/>
    </xf>
    <xf numFmtId="183" fontId="2" fillId="0" borderId="67" xfId="1" applyNumberFormat="1" applyFill="1" applyBorder="1" applyAlignment="1">
      <alignment vertical="center"/>
    </xf>
    <xf numFmtId="180" fontId="2" fillId="0" borderId="67" xfId="1" applyNumberFormat="1" applyFill="1" applyBorder="1" applyAlignment="1">
      <alignment vertical="center"/>
    </xf>
    <xf numFmtId="180" fontId="2" fillId="0" borderId="65" xfId="1" applyNumberFormat="1" applyFill="1" applyBorder="1" applyAlignment="1">
      <alignment vertical="center"/>
    </xf>
    <xf numFmtId="179" fontId="2" fillId="0" borderId="13" xfId="1" quotePrefix="1" applyNumberFormat="1" applyFont="1" applyFill="1" applyBorder="1" applyAlignment="1">
      <alignment horizontal="right" vertical="center"/>
    </xf>
    <xf numFmtId="179" fontId="2" fillId="0" borderId="4" xfId="1" quotePrefix="1" applyNumberFormat="1" applyFont="1" applyFill="1" applyBorder="1" applyAlignment="1">
      <alignment horizontal="right" vertical="center"/>
    </xf>
    <xf numFmtId="179" fontId="2" fillId="0" borderId="48" xfId="1" applyNumberFormat="1" applyFont="1" applyFill="1" applyBorder="1" applyAlignment="1">
      <alignment vertical="center"/>
    </xf>
    <xf numFmtId="179" fontId="2" fillId="0" borderId="2" xfId="1" applyNumberFormat="1" applyFont="1" applyFill="1" applyBorder="1" applyAlignment="1">
      <alignment vertical="center"/>
    </xf>
    <xf numFmtId="179" fontId="2" fillId="0" borderId="49" xfId="1" applyNumberFormat="1" applyFont="1" applyFill="1" applyBorder="1" applyAlignment="1">
      <alignment vertical="center"/>
    </xf>
    <xf numFmtId="179" fontId="2" fillId="0" borderId="50" xfId="1" applyNumberFormat="1" applyFont="1" applyFill="1" applyBorder="1" applyAlignment="1">
      <alignment vertical="center"/>
    </xf>
    <xf numFmtId="179" fontId="2" fillId="0" borderId="28" xfId="1" applyNumberFormat="1" applyFont="1" applyFill="1" applyBorder="1" applyAlignment="1">
      <alignment vertical="center"/>
    </xf>
    <xf numFmtId="179" fontId="2" fillId="0" borderId="7" xfId="1" applyNumberFormat="1" applyFont="1" applyFill="1" applyBorder="1" applyAlignment="1">
      <alignment vertical="center"/>
    </xf>
    <xf numFmtId="179" fontId="2" fillId="0" borderId="10" xfId="1" applyNumberFormat="1" applyFont="1" applyFill="1" applyBorder="1" applyAlignment="1">
      <alignment vertical="center"/>
    </xf>
    <xf numFmtId="179" fontId="2" fillId="0" borderId="36" xfId="1" applyNumberFormat="1" applyFont="1" applyFill="1" applyBorder="1" applyAlignment="1">
      <alignment vertical="center"/>
    </xf>
    <xf numFmtId="179" fontId="2" fillId="0" borderId="9" xfId="1" applyNumberFormat="1" applyFont="1" applyFill="1" applyBorder="1" applyAlignment="1">
      <alignment vertical="center"/>
    </xf>
    <xf numFmtId="179" fontId="2" fillId="0" borderId="47" xfId="1" applyNumberFormat="1" applyFont="1" applyFill="1" applyBorder="1" applyAlignment="1">
      <alignment vertical="center"/>
    </xf>
    <xf numFmtId="179" fontId="2" fillId="0" borderId="55" xfId="1" applyNumberFormat="1" applyFont="1" applyFill="1" applyBorder="1" applyAlignment="1">
      <alignment vertical="center"/>
    </xf>
    <xf numFmtId="179" fontId="2" fillId="0" borderId="50" xfId="0" quotePrefix="1" applyNumberFormat="1" applyFont="1" applyFill="1" applyBorder="1" applyAlignment="1">
      <alignment horizontal="right" vertical="center"/>
    </xf>
    <xf numFmtId="179" fontId="2" fillId="0" borderId="28" xfId="0" quotePrefix="1" applyNumberFormat="1" applyFont="1" applyFill="1" applyBorder="1" applyAlignment="1">
      <alignment horizontal="right" vertical="center"/>
    </xf>
    <xf numFmtId="179" fontId="2" fillId="0" borderId="27" xfId="1" applyNumberFormat="1" applyFont="1" applyFill="1" applyBorder="1" applyAlignment="1">
      <alignment vertical="center"/>
    </xf>
    <xf numFmtId="179" fontId="2" fillId="0" borderId="57" xfId="1" applyNumberFormat="1" applyFont="1" applyFill="1" applyBorder="1" applyAlignment="1">
      <alignment vertical="center"/>
    </xf>
    <xf numFmtId="179" fontId="2" fillId="0" borderId="3" xfId="1" quotePrefix="1" applyNumberFormat="1" applyFont="1" applyFill="1" applyBorder="1" applyAlignment="1">
      <alignment horizontal="right" vertical="center"/>
    </xf>
    <xf numFmtId="179" fontId="2" fillId="0" borderId="52" xfId="1" quotePrefix="1" applyNumberFormat="1" applyFont="1" applyFill="1" applyBorder="1" applyAlignment="1">
      <alignment horizontal="right" vertical="center"/>
    </xf>
    <xf numFmtId="179" fontId="2" fillId="0" borderId="5" xfId="1" applyNumberFormat="1" applyFont="1" applyFill="1" applyBorder="1" applyAlignment="1">
      <alignment vertical="center"/>
    </xf>
    <xf numFmtId="179" fontId="2" fillId="0" borderId="59" xfId="1" applyNumberFormat="1" applyFont="1" applyFill="1" applyBorder="1" applyAlignment="1">
      <alignment vertical="center"/>
    </xf>
    <xf numFmtId="179" fontId="2" fillId="0" borderId="54" xfId="1" applyNumberFormat="1" applyFont="1" applyFill="1" applyBorder="1" applyAlignment="1">
      <alignment vertical="center"/>
    </xf>
    <xf numFmtId="179" fontId="2" fillId="0" borderId="22" xfId="1" applyNumberFormat="1" applyFont="1" applyFill="1" applyBorder="1" applyAlignment="1">
      <alignment vertical="center"/>
    </xf>
    <xf numFmtId="179" fontId="2" fillId="0" borderId="8" xfId="1" applyNumberFormat="1" applyFont="1" applyFill="1" applyBorder="1" applyAlignment="1">
      <alignment vertical="center"/>
    </xf>
    <xf numFmtId="179" fontId="2" fillId="0" borderId="56" xfId="1" applyNumberFormat="1" applyFont="1" applyFill="1" applyBorder="1" applyAlignment="1">
      <alignment vertical="center"/>
    </xf>
    <xf numFmtId="179" fontId="2" fillId="0" borderId="51" xfId="1" applyNumberFormat="1" applyFont="1" applyFill="1" applyBorder="1" applyAlignment="1">
      <alignment vertical="center"/>
    </xf>
    <xf numFmtId="179" fontId="2" fillId="0" borderId="24" xfId="1" applyNumberFormat="1" applyFont="1" applyFill="1" applyBorder="1" applyAlignment="1">
      <alignment vertical="center"/>
    </xf>
    <xf numFmtId="179" fontId="2" fillId="0" borderId="3" xfId="1" applyNumberFormat="1" applyFont="1" applyFill="1" applyBorder="1" applyAlignment="1">
      <alignment vertical="center"/>
    </xf>
    <xf numFmtId="179" fontId="2" fillId="0" borderId="13" xfId="1" applyNumberFormat="1" applyFont="1" applyFill="1" applyBorder="1" applyAlignment="1">
      <alignment vertical="center"/>
    </xf>
    <xf numFmtId="179" fontId="2" fillId="0" borderId="37" xfId="1" applyNumberFormat="1" applyFont="1" applyFill="1" applyBorder="1" applyAlignment="1">
      <alignment vertical="center"/>
    </xf>
    <xf numFmtId="179" fontId="2" fillId="0" borderId="7" xfId="0" quotePrefix="1" applyNumberFormat="1" applyFont="1" applyFill="1" applyBorder="1" applyAlignment="1">
      <alignment horizontal="right" vertical="center"/>
    </xf>
    <xf numFmtId="179" fontId="2" fillId="0" borderId="57" xfId="0" quotePrefix="1" applyNumberFormat="1" applyFont="1" applyFill="1" applyBorder="1" applyAlignment="1">
      <alignment horizontal="right" vertical="center"/>
    </xf>
    <xf numFmtId="179" fontId="2" fillId="0" borderId="14" xfId="1" applyNumberFormat="1" applyFont="1" applyFill="1" applyBorder="1" applyAlignment="1">
      <alignment vertical="center"/>
    </xf>
    <xf numFmtId="179" fontId="2" fillId="0" borderId="52" xfId="1" applyNumberFormat="1" applyFont="1" applyFill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9" fontId="2" fillId="0" borderId="54" xfId="1" applyNumberFormat="1" applyFill="1" applyBorder="1" applyAlignment="1">
      <alignment vertical="center"/>
    </xf>
    <xf numFmtId="179" fontId="2" fillId="0" borderId="0" xfId="1" applyNumberFormat="1" applyFill="1" applyBorder="1" applyAlignment="1">
      <alignment vertical="center"/>
    </xf>
    <xf numFmtId="179" fontId="2" fillId="0" borderId="48" xfId="1" applyNumberFormat="1" applyFill="1" applyBorder="1" applyAlignment="1">
      <alignment vertical="center"/>
    </xf>
    <xf numFmtId="179" fontId="2" fillId="0" borderId="49" xfId="1" applyNumberFormat="1" applyFill="1" applyBorder="1" applyAlignment="1">
      <alignment vertical="center"/>
    </xf>
    <xf numFmtId="179" fontId="2" fillId="0" borderId="39" xfId="1" applyNumberFormat="1" applyFill="1" applyBorder="1" applyAlignment="1">
      <alignment vertical="center"/>
    </xf>
    <xf numFmtId="179" fontId="2" fillId="0" borderId="51" xfId="1" applyNumberFormat="1" applyFill="1" applyBorder="1" applyAlignment="1">
      <alignment vertical="center"/>
    </xf>
    <xf numFmtId="179" fontId="2" fillId="0" borderId="37" xfId="1" applyNumberFormat="1" applyFill="1" applyBorder="1" applyAlignment="1">
      <alignment vertical="center"/>
    </xf>
    <xf numFmtId="179" fontId="2" fillId="0" borderId="24" xfId="1" applyNumberFormat="1" applyFill="1" applyBorder="1" applyAlignment="1">
      <alignment vertical="center"/>
    </xf>
    <xf numFmtId="179" fontId="2" fillId="0" borderId="41" xfId="1" applyNumberFormat="1" applyFill="1" applyBorder="1" applyAlignment="1">
      <alignment vertical="center"/>
    </xf>
    <xf numFmtId="179" fontId="2" fillId="0" borderId="50" xfId="1" applyNumberFormat="1" applyFill="1" applyBorder="1" applyAlignment="1">
      <alignment vertical="center"/>
    </xf>
    <xf numFmtId="179" fontId="2" fillId="0" borderId="28" xfId="1" applyNumberFormat="1" applyFill="1" applyBorder="1" applyAlignment="1">
      <alignment vertical="center"/>
    </xf>
    <xf numFmtId="179" fontId="2" fillId="0" borderId="7" xfId="1" applyNumberFormat="1" applyFill="1" applyBorder="1" applyAlignment="1">
      <alignment vertical="center"/>
    </xf>
    <xf numFmtId="179" fontId="2" fillId="0" borderId="25" xfId="1" applyNumberFormat="1" applyFill="1" applyBorder="1" applyAlignment="1">
      <alignment vertical="center"/>
    </xf>
    <xf numFmtId="179" fontId="2" fillId="0" borderId="10" xfId="1" applyNumberFormat="1" applyFill="1" applyBorder="1" applyAlignment="1">
      <alignment vertical="center"/>
    </xf>
    <xf numFmtId="179" fontId="2" fillId="0" borderId="36" xfId="1" applyNumberFormat="1" applyFill="1" applyBorder="1" applyAlignment="1">
      <alignment vertical="center"/>
    </xf>
    <xf numFmtId="179" fontId="2" fillId="0" borderId="9" xfId="1" applyNumberFormat="1" applyFill="1" applyBorder="1" applyAlignment="1">
      <alignment vertical="center"/>
    </xf>
    <xf numFmtId="179" fontId="2" fillId="0" borderId="50" xfId="1" quotePrefix="1" applyNumberFormat="1" applyFont="1" applyFill="1" applyBorder="1" applyAlignment="1">
      <alignment horizontal="right" vertical="center"/>
    </xf>
    <xf numFmtId="179" fontId="2" fillId="0" borderId="28" xfId="1" quotePrefix="1" applyNumberFormat="1" applyFont="1" applyFill="1" applyBorder="1" applyAlignment="1">
      <alignment horizontal="right" vertical="center"/>
    </xf>
    <xf numFmtId="179" fontId="2" fillId="0" borderId="5" xfId="1" applyNumberFormat="1" applyFill="1" applyBorder="1" applyAlignment="1">
      <alignment vertical="center"/>
    </xf>
    <xf numFmtId="179" fontId="2" fillId="0" borderId="55" xfId="1" applyNumberFormat="1" applyFill="1" applyBorder="1" applyAlignment="1">
      <alignment vertical="center"/>
    </xf>
    <xf numFmtId="179" fontId="2" fillId="0" borderId="22" xfId="1" applyNumberFormat="1" applyFill="1" applyBorder="1" applyAlignment="1">
      <alignment vertical="center"/>
    </xf>
    <xf numFmtId="179" fontId="2" fillId="0" borderId="46" xfId="1" applyNumberFormat="1" applyFill="1" applyBorder="1" applyAlignment="1">
      <alignment vertical="center"/>
    </xf>
    <xf numFmtId="179" fontId="2" fillId="0" borderId="27" xfId="1" applyNumberFormat="1" applyFill="1" applyBorder="1" applyAlignment="1">
      <alignment vertical="center"/>
    </xf>
    <xf numFmtId="179" fontId="2" fillId="0" borderId="57" xfId="1" applyNumberFormat="1" applyFill="1" applyBorder="1" applyAlignment="1">
      <alignment vertical="center"/>
    </xf>
    <xf numFmtId="179" fontId="2" fillId="0" borderId="3" xfId="1" applyNumberFormat="1" applyFill="1" applyBorder="1" applyAlignment="1">
      <alignment vertical="center"/>
    </xf>
    <xf numFmtId="179" fontId="2" fillId="0" borderId="13" xfId="1" applyNumberFormat="1" applyFill="1" applyBorder="1" applyAlignment="1">
      <alignment vertical="center"/>
    </xf>
    <xf numFmtId="179" fontId="2" fillId="0" borderId="59" xfId="1" applyNumberFormat="1" applyFill="1" applyBorder="1" applyAlignment="1">
      <alignment vertical="center"/>
    </xf>
    <xf numFmtId="179" fontId="2" fillId="0" borderId="27" xfId="1" quotePrefix="1" applyNumberFormat="1" applyFont="1" applyFill="1" applyBorder="1" applyAlignment="1">
      <alignment horizontal="right" vertical="center"/>
    </xf>
    <xf numFmtId="179" fontId="2" fillId="0" borderId="57" xfId="1" quotePrefix="1" applyNumberFormat="1" applyFont="1" applyFill="1" applyBorder="1" applyAlignment="1">
      <alignment horizontal="right" vertical="center"/>
    </xf>
    <xf numFmtId="179" fontId="2" fillId="0" borderId="14" xfId="1" applyNumberFormat="1" applyFill="1" applyBorder="1" applyAlignment="1">
      <alignment vertical="center"/>
    </xf>
    <xf numFmtId="179" fontId="2" fillId="0" borderId="58" xfId="1" applyNumberFormat="1" applyFill="1" applyBorder="1" applyAlignment="1">
      <alignment vertical="center"/>
    </xf>
    <xf numFmtId="179" fontId="2" fillId="0" borderId="52" xfId="1" applyNumberFormat="1" applyFill="1" applyBorder="1" applyAlignment="1">
      <alignment vertical="center"/>
    </xf>
    <xf numFmtId="179" fontId="2" fillId="0" borderId="4" xfId="1" applyNumberFormat="1" applyFill="1" applyBorder="1" applyAlignment="1">
      <alignment vertical="center"/>
    </xf>
    <xf numFmtId="179" fontId="2" fillId="0" borderId="26" xfId="1" applyNumberFormat="1" applyFill="1" applyBorder="1" applyAlignment="1">
      <alignment vertical="center"/>
    </xf>
    <xf numFmtId="179" fontId="2" fillId="0" borderId="11" xfId="1" applyNumberForma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79" fontId="0" fillId="0" borderId="50" xfId="0" quotePrefix="1" applyNumberFormat="1" applyFill="1" applyBorder="1" applyAlignment="1">
      <alignment horizontal="right" vertical="center"/>
    </xf>
    <xf numFmtId="179" fontId="0" fillId="0" borderId="28" xfId="0" quotePrefix="1" applyNumberFormat="1" applyFill="1" applyBorder="1" applyAlignment="1">
      <alignment horizontal="right" vertical="center"/>
    </xf>
    <xf numFmtId="179" fontId="2" fillId="0" borderId="43" xfId="1" applyNumberFormat="1" applyFill="1" applyBorder="1" applyAlignment="1">
      <alignment vertical="center"/>
    </xf>
    <xf numFmtId="179" fontId="2" fillId="0" borderId="47" xfId="1" applyNumberFormat="1" applyFill="1" applyBorder="1" applyAlignment="1">
      <alignment vertical="center"/>
    </xf>
    <xf numFmtId="41" fontId="0" fillId="0" borderId="60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9" fontId="2" fillId="0" borderId="55" xfId="1" applyNumberFormat="1" applyFont="1" applyFill="1" applyBorder="1" applyAlignment="1">
      <alignment vertical="center"/>
    </xf>
    <xf numFmtId="179" fontId="2" fillId="0" borderId="56" xfId="0" applyNumberFormat="1" applyFont="1" applyFill="1" applyBorder="1" applyAlignment="1">
      <alignment vertical="center"/>
    </xf>
    <xf numFmtId="181" fontId="9" fillId="0" borderId="5" xfId="1" applyNumberFormat="1" applyFont="1" applyBorder="1" applyAlignment="1">
      <alignment vertical="center" textRotation="255"/>
    </xf>
    <xf numFmtId="0" fontId="12" fillId="0" borderId="5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 justifyLastLine="1"/>
    </xf>
    <xf numFmtId="0" fontId="10" fillId="0" borderId="2" xfId="0" applyNumberFormat="1" applyFont="1" applyBorder="1" applyAlignment="1">
      <alignment horizontal="distributed" vertical="center" justifyLastLine="1"/>
    </xf>
    <xf numFmtId="0" fontId="10" fillId="0" borderId="39" xfId="0" applyNumberFormat="1" applyFont="1" applyBorder="1" applyAlignment="1">
      <alignment horizontal="distributed" vertical="center" justifyLastLine="1"/>
    </xf>
    <xf numFmtId="0" fontId="10" fillId="0" borderId="3" xfId="0" applyNumberFormat="1" applyFont="1" applyBorder="1" applyAlignment="1">
      <alignment horizontal="distributed" vertical="center" justifyLastLine="1"/>
    </xf>
    <xf numFmtId="0" fontId="10" fillId="0" borderId="4" xfId="0" applyNumberFormat="1" applyFont="1" applyBorder="1" applyAlignment="1">
      <alignment horizontal="distributed" vertical="center" justifyLastLine="1"/>
    </xf>
    <xf numFmtId="0" fontId="10" fillId="0" borderId="11" xfId="0" applyNumberFormat="1" applyFont="1" applyBorder="1" applyAlignment="1">
      <alignment horizontal="distributed" vertical="center" justifyLastLine="1"/>
    </xf>
    <xf numFmtId="0" fontId="10" fillId="0" borderId="1" xfId="2" applyNumberFormat="1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181" fontId="9" fillId="0" borderId="76" xfId="1" applyNumberFormat="1" applyFont="1" applyBorder="1" applyAlignment="1">
      <alignment vertical="center" textRotation="255"/>
    </xf>
    <xf numFmtId="181" fontId="9" fillId="0" borderId="77" xfId="1" applyNumberFormat="1" applyFont="1" applyBorder="1" applyAlignment="1">
      <alignment vertical="center" textRotation="255"/>
    </xf>
    <xf numFmtId="181" fontId="9" fillId="0" borderId="61" xfId="1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79" fontId="2" fillId="0" borderId="47" xfId="1" applyNumberFormat="1" applyFont="1" applyFill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0" fontId="12" fillId="0" borderId="77" xfId="3" applyFont="1" applyBorder="1" applyAlignment="1">
      <alignment vertical="center" textRotation="255"/>
    </xf>
    <xf numFmtId="0" fontId="12" fillId="0" borderId="61" xfId="3" applyFont="1" applyBorder="1" applyAlignment="1">
      <alignment vertical="center" textRotation="255"/>
    </xf>
    <xf numFmtId="179" fontId="2" fillId="0" borderId="51" xfId="1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0" fontId="12" fillId="0" borderId="77" xfId="3" applyFont="1" applyBorder="1" applyAlignment="1">
      <alignment vertical="center"/>
    </xf>
    <xf numFmtId="0" fontId="12" fillId="0" borderId="61" xfId="3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179" fontId="2" fillId="0" borderId="51" xfId="1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9" fontId="2" fillId="0" borderId="55" xfId="1" applyNumberFormat="1" applyFill="1" applyBorder="1" applyAlignment="1">
      <alignment vertical="center"/>
    </xf>
    <xf numFmtId="179" fontId="0" fillId="0" borderId="56" xfId="0" applyNumberFormat="1" applyFill="1" applyBorder="1" applyAlignment="1">
      <alignment vertical="center"/>
    </xf>
    <xf numFmtId="179" fontId="2" fillId="0" borderId="51" xfId="1" applyNumberFormat="1" applyFill="1" applyBorder="1" applyAlignment="1">
      <alignment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70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 textRotation="255"/>
    </xf>
    <xf numFmtId="41" fontId="16" fillId="0" borderId="27" xfId="0" applyNumberFormat="1" applyFont="1" applyBorder="1" applyAlignment="1">
      <alignment horizontal="right" vertical="center"/>
    </xf>
    <xf numFmtId="41" fontId="16" fillId="0" borderId="25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86" t="s">
        <v>0</v>
      </c>
      <c r="B1" s="386"/>
      <c r="C1" s="386"/>
      <c r="D1" s="386"/>
      <c r="E1" s="75"/>
      <c r="F1" s="2"/>
      <c r="AA1" s="385" t="s">
        <v>105</v>
      </c>
      <c r="AB1" s="385"/>
    </row>
    <row r="2" spans="1:38">
      <c r="AA2" s="373" t="s">
        <v>106</v>
      </c>
      <c r="AB2" s="373"/>
      <c r="AC2" s="376" t="s">
        <v>107</v>
      </c>
      <c r="AD2" s="374" t="s">
        <v>108</v>
      </c>
      <c r="AE2" s="383"/>
      <c r="AF2" s="384"/>
      <c r="AG2" s="373" t="s">
        <v>109</v>
      </c>
      <c r="AH2" s="373" t="s">
        <v>110</v>
      </c>
      <c r="AI2" s="373" t="s">
        <v>111</v>
      </c>
      <c r="AJ2" s="373" t="s">
        <v>112</v>
      </c>
      <c r="AK2" s="373" t="s">
        <v>113</v>
      </c>
    </row>
    <row r="3" spans="1:38" ht="14.25">
      <c r="A3" s="22" t="s">
        <v>104</v>
      </c>
      <c r="AA3" s="373"/>
      <c r="AB3" s="373"/>
      <c r="AC3" s="378"/>
      <c r="AD3" s="157"/>
      <c r="AE3" s="156" t="s">
        <v>126</v>
      </c>
      <c r="AF3" s="156" t="s">
        <v>127</v>
      </c>
      <c r="AG3" s="373"/>
      <c r="AH3" s="373"/>
      <c r="AI3" s="373"/>
      <c r="AJ3" s="373"/>
      <c r="AK3" s="373"/>
    </row>
    <row r="4" spans="1:38">
      <c r="AA4" s="376">
        <f>E1</f>
        <v>0</v>
      </c>
      <c r="AB4" s="158" t="s">
        <v>114</v>
      </c>
      <c r="AC4" s="159">
        <f>F22</f>
        <v>1002413</v>
      </c>
      <c r="AD4" s="159">
        <f>F9</f>
        <v>284751</v>
      </c>
      <c r="AE4" s="159">
        <f>F10</f>
        <v>133783</v>
      </c>
      <c r="AF4" s="159">
        <f>F13</f>
        <v>107295</v>
      </c>
      <c r="AG4" s="159">
        <f>F14</f>
        <v>3349</v>
      </c>
      <c r="AH4" s="159">
        <f>F15</f>
        <v>51082</v>
      </c>
      <c r="AI4" s="159">
        <f>F17</f>
        <v>169573</v>
      </c>
      <c r="AJ4" s="159">
        <f>F20</f>
        <v>91080</v>
      </c>
      <c r="AK4" s="159">
        <f>F21</f>
        <v>332552</v>
      </c>
      <c r="AL4" s="160"/>
    </row>
    <row r="5" spans="1:38">
      <c r="A5" s="21" t="s">
        <v>272</v>
      </c>
      <c r="AA5" s="377"/>
      <c r="AB5" s="158" t="s">
        <v>115</v>
      </c>
      <c r="AC5" s="161"/>
      <c r="AD5" s="161">
        <f>G9</f>
        <v>28.406554982826439</v>
      </c>
      <c r="AE5" s="161">
        <f>G10</f>
        <v>13.346095870664087</v>
      </c>
      <c r="AF5" s="161">
        <f>G13</f>
        <v>10.703672039369003</v>
      </c>
      <c r="AG5" s="161">
        <f>G14</f>
        <v>0.33409383158438688</v>
      </c>
      <c r="AH5" s="161">
        <f>G15</f>
        <v>5.0959035846502392</v>
      </c>
      <c r="AI5" s="161">
        <f>G17</f>
        <v>16.916480532475138</v>
      </c>
      <c r="AJ5" s="161">
        <f>G20</f>
        <v>9.0860753003003758</v>
      </c>
      <c r="AK5" s="161">
        <f>G21</f>
        <v>33.175148366990456</v>
      </c>
    </row>
    <row r="6" spans="1:38" ht="14.25">
      <c r="A6" s="3"/>
      <c r="G6" s="390" t="s">
        <v>128</v>
      </c>
      <c r="H6" s="391"/>
      <c r="I6" s="391"/>
      <c r="AA6" s="378"/>
      <c r="AB6" s="158" t="s">
        <v>116</v>
      </c>
      <c r="AC6" s="161">
        <f>I22</f>
        <v>27.445254175227319</v>
      </c>
      <c r="AD6" s="161">
        <f>I9</f>
        <v>-4.6861767826718577</v>
      </c>
      <c r="AE6" s="161">
        <f>I10</f>
        <v>-6.4035652319919372</v>
      </c>
      <c r="AF6" s="161">
        <f>I13</f>
        <v>-1.9447465340924674</v>
      </c>
      <c r="AG6" s="161">
        <f>I14</f>
        <v>-3.1521110468478941</v>
      </c>
      <c r="AH6" s="161">
        <f>I15</f>
        <v>-9.3020365405443783</v>
      </c>
      <c r="AI6" s="161">
        <f>I17</f>
        <v>7.811198636886707</v>
      </c>
      <c r="AJ6" s="161">
        <f>I20</f>
        <v>9.3003720148805868</v>
      </c>
      <c r="AK6" s="161">
        <f>I21</f>
        <v>184.35886034818893</v>
      </c>
    </row>
    <row r="7" spans="1:38" ht="27" customHeight="1">
      <c r="A7" s="19"/>
      <c r="B7" s="5"/>
      <c r="C7" s="5"/>
      <c r="D7" s="5"/>
      <c r="E7" s="23"/>
      <c r="F7" s="62" t="s">
        <v>273</v>
      </c>
      <c r="G7" s="63"/>
      <c r="H7" s="64" t="s">
        <v>1</v>
      </c>
      <c r="I7" s="17" t="s">
        <v>21</v>
      </c>
    </row>
    <row r="8" spans="1:38" ht="17.100000000000001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38" ht="18" customHeight="1">
      <c r="A9" s="387" t="s">
        <v>80</v>
      </c>
      <c r="B9" s="387" t="s">
        <v>81</v>
      </c>
      <c r="C9" s="47" t="s">
        <v>3</v>
      </c>
      <c r="D9" s="48"/>
      <c r="E9" s="49"/>
      <c r="F9" s="280">
        <v>284751</v>
      </c>
      <c r="G9" s="76">
        <f t="shared" ref="G9:G22" si="0">F9/$F$22*100</f>
        <v>28.406554982826439</v>
      </c>
      <c r="H9" s="77">
        <v>298751</v>
      </c>
      <c r="I9" s="78">
        <f t="shared" ref="I9:I21" si="1">(F9/H9-1)*100</f>
        <v>-4.6861767826718577</v>
      </c>
      <c r="AA9" s="380" t="s">
        <v>105</v>
      </c>
      <c r="AB9" s="381"/>
      <c r="AC9" s="382" t="s">
        <v>117</v>
      </c>
    </row>
    <row r="10" spans="1:38" ht="18" customHeight="1">
      <c r="A10" s="388"/>
      <c r="B10" s="388"/>
      <c r="C10" s="8"/>
      <c r="D10" s="50" t="s">
        <v>22</v>
      </c>
      <c r="E10" s="30"/>
      <c r="F10" s="281">
        <v>133783</v>
      </c>
      <c r="G10" s="79">
        <f t="shared" si="0"/>
        <v>13.346095870664087</v>
      </c>
      <c r="H10" s="80">
        <v>142936</v>
      </c>
      <c r="I10" s="81">
        <f t="shared" si="1"/>
        <v>-6.4035652319919372</v>
      </c>
      <c r="AA10" s="373" t="s">
        <v>106</v>
      </c>
      <c r="AB10" s="373"/>
      <c r="AC10" s="382"/>
      <c r="AD10" s="374" t="s">
        <v>118</v>
      </c>
      <c r="AE10" s="383"/>
      <c r="AF10" s="384"/>
      <c r="AG10" s="374" t="s">
        <v>119</v>
      </c>
      <c r="AH10" s="379"/>
      <c r="AI10" s="375"/>
      <c r="AJ10" s="374" t="s">
        <v>120</v>
      </c>
      <c r="AK10" s="375"/>
    </row>
    <row r="11" spans="1:38" ht="18" customHeight="1">
      <c r="A11" s="388"/>
      <c r="B11" s="388"/>
      <c r="C11" s="34"/>
      <c r="D11" s="35"/>
      <c r="E11" s="33" t="s">
        <v>23</v>
      </c>
      <c r="F11" s="279">
        <v>106347</v>
      </c>
      <c r="G11" s="82">
        <f t="shared" si="0"/>
        <v>10.609100241118181</v>
      </c>
      <c r="H11" s="83">
        <v>113667</v>
      </c>
      <c r="I11" s="84">
        <f t="shared" si="1"/>
        <v>-6.4398638127160961</v>
      </c>
      <c r="AA11" s="373"/>
      <c r="AB11" s="373"/>
      <c r="AC11" s="380"/>
      <c r="AD11" s="157"/>
      <c r="AE11" s="156" t="s">
        <v>121</v>
      </c>
      <c r="AF11" s="156" t="s">
        <v>122</v>
      </c>
      <c r="AG11" s="157"/>
      <c r="AH11" s="156" t="s">
        <v>123</v>
      </c>
      <c r="AI11" s="156" t="s">
        <v>124</v>
      </c>
      <c r="AJ11" s="157"/>
      <c r="AK11" s="162" t="s">
        <v>125</v>
      </c>
    </row>
    <row r="12" spans="1:38" ht="18" customHeight="1">
      <c r="A12" s="388"/>
      <c r="B12" s="388"/>
      <c r="C12" s="34"/>
      <c r="D12" s="36"/>
      <c r="E12" s="33" t="s">
        <v>24</v>
      </c>
      <c r="F12" s="279">
        <v>18509</v>
      </c>
      <c r="G12" s="82">
        <f>F12/$F$22*100</f>
        <v>1.8464445293506766</v>
      </c>
      <c r="H12" s="83">
        <v>20345</v>
      </c>
      <c r="I12" s="84">
        <f t="shared" si="1"/>
        <v>-9.024330302285577</v>
      </c>
      <c r="AA12" s="376">
        <f>E1</f>
        <v>0</v>
      </c>
      <c r="AB12" s="158" t="s">
        <v>114</v>
      </c>
      <c r="AC12" s="159">
        <f>F40</f>
        <v>1002413</v>
      </c>
      <c r="AD12" s="159">
        <f>F23</f>
        <v>491903</v>
      </c>
      <c r="AE12" s="159">
        <f>F24</f>
        <v>164628</v>
      </c>
      <c r="AF12" s="159">
        <f>F26</f>
        <v>97307</v>
      </c>
      <c r="AG12" s="159">
        <f>F27</f>
        <v>448821</v>
      </c>
      <c r="AH12" s="159">
        <f>F28</f>
        <v>73195</v>
      </c>
      <c r="AI12" s="159">
        <f>F32</f>
        <v>10773</v>
      </c>
      <c r="AJ12" s="159">
        <f>F34</f>
        <v>61689</v>
      </c>
      <c r="AK12" s="159">
        <f>F35</f>
        <v>60083</v>
      </c>
      <c r="AL12" s="163"/>
    </row>
    <row r="13" spans="1:38" ht="18" customHeight="1">
      <c r="A13" s="388"/>
      <c r="B13" s="388"/>
      <c r="C13" s="11"/>
      <c r="D13" s="31" t="s">
        <v>25</v>
      </c>
      <c r="E13" s="32"/>
      <c r="F13" s="282">
        <v>107295</v>
      </c>
      <c r="G13" s="85">
        <f t="shared" si="0"/>
        <v>10.703672039369003</v>
      </c>
      <c r="H13" s="86">
        <v>109423</v>
      </c>
      <c r="I13" s="87">
        <f t="shared" si="1"/>
        <v>-1.9447465340924674</v>
      </c>
      <c r="AA13" s="377"/>
      <c r="AB13" s="158" t="s">
        <v>115</v>
      </c>
      <c r="AC13" s="161"/>
      <c r="AD13" s="161">
        <f>G23</f>
        <v>49.07188953056275</v>
      </c>
      <c r="AE13" s="161">
        <f>G24</f>
        <v>16.423170888645696</v>
      </c>
      <c r="AF13" s="161">
        <f>G26</f>
        <v>9.7072763421863044</v>
      </c>
      <c r="AG13" s="161">
        <f>G27</f>
        <v>44.774060192754881</v>
      </c>
      <c r="AH13" s="161">
        <f>G28</f>
        <v>7.3018805622034026</v>
      </c>
      <c r="AI13" s="161">
        <f>G32</f>
        <v>1.0747067326541058</v>
      </c>
      <c r="AJ13" s="161">
        <f>G34</f>
        <v>6.1540502766823657</v>
      </c>
      <c r="AK13" s="161">
        <f>G35</f>
        <v>5.9938368716287593</v>
      </c>
    </row>
    <row r="14" spans="1:38" ht="18" customHeight="1">
      <c r="A14" s="388"/>
      <c r="B14" s="388"/>
      <c r="C14" s="52" t="s">
        <v>4</v>
      </c>
      <c r="D14" s="53"/>
      <c r="E14" s="54"/>
      <c r="F14" s="279">
        <v>3349</v>
      </c>
      <c r="G14" s="82">
        <f t="shared" si="0"/>
        <v>0.33409383158438688</v>
      </c>
      <c r="H14" s="83">
        <v>3458</v>
      </c>
      <c r="I14" s="84">
        <f t="shared" si="1"/>
        <v>-3.1521110468478941</v>
      </c>
      <c r="AA14" s="378"/>
      <c r="AB14" s="158" t="s">
        <v>116</v>
      </c>
      <c r="AC14" s="161">
        <f>I40</f>
        <v>27.445254175227319</v>
      </c>
      <c r="AD14" s="161">
        <f>I23</f>
        <v>2.9639366772511666</v>
      </c>
      <c r="AE14" s="161">
        <f>I24</f>
        <v>-2.0561147997429807</v>
      </c>
      <c r="AF14" s="161">
        <f>I26</f>
        <v>5.9273693148418349</v>
      </c>
      <c r="AG14" s="161">
        <f>I27</f>
        <v>94.02099201991993</v>
      </c>
      <c r="AH14" s="161">
        <f>I28</f>
        <v>17.312839581363292</v>
      </c>
      <c r="AI14" s="161">
        <f>I32</f>
        <v>126.18097837497375</v>
      </c>
      <c r="AJ14" s="161">
        <f>I34</f>
        <v>-20.375605033881893</v>
      </c>
      <c r="AK14" s="161">
        <f>I35</f>
        <v>-21.884913412033903</v>
      </c>
    </row>
    <row r="15" spans="1:38" ht="18" customHeight="1">
      <c r="A15" s="388"/>
      <c r="B15" s="388"/>
      <c r="C15" s="52" t="s">
        <v>5</v>
      </c>
      <c r="D15" s="53"/>
      <c r="E15" s="54"/>
      <c r="F15" s="279">
        <v>51082</v>
      </c>
      <c r="G15" s="82">
        <f t="shared" si="0"/>
        <v>5.0959035846502392</v>
      </c>
      <c r="H15" s="83">
        <v>56321</v>
      </c>
      <c r="I15" s="84">
        <f t="shared" si="1"/>
        <v>-9.3020365405443783</v>
      </c>
    </row>
    <row r="16" spans="1:38" ht="18" customHeight="1">
      <c r="A16" s="388"/>
      <c r="B16" s="388"/>
      <c r="C16" s="52" t="s">
        <v>26</v>
      </c>
      <c r="D16" s="53"/>
      <c r="E16" s="54"/>
      <c r="F16" s="279">
        <v>21465</v>
      </c>
      <c r="G16" s="82">
        <f t="shared" si="0"/>
        <v>2.1413329635589324</v>
      </c>
      <c r="H16" s="83">
        <v>22026</v>
      </c>
      <c r="I16" s="84">
        <f>(F16/H16-1)*100</f>
        <v>-2.5469899210024516</v>
      </c>
    </row>
    <row r="17" spans="1:9" ht="18" customHeight="1">
      <c r="A17" s="388"/>
      <c r="B17" s="388"/>
      <c r="C17" s="52" t="s">
        <v>6</v>
      </c>
      <c r="D17" s="53"/>
      <c r="E17" s="54"/>
      <c r="F17" s="279">
        <v>169573</v>
      </c>
      <c r="G17" s="82">
        <f t="shared" si="0"/>
        <v>16.916480532475138</v>
      </c>
      <c r="H17" s="83">
        <v>157287</v>
      </c>
      <c r="I17" s="84">
        <f t="shared" si="1"/>
        <v>7.811198636886707</v>
      </c>
    </row>
    <row r="18" spans="1:9" ht="18" customHeight="1">
      <c r="A18" s="388"/>
      <c r="B18" s="388"/>
      <c r="C18" s="52" t="s">
        <v>27</v>
      </c>
      <c r="D18" s="53"/>
      <c r="E18" s="54"/>
      <c r="F18" s="279">
        <v>42834</v>
      </c>
      <c r="G18" s="82">
        <f t="shared" si="0"/>
        <v>4.2730890361557563</v>
      </c>
      <c r="H18" s="83">
        <v>43219</v>
      </c>
      <c r="I18" s="84">
        <f t="shared" si="1"/>
        <v>-0.89081191142784677</v>
      </c>
    </row>
    <row r="19" spans="1:9" ht="18" customHeight="1">
      <c r="A19" s="388"/>
      <c r="B19" s="388"/>
      <c r="C19" s="52" t="s">
        <v>28</v>
      </c>
      <c r="D19" s="53"/>
      <c r="E19" s="54"/>
      <c r="F19" s="279">
        <v>5727</v>
      </c>
      <c r="G19" s="82">
        <f t="shared" si="0"/>
        <v>0.57132140145828114</v>
      </c>
      <c r="H19" s="83">
        <v>5204</v>
      </c>
      <c r="I19" s="84">
        <f t="shared" si="1"/>
        <v>10.049961568024601</v>
      </c>
    </row>
    <row r="20" spans="1:9" ht="18" customHeight="1">
      <c r="A20" s="388"/>
      <c r="B20" s="388"/>
      <c r="C20" s="52" t="s">
        <v>7</v>
      </c>
      <c r="D20" s="53"/>
      <c r="E20" s="54"/>
      <c r="F20" s="279">
        <v>91080</v>
      </c>
      <c r="G20" s="82">
        <f t="shared" si="0"/>
        <v>9.0860753003003758</v>
      </c>
      <c r="H20" s="83">
        <v>83330</v>
      </c>
      <c r="I20" s="84">
        <f t="shared" si="1"/>
        <v>9.3003720148805868</v>
      </c>
    </row>
    <row r="21" spans="1:9" ht="18" customHeight="1">
      <c r="A21" s="388"/>
      <c r="B21" s="388"/>
      <c r="C21" s="57" t="s">
        <v>8</v>
      </c>
      <c r="D21" s="58"/>
      <c r="E21" s="56"/>
      <c r="F21" s="283">
        <v>332552</v>
      </c>
      <c r="G21" s="88">
        <f t="shared" si="0"/>
        <v>33.175148366990456</v>
      </c>
      <c r="H21" s="89">
        <v>116948</v>
      </c>
      <c r="I21" s="90">
        <f t="shared" si="1"/>
        <v>184.35886034818893</v>
      </c>
    </row>
    <row r="22" spans="1:9" ht="18" customHeight="1">
      <c r="A22" s="388"/>
      <c r="B22" s="389"/>
      <c r="C22" s="59" t="s">
        <v>9</v>
      </c>
      <c r="D22" s="37"/>
      <c r="E22" s="60"/>
      <c r="F22" s="284">
        <f>SUM(F9,F14:F21)</f>
        <v>1002413</v>
      </c>
      <c r="G22" s="92">
        <f t="shared" si="0"/>
        <v>100</v>
      </c>
      <c r="H22" s="91">
        <f>SUM(H9,H14:H21)</f>
        <v>786544</v>
      </c>
      <c r="I22" s="232">
        <f t="shared" ref="I22:I40" si="2">(F22/H22-1)*100</f>
        <v>27.445254175227319</v>
      </c>
    </row>
    <row r="23" spans="1:9" ht="18" customHeight="1">
      <c r="A23" s="388"/>
      <c r="B23" s="387" t="s">
        <v>82</v>
      </c>
      <c r="C23" s="4" t="s">
        <v>10</v>
      </c>
      <c r="D23" s="5"/>
      <c r="E23" s="23"/>
      <c r="F23" s="280">
        <v>491903</v>
      </c>
      <c r="G23" s="76">
        <f t="shared" ref="G23:G37" si="3">F23/$F$40*100</f>
        <v>49.07188953056275</v>
      </c>
      <c r="H23" s="77">
        <v>477743</v>
      </c>
      <c r="I23" s="93">
        <f t="shared" si="2"/>
        <v>2.9639366772511666</v>
      </c>
    </row>
    <row r="24" spans="1:9" ht="18" customHeight="1">
      <c r="A24" s="388"/>
      <c r="B24" s="388"/>
      <c r="C24" s="8"/>
      <c r="D24" s="10" t="s">
        <v>11</v>
      </c>
      <c r="E24" s="38"/>
      <c r="F24" s="279">
        <v>164628</v>
      </c>
      <c r="G24" s="82">
        <f t="shared" si="3"/>
        <v>16.423170888645696</v>
      </c>
      <c r="H24" s="83">
        <v>168084</v>
      </c>
      <c r="I24" s="84">
        <f t="shared" si="2"/>
        <v>-2.0561147997429807</v>
      </c>
    </row>
    <row r="25" spans="1:9" ht="18" customHeight="1">
      <c r="A25" s="388"/>
      <c r="B25" s="388"/>
      <c r="C25" s="8"/>
      <c r="D25" s="10" t="s">
        <v>29</v>
      </c>
      <c r="E25" s="38"/>
      <c r="F25" s="279">
        <v>229968</v>
      </c>
      <c r="G25" s="82">
        <f t="shared" si="3"/>
        <v>22.941442299730749</v>
      </c>
      <c r="H25" s="83">
        <v>217797</v>
      </c>
      <c r="I25" s="84">
        <f t="shared" si="2"/>
        <v>5.5882312428545911</v>
      </c>
    </row>
    <row r="26" spans="1:9" ht="18" customHeight="1">
      <c r="A26" s="388"/>
      <c r="B26" s="388"/>
      <c r="C26" s="11"/>
      <c r="D26" s="10" t="s">
        <v>12</v>
      </c>
      <c r="E26" s="38"/>
      <c r="F26" s="279">
        <v>97307</v>
      </c>
      <c r="G26" s="82">
        <f t="shared" si="3"/>
        <v>9.7072763421863044</v>
      </c>
      <c r="H26" s="83">
        <v>91862</v>
      </c>
      <c r="I26" s="84">
        <f t="shared" si="2"/>
        <v>5.9273693148418349</v>
      </c>
    </row>
    <row r="27" spans="1:9" ht="18" customHeight="1">
      <c r="A27" s="388"/>
      <c r="B27" s="388"/>
      <c r="C27" s="8" t="s">
        <v>13</v>
      </c>
      <c r="D27" s="14"/>
      <c r="E27" s="25"/>
      <c r="F27" s="280">
        <v>448821</v>
      </c>
      <c r="G27" s="76">
        <f t="shared" si="3"/>
        <v>44.774060192754881</v>
      </c>
      <c r="H27" s="77">
        <v>231326</v>
      </c>
      <c r="I27" s="93">
        <f t="shared" si="2"/>
        <v>94.02099201991993</v>
      </c>
    </row>
    <row r="28" spans="1:9" ht="18" customHeight="1">
      <c r="A28" s="388"/>
      <c r="B28" s="388"/>
      <c r="C28" s="8"/>
      <c r="D28" s="10" t="s">
        <v>14</v>
      </c>
      <c r="E28" s="38"/>
      <c r="F28" s="279">
        <v>73195</v>
      </c>
      <c r="G28" s="82">
        <f t="shared" si="3"/>
        <v>7.3018805622034026</v>
      </c>
      <c r="H28" s="83">
        <v>62393</v>
      </c>
      <c r="I28" s="84">
        <f t="shared" si="2"/>
        <v>17.312839581363292</v>
      </c>
    </row>
    <row r="29" spans="1:9" ht="18" customHeight="1">
      <c r="A29" s="388"/>
      <c r="B29" s="388"/>
      <c r="C29" s="8"/>
      <c r="D29" s="10" t="s">
        <v>30</v>
      </c>
      <c r="E29" s="38"/>
      <c r="F29" s="279">
        <v>8874</v>
      </c>
      <c r="G29" s="82">
        <f t="shared" si="3"/>
        <v>0.88526385830989818</v>
      </c>
      <c r="H29" s="83">
        <v>8666</v>
      </c>
      <c r="I29" s="84">
        <f t="shared" si="2"/>
        <v>2.4001846295868878</v>
      </c>
    </row>
    <row r="30" spans="1:9" ht="18" customHeight="1">
      <c r="A30" s="388"/>
      <c r="B30" s="388"/>
      <c r="C30" s="8"/>
      <c r="D30" s="10" t="s">
        <v>31</v>
      </c>
      <c r="E30" s="38"/>
      <c r="F30" s="279">
        <v>55426</v>
      </c>
      <c r="G30" s="82">
        <f t="shared" si="3"/>
        <v>5.5292579006856455</v>
      </c>
      <c r="H30" s="83">
        <v>55336</v>
      </c>
      <c r="I30" s="84">
        <f t="shared" si="2"/>
        <v>0.16264276420412394</v>
      </c>
    </row>
    <row r="31" spans="1:9" ht="18" customHeight="1">
      <c r="A31" s="388"/>
      <c r="B31" s="388"/>
      <c r="C31" s="8"/>
      <c r="D31" s="10" t="s">
        <v>32</v>
      </c>
      <c r="E31" s="38"/>
      <c r="F31" s="279">
        <v>63964</v>
      </c>
      <c r="G31" s="82">
        <f t="shared" si="3"/>
        <v>6.3810026406281644</v>
      </c>
      <c r="H31" s="83">
        <v>63498</v>
      </c>
      <c r="I31" s="84">
        <f t="shared" si="2"/>
        <v>0.73388138209078413</v>
      </c>
    </row>
    <row r="32" spans="1:9" ht="18" customHeight="1">
      <c r="A32" s="388"/>
      <c r="B32" s="388"/>
      <c r="C32" s="8"/>
      <c r="D32" s="10" t="s">
        <v>15</v>
      </c>
      <c r="E32" s="38"/>
      <c r="F32" s="279">
        <v>10773</v>
      </c>
      <c r="G32" s="82">
        <f t="shared" si="3"/>
        <v>1.0747067326541058</v>
      </c>
      <c r="H32" s="83">
        <v>4763</v>
      </c>
      <c r="I32" s="84">
        <f t="shared" si="2"/>
        <v>126.18097837497375</v>
      </c>
    </row>
    <row r="33" spans="1:9" ht="18" customHeight="1">
      <c r="A33" s="388"/>
      <c r="B33" s="388"/>
      <c r="C33" s="11"/>
      <c r="D33" s="10" t="s">
        <v>33</v>
      </c>
      <c r="E33" s="38"/>
      <c r="F33" s="279">
        <v>235589</v>
      </c>
      <c r="G33" s="82">
        <f t="shared" si="3"/>
        <v>23.502189217418369</v>
      </c>
      <c r="H33" s="83">
        <v>36470</v>
      </c>
      <c r="I33" s="84">
        <f t="shared" si="2"/>
        <v>545.98025774609266</v>
      </c>
    </row>
    <row r="34" spans="1:9" ht="18" customHeight="1">
      <c r="A34" s="388"/>
      <c r="B34" s="388"/>
      <c r="C34" s="8" t="s">
        <v>16</v>
      </c>
      <c r="D34" s="14"/>
      <c r="E34" s="25"/>
      <c r="F34" s="280">
        <v>61689</v>
      </c>
      <c r="G34" s="76">
        <f t="shared" si="3"/>
        <v>6.1540502766823657</v>
      </c>
      <c r="H34" s="77">
        <v>77475</v>
      </c>
      <c r="I34" s="93">
        <f t="shared" si="2"/>
        <v>-20.375605033881893</v>
      </c>
    </row>
    <row r="35" spans="1:9" ht="18" customHeight="1">
      <c r="A35" s="388"/>
      <c r="B35" s="388"/>
      <c r="C35" s="8"/>
      <c r="D35" s="39" t="s">
        <v>17</v>
      </c>
      <c r="E35" s="40"/>
      <c r="F35" s="281">
        <v>60083</v>
      </c>
      <c r="G35" s="79">
        <f t="shared" si="3"/>
        <v>5.9938368716287593</v>
      </c>
      <c r="H35" s="80">
        <v>76916</v>
      </c>
      <c r="I35" s="81">
        <f t="shared" si="2"/>
        <v>-21.884913412033903</v>
      </c>
    </row>
    <row r="36" spans="1:9" ht="18" customHeight="1">
      <c r="A36" s="388"/>
      <c r="B36" s="388"/>
      <c r="C36" s="8"/>
      <c r="D36" s="41"/>
      <c r="E36" s="149" t="s">
        <v>103</v>
      </c>
      <c r="F36" s="279">
        <v>22995</v>
      </c>
      <c r="G36" s="82">
        <f t="shared" si="3"/>
        <v>2.2939646632675355</v>
      </c>
      <c r="H36" s="83">
        <v>31779</v>
      </c>
      <c r="I36" s="84">
        <f>(F36/H36-1)*100</f>
        <v>-27.640894930614557</v>
      </c>
    </row>
    <row r="37" spans="1:9" ht="18" customHeight="1">
      <c r="A37" s="388"/>
      <c r="B37" s="388"/>
      <c r="C37" s="8"/>
      <c r="D37" s="12"/>
      <c r="E37" s="33" t="s">
        <v>34</v>
      </c>
      <c r="F37" s="279">
        <v>37088</v>
      </c>
      <c r="G37" s="82">
        <f t="shared" si="3"/>
        <v>3.6998722083612248</v>
      </c>
      <c r="H37" s="83">
        <v>45137</v>
      </c>
      <c r="I37" s="84">
        <f t="shared" si="2"/>
        <v>-17.832376985621558</v>
      </c>
    </row>
    <row r="38" spans="1:9" ht="18" customHeight="1">
      <c r="A38" s="388"/>
      <c r="B38" s="388"/>
      <c r="C38" s="8"/>
      <c r="D38" s="61" t="s">
        <v>35</v>
      </c>
      <c r="E38" s="54"/>
      <c r="F38" s="279">
        <v>1606</v>
      </c>
      <c r="G38" s="79">
        <f>F38/$F$40*100</f>
        <v>0.16021340505360565</v>
      </c>
      <c r="H38" s="83">
        <v>559</v>
      </c>
      <c r="I38" s="84">
        <f t="shared" si="2"/>
        <v>187.29874776386404</v>
      </c>
    </row>
    <row r="39" spans="1:9" ht="18" customHeight="1">
      <c r="A39" s="388"/>
      <c r="B39" s="388"/>
      <c r="C39" s="6"/>
      <c r="D39" s="55" t="s">
        <v>36</v>
      </c>
      <c r="E39" s="56"/>
      <c r="F39" s="283">
        <v>0</v>
      </c>
      <c r="G39" s="88">
        <f>F39/$F$40*100</f>
        <v>0</v>
      </c>
      <c r="H39" s="146">
        <v>0</v>
      </c>
      <c r="I39" s="90" t="e">
        <f t="shared" si="2"/>
        <v>#DIV/0!</v>
      </c>
    </row>
    <row r="40" spans="1:9" ht="18" customHeight="1">
      <c r="A40" s="389"/>
      <c r="B40" s="389"/>
      <c r="C40" s="6" t="s">
        <v>18</v>
      </c>
      <c r="D40" s="7"/>
      <c r="E40" s="24"/>
      <c r="F40" s="284">
        <f>SUM(F23,F27,F34)</f>
        <v>1002413</v>
      </c>
      <c r="G40" s="233">
        <f>F40/$F$40*100</f>
        <v>100</v>
      </c>
      <c r="H40" s="91">
        <f>SUM(H23,H27,H34)</f>
        <v>786544</v>
      </c>
      <c r="I40" s="232">
        <f t="shared" si="2"/>
        <v>27.445254175227319</v>
      </c>
    </row>
    <row r="41" spans="1:9" ht="18" customHeight="1">
      <c r="A41" s="147" t="s">
        <v>19</v>
      </c>
      <c r="B41" s="147"/>
    </row>
    <row r="42" spans="1:9" ht="18" customHeight="1">
      <c r="A42" s="148" t="s">
        <v>20</v>
      </c>
      <c r="B42" s="147"/>
    </row>
    <row r="52" spans="10:10">
      <c r="J52" s="14"/>
    </row>
    <row r="53" spans="10:10">
      <c r="J53" s="14"/>
    </row>
  </sheetData>
  <mergeCells count="24">
    <mergeCell ref="A1:D1"/>
    <mergeCell ref="A9:A40"/>
    <mergeCell ref="B9:B22"/>
    <mergeCell ref="B23:B40"/>
    <mergeCell ref="G6:I6"/>
    <mergeCell ref="AA1:AB1"/>
    <mergeCell ref="AA2:AA3"/>
    <mergeCell ref="AB2:AB3"/>
    <mergeCell ref="AC2:AC3"/>
    <mergeCell ref="AD2:AF2"/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1"/>
      <c r="E1" s="44"/>
      <c r="F1" s="44"/>
      <c r="G1" s="44"/>
    </row>
    <row r="2" spans="1:25" ht="15" customHeight="1"/>
    <row r="3" spans="1:25" ht="15" customHeight="1">
      <c r="A3" s="45" t="s">
        <v>43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274</v>
      </c>
      <c r="B5" s="37"/>
      <c r="C5" s="37"/>
      <c r="D5" s="37"/>
      <c r="K5" s="46"/>
      <c r="O5" s="46" t="s">
        <v>44</v>
      </c>
    </row>
    <row r="6" spans="1:25" ht="15.95" customHeight="1">
      <c r="A6" s="403" t="s">
        <v>45</v>
      </c>
      <c r="B6" s="404"/>
      <c r="C6" s="404"/>
      <c r="D6" s="404"/>
      <c r="E6" s="405"/>
      <c r="F6" s="422" t="s">
        <v>286</v>
      </c>
      <c r="G6" s="423"/>
      <c r="H6" s="422" t="s">
        <v>287</v>
      </c>
      <c r="I6" s="423"/>
      <c r="J6" s="422" t="s">
        <v>288</v>
      </c>
      <c r="K6" s="423"/>
      <c r="L6" s="422" t="s">
        <v>289</v>
      </c>
      <c r="M6" s="423"/>
      <c r="N6" s="422"/>
      <c r="O6" s="423"/>
    </row>
    <row r="7" spans="1:25" ht="15.95" customHeight="1">
      <c r="A7" s="406"/>
      <c r="B7" s="407"/>
      <c r="C7" s="407"/>
      <c r="D7" s="407"/>
      <c r="E7" s="408"/>
      <c r="F7" s="164" t="s">
        <v>273</v>
      </c>
      <c r="G7" s="51" t="s">
        <v>1</v>
      </c>
      <c r="H7" s="164" t="s">
        <v>273</v>
      </c>
      <c r="I7" s="51" t="s">
        <v>1</v>
      </c>
      <c r="J7" s="164" t="s">
        <v>273</v>
      </c>
      <c r="K7" s="51" t="s">
        <v>1</v>
      </c>
      <c r="L7" s="164" t="s">
        <v>273</v>
      </c>
      <c r="M7" s="51" t="s">
        <v>1</v>
      </c>
      <c r="N7" s="164" t="s">
        <v>273</v>
      </c>
      <c r="O7" s="248" t="s">
        <v>1</v>
      </c>
    </row>
    <row r="8" spans="1:25" ht="15.95" customHeight="1">
      <c r="A8" s="409" t="s">
        <v>84</v>
      </c>
      <c r="B8" s="47" t="s">
        <v>46</v>
      </c>
      <c r="C8" s="48"/>
      <c r="D8" s="48"/>
      <c r="E8" s="94" t="s">
        <v>37</v>
      </c>
      <c r="F8" s="298">
        <v>34574</v>
      </c>
      <c r="G8" s="299">
        <v>35179</v>
      </c>
      <c r="H8" s="298">
        <v>49974</v>
      </c>
      <c r="I8" s="300">
        <v>51822</v>
      </c>
      <c r="J8" s="335">
        <v>17818</v>
      </c>
      <c r="K8" s="337">
        <v>23940</v>
      </c>
      <c r="L8" s="335">
        <f>28544+75</f>
        <v>28619</v>
      </c>
      <c r="M8" s="336">
        <v>37332</v>
      </c>
      <c r="N8" s="107"/>
      <c r="O8" s="109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410"/>
      <c r="B9" s="14"/>
      <c r="C9" s="61" t="s">
        <v>47</v>
      </c>
      <c r="D9" s="53"/>
      <c r="E9" s="95" t="s">
        <v>38</v>
      </c>
      <c r="F9" s="301">
        <v>34574</v>
      </c>
      <c r="G9" s="302">
        <v>35179</v>
      </c>
      <c r="H9" s="301">
        <v>49974</v>
      </c>
      <c r="I9" s="303">
        <v>51822</v>
      </c>
      <c r="J9" s="342">
        <v>17818</v>
      </c>
      <c r="K9" s="345">
        <v>23940</v>
      </c>
      <c r="L9" s="342">
        <v>28544</v>
      </c>
      <c r="M9" s="344">
        <v>37332</v>
      </c>
      <c r="N9" s="110"/>
      <c r="O9" s="113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410"/>
      <c r="B10" s="11"/>
      <c r="C10" s="61" t="s">
        <v>48</v>
      </c>
      <c r="D10" s="53"/>
      <c r="E10" s="95" t="s">
        <v>39</v>
      </c>
      <c r="F10" s="301">
        <v>0</v>
      </c>
      <c r="G10" s="302">
        <v>0</v>
      </c>
      <c r="H10" s="301">
        <v>0</v>
      </c>
      <c r="I10" s="303">
        <v>0</v>
      </c>
      <c r="J10" s="369">
        <v>0</v>
      </c>
      <c r="K10" s="370">
        <v>0</v>
      </c>
      <c r="L10" s="342">
        <v>75</v>
      </c>
      <c r="M10" s="344">
        <v>0</v>
      </c>
      <c r="N10" s="110"/>
      <c r="O10" s="113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410"/>
      <c r="B11" s="66" t="s">
        <v>49</v>
      </c>
      <c r="C11" s="67"/>
      <c r="D11" s="67"/>
      <c r="E11" s="97" t="s">
        <v>40</v>
      </c>
      <c r="F11" s="304">
        <v>30613</v>
      </c>
      <c r="G11" s="305">
        <v>30779</v>
      </c>
      <c r="H11" s="304">
        <v>46316</v>
      </c>
      <c r="I11" s="306">
        <v>47913</v>
      </c>
      <c r="J11" s="346">
        <v>23154</v>
      </c>
      <c r="K11" s="371">
        <v>24479</v>
      </c>
      <c r="L11" s="346">
        <f>33397+10</f>
        <v>33407</v>
      </c>
      <c r="M11" s="348">
        <v>34528</v>
      </c>
      <c r="N11" s="116"/>
      <c r="O11" s="119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410"/>
      <c r="B12" s="8"/>
      <c r="C12" s="61" t="s">
        <v>50</v>
      </c>
      <c r="D12" s="53"/>
      <c r="E12" s="95" t="s">
        <v>41</v>
      </c>
      <c r="F12" s="301">
        <v>30613</v>
      </c>
      <c r="G12" s="302">
        <v>30779</v>
      </c>
      <c r="H12" s="304">
        <v>46316</v>
      </c>
      <c r="I12" s="303">
        <v>47913</v>
      </c>
      <c r="J12" s="346">
        <v>23154</v>
      </c>
      <c r="K12" s="345">
        <v>24479</v>
      </c>
      <c r="L12" s="342">
        <v>33397</v>
      </c>
      <c r="M12" s="344">
        <v>34528</v>
      </c>
      <c r="N12" s="110"/>
      <c r="O12" s="113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410"/>
      <c r="B13" s="14"/>
      <c r="C13" s="50" t="s">
        <v>51</v>
      </c>
      <c r="D13" s="68"/>
      <c r="E13" s="98" t="s">
        <v>42</v>
      </c>
      <c r="F13" s="307">
        <v>0</v>
      </c>
      <c r="G13" s="308">
        <v>0</v>
      </c>
      <c r="H13" s="309">
        <v>0</v>
      </c>
      <c r="I13" s="310">
        <v>4311</v>
      </c>
      <c r="J13" s="369">
        <v>0</v>
      </c>
      <c r="K13" s="370">
        <v>0</v>
      </c>
      <c r="L13" s="338">
        <v>10</v>
      </c>
      <c r="M13" s="340">
        <v>0</v>
      </c>
      <c r="N13" s="120"/>
      <c r="O13" s="123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410"/>
      <c r="B14" s="52" t="s">
        <v>52</v>
      </c>
      <c r="C14" s="53"/>
      <c r="D14" s="53"/>
      <c r="E14" s="95" t="s">
        <v>88</v>
      </c>
      <c r="F14" s="311">
        <f t="shared" ref="F14:M15" si="0">F9-F12</f>
        <v>3961</v>
      </c>
      <c r="G14" s="312">
        <v>4400</v>
      </c>
      <c r="H14" s="311">
        <f>H9-H12</f>
        <v>3658</v>
      </c>
      <c r="I14" s="312">
        <f t="shared" si="0"/>
        <v>3909</v>
      </c>
      <c r="J14" s="355">
        <f t="shared" si="0"/>
        <v>-5336</v>
      </c>
      <c r="K14" s="356">
        <f>K9-K12</f>
        <v>-539</v>
      </c>
      <c r="L14" s="355">
        <f>L9-L12</f>
        <v>-4853</v>
      </c>
      <c r="M14" s="356">
        <f t="shared" si="0"/>
        <v>2804</v>
      </c>
      <c r="N14" s="151">
        <f t="shared" ref="N14:O14" si="1">N9-N12</f>
        <v>0</v>
      </c>
      <c r="O14" s="140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410"/>
      <c r="B15" s="52" t="s">
        <v>53</v>
      </c>
      <c r="C15" s="53"/>
      <c r="D15" s="53"/>
      <c r="E15" s="95" t="s">
        <v>89</v>
      </c>
      <c r="F15" s="311">
        <f t="shared" si="0"/>
        <v>0</v>
      </c>
      <c r="G15" s="312">
        <v>0</v>
      </c>
      <c r="H15" s="311">
        <f t="shared" si="0"/>
        <v>0</v>
      </c>
      <c r="I15" s="312">
        <f t="shared" si="0"/>
        <v>-4311</v>
      </c>
      <c r="J15" s="355">
        <f t="shared" si="0"/>
        <v>0</v>
      </c>
      <c r="K15" s="356">
        <f t="shared" si="0"/>
        <v>0</v>
      </c>
      <c r="L15" s="355">
        <f>L10-L13</f>
        <v>65</v>
      </c>
      <c r="M15" s="356">
        <f t="shared" si="0"/>
        <v>0</v>
      </c>
      <c r="N15" s="151">
        <f t="shared" ref="N15:O15" si="2">N10-N13</f>
        <v>0</v>
      </c>
      <c r="O15" s="140">
        <f t="shared" si="2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410"/>
      <c r="B16" s="52" t="s">
        <v>54</v>
      </c>
      <c r="C16" s="53"/>
      <c r="D16" s="53"/>
      <c r="E16" s="95" t="s">
        <v>90</v>
      </c>
      <c r="F16" s="307">
        <f t="shared" ref="F16:M16" si="3">F8-F11</f>
        <v>3961</v>
      </c>
      <c r="G16" s="308">
        <v>4400</v>
      </c>
      <c r="H16" s="307">
        <f t="shared" si="3"/>
        <v>3658</v>
      </c>
      <c r="I16" s="308">
        <f t="shared" si="3"/>
        <v>3909</v>
      </c>
      <c r="J16" s="372">
        <f t="shared" si="3"/>
        <v>-5336</v>
      </c>
      <c r="K16" s="352">
        <f t="shared" si="3"/>
        <v>-539</v>
      </c>
      <c r="L16" s="372">
        <f>L8-L11</f>
        <v>-4788</v>
      </c>
      <c r="M16" s="352">
        <f t="shared" si="3"/>
        <v>2804</v>
      </c>
      <c r="N16" s="150">
        <f t="shared" ref="N16:O16" si="4">N8-N11</f>
        <v>0</v>
      </c>
      <c r="O16" s="132">
        <f t="shared" si="4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410"/>
      <c r="B17" s="52" t="s">
        <v>55</v>
      </c>
      <c r="C17" s="53"/>
      <c r="D17" s="53"/>
      <c r="E17" s="43"/>
      <c r="F17" s="311">
        <v>0</v>
      </c>
      <c r="G17" s="312">
        <v>0</v>
      </c>
      <c r="H17" s="309">
        <v>0</v>
      </c>
      <c r="I17" s="310">
        <v>0</v>
      </c>
      <c r="J17" s="342">
        <v>-4266</v>
      </c>
      <c r="K17" s="345">
        <v>0</v>
      </c>
      <c r="L17" s="342">
        <v>314643</v>
      </c>
      <c r="M17" s="344">
        <v>300668</v>
      </c>
      <c r="N17" s="114"/>
      <c r="O17" s="124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411"/>
      <c r="B18" s="59" t="s">
        <v>56</v>
      </c>
      <c r="C18" s="37"/>
      <c r="D18" s="37"/>
      <c r="E18" s="15"/>
      <c r="F18" s="313">
        <v>0</v>
      </c>
      <c r="G18" s="296">
        <v>0</v>
      </c>
      <c r="H18" s="314">
        <v>0</v>
      </c>
      <c r="I18" s="297">
        <v>0</v>
      </c>
      <c r="J18" s="314">
        <v>-3001</v>
      </c>
      <c r="K18" s="297">
        <v>0</v>
      </c>
      <c r="L18" s="314">
        <v>44325</v>
      </c>
      <c r="M18" s="297">
        <v>29262</v>
      </c>
      <c r="N18" s="125"/>
      <c r="O18" s="127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410" t="s">
        <v>85</v>
      </c>
      <c r="B19" s="66" t="s">
        <v>57</v>
      </c>
      <c r="C19" s="69"/>
      <c r="D19" s="69"/>
      <c r="E19" s="99"/>
      <c r="F19" s="315">
        <v>16963</v>
      </c>
      <c r="G19" s="316">
        <v>10121</v>
      </c>
      <c r="H19" s="317">
        <v>21246</v>
      </c>
      <c r="I19" s="318">
        <v>27431</v>
      </c>
      <c r="J19" s="333">
        <v>2550</v>
      </c>
      <c r="K19" s="354">
        <v>3115</v>
      </c>
      <c r="L19" s="333">
        <v>30587</v>
      </c>
      <c r="M19" s="353">
        <v>30176</v>
      </c>
      <c r="N19" s="128"/>
      <c r="O19" s="13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410"/>
      <c r="B20" s="13"/>
      <c r="C20" s="61" t="s">
        <v>58</v>
      </c>
      <c r="D20" s="53"/>
      <c r="E20" s="95"/>
      <c r="F20" s="311">
        <v>12784</v>
      </c>
      <c r="G20" s="312">
        <v>6176</v>
      </c>
      <c r="H20" s="301">
        <v>16390</v>
      </c>
      <c r="I20" s="303">
        <v>19125</v>
      </c>
      <c r="J20" s="342">
        <v>2505</v>
      </c>
      <c r="K20" s="370">
        <v>3021</v>
      </c>
      <c r="L20" s="342">
        <v>26171</v>
      </c>
      <c r="M20" s="344">
        <v>26012</v>
      </c>
      <c r="N20" s="110"/>
      <c r="O20" s="113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410"/>
      <c r="B21" s="26" t="s">
        <v>59</v>
      </c>
      <c r="C21" s="67"/>
      <c r="D21" s="67"/>
      <c r="E21" s="97" t="s">
        <v>91</v>
      </c>
      <c r="F21" s="319">
        <v>16963</v>
      </c>
      <c r="G21" s="320">
        <v>10121</v>
      </c>
      <c r="H21" s="304">
        <v>21246</v>
      </c>
      <c r="I21" s="306">
        <v>27431</v>
      </c>
      <c r="J21" s="346">
        <v>2550</v>
      </c>
      <c r="K21" s="371">
        <v>3115</v>
      </c>
      <c r="L21" s="346">
        <v>30587</v>
      </c>
      <c r="M21" s="348">
        <v>30176</v>
      </c>
      <c r="N21" s="116"/>
      <c r="O21" s="119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410"/>
      <c r="B22" s="66" t="s">
        <v>60</v>
      </c>
      <c r="C22" s="69"/>
      <c r="D22" s="69"/>
      <c r="E22" s="99" t="s">
        <v>92</v>
      </c>
      <c r="F22" s="315">
        <v>35940</v>
      </c>
      <c r="G22" s="316">
        <v>28020</v>
      </c>
      <c r="H22" s="317">
        <v>45015</v>
      </c>
      <c r="I22" s="318">
        <v>55510</v>
      </c>
      <c r="J22" s="333">
        <v>3844</v>
      </c>
      <c r="K22" s="354">
        <v>4179</v>
      </c>
      <c r="L22" s="333">
        <v>43469</v>
      </c>
      <c r="M22" s="353">
        <v>42749</v>
      </c>
      <c r="N22" s="128"/>
      <c r="O22" s="13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410"/>
      <c r="B23" s="8" t="s">
        <v>61</v>
      </c>
      <c r="C23" s="50" t="s">
        <v>62</v>
      </c>
      <c r="D23" s="68"/>
      <c r="E23" s="98"/>
      <c r="F23" s="307">
        <v>13615</v>
      </c>
      <c r="G23" s="308">
        <v>9835</v>
      </c>
      <c r="H23" s="321">
        <v>24671</v>
      </c>
      <c r="I23" s="322">
        <v>28373</v>
      </c>
      <c r="J23" s="338">
        <v>1289</v>
      </c>
      <c r="K23" s="341">
        <v>1062</v>
      </c>
      <c r="L23" s="338">
        <v>28240</v>
      </c>
      <c r="M23" s="340">
        <v>27237</v>
      </c>
      <c r="N23" s="120"/>
      <c r="O23" s="123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410"/>
      <c r="B24" s="52" t="s">
        <v>93</v>
      </c>
      <c r="C24" s="53"/>
      <c r="D24" s="53"/>
      <c r="E24" s="95" t="s">
        <v>94</v>
      </c>
      <c r="F24" s="311">
        <f t="shared" ref="F24:M24" si="5">F21-F22</f>
        <v>-18977</v>
      </c>
      <c r="G24" s="312">
        <f t="shared" si="5"/>
        <v>-17899</v>
      </c>
      <c r="H24" s="311">
        <f>H21-H22</f>
        <v>-23769</v>
      </c>
      <c r="I24" s="312">
        <f t="shared" si="5"/>
        <v>-28079</v>
      </c>
      <c r="J24" s="355">
        <f t="shared" si="5"/>
        <v>-1294</v>
      </c>
      <c r="K24" s="356">
        <f t="shared" si="5"/>
        <v>-1064</v>
      </c>
      <c r="L24" s="355">
        <f>L21-L22</f>
        <v>-12882</v>
      </c>
      <c r="M24" s="356">
        <f t="shared" si="5"/>
        <v>-12573</v>
      </c>
      <c r="N24" s="151">
        <f t="shared" ref="N24:O24" si="6">N21-N22</f>
        <v>0</v>
      </c>
      <c r="O24" s="140">
        <f t="shared" si="6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410"/>
      <c r="B25" s="106" t="s">
        <v>63</v>
      </c>
      <c r="C25" s="68"/>
      <c r="D25" s="68"/>
      <c r="E25" s="412" t="s">
        <v>95</v>
      </c>
      <c r="F25" s="414">
        <v>18977</v>
      </c>
      <c r="G25" s="392">
        <v>17899</v>
      </c>
      <c r="H25" s="418">
        <v>23769</v>
      </c>
      <c r="I25" s="392">
        <v>28079</v>
      </c>
      <c r="J25" s="418">
        <v>224</v>
      </c>
      <c r="K25" s="431">
        <v>1064</v>
      </c>
      <c r="L25" s="433">
        <v>898</v>
      </c>
      <c r="M25" s="431">
        <v>915</v>
      </c>
      <c r="N25" s="426"/>
      <c r="O25" s="428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410"/>
      <c r="B26" s="26" t="s">
        <v>64</v>
      </c>
      <c r="C26" s="67"/>
      <c r="D26" s="67"/>
      <c r="E26" s="413"/>
      <c r="F26" s="415"/>
      <c r="G26" s="393"/>
      <c r="H26" s="419"/>
      <c r="I26" s="393"/>
      <c r="J26" s="430"/>
      <c r="K26" s="432"/>
      <c r="L26" s="430"/>
      <c r="M26" s="432"/>
      <c r="N26" s="427"/>
      <c r="O26" s="42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411"/>
      <c r="B27" s="59" t="s">
        <v>96</v>
      </c>
      <c r="C27" s="37"/>
      <c r="D27" s="37"/>
      <c r="E27" s="100" t="s">
        <v>97</v>
      </c>
      <c r="F27" s="323">
        <f t="shared" ref="F27:M27" si="7">F24+F25</f>
        <v>0</v>
      </c>
      <c r="G27" s="324">
        <f t="shared" si="7"/>
        <v>0</v>
      </c>
      <c r="H27" s="323">
        <f t="shared" si="7"/>
        <v>0</v>
      </c>
      <c r="I27" s="324">
        <f t="shared" si="7"/>
        <v>0</v>
      </c>
      <c r="J27" s="357">
        <f t="shared" si="7"/>
        <v>-1070</v>
      </c>
      <c r="K27" s="358">
        <f t="shared" si="7"/>
        <v>0</v>
      </c>
      <c r="L27" s="357">
        <f>L24+L25</f>
        <v>-11984</v>
      </c>
      <c r="M27" s="358">
        <f t="shared" si="7"/>
        <v>-11658</v>
      </c>
      <c r="N27" s="153">
        <f t="shared" ref="N27:O27" si="8">N24+N25</f>
        <v>0</v>
      </c>
      <c r="O27" s="141">
        <f t="shared" si="8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397" t="s">
        <v>65</v>
      </c>
      <c r="B30" s="398"/>
      <c r="C30" s="398"/>
      <c r="D30" s="398"/>
      <c r="E30" s="399"/>
      <c r="F30" s="424" t="s">
        <v>290</v>
      </c>
      <c r="G30" s="425"/>
      <c r="H30" s="424" t="s">
        <v>291</v>
      </c>
      <c r="I30" s="425"/>
      <c r="J30" s="424" t="s">
        <v>292</v>
      </c>
      <c r="K30" s="425"/>
      <c r="L30" s="424"/>
      <c r="M30" s="425"/>
      <c r="N30" s="424"/>
      <c r="O30" s="425"/>
      <c r="P30" s="138"/>
      <c r="Q30" s="72"/>
      <c r="R30" s="138"/>
      <c r="S30" s="72"/>
      <c r="T30" s="138"/>
      <c r="U30" s="72"/>
      <c r="V30" s="138"/>
      <c r="W30" s="72"/>
      <c r="X30" s="138"/>
      <c r="Y30" s="72"/>
    </row>
    <row r="31" spans="1:25" ht="15.95" customHeight="1">
      <c r="A31" s="400"/>
      <c r="B31" s="401"/>
      <c r="C31" s="401"/>
      <c r="D31" s="401"/>
      <c r="E31" s="402"/>
      <c r="F31" s="330" t="s">
        <v>273</v>
      </c>
      <c r="G31" s="331" t="s">
        <v>1</v>
      </c>
      <c r="H31" s="330" t="s">
        <v>273</v>
      </c>
      <c r="I31" s="331" t="s">
        <v>1</v>
      </c>
      <c r="J31" s="330" t="s">
        <v>273</v>
      </c>
      <c r="K31" s="332" t="s">
        <v>1</v>
      </c>
      <c r="L31" s="164" t="s">
        <v>273</v>
      </c>
      <c r="M31" s="74" t="s">
        <v>1</v>
      </c>
      <c r="N31" s="164" t="s">
        <v>273</v>
      </c>
      <c r="O31" s="143" t="s">
        <v>1</v>
      </c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5" ht="15.95" customHeight="1">
      <c r="A32" s="409" t="s">
        <v>86</v>
      </c>
      <c r="B32" s="47" t="s">
        <v>46</v>
      </c>
      <c r="C32" s="48"/>
      <c r="D32" s="48"/>
      <c r="E32" s="16" t="s">
        <v>37</v>
      </c>
      <c r="F32" s="333">
        <v>2266</v>
      </c>
      <c r="G32" s="334">
        <v>2180</v>
      </c>
      <c r="H32" s="335">
        <f>SUM(H33,H35)</f>
        <v>734</v>
      </c>
      <c r="I32" s="336">
        <v>1196</v>
      </c>
      <c r="J32" s="335">
        <v>47</v>
      </c>
      <c r="K32" s="337">
        <v>42</v>
      </c>
      <c r="L32" s="128"/>
      <c r="M32" s="129"/>
      <c r="N32" s="107"/>
      <c r="O32" s="144"/>
      <c r="P32" s="129"/>
      <c r="Q32" s="129"/>
      <c r="R32" s="129"/>
      <c r="S32" s="129"/>
      <c r="T32" s="137"/>
      <c r="U32" s="137"/>
      <c r="V32" s="129"/>
      <c r="W32" s="129"/>
      <c r="X32" s="137"/>
      <c r="Y32" s="137"/>
    </row>
    <row r="33" spans="1:25" ht="15.95" customHeight="1">
      <c r="A33" s="416"/>
      <c r="B33" s="14"/>
      <c r="C33" s="50" t="s">
        <v>66</v>
      </c>
      <c r="D33" s="68"/>
      <c r="E33" s="102"/>
      <c r="F33" s="338">
        <v>1977</v>
      </c>
      <c r="G33" s="339">
        <v>1891</v>
      </c>
      <c r="H33" s="338">
        <v>337</v>
      </c>
      <c r="I33" s="340">
        <v>350</v>
      </c>
      <c r="J33" s="338">
        <v>5</v>
      </c>
      <c r="K33" s="341">
        <v>5</v>
      </c>
      <c r="L33" s="120"/>
      <c r="M33" s="121"/>
      <c r="N33" s="120"/>
      <c r="O33" s="132"/>
      <c r="P33" s="129"/>
      <c r="Q33" s="129"/>
      <c r="R33" s="129"/>
      <c r="S33" s="129"/>
      <c r="T33" s="137"/>
      <c r="U33" s="137"/>
      <c r="V33" s="129"/>
      <c r="W33" s="129"/>
      <c r="X33" s="137"/>
      <c r="Y33" s="137"/>
    </row>
    <row r="34" spans="1:25" ht="15.95" customHeight="1">
      <c r="A34" s="416"/>
      <c r="B34" s="14"/>
      <c r="C34" s="12"/>
      <c r="D34" s="61" t="s">
        <v>67</v>
      </c>
      <c r="E34" s="96"/>
      <c r="F34" s="342">
        <v>1539</v>
      </c>
      <c r="G34" s="343">
        <v>1507</v>
      </c>
      <c r="H34" s="342">
        <v>216</v>
      </c>
      <c r="I34" s="344">
        <v>223</v>
      </c>
      <c r="J34" s="342">
        <v>4</v>
      </c>
      <c r="K34" s="345">
        <v>4</v>
      </c>
      <c r="L34" s="110"/>
      <c r="M34" s="111"/>
      <c r="N34" s="110"/>
      <c r="O34" s="140"/>
      <c r="P34" s="129"/>
      <c r="Q34" s="129"/>
      <c r="R34" s="129"/>
      <c r="S34" s="129"/>
      <c r="T34" s="137"/>
      <c r="U34" s="137"/>
      <c r="V34" s="129"/>
      <c r="W34" s="129"/>
      <c r="X34" s="137"/>
      <c r="Y34" s="137"/>
    </row>
    <row r="35" spans="1:25" ht="15.95" customHeight="1">
      <c r="A35" s="416"/>
      <c r="B35" s="11"/>
      <c r="C35" s="31" t="s">
        <v>68</v>
      </c>
      <c r="D35" s="67"/>
      <c r="E35" s="103"/>
      <c r="F35" s="346">
        <v>289</v>
      </c>
      <c r="G35" s="347">
        <v>289</v>
      </c>
      <c r="H35" s="346">
        <v>397</v>
      </c>
      <c r="I35" s="348">
        <v>846</v>
      </c>
      <c r="J35" s="349">
        <v>43</v>
      </c>
      <c r="K35" s="350">
        <v>37</v>
      </c>
      <c r="L35" s="116"/>
      <c r="M35" s="117"/>
      <c r="N35" s="116"/>
      <c r="O35" s="139"/>
      <c r="P35" s="129"/>
      <c r="Q35" s="129"/>
      <c r="R35" s="129"/>
      <c r="S35" s="129"/>
      <c r="T35" s="137"/>
      <c r="U35" s="137"/>
      <c r="V35" s="129"/>
      <c r="W35" s="129"/>
      <c r="X35" s="137"/>
      <c r="Y35" s="137"/>
    </row>
    <row r="36" spans="1:25" ht="15.95" customHeight="1">
      <c r="A36" s="416"/>
      <c r="B36" s="66" t="s">
        <v>49</v>
      </c>
      <c r="C36" s="69"/>
      <c r="D36" s="69"/>
      <c r="E36" s="16" t="s">
        <v>38</v>
      </c>
      <c r="F36" s="351">
        <v>2403</v>
      </c>
      <c r="G36" s="352">
        <v>1866</v>
      </c>
      <c r="H36" s="333">
        <v>734</v>
      </c>
      <c r="I36" s="353">
        <v>1196</v>
      </c>
      <c r="J36" s="333">
        <v>36</v>
      </c>
      <c r="K36" s="354">
        <v>35</v>
      </c>
      <c r="L36" s="128"/>
      <c r="M36" s="129"/>
      <c r="N36" s="128"/>
      <c r="O36" s="145"/>
      <c r="P36" s="129"/>
      <c r="Q36" s="129"/>
      <c r="R36" s="129"/>
      <c r="S36" s="129"/>
      <c r="T36" s="129"/>
      <c r="U36" s="129"/>
      <c r="V36" s="129"/>
      <c r="W36" s="129"/>
      <c r="X36" s="137"/>
      <c r="Y36" s="137"/>
    </row>
    <row r="37" spans="1:25" ht="15.95" customHeight="1">
      <c r="A37" s="416"/>
      <c r="B37" s="14"/>
      <c r="C37" s="61" t="s">
        <v>69</v>
      </c>
      <c r="D37" s="53"/>
      <c r="E37" s="96"/>
      <c r="F37" s="355">
        <v>2359</v>
      </c>
      <c r="G37" s="356">
        <v>1821</v>
      </c>
      <c r="H37" s="342">
        <v>706</v>
      </c>
      <c r="I37" s="344">
        <v>699</v>
      </c>
      <c r="J37" s="342">
        <v>32</v>
      </c>
      <c r="K37" s="345">
        <v>32</v>
      </c>
      <c r="L37" s="110"/>
      <c r="M37" s="111"/>
      <c r="N37" s="110"/>
      <c r="O37" s="140"/>
      <c r="P37" s="129"/>
      <c r="Q37" s="129"/>
      <c r="R37" s="129"/>
      <c r="S37" s="129"/>
      <c r="T37" s="129"/>
      <c r="U37" s="129"/>
      <c r="V37" s="129"/>
      <c r="W37" s="129"/>
      <c r="X37" s="137"/>
      <c r="Y37" s="137"/>
    </row>
    <row r="38" spans="1:25" ht="15.95" customHeight="1">
      <c r="A38" s="416"/>
      <c r="B38" s="11"/>
      <c r="C38" s="61" t="s">
        <v>70</v>
      </c>
      <c r="D38" s="53"/>
      <c r="E38" s="96"/>
      <c r="F38" s="355">
        <v>44</v>
      </c>
      <c r="G38" s="356">
        <v>45</v>
      </c>
      <c r="H38" s="342">
        <v>29</v>
      </c>
      <c r="I38" s="344">
        <v>497</v>
      </c>
      <c r="J38" s="342">
        <v>3</v>
      </c>
      <c r="K38" s="350">
        <v>3</v>
      </c>
      <c r="L38" s="110"/>
      <c r="M38" s="111"/>
      <c r="N38" s="110"/>
      <c r="O38" s="140"/>
      <c r="P38" s="129"/>
      <c r="Q38" s="129"/>
      <c r="R38" s="137"/>
      <c r="S38" s="137"/>
      <c r="T38" s="129"/>
      <c r="U38" s="129"/>
      <c r="V38" s="129"/>
      <c r="W38" s="129"/>
      <c r="X38" s="137"/>
      <c r="Y38" s="137"/>
    </row>
    <row r="39" spans="1:25" ht="15.95" customHeight="1">
      <c r="A39" s="417"/>
      <c r="B39" s="6" t="s">
        <v>71</v>
      </c>
      <c r="C39" s="7"/>
      <c r="D39" s="7"/>
      <c r="E39" s="104" t="s">
        <v>98</v>
      </c>
      <c r="F39" s="357">
        <f t="shared" ref="F39:K39" si="9">F32-F36</f>
        <v>-137</v>
      </c>
      <c r="G39" s="358">
        <f t="shared" si="9"/>
        <v>314</v>
      </c>
      <c r="H39" s="357">
        <f>H32-H36</f>
        <v>0</v>
      </c>
      <c r="I39" s="358">
        <f t="shared" si="9"/>
        <v>0</v>
      </c>
      <c r="J39" s="357">
        <f>J32-J36</f>
        <v>11</v>
      </c>
      <c r="K39" s="358">
        <f t="shared" si="9"/>
        <v>7</v>
      </c>
      <c r="L39" s="153">
        <f t="shared" ref="L39:O39" si="10">L32-L36</f>
        <v>0</v>
      </c>
      <c r="M39" s="141">
        <f t="shared" si="10"/>
        <v>0</v>
      </c>
      <c r="N39" s="153">
        <f t="shared" si="10"/>
        <v>0</v>
      </c>
      <c r="O39" s="141">
        <f t="shared" si="10"/>
        <v>0</v>
      </c>
      <c r="P39" s="129"/>
      <c r="Q39" s="129"/>
      <c r="R39" s="129"/>
      <c r="S39" s="129"/>
      <c r="T39" s="129"/>
      <c r="U39" s="129"/>
      <c r="V39" s="129"/>
      <c r="W39" s="129"/>
      <c r="X39" s="137"/>
      <c r="Y39" s="137"/>
    </row>
    <row r="40" spans="1:25" ht="15.95" customHeight="1">
      <c r="A40" s="409" t="s">
        <v>87</v>
      </c>
      <c r="B40" s="66" t="s">
        <v>72</v>
      </c>
      <c r="C40" s="69"/>
      <c r="D40" s="69"/>
      <c r="E40" s="16" t="s">
        <v>40</v>
      </c>
      <c r="F40" s="351">
        <v>7784</v>
      </c>
      <c r="G40" s="359">
        <v>6325</v>
      </c>
      <c r="H40" s="333">
        <v>621</v>
      </c>
      <c r="I40" s="353">
        <v>226</v>
      </c>
      <c r="J40" s="333">
        <v>23</v>
      </c>
      <c r="K40" s="354">
        <v>30</v>
      </c>
      <c r="L40" s="128"/>
      <c r="M40" s="129"/>
      <c r="N40" s="128"/>
      <c r="O40" s="145"/>
      <c r="P40" s="129"/>
      <c r="Q40" s="129"/>
      <c r="R40" s="129"/>
      <c r="S40" s="129"/>
      <c r="T40" s="137"/>
      <c r="U40" s="137"/>
      <c r="V40" s="137"/>
      <c r="W40" s="137"/>
      <c r="X40" s="129"/>
      <c r="Y40" s="129"/>
    </row>
    <row r="41" spans="1:25" ht="15.95" customHeight="1">
      <c r="A41" s="420"/>
      <c r="B41" s="11"/>
      <c r="C41" s="61" t="s">
        <v>73</v>
      </c>
      <c r="D41" s="53"/>
      <c r="E41" s="96"/>
      <c r="F41" s="360">
        <v>4610</v>
      </c>
      <c r="G41" s="361">
        <v>4303</v>
      </c>
      <c r="H41" s="349">
        <v>62</v>
      </c>
      <c r="I41" s="350">
        <v>0</v>
      </c>
      <c r="J41" s="342">
        <v>16</v>
      </c>
      <c r="K41" s="345">
        <v>16</v>
      </c>
      <c r="L41" s="110"/>
      <c r="M41" s="111"/>
      <c r="N41" s="110"/>
      <c r="O41" s="140"/>
      <c r="P41" s="137"/>
      <c r="Q41" s="137"/>
      <c r="R41" s="137"/>
      <c r="S41" s="137"/>
      <c r="T41" s="137"/>
      <c r="U41" s="137"/>
      <c r="V41" s="137"/>
      <c r="W41" s="137"/>
      <c r="X41" s="129"/>
      <c r="Y41" s="129"/>
    </row>
    <row r="42" spans="1:25" ht="15.95" customHeight="1">
      <c r="A42" s="420"/>
      <c r="B42" s="66" t="s">
        <v>60</v>
      </c>
      <c r="C42" s="69"/>
      <c r="D42" s="69"/>
      <c r="E42" s="16" t="s">
        <v>41</v>
      </c>
      <c r="F42" s="351">
        <v>7839</v>
      </c>
      <c r="G42" s="359">
        <v>7523</v>
      </c>
      <c r="H42" s="333">
        <v>621</v>
      </c>
      <c r="I42" s="353">
        <v>226</v>
      </c>
      <c r="J42" s="333">
        <v>34</v>
      </c>
      <c r="K42" s="354">
        <v>37</v>
      </c>
      <c r="L42" s="128"/>
      <c r="M42" s="129"/>
      <c r="N42" s="128"/>
      <c r="O42" s="145"/>
      <c r="P42" s="129"/>
      <c r="Q42" s="129"/>
      <c r="R42" s="129"/>
      <c r="S42" s="129"/>
      <c r="T42" s="137"/>
      <c r="U42" s="137"/>
      <c r="V42" s="129"/>
      <c r="W42" s="129"/>
      <c r="X42" s="129"/>
      <c r="Y42" s="129"/>
    </row>
    <row r="43" spans="1:25" ht="15.95" customHeight="1">
      <c r="A43" s="420"/>
      <c r="B43" s="11"/>
      <c r="C43" s="61" t="s">
        <v>74</v>
      </c>
      <c r="D43" s="53"/>
      <c r="E43" s="96"/>
      <c r="F43" s="355">
        <v>896</v>
      </c>
      <c r="G43" s="356">
        <v>647</v>
      </c>
      <c r="H43" s="342">
        <v>235</v>
      </c>
      <c r="I43" s="344">
        <v>215</v>
      </c>
      <c r="J43" s="349">
        <v>18</v>
      </c>
      <c r="K43" s="350">
        <v>18</v>
      </c>
      <c r="L43" s="110"/>
      <c r="M43" s="111"/>
      <c r="N43" s="110"/>
      <c r="O43" s="140"/>
      <c r="P43" s="129"/>
      <c r="Q43" s="129"/>
      <c r="R43" s="137"/>
      <c r="S43" s="129"/>
      <c r="T43" s="137"/>
      <c r="U43" s="137"/>
      <c r="V43" s="129"/>
      <c r="W43" s="129"/>
      <c r="X43" s="137"/>
      <c r="Y43" s="137"/>
    </row>
    <row r="44" spans="1:25" ht="15.95" customHeight="1">
      <c r="A44" s="421"/>
      <c r="B44" s="59" t="s">
        <v>71</v>
      </c>
      <c r="C44" s="37"/>
      <c r="D44" s="37"/>
      <c r="E44" s="104" t="s">
        <v>99</v>
      </c>
      <c r="F44" s="313">
        <f t="shared" ref="F44:K44" si="11">F40-F42</f>
        <v>-55</v>
      </c>
      <c r="G44" s="296">
        <f t="shared" si="11"/>
        <v>-1198</v>
      </c>
      <c r="H44" s="313">
        <f>H40-H42</f>
        <v>0</v>
      </c>
      <c r="I44" s="296">
        <f t="shared" si="11"/>
        <v>0</v>
      </c>
      <c r="J44" s="313">
        <f>J40-J42</f>
        <v>-11</v>
      </c>
      <c r="K44" s="296">
        <f t="shared" si="11"/>
        <v>-7</v>
      </c>
      <c r="L44" s="152">
        <f t="shared" ref="L44:O44" si="12">L40-L42</f>
        <v>0</v>
      </c>
      <c r="M44" s="154">
        <f t="shared" si="12"/>
        <v>0</v>
      </c>
      <c r="N44" s="152">
        <f t="shared" si="12"/>
        <v>0</v>
      </c>
      <c r="O44" s="154">
        <f t="shared" si="12"/>
        <v>0</v>
      </c>
      <c r="P44" s="137"/>
      <c r="Q44" s="137"/>
      <c r="R44" s="129"/>
      <c r="S44" s="129"/>
      <c r="T44" s="137"/>
      <c r="U44" s="137"/>
      <c r="V44" s="129"/>
      <c r="W44" s="129"/>
      <c r="X44" s="129"/>
      <c r="Y44" s="129"/>
    </row>
    <row r="45" spans="1:25" ht="15.95" customHeight="1">
      <c r="A45" s="394" t="s">
        <v>79</v>
      </c>
      <c r="B45" s="20" t="s">
        <v>75</v>
      </c>
      <c r="C45" s="9"/>
      <c r="D45" s="9"/>
      <c r="E45" s="105" t="s">
        <v>100</v>
      </c>
      <c r="F45" s="362">
        <f t="shared" ref="F45:K45" si="13">F39+F44</f>
        <v>-192</v>
      </c>
      <c r="G45" s="363">
        <f t="shared" si="13"/>
        <v>-884</v>
      </c>
      <c r="H45" s="362">
        <f t="shared" si="13"/>
        <v>0</v>
      </c>
      <c r="I45" s="363">
        <f t="shared" si="13"/>
        <v>0</v>
      </c>
      <c r="J45" s="362">
        <f t="shared" si="13"/>
        <v>0</v>
      </c>
      <c r="K45" s="363">
        <f t="shared" si="13"/>
        <v>0</v>
      </c>
      <c r="L45" s="155">
        <f t="shared" ref="L45:O45" si="14">L39+L44</f>
        <v>0</v>
      </c>
      <c r="M45" s="142">
        <f t="shared" si="14"/>
        <v>0</v>
      </c>
      <c r="N45" s="155">
        <f t="shared" si="14"/>
        <v>0</v>
      </c>
      <c r="O45" s="142">
        <f t="shared" si="14"/>
        <v>0</v>
      </c>
      <c r="P45" s="129"/>
      <c r="Q45" s="129"/>
      <c r="R45" s="129"/>
      <c r="S45" s="129"/>
      <c r="T45" s="129"/>
      <c r="U45" s="129"/>
      <c r="V45" s="129"/>
      <c r="W45" s="129"/>
      <c r="X45" s="129"/>
      <c r="Y45" s="129"/>
    </row>
    <row r="46" spans="1:25" ht="15.95" customHeight="1">
      <c r="A46" s="395"/>
      <c r="B46" s="52" t="s">
        <v>76</v>
      </c>
      <c r="C46" s="53"/>
      <c r="D46" s="53"/>
      <c r="E46" s="53"/>
      <c r="F46" s="360">
        <v>0</v>
      </c>
      <c r="G46" s="361">
        <v>0</v>
      </c>
      <c r="H46" s="349">
        <v>0</v>
      </c>
      <c r="I46" s="350">
        <v>0</v>
      </c>
      <c r="J46" s="349">
        <v>0</v>
      </c>
      <c r="K46" s="350">
        <v>0</v>
      </c>
      <c r="L46" s="110"/>
      <c r="M46" s="111"/>
      <c r="N46" s="135"/>
      <c r="O46" s="124"/>
      <c r="P46" s="137"/>
      <c r="Q46" s="137"/>
      <c r="R46" s="137"/>
      <c r="S46" s="137"/>
      <c r="T46" s="137"/>
      <c r="U46" s="137"/>
      <c r="V46" s="137"/>
      <c r="W46" s="137"/>
      <c r="X46" s="137"/>
      <c r="Y46" s="137"/>
    </row>
    <row r="47" spans="1:25" ht="15.95" customHeight="1">
      <c r="A47" s="395"/>
      <c r="B47" s="52" t="s">
        <v>77</v>
      </c>
      <c r="C47" s="53"/>
      <c r="D47" s="53"/>
      <c r="E47" s="53"/>
      <c r="F47" s="355">
        <v>0</v>
      </c>
      <c r="G47" s="356">
        <v>0</v>
      </c>
      <c r="H47" s="342">
        <v>0</v>
      </c>
      <c r="I47" s="344">
        <v>0</v>
      </c>
      <c r="J47" s="342">
        <v>0</v>
      </c>
      <c r="K47" s="345">
        <v>0</v>
      </c>
      <c r="L47" s="110"/>
      <c r="M47" s="111"/>
      <c r="N47" s="110"/>
      <c r="O47" s="140"/>
      <c r="P47" s="129"/>
      <c r="Q47" s="129"/>
      <c r="R47" s="129"/>
      <c r="S47" s="129"/>
      <c r="T47" s="129"/>
      <c r="U47" s="129"/>
      <c r="V47" s="129"/>
      <c r="W47" s="129"/>
      <c r="X47" s="129"/>
      <c r="Y47" s="129"/>
    </row>
    <row r="48" spans="1:25" ht="15.95" customHeight="1">
      <c r="A48" s="396"/>
      <c r="B48" s="59" t="s">
        <v>78</v>
      </c>
      <c r="C48" s="37"/>
      <c r="D48" s="37"/>
      <c r="E48" s="37"/>
      <c r="F48" s="364">
        <v>0</v>
      </c>
      <c r="G48" s="365">
        <v>0</v>
      </c>
      <c r="H48" s="364">
        <v>0</v>
      </c>
      <c r="I48" s="366">
        <v>0</v>
      </c>
      <c r="J48" s="364">
        <v>0</v>
      </c>
      <c r="K48" s="367">
        <v>0</v>
      </c>
      <c r="L48" s="133"/>
      <c r="M48" s="134"/>
      <c r="N48" s="133"/>
      <c r="O48" s="141"/>
      <c r="P48" s="129"/>
      <c r="Q48" s="129"/>
      <c r="R48" s="129"/>
      <c r="S48" s="129"/>
      <c r="T48" s="129"/>
      <c r="U48" s="129"/>
      <c r="V48" s="129"/>
      <c r="W48" s="129"/>
      <c r="X48" s="129"/>
      <c r="Y48" s="129"/>
    </row>
    <row r="49" spans="1:16" ht="15.95" customHeight="1">
      <c r="A49" s="27" t="s">
        <v>83</v>
      </c>
      <c r="O49" s="14"/>
      <c r="P49" s="14"/>
    </row>
    <row r="50" spans="1:16" ht="15.95" customHeight="1">
      <c r="A50" s="27"/>
      <c r="O50" s="14"/>
      <c r="P50" s="14"/>
    </row>
  </sheetData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86" t="s">
        <v>0</v>
      </c>
      <c r="B1" s="386"/>
      <c r="C1" s="386"/>
      <c r="D1" s="386"/>
      <c r="E1" s="75"/>
      <c r="F1" s="2"/>
      <c r="AA1" s="385" t="s">
        <v>129</v>
      </c>
      <c r="AB1" s="385"/>
    </row>
    <row r="2" spans="1:38">
      <c r="AA2" s="373" t="s">
        <v>106</v>
      </c>
      <c r="AB2" s="373"/>
      <c r="AC2" s="376" t="s">
        <v>107</v>
      </c>
      <c r="AD2" s="374" t="s">
        <v>108</v>
      </c>
      <c r="AE2" s="383"/>
      <c r="AF2" s="384"/>
      <c r="AG2" s="373" t="s">
        <v>109</v>
      </c>
      <c r="AH2" s="373" t="s">
        <v>110</v>
      </c>
      <c r="AI2" s="373" t="s">
        <v>111</v>
      </c>
      <c r="AJ2" s="373" t="s">
        <v>112</v>
      </c>
      <c r="AK2" s="373" t="s">
        <v>113</v>
      </c>
    </row>
    <row r="3" spans="1:38" ht="14.25">
      <c r="A3" s="22" t="s">
        <v>130</v>
      </c>
      <c r="AA3" s="373"/>
      <c r="AB3" s="373"/>
      <c r="AC3" s="378"/>
      <c r="AD3" s="157"/>
      <c r="AE3" s="156" t="s">
        <v>126</v>
      </c>
      <c r="AF3" s="156" t="s">
        <v>127</v>
      </c>
      <c r="AG3" s="373"/>
      <c r="AH3" s="373"/>
      <c r="AI3" s="373"/>
      <c r="AJ3" s="373"/>
      <c r="AK3" s="373"/>
    </row>
    <row r="4" spans="1:38">
      <c r="AA4" s="158">
        <f>E1</f>
        <v>0</v>
      </c>
      <c r="AB4" s="158" t="s">
        <v>131</v>
      </c>
      <c r="AC4" s="159">
        <f>SUM(F22)</f>
        <v>768585</v>
      </c>
      <c r="AD4" s="159">
        <f>F9</f>
        <v>305500</v>
      </c>
      <c r="AE4" s="159">
        <f>F10</f>
        <v>151686</v>
      </c>
      <c r="AF4" s="159">
        <f>F13</f>
        <v>103214</v>
      </c>
      <c r="AG4" s="159">
        <f>F14</f>
        <v>3333</v>
      </c>
      <c r="AH4" s="159">
        <f>F15</f>
        <v>59822</v>
      </c>
      <c r="AI4" s="159">
        <f>F17</f>
        <v>149020</v>
      </c>
      <c r="AJ4" s="159">
        <f>F20</f>
        <v>82079</v>
      </c>
      <c r="AK4" s="159">
        <f>F21</f>
        <v>106503</v>
      </c>
      <c r="AL4" s="160"/>
    </row>
    <row r="5" spans="1:38" ht="14.25">
      <c r="A5" s="21" t="s">
        <v>275</v>
      </c>
      <c r="E5" s="3"/>
      <c r="AA5" s="158">
        <f>E1</f>
        <v>0</v>
      </c>
      <c r="AB5" s="158" t="s">
        <v>115</v>
      </c>
      <c r="AC5" s="161"/>
      <c r="AD5" s="161">
        <f>G9</f>
        <v>39.748368755570304</v>
      </c>
      <c r="AE5" s="161">
        <f>G10</f>
        <v>19.735748160580808</v>
      </c>
      <c r="AF5" s="161">
        <f>G13</f>
        <v>13.429093724181451</v>
      </c>
      <c r="AG5" s="161">
        <f>G14</f>
        <v>0.43365405257713857</v>
      </c>
      <c r="AH5" s="161">
        <f>G15</f>
        <v>7.7833941593968143</v>
      </c>
      <c r="AI5" s="161">
        <f>G17</f>
        <v>19.388876962209775</v>
      </c>
      <c r="AJ5" s="161">
        <f>G20</f>
        <v>10.679235217965482</v>
      </c>
      <c r="AK5" s="161">
        <f>G21</f>
        <v>13.857022970783973</v>
      </c>
    </row>
    <row r="6" spans="1:38" ht="14.25">
      <c r="A6" s="3"/>
      <c r="G6" s="390" t="s">
        <v>132</v>
      </c>
      <c r="H6" s="391"/>
      <c r="I6" s="391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AA6" s="158">
        <f>E1</f>
        <v>0</v>
      </c>
      <c r="AB6" s="158" t="s">
        <v>116</v>
      </c>
      <c r="AC6" s="161">
        <f>SUM(I22)</f>
        <v>-0.12513839292676021</v>
      </c>
      <c r="AD6" s="161">
        <f>I9</f>
        <v>4.7301698308547691</v>
      </c>
      <c r="AE6" s="161">
        <f>I10</f>
        <v>5.6713922463339062</v>
      </c>
      <c r="AF6" s="161">
        <f>I13</f>
        <v>-1.642874840381936</v>
      </c>
      <c r="AG6" s="161">
        <f>I14</f>
        <v>-0.80357142857142572</v>
      </c>
      <c r="AH6" s="161">
        <f>I15</f>
        <v>-2.5716193547336341</v>
      </c>
      <c r="AI6" s="161">
        <f>I17</f>
        <v>1.7708482725180552</v>
      </c>
      <c r="AJ6" s="161">
        <f>I20</f>
        <v>-12.110634014712652</v>
      </c>
      <c r="AK6" s="161">
        <f>I21</f>
        <v>-3.0265781638394884</v>
      </c>
    </row>
    <row r="7" spans="1:38" ht="27" customHeight="1">
      <c r="A7" s="19"/>
      <c r="B7" s="5"/>
      <c r="C7" s="5"/>
      <c r="D7" s="5"/>
      <c r="E7" s="23"/>
      <c r="F7" s="62" t="s">
        <v>276</v>
      </c>
      <c r="G7" s="63"/>
      <c r="H7" s="234" t="s">
        <v>1</v>
      </c>
      <c r="I7" s="167" t="s">
        <v>21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</row>
    <row r="8" spans="1:38" ht="17.100000000000001" customHeight="1">
      <c r="A8" s="6"/>
      <c r="B8" s="7"/>
      <c r="C8" s="7"/>
      <c r="D8" s="7"/>
      <c r="E8" s="24"/>
      <c r="F8" s="28" t="s">
        <v>133</v>
      </c>
      <c r="G8" s="29" t="s">
        <v>2</v>
      </c>
      <c r="H8" s="235"/>
      <c r="I8" s="18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</row>
    <row r="9" spans="1:38" ht="18" customHeight="1">
      <c r="A9" s="387" t="s">
        <v>80</v>
      </c>
      <c r="B9" s="387" t="s">
        <v>81</v>
      </c>
      <c r="C9" s="47" t="s">
        <v>3</v>
      </c>
      <c r="D9" s="48"/>
      <c r="E9" s="49"/>
      <c r="F9" s="280">
        <v>305500</v>
      </c>
      <c r="G9" s="76">
        <f t="shared" ref="G9:G22" si="0">F9/$F$22*100</f>
        <v>39.748368755570304</v>
      </c>
      <c r="H9" s="236">
        <v>291702</v>
      </c>
      <c r="I9" s="241">
        <f t="shared" ref="I9:I40" si="1">(F9/H9-1)*100</f>
        <v>4.7301698308547691</v>
      </c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AA9" s="380" t="s">
        <v>129</v>
      </c>
      <c r="AB9" s="381"/>
      <c r="AC9" s="382" t="s">
        <v>117</v>
      </c>
    </row>
    <row r="10" spans="1:38" ht="18" customHeight="1">
      <c r="A10" s="388"/>
      <c r="B10" s="388"/>
      <c r="C10" s="8"/>
      <c r="D10" s="50" t="s">
        <v>22</v>
      </c>
      <c r="E10" s="30"/>
      <c r="F10" s="281">
        <v>151686</v>
      </c>
      <c r="G10" s="79">
        <f t="shared" si="0"/>
        <v>19.735748160580808</v>
      </c>
      <c r="H10" s="237">
        <v>143545</v>
      </c>
      <c r="I10" s="242">
        <f t="shared" si="1"/>
        <v>5.6713922463339062</v>
      </c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AA10" s="373" t="s">
        <v>106</v>
      </c>
      <c r="AB10" s="373"/>
      <c r="AC10" s="382"/>
      <c r="AD10" s="374" t="s">
        <v>118</v>
      </c>
      <c r="AE10" s="383"/>
      <c r="AF10" s="384"/>
      <c r="AG10" s="374" t="s">
        <v>119</v>
      </c>
      <c r="AH10" s="379"/>
      <c r="AI10" s="375"/>
      <c r="AJ10" s="374" t="s">
        <v>120</v>
      </c>
      <c r="AK10" s="375"/>
    </row>
    <row r="11" spans="1:38" ht="18" customHeight="1">
      <c r="A11" s="388"/>
      <c r="B11" s="388"/>
      <c r="C11" s="34"/>
      <c r="D11" s="35"/>
      <c r="E11" s="33" t="s">
        <v>23</v>
      </c>
      <c r="F11" s="279">
        <v>115267</v>
      </c>
      <c r="G11" s="82">
        <f t="shared" si="0"/>
        <v>14.997300233546063</v>
      </c>
      <c r="H11" s="238">
        <v>108511</v>
      </c>
      <c r="I11" s="243">
        <f t="shared" si="1"/>
        <v>6.2260968934025218</v>
      </c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AA11" s="373"/>
      <c r="AB11" s="373"/>
      <c r="AC11" s="380"/>
      <c r="AD11" s="157"/>
      <c r="AE11" s="156" t="s">
        <v>121</v>
      </c>
      <c r="AF11" s="156" t="s">
        <v>122</v>
      </c>
      <c r="AG11" s="157"/>
      <c r="AH11" s="156" t="s">
        <v>123</v>
      </c>
      <c r="AI11" s="156" t="s">
        <v>124</v>
      </c>
      <c r="AJ11" s="157"/>
      <c r="AK11" s="162" t="s">
        <v>125</v>
      </c>
    </row>
    <row r="12" spans="1:38" ht="18" customHeight="1">
      <c r="A12" s="388"/>
      <c r="B12" s="388"/>
      <c r="C12" s="34"/>
      <c r="D12" s="36"/>
      <c r="E12" s="33" t="s">
        <v>24</v>
      </c>
      <c r="F12" s="279">
        <v>28781</v>
      </c>
      <c r="G12" s="82">
        <f t="shared" si="0"/>
        <v>3.7446736535321401</v>
      </c>
      <c r="H12" s="238">
        <v>27442</v>
      </c>
      <c r="I12" s="243">
        <f t="shared" si="1"/>
        <v>4.8793819692442231</v>
      </c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AA12" s="158">
        <f>E1</f>
        <v>0</v>
      </c>
      <c r="AB12" s="158" t="s">
        <v>131</v>
      </c>
      <c r="AC12" s="159">
        <f>F40</f>
        <v>765989</v>
      </c>
      <c r="AD12" s="159">
        <f>F23</f>
        <v>461418</v>
      </c>
      <c r="AE12" s="159">
        <f>F24</f>
        <v>166513</v>
      </c>
      <c r="AF12" s="159">
        <f>F26</f>
        <v>82631</v>
      </c>
      <c r="AG12" s="159">
        <f>F27</f>
        <v>225624</v>
      </c>
      <c r="AH12" s="159">
        <f>F28</f>
        <v>57219</v>
      </c>
      <c r="AI12" s="159">
        <f>F32</f>
        <v>6445</v>
      </c>
      <c r="AJ12" s="159">
        <f>F34</f>
        <v>78947</v>
      </c>
      <c r="AK12" s="159">
        <f>F35</f>
        <v>77706</v>
      </c>
      <c r="AL12" s="163"/>
    </row>
    <row r="13" spans="1:38" ht="18" customHeight="1">
      <c r="A13" s="388"/>
      <c r="B13" s="388"/>
      <c r="C13" s="11"/>
      <c r="D13" s="31" t="s">
        <v>25</v>
      </c>
      <c r="E13" s="32"/>
      <c r="F13" s="282">
        <v>103214</v>
      </c>
      <c r="G13" s="85">
        <f t="shared" si="0"/>
        <v>13.429093724181451</v>
      </c>
      <c r="H13" s="239">
        <v>104938</v>
      </c>
      <c r="I13" s="244">
        <f t="shared" si="1"/>
        <v>-1.642874840381936</v>
      </c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AA13" s="158">
        <f>E1</f>
        <v>0</v>
      </c>
      <c r="AB13" s="158" t="s">
        <v>115</v>
      </c>
      <c r="AC13" s="161"/>
      <c r="AD13" s="161">
        <f>G23</f>
        <v>60.238201854073623</v>
      </c>
      <c r="AE13" s="161">
        <f>G24</f>
        <v>21.738301724959499</v>
      </c>
      <c r="AF13" s="161">
        <f>G26</f>
        <v>10.787491726382493</v>
      </c>
      <c r="AG13" s="161">
        <f>G27</f>
        <v>29.455253273872078</v>
      </c>
      <c r="AH13" s="161">
        <f>G28</f>
        <v>7.4699506128678097</v>
      </c>
      <c r="AI13" s="161">
        <f>G32</f>
        <v>0.8413958947191148</v>
      </c>
      <c r="AJ13" s="161">
        <f>G34</f>
        <v>10.3065448720543</v>
      </c>
      <c r="AK13" s="161">
        <f>G35</f>
        <v>10.144532101635924</v>
      </c>
    </row>
    <row r="14" spans="1:38" ht="18" customHeight="1">
      <c r="A14" s="388"/>
      <c r="B14" s="388"/>
      <c r="C14" s="52" t="s">
        <v>4</v>
      </c>
      <c r="D14" s="53"/>
      <c r="E14" s="54"/>
      <c r="F14" s="279">
        <v>3333</v>
      </c>
      <c r="G14" s="82">
        <f t="shared" si="0"/>
        <v>0.43365405257713857</v>
      </c>
      <c r="H14" s="238">
        <v>3360</v>
      </c>
      <c r="I14" s="243">
        <f t="shared" si="1"/>
        <v>-0.80357142857142572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AA14" s="158">
        <f>E1</f>
        <v>0</v>
      </c>
      <c r="AB14" s="158" t="s">
        <v>116</v>
      </c>
      <c r="AC14" s="161">
        <f>I40</f>
        <v>1.0314527816590591E-2</v>
      </c>
      <c r="AD14" s="161">
        <f>I23</f>
        <v>0.31480313933518467</v>
      </c>
      <c r="AE14" s="161">
        <f>I24</f>
        <v>-1.2114739995847001</v>
      </c>
      <c r="AF14" s="161">
        <f>I26</f>
        <v>6.1758294986669071E-2</v>
      </c>
      <c r="AG14" s="161">
        <f>I27</f>
        <v>1.2238891680425024</v>
      </c>
      <c r="AH14" s="161">
        <f>I28</f>
        <v>8.8910879783812504</v>
      </c>
      <c r="AI14" s="161">
        <f>I32</f>
        <v>5.6903902918989724</v>
      </c>
      <c r="AJ14" s="161">
        <f>I34</f>
        <v>-4.9335292134290221</v>
      </c>
      <c r="AK14" s="161">
        <f>I35</f>
        <v>-4.4112581803867563</v>
      </c>
    </row>
    <row r="15" spans="1:38" ht="18" customHeight="1">
      <c r="A15" s="388"/>
      <c r="B15" s="388"/>
      <c r="C15" s="52" t="s">
        <v>5</v>
      </c>
      <c r="D15" s="53"/>
      <c r="E15" s="54"/>
      <c r="F15" s="279">
        <v>59822</v>
      </c>
      <c r="G15" s="82">
        <f t="shared" si="0"/>
        <v>7.7833941593968143</v>
      </c>
      <c r="H15" s="238">
        <v>61401</v>
      </c>
      <c r="I15" s="243">
        <f t="shared" si="1"/>
        <v>-2.5716193547336341</v>
      </c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 spans="1:38" ht="18" customHeight="1">
      <c r="A16" s="388"/>
      <c r="B16" s="388"/>
      <c r="C16" s="52" t="s">
        <v>26</v>
      </c>
      <c r="D16" s="53"/>
      <c r="E16" s="54"/>
      <c r="F16" s="279">
        <v>19894</v>
      </c>
      <c r="G16" s="82">
        <f t="shared" si="0"/>
        <v>2.5883929558864667</v>
      </c>
      <c r="H16" s="238">
        <v>19156</v>
      </c>
      <c r="I16" s="243">
        <f t="shared" si="1"/>
        <v>3.8525788264773375</v>
      </c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</row>
    <row r="17" spans="1:25" ht="18" customHeight="1">
      <c r="A17" s="388"/>
      <c r="B17" s="388"/>
      <c r="C17" s="52" t="s">
        <v>6</v>
      </c>
      <c r="D17" s="53"/>
      <c r="E17" s="54"/>
      <c r="F17" s="279">
        <v>149020</v>
      </c>
      <c r="G17" s="82">
        <f t="shared" si="0"/>
        <v>19.388876962209775</v>
      </c>
      <c r="H17" s="238">
        <v>146427</v>
      </c>
      <c r="I17" s="243">
        <f t="shared" si="1"/>
        <v>1.7708482725180552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</row>
    <row r="18" spans="1:25" ht="18" customHeight="1">
      <c r="A18" s="388"/>
      <c r="B18" s="388"/>
      <c r="C18" s="52" t="s">
        <v>27</v>
      </c>
      <c r="D18" s="53"/>
      <c r="E18" s="54"/>
      <c r="F18" s="279">
        <v>39652</v>
      </c>
      <c r="G18" s="82">
        <f t="shared" si="0"/>
        <v>5.1590910569423034</v>
      </c>
      <c r="H18" s="238">
        <v>37267</v>
      </c>
      <c r="I18" s="243">
        <f t="shared" si="1"/>
        <v>6.3997638661550393</v>
      </c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</row>
    <row r="19" spans="1:25" ht="18" customHeight="1">
      <c r="A19" s="388"/>
      <c r="B19" s="388"/>
      <c r="C19" s="52" t="s">
        <v>28</v>
      </c>
      <c r="D19" s="53"/>
      <c r="E19" s="54"/>
      <c r="F19" s="279">
        <v>2782</v>
      </c>
      <c r="G19" s="82">
        <f t="shared" si="0"/>
        <v>0.3619638686677466</v>
      </c>
      <c r="H19" s="238">
        <v>7019</v>
      </c>
      <c r="I19" s="243">
        <f t="shared" si="1"/>
        <v>-60.364724319703654</v>
      </c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  <row r="20" spans="1:25" ht="18" customHeight="1">
      <c r="A20" s="388"/>
      <c r="B20" s="388"/>
      <c r="C20" s="52" t="s">
        <v>7</v>
      </c>
      <c r="D20" s="53"/>
      <c r="E20" s="54"/>
      <c r="F20" s="279">
        <v>82079</v>
      </c>
      <c r="G20" s="82">
        <f t="shared" si="0"/>
        <v>10.679235217965482</v>
      </c>
      <c r="H20" s="238">
        <v>93389</v>
      </c>
      <c r="I20" s="243">
        <f t="shared" si="1"/>
        <v>-12.110634014712652</v>
      </c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25" ht="18" customHeight="1">
      <c r="A21" s="388"/>
      <c r="B21" s="388"/>
      <c r="C21" s="57" t="s">
        <v>8</v>
      </c>
      <c r="D21" s="58"/>
      <c r="E21" s="56"/>
      <c r="F21" s="283">
        <v>106503</v>
      </c>
      <c r="G21" s="88">
        <f t="shared" si="0"/>
        <v>13.857022970783973</v>
      </c>
      <c r="H21" s="240">
        <v>109827</v>
      </c>
      <c r="I21" s="245">
        <f t="shared" si="1"/>
        <v>-3.0265781638394884</v>
      </c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 spans="1:25" ht="18" customHeight="1">
      <c r="A22" s="388"/>
      <c r="B22" s="389"/>
      <c r="C22" s="59" t="s">
        <v>9</v>
      </c>
      <c r="D22" s="37"/>
      <c r="E22" s="60"/>
      <c r="F22" s="284">
        <f>SUM(F9,F14:F21)</f>
        <v>768585</v>
      </c>
      <c r="G22" s="92">
        <f t="shared" si="0"/>
        <v>100</v>
      </c>
      <c r="H22" s="91">
        <f>SUM(H9,H14:H21)</f>
        <v>769548</v>
      </c>
      <c r="I22" s="246">
        <f t="shared" si="1"/>
        <v>-0.12513839292676021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</row>
    <row r="23" spans="1:25" ht="18" customHeight="1">
      <c r="A23" s="388"/>
      <c r="B23" s="387" t="s">
        <v>82</v>
      </c>
      <c r="C23" s="4" t="s">
        <v>10</v>
      </c>
      <c r="D23" s="5"/>
      <c r="E23" s="23"/>
      <c r="F23" s="280">
        <v>461418</v>
      </c>
      <c r="G23" s="76">
        <f t="shared" ref="G23:G40" si="2">F23/$F$40*100</f>
        <v>60.238201854073623</v>
      </c>
      <c r="H23" s="236">
        <v>459970</v>
      </c>
      <c r="I23" s="247">
        <f t="shared" si="1"/>
        <v>0.31480313933518467</v>
      </c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</row>
    <row r="24" spans="1:25" ht="18" customHeight="1">
      <c r="A24" s="388"/>
      <c r="B24" s="388"/>
      <c r="C24" s="8"/>
      <c r="D24" s="10" t="s">
        <v>11</v>
      </c>
      <c r="E24" s="38"/>
      <c r="F24" s="279">
        <v>166513</v>
      </c>
      <c r="G24" s="82">
        <f t="shared" si="2"/>
        <v>21.738301724959499</v>
      </c>
      <c r="H24" s="238">
        <v>168555</v>
      </c>
      <c r="I24" s="243">
        <f t="shared" si="1"/>
        <v>-1.2114739995847001</v>
      </c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25" ht="18" customHeight="1">
      <c r="A25" s="388"/>
      <c r="B25" s="388"/>
      <c r="C25" s="8"/>
      <c r="D25" s="10" t="s">
        <v>29</v>
      </c>
      <c r="E25" s="38"/>
      <c r="F25" s="279">
        <v>212274</v>
      </c>
      <c r="G25" s="82">
        <f t="shared" si="2"/>
        <v>27.712408402731629</v>
      </c>
      <c r="H25" s="238">
        <v>208835</v>
      </c>
      <c r="I25" s="243">
        <f t="shared" si="1"/>
        <v>1.6467546148873469</v>
      </c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</row>
    <row r="26" spans="1:25" ht="18" customHeight="1">
      <c r="A26" s="388"/>
      <c r="B26" s="388"/>
      <c r="C26" s="11"/>
      <c r="D26" s="10" t="s">
        <v>12</v>
      </c>
      <c r="E26" s="38"/>
      <c r="F26" s="279">
        <v>82631</v>
      </c>
      <c r="G26" s="82">
        <f t="shared" si="2"/>
        <v>10.787491726382493</v>
      </c>
      <c r="H26" s="238">
        <v>82580</v>
      </c>
      <c r="I26" s="243">
        <f t="shared" si="1"/>
        <v>6.1758294986669071E-2</v>
      </c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  <row r="27" spans="1:25" ht="18" customHeight="1">
      <c r="A27" s="388"/>
      <c r="B27" s="388"/>
      <c r="C27" s="8" t="s">
        <v>13</v>
      </c>
      <c r="D27" s="14"/>
      <c r="E27" s="25"/>
      <c r="F27" s="280">
        <v>225624</v>
      </c>
      <c r="G27" s="76">
        <f t="shared" si="2"/>
        <v>29.455253273872078</v>
      </c>
      <c r="H27" s="236">
        <v>222896</v>
      </c>
      <c r="I27" s="247">
        <f t="shared" si="1"/>
        <v>1.2238891680425024</v>
      </c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</row>
    <row r="28" spans="1:25" ht="18" customHeight="1">
      <c r="A28" s="388"/>
      <c r="B28" s="388"/>
      <c r="C28" s="8"/>
      <c r="D28" s="10" t="s">
        <v>14</v>
      </c>
      <c r="E28" s="38"/>
      <c r="F28" s="279">
        <v>57219</v>
      </c>
      <c r="G28" s="82">
        <f t="shared" si="2"/>
        <v>7.4699506128678097</v>
      </c>
      <c r="H28" s="238">
        <v>52547</v>
      </c>
      <c r="I28" s="243">
        <f t="shared" si="1"/>
        <v>8.8910879783812504</v>
      </c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1:25" ht="18" customHeight="1">
      <c r="A29" s="388"/>
      <c r="B29" s="388"/>
      <c r="C29" s="8"/>
      <c r="D29" s="10" t="s">
        <v>30</v>
      </c>
      <c r="E29" s="38"/>
      <c r="F29" s="279">
        <v>8589</v>
      </c>
      <c r="G29" s="82">
        <f t="shared" si="2"/>
        <v>1.1212954755224944</v>
      </c>
      <c r="H29" s="238">
        <v>9054</v>
      </c>
      <c r="I29" s="243">
        <f t="shared" si="1"/>
        <v>-5.1358515573227344</v>
      </c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25" ht="18" customHeight="1">
      <c r="A30" s="388"/>
      <c r="B30" s="388"/>
      <c r="C30" s="8"/>
      <c r="D30" s="10" t="s">
        <v>31</v>
      </c>
      <c r="E30" s="38"/>
      <c r="F30" s="279">
        <v>54689</v>
      </c>
      <c r="G30" s="82">
        <f t="shared" si="2"/>
        <v>7.1396586635056121</v>
      </c>
      <c r="H30" s="238">
        <v>57825</v>
      </c>
      <c r="I30" s="243">
        <f t="shared" si="1"/>
        <v>-5.4232598357112032</v>
      </c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</row>
    <row r="31" spans="1:25" ht="18" customHeight="1">
      <c r="A31" s="388"/>
      <c r="B31" s="388"/>
      <c r="C31" s="8"/>
      <c r="D31" s="10" t="s">
        <v>32</v>
      </c>
      <c r="E31" s="38"/>
      <c r="F31" s="279">
        <v>60033</v>
      </c>
      <c r="G31" s="82">
        <f t="shared" si="2"/>
        <v>7.8373188126722448</v>
      </c>
      <c r="H31" s="238">
        <v>55809</v>
      </c>
      <c r="I31" s="243">
        <f t="shared" si="1"/>
        <v>7.5686717196151054</v>
      </c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</row>
    <row r="32" spans="1:25" ht="18" customHeight="1">
      <c r="A32" s="388"/>
      <c r="B32" s="388"/>
      <c r="C32" s="8"/>
      <c r="D32" s="10" t="s">
        <v>15</v>
      </c>
      <c r="E32" s="38"/>
      <c r="F32" s="279">
        <v>6445</v>
      </c>
      <c r="G32" s="82">
        <f t="shared" si="2"/>
        <v>0.8413958947191148</v>
      </c>
      <c r="H32" s="238">
        <v>6098</v>
      </c>
      <c r="I32" s="243">
        <f t="shared" si="1"/>
        <v>5.6903902918989724</v>
      </c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</row>
    <row r="33" spans="1:25" ht="18" customHeight="1">
      <c r="A33" s="388"/>
      <c r="B33" s="388"/>
      <c r="C33" s="11"/>
      <c r="D33" s="10" t="s">
        <v>33</v>
      </c>
      <c r="E33" s="38"/>
      <c r="F33" s="279">
        <v>38649</v>
      </c>
      <c r="G33" s="82">
        <f t="shared" si="2"/>
        <v>5.0456338145848045</v>
      </c>
      <c r="H33" s="238">
        <v>41563</v>
      </c>
      <c r="I33" s="243">
        <f t="shared" si="1"/>
        <v>-7.0110434761687106</v>
      </c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</row>
    <row r="34" spans="1:25" ht="18" customHeight="1">
      <c r="A34" s="388"/>
      <c r="B34" s="388"/>
      <c r="C34" s="8" t="s">
        <v>16</v>
      </c>
      <c r="D34" s="14"/>
      <c r="E34" s="25"/>
      <c r="F34" s="280">
        <v>78947</v>
      </c>
      <c r="G34" s="76">
        <f t="shared" si="2"/>
        <v>10.3065448720543</v>
      </c>
      <c r="H34" s="236">
        <v>83044</v>
      </c>
      <c r="I34" s="247">
        <f t="shared" si="1"/>
        <v>-4.9335292134290221</v>
      </c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</row>
    <row r="35" spans="1:25" ht="18" customHeight="1">
      <c r="A35" s="388"/>
      <c r="B35" s="388"/>
      <c r="C35" s="8"/>
      <c r="D35" s="39" t="s">
        <v>17</v>
      </c>
      <c r="E35" s="40"/>
      <c r="F35" s="281">
        <v>77706</v>
      </c>
      <c r="G35" s="79">
        <f t="shared" si="2"/>
        <v>10.144532101635924</v>
      </c>
      <c r="H35" s="237">
        <v>81292</v>
      </c>
      <c r="I35" s="242">
        <f t="shared" si="1"/>
        <v>-4.4112581803867563</v>
      </c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</row>
    <row r="36" spans="1:25" ht="18" customHeight="1">
      <c r="A36" s="388"/>
      <c r="B36" s="388"/>
      <c r="C36" s="8"/>
      <c r="D36" s="41"/>
      <c r="E36" s="149" t="s">
        <v>103</v>
      </c>
      <c r="F36" s="279">
        <v>29108</v>
      </c>
      <c r="G36" s="82">
        <f t="shared" si="2"/>
        <v>3.8000545699742427</v>
      </c>
      <c r="H36" s="238">
        <v>39896</v>
      </c>
      <c r="I36" s="243">
        <f t="shared" si="1"/>
        <v>-27.0403047924604</v>
      </c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</row>
    <row r="37" spans="1:25" ht="18" customHeight="1">
      <c r="A37" s="388"/>
      <c r="B37" s="388"/>
      <c r="C37" s="8"/>
      <c r="D37" s="12"/>
      <c r="E37" s="33" t="s">
        <v>34</v>
      </c>
      <c r="F37" s="279">
        <v>48598</v>
      </c>
      <c r="G37" s="82">
        <f t="shared" si="2"/>
        <v>6.3444775316616822</v>
      </c>
      <c r="H37" s="238">
        <v>41396</v>
      </c>
      <c r="I37" s="243">
        <f t="shared" si="1"/>
        <v>17.397816214126969</v>
      </c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</row>
    <row r="38" spans="1:25" ht="18" customHeight="1">
      <c r="A38" s="388"/>
      <c r="B38" s="388"/>
      <c r="C38" s="8"/>
      <c r="D38" s="61" t="s">
        <v>35</v>
      </c>
      <c r="E38" s="54"/>
      <c r="F38" s="279">
        <v>1241</v>
      </c>
      <c r="G38" s="82">
        <f t="shared" si="2"/>
        <v>0.16201277041837414</v>
      </c>
      <c r="H38" s="238">
        <v>1751</v>
      </c>
      <c r="I38" s="243">
        <f t="shared" si="1"/>
        <v>-29.126213592233007</v>
      </c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25" ht="18" customHeight="1">
      <c r="A39" s="388"/>
      <c r="B39" s="388"/>
      <c r="C39" s="6"/>
      <c r="D39" s="55" t="s">
        <v>36</v>
      </c>
      <c r="E39" s="56"/>
      <c r="F39" s="283">
        <v>0</v>
      </c>
      <c r="G39" s="88">
        <f t="shared" si="2"/>
        <v>0</v>
      </c>
      <c r="H39" s="240">
        <v>0</v>
      </c>
      <c r="I39" s="245" t="e">
        <f t="shared" si="1"/>
        <v>#DIV/0!</v>
      </c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</row>
    <row r="40" spans="1:25" ht="18" customHeight="1">
      <c r="A40" s="389"/>
      <c r="B40" s="389"/>
      <c r="C40" s="6" t="s">
        <v>18</v>
      </c>
      <c r="D40" s="7"/>
      <c r="E40" s="24"/>
      <c r="F40" s="284">
        <f>SUM(F23,F27,F34)</f>
        <v>765989</v>
      </c>
      <c r="G40" s="92">
        <f t="shared" si="2"/>
        <v>100</v>
      </c>
      <c r="H40" s="91">
        <f>SUM(H23,H27,H34)</f>
        <v>765910</v>
      </c>
      <c r="I40" s="246">
        <f t="shared" si="1"/>
        <v>1.0314527816590591E-2</v>
      </c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</row>
    <row r="41" spans="1:25" ht="18" customHeight="1">
      <c r="A41" s="147" t="s">
        <v>19</v>
      </c>
    </row>
    <row r="42" spans="1:25" ht="18" customHeight="1">
      <c r="A42" s="148" t="s">
        <v>20</v>
      </c>
    </row>
    <row r="52" spans="26:26">
      <c r="Z52" s="14"/>
    </row>
    <row r="53" spans="26:26">
      <c r="Z53" s="14"/>
    </row>
  </sheetData>
  <mergeCells count="22">
    <mergeCell ref="B23:B40"/>
    <mergeCell ref="A9:A40"/>
    <mergeCell ref="B9:B22"/>
    <mergeCell ref="AA9:AB9"/>
    <mergeCell ref="AC9:AC11"/>
    <mergeCell ref="AA10:AA11"/>
    <mergeCell ref="AB10:AB11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A1:D1"/>
    <mergeCell ref="AA1:AB1"/>
    <mergeCell ref="AA2:AA3"/>
    <mergeCell ref="AB2:AB3"/>
    <mergeCell ref="AC2:AC3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85" zoomScaleNormal="100" zoomScaleSheetLayoutView="85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171" t="s">
        <v>0</v>
      </c>
      <c r="B1" s="171"/>
      <c r="C1" s="75"/>
      <c r="D1" s="172"/>
      <c r="E1" s="172"/>
      <c r="AA1" s="1">
        <f>C1</f>
        <v>0</v>
      </c>
      <c r="AB1" s="1" t="s">
        <v>134</v>
      </c>
      <c r="AC1" s="1" t="s">
        <v>135</v>
      </c>
      <c r="AD1" s="173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74">
        <f>I7</f>
        <v>768585</v>
      </c>
      <c r="AC2" s="174">
        <f>I9</f>
        <v>765989</v>
      </c>
      <c r="AD2" s="174">
        <f>I10</f>
        <v>2596</v>
      </c>
      <c r="AE2" s="174">
        <f>I11</f>
        <v>2185</v>
      </c>
      <c r="AF2" s="174">
        <f>I12</f>
        <v>411</v>
      </c>
      <c r="AG2" s="174">
        <f>I13</f>
        <v>65</v>
      </c>
      <c r="AH2" s="1">
        <f>I14</f>
        <v>0</v>
      </c>
      <c r="AI2" s="174">
        <f>I15</f>
        <v>-3856</v>
      </c>
      <c r="AJ2" s="174">
        <f>I25</f>
        <v>402017</v>
      </c>
      <c r="AK2" s="175">
        <f>I26</f>
        <v>0.8</v>
      </c>
      <c r="AL2" s="176">
        <f>I27</f>
        <v>0.1</v>
      </c>
      <c r="AM2" s="176">
        <f>I28</f>
        <v>98.9</v>
      </c>
      <c r="AN2" s="176">
        <f>I29</f>
        <v>51.7</v>
      </c>
      <c r="AO2" s="176">
        <f>I33</f>
        <v>191.1</v>
      </c>
      <c r="AP2" s="174">
        <f>I16</f>
        <v>36620</v>
      </c>
      <c r="AQ2" s="174">
        <f>I17</f>
        <v>84091</v>
      </c>
      <c r="AR2" s="174">
        <f>I18</f>
        <v>1354951</v>
      </c>
      <c r="AS2" s="177">
        <f>I21</f>
        <v>3.4521751759414929</v>
      </c>
    </row>
    <row r="3" spans="1:45">
      <c r="AA3" s="1" t="s">
        <v>152</v>
      </c>
      <c r="AB3" s="174">
        <f>H7</f>
        <v>769548</v>
      </c>
      <c r="AC3" s="174">
        <f>H9</f>
        <v>765910</v>
      </c>
      <c r="AD3" s="174">
        <f>H10</f>
        <v>3638</v>
      </c>
      <c r="AE3" s="174">
        <f>H11</f>
        <v>3292</v>
      </c>
      <c r="AF3" s="174">
        <f>H12</f>
        <v>346</v>
      </c>
      <c r="AG3" s="174">
        <f>H13</f>
        <v>-13</v>
      </c>
      <c r="AH3" s="1">
        <f>H14</f>
        <v>0</v>
      </c>
      <c r="AI3" s="174">
        <f>H15</f>
        <v>-13</v>
      </c>
      <c r="AJ3" s="174">
        <f>H25</f>
        <v>401859</v>
      </c>
      <c r="AK3" s="175">
        <f>H26</f>
        <v>0.80400000000000005</v>
      </c>
      <c r="AL3" s="176">
        <f>H27</f>
        <v>0.09</v>
      </c>
      <c r="AM3" s="176">
        <f>H28</f>
        <v>97.7</v>
      </c>
      <c r="AN3" s="176">
        <f>H29</f>
        <v>50.2</v>
      </c>
      <c r="AO3" s="176">
        <f>H33</f>
        <v>191.2</v>
      </c>
      <c r="AP3" s="174">
        <f>H16</f>
        <v>40739</v>
      </c>
      <c r="AQ3" s="174">
        <f>H17</f>
        <v>93690</v>
      </c>
      <c r="AR3" s="174">
        <f>H18</f>
        <v>1344696</v>
      </c>
      <c r="AS3" s="177">
        <f>H21</f>
        <v>3.51632308025179</v>
      </c>
    </row>
    <row r="4" spans="1:45">
      <c r="A4" s="21" t="s">
        <v>153</v>
      </c>
      <c r="AP4" s="174"/>
      <c r="AQ4" s="174"/>
      <c r="AR4" s="174"/>
    </row>
    <row r="5" spans="1:45">
      <c r="I5" s="178" t="s">
        <v>154</v>
      </c>
    </row>
    <row r="6" spans="1:45" s="165" customFormat="1" ht="29.25" customHeight="1">
      <c r="A6" s="179" t="s">
        <v>155</v>
      </c>
      <c r="B6" s="180"/>
      <c r="C6" s="180"/>
      <c r="D6" s="181"/>
      <c r="E6" s="156" t="s">
        <v>277</v>
      </c>
      <c r="F6" s="156" t="s">
        <v>278</v>
      </c>
      <c r="G6" s="156" t="s">
        <v>279</v>
      </c>
      <c r="H6" s="156" t="s">
        <v>280</v>
      </c>
      <c r="I6" s="156" t="s">
        <v>281</v>
      </c>
    </row>
    <row r="7" spans="1:45" ht="27" customHeight="1">
      <c r="A7" s="387" t="s">
        <v>156</v>
      </c>
      <c r="B7" s="47" t="s">
        <v>157</v>
      </c>
      <c r="C7" s="48"/>
      <c r="D7" s="94" t="s">
        <v>158</v>
      </c>
      <c r="E7" s="182">
        <v>732272</v>
      </c>
      <c r="F7" s="183">
        <v>699585</v>
      </c>
      <c r="G7" s="183">
        <v>764305</v>
      </c>
      <c r="H7" s="183">
        <v>769548</v>
      </c>
      <c r="I7" s="285">
        <v>768585</v>
      </c>
    </row>
    <row r="8" spans="1:45" ht="27" customHeight="1">
      <c r="A8" s="388"/>
      <c r="B8" s="26"/>
      <c r="C8" s="61" t="s">
        <v>159</v>
      </c>
      <c r="D8" s="95" t="s">
        <v>38</v>
      </c>
      <c r="E8" s="184">
        <v>347030</v>
      </c>
      <c r="F8" s="184">
        <v>338412</v>
      </c>
      <c r="G8" s="184">
        <v>388091</v>
      </c>
      <c r="H8" s="184">
        <v>397474</v>
      </c>
      <c r="I8" s="185">
        <v>406243</v>
      </c>
    </row>
    <row r="9" spans="1:45" ht="27" customHeight="1">
      <c r="A9" s="388"/>
      <c r="B9" s="52" t="s">
        <v>160</v>
      </c>
      <c r="C9" s="53"/>
      <c r="D9" s="96"/>
      <c r="E9" s="186">
        <v>727054</v>
      </c>
      <c r="F9" s="186">
        <v>697003</v>
      </c>
      <c r="G9" s="186">
        <v>761876</v>
      </c>
      <c r="H9" s="186">
        <v>765910</v>
      </c>
      <c r="I9" s="286">
        <v>765989</v>
      </c>
    </row>
    <row r="10" spans="1:45" ht="27" customHeight="1">
      <c r="A10" s="388"/>
      <c r="B10" s="52" t="s">
        <v>161</v>
      </c>
      <c r="C10" s="53"/>
      <c r="D10" s="96"/>
      <c r="E10" s="186">
        <v>5218</v>
      </c>
      <c r="F10" s="186">
        <v>2582</v>
      </c>
      <c r="G10" s="186">
        <v>2429</v>
      </c>
      <c r="H10" s="186">
        <v>3638</v>
      </c>
      <c r="I10" s="286">
        <v>2596</v>
      </c>
    </row>
    <row r="11" spans="1:45" ht="27" customHeight="1">
      <c r="A11" s="388"/>
      <c r="B11" s="52" t="s">
        <v>162</v>
      </c>
      <c r="C11" s="53"/>
      <c r="D11" s="96"/>
      <c r="E11" s="186">
        <v>3322</v>
      </c>
      <c r="F11" s="186">
        <v>2109</v>
      </c>
      <c r="G11" s="186">
        <v>2069</v>
      </c>
      <c r="H11" s="186">
        <v>3292</v>
      </c>
      <c r="I11" s="286">
        <v>2185</v>
      </c>
    </row>
    <row r="12" spans="1:45" ht="27" customHeight="1">
      <c r="A12" s="388"/>
      <c r="B12" s="52" t="s">
        <v>163</v>
      </c>
      <c r="C12" s="53"/>
      <c r="D12" s="96"/>
      <c r="E12" s="186">
        <v>1896</v>
      </c>
      <c r="F12" s="186">
        <v>473</v>
      </c>
      <c r="G12" s="186">
        <v>360</v>
      </c>
      <c r="H12" s="186">
        <v>346</v>
      </c>
      <c r="I12" s="286">
        <v>411</v>
      </c>
    </row>
    <row r="13" spans="1:45" ht="27" customHeight="1">
      <c r="A13" s="388"/>
      <c r="B13" s="52" t="s">
        <v>164</v>
      </c>
      <c r="C13" s="53"/>
      <c r="D13" s="102"/>
      <c r="E13" s="187">
        <v>-212</v>
      </c>
      <c r="F13" s="187">
        <v>-1424</v>
      </c>
      <c r="G13" s="187">
        <v>-113</v>
      </c>
      <c r="H13" s="187">
        <v>-13</v>
      </c>
      <c r="I13" s="287">
        <v>65</v>
      </c>
    </row>
    <row r="14" spans="1:45" ht="27" customHeight="1">
      <c r="A14" s="388"/>
      <c r="B14" s="106" t="s">
        <v>165</v>
      </c>
      <c r="C14" s="68"/>
      <c r="D14" s="102"/>
      <c r="E14" s="187">
        <v>0</v>
      </c>
      <c r="F14" s="187">
        <v>0</v>
      </c>
      <c r="G14" s="187">
        <v>2</v>
      </c>
      <c r="H14" s="187">
        <v>0</v>
      </c>
      <c r="I14" s="287">
        <v>0</v>
      </c>
    </row>
    <row r="15" spans="1:45" ht="27" customHeight="1">
      <c r="A15" s="388"/>
      <c r="B15" s="57" t="s">
        <v>166</v>
      </c>
      <c r="C15" s="58"/>
      <c r="D15" s="188"/>
      <c r="E15" s="189">
        <v>-396</v>
      </c>
      <c r="F15" s="189">
        <v>-3753</v>
      </c>
      <c r="G15" s="189">
        <v>735</v>
      </c>
      <c r="H15" s="189">
        <v>-13</v>
      </c>
      <c r="I15" s="288">
        <v>-3856</v>
      </c>
    </row>
    <row r="16" spans="1:45" ht="27" customHeight="1">
      <c r="A16" s="388"/>
      <c r="B16" s="190" t="s">
        <v>167</v>
      </c>
      <c r="C16" s="191"/>
      <c r="D16" s="192" t="s">
        <v>39</v>
      </c>
      <c r="E16" s="193">
        <v>40723</v>
      </c>
      <c r="F16" s="193">
        <v>37304</v>
      </c>
      <c r="G16" s="193">
        <v>41751</v>
      </c>
      <c r="H16" s="193">
        <v>40739</v>
      </c>
      <c r="I16" s="289">
        <v>36620</v>
      </c>
    </row>
    <row r="17" spans="1:9" ht="27" customHeight="1">
      <c r="A17" s="388"/>
      <c r="B17" s="52" t="s">
        <v>168</v>
      </c>
      <c r="C17" s="53"/>
      <c r="D17" s="95" t="s">
        <v>40</v>
      </c>
      <c r="E17" s="186">
        <v>152663</v>
      </c>
      <c r="F17" s="186">
        <v>147926</v>
      </c>
      <c r="G17" s="186">
        <v>140569</v>
      </c>
      <c r="H17" s="186">
        <v>93690</v>
      </c>
      <c r="I17" s="286">
        <v>84091</v>
      </c>
    </row>
    <row r="18" spans="1:9" ht="27" customHeight="1">
      <c r="A18" s="388"/>
      <c r="B18" s="52" t="s">
        <v>169</v>
      </c>
      <c r="C18" s="53"/>
      <c r="D18" s="95" t="s">
        <v>41</v>
      </c>
      <c r="E18" s="186">
        <v>1300993</v>
      </c>
      <c r="F18" s="186">
        <v>1313405</v>
      </c>
      <c r="G18" s="186">
        <v>1321248</v>
      </c>
      <c r="H18" s="186">
        <v>1344696</v>
      </c>
      <c r="I18" s="286">
        <v>1354951</v>
      </c>
    </row>
    <row r="19" spans="1:9" ht="27" customHeight="1">
      <c r="A19" s="388"/>
      <c r="B19" s="52" t="s">
        <v>170</v>
      </c>
      <c r="C19" s="53"/>
      <c r="D19" s="95" t="s">
        <v>171</v>
      </c>
      <c r="E19" s="186">
        <f>E17+E18-E16</f>
        <v>1412933</v>
      </c>
      <c r="F19" s="186">
        <f>F17+F18-F16</f>
        <v>1424027</v>
      </c>
      <c r="G19" s="186">
        <f>G17+G18-G16</f>
        <v>1420066</v>
      </c>
      <c r="H19" s="186">
        <f>H17+H18-H16</f>
        <v>1397647</v>
      </c>
      <c r="I19" s="290">
        <f>I17+I18-I16</f>
        <v>1402422</v>
      </c>
    </row>
    <row r="20" spans="1:9" ht="27" customHeight="1">
      <c r="A20" s="388"/>
      <c r="B20" s="52" t="s">
        <v>172</v>
      </c>
      <c r="C20" s="53"/>
      <c r="D20" s="96" t="s">
        <v>173</v>
      </c>
      <c r="E20" s="194">
        <f>E18/E8</f>
        <v>3.7489352505547071</v>
      </c>
      <c r="F20" s="194">
        <f>F18/F8</f>
        <v>3.8810828221221469</v>
      </c>
      <c r="G20" s="194">
        <f>G18/G8</f>
        <v>3.4044798771422164</v>
      </c>
      <c r="H20" s="194">
        <f>H18/H8</f>
        <v>3.3831043036777246</v>
      </c>
      <c r="I20" s="291">
        <f>I18/I8</f>
        <v>3.3353214701545628</v>
      </c>
    </row>
    <row r="21" spans="1:9" ht="27" customHeight="1">
      <c r="A21" s="388"/>
      <c r="B21" s="52" t="s">
        <v>174</v>
      </c>
      <c r="C21" s="53"/>
      <c r="D21" s="96" t="s">
        <v>175</v>
      </c>
      <c r="E21" s="194">
        <f>E19/E8</f>
        <v>4.0715010229663138</v>
      </c>
      <c r="F21" s="194">
        <f>F19/F8</f>
        <v>4.2079683935557837</v>
      </c>
      <c r="G21" s="194">
        <f>G19/G8</f>
        <v>3.659105725203625</v>
      </c>
      <c r="H21" s="194">
        <f>H19/H8</f>
        <v>3.51632308025179</v>
      </c>
      <c r="I21" s="291">
        <f>I19/I8</f>
        <v>3.4521751759414929</v>
      </c>
    </row>
    <row r="22" spans="1:9" ht="27" customHeight="1">
      <c r="A22" s="388"/>
      <c r="B22" s="52" t="s">
        <v>176</v>
      </c>
      <c r="C22" s="53"/>
      <c r="D22" s="96" t="s">
        <v>177</v>
      </c>
      <c r="E22" s="186">
        <f>E18/E24*1000000</f>
        <v>881919.73470410111</v>
      </c>
      <c r="F22" s="186">
        <f>F18/F24*1000000</f>
        <v>890333.60606785736</v>
      </c>
      <c r="G22" s="186">
        <f>G18/G24*1000000</f>
        <v>895650.23458106548</v>
      </c>
      <c r="H22" s="186">
        <f>H18/H24*1000000</f>
        <v>911545.21167882218</v>
      </c>
      <c r="I22" s="290">
        <f>I18/I24*1000000</f>
        <v>918496.8915720965</v>
      </c>
    </row>
    <row r="23" spans="1:9" ht="27" customHeight="1">
      <c r="A23" s="388"/>
      <c r="B23" s="52" t="s">
        <v>178</v>
      </c>
      <c r="C23" s="53"/>
      <c r="D23" s="96" t="s">
        <v>179</v>
      </c>
      <c r="E23" s="186">
        <f>E19/E24*1000000</f>
        <v>957801.84560152877</v>
      </c>
      <c r="F23" s="186">
        <f>F19/F24*1000000</f>
        <v>965322.26849143463</v>
      </c>
      <c r="G23" s="186">
        <f>G19/G24*1000000</f>
        <v>962637.17789589497</v>
      </c>
      <c r="H23" s="186">
        <f>H19/H24*1000000</f>
        <v>947439.74137445993</v>
      </c>
      <c r="I23" s="290">
        <f>I19/I24*1000000</f>
        <v>950676.62791667203</v>
      </c>
    </row>
    <row r="24" spans="1:9" ht="27" customHeight="1">
      <c r="A24" s="388"/>
      <c r="B24" s="195" t="s">
        <v>180</v>
      </c>
      <c r="C24" s="196"/>
      <c r="D24" s="197" t="s">
        <v>181</v>
      </c>
      <c r="E24" s="189">
        <v>1475183</v>
      </c>
      <c r="F24" s="189">
        <f>E24</f>
        <v>1475183</v>
      </c>
      <c r="G24" s="189">
        <f>F24</f>
        <v>1475183</v>
      </c>
      <c r="H24" s="189">
        <f>G24</f>
        <v>1475183</v>
      </c>
      <c r="I24" s="288">
        <f>H24</f>
        <v>1475183</v>
      </c>
    </row>
    <row r="25" spans="1:9" ht="27" customHeight="1">
      <c r="A25" s="388"/>
      <c r="B25" s="11" t="s">
        <v>182</v>
      </c>
      <c r="C25" s="198"/>
      <c r="D25" s="199"/>
      <c r="E25" s="184">
        <v>350679</v>
      </c>
      <c r="F25" s="184">
        <v>349955</v>
      </c>
      <c r="G25" s="184">
        <v>402633</v>
      </c>
      <c r="H25" s="184">
        <v>401859</v>
      </c>
      <c r="I25" s="292">
        <v>402017</v>
      </c>
    </row>
    <row r="26" spans="1:9" ht="27" customHeight="1">
      <c r="A26" s="388"/>
      <c r="B26" s="200" t="s">
        <v>183</v>
      </c>
      <c r="C26" s="201"/>
      <c r="D26" s="202"/>
      <c r="E26" s="203">
        <v>0.79100000000000004</v>
      </c>
      <c r="F26" s="203">
        <v>0.80700000000000005</v>
      </c>
      <c r="G26" s="203">
        <v>0.80600000000000005</v>
      </c>
      <c r="H26" s="203">
        <v>0.80400000000000005</v>
      </c>
      <c r="I26" s="293">
        <v>0.8</v>
      </c>
    </row>
    <row r="27" spans="1:9" ht="27" customHeight="1">
      <c r="A27" s="388"/>
      <c r="B27" s="200" t="s">
        <v>184</v>
      </c>
      <c r="C27" s="201"/>
      <c r="D27" s="202"/>
      <c r="E27" s="204">
        <v>0.54</v>
      </c>
      <c r="F27" s="204">
        <v>0.13500000000000001</v>
      </c>
      <c r="G27" s="204">
        <v>0.09</v>
      </c>
      <c r="H27" s="204">
        <v>0.09</v>
      </c>
      <c r="I27" s="294">
        <v>0.1</v>
      </c>
    </row>
    <row r="28" spans="1:9" ht="27" customHeight="1">
      <c r="A28" s="388"/>
      <c r="B28" s="200" t="s">
        <v>185</v>
      </c>
      <c r="C28" s="201"/>
      <c r="D28" s="202"/>
      <c r="E28" s="204">
        <v>99</v>
      </c>
      <c r="F28" s="204">
        <v>100.5</v>
      </c>
      <c r="G28" s="204">
        <v>98.4</v>
      </c>
      <c r="H28" s="204">
        <v>97.7</v>
      </c>
      <c r="I28" s="294">
        <v>98.9</v>
      </c>
    </row>
    <row r="29" spans="1:9" ht="27" customHeight="1">
      <c r="A29" s="388"/>
      <c r="B29" s="205" t="s">
        <v>186</v>
      </c>
      <c r="C29" s="206"/>
      <c r="D29" s="207"/>
      <c r="E29" s="208">
        <v>52.5</v>
      </c>
      <c r="F29" s="208">
        <v>51.3</v>
      </c>
      <c r="G29" s="208">
        <v>47.2</v>
      </c>
      <c r="H29" s="208">
        <v>50.2</v>
      </c>
      <c r="I29" s="211">
        <v>51.7</v>
      </c>
    </row>
    <row r="30" spans="1:9" ht="27" customHeight="1">
      <c r="A30" s="388"/>
      <c r="B30" s="387" t="s">
        <v>187</v>
      </c>
      <c r="C30" s="20" t="s">
        <v>188</v>
      </c>
      <c r="D30" s="209"/>
      <c r="E30" s="210">
        <v>0</v>
      </c>
      <c r="F30" s="210">
        <v>0</v>
      </c>
      <c r="G30" s="210">
        <v>0</v>
      </c>
      <c r="H30" s="210">
        <v>0</v>
      </c>
      <c r="I30" s="295">
        <v>0</v>
      </c>
    </row>
    <row r="31" spans="1:9" ht="27" customHeight="1">
      <c r="A31" s="388"/>
      <c r="B31" s="388"/>
      <c r="C31" s="200" t="s">
        <v>189</v>
      </c>
      <c r="D31" s="202"/>
      <c r="E31" s="204">
        <v>0</v>
      </c>
      <c r="F31" s="204">
        <v>0</v>
      </c>
      <c r="G31" s="204">
        <v>0</v>
      </c>
      <c r="H31" s="204">
        <v>0</v>
      </c>
      <c r="I31" s="294">
        <v>0</v>
      </c>
    </row>
    <row r="32" spans="1:9" ht="27" customHeight="1">
      <c r="A32" s="388"/>
      <c r="B32" s="388"/>
      <c r="C32" s="200" t="s">
        <v>190</v>
      </c>
      <c r="D32" s="202"/>
      <c r="E32" s="204">
        <v>15.2</v>
      </c>
      <c r="F32" s="204">
        <v>15.2</v>
      </c>
      <c r="G32" s="204">
        <v>12.8</v>
      </c>
      <c r="H32" s="204">
        <v>11.4</v>
      </c>
      <c r="I32" s="294">
        <v>10.4</v>
      </c>
    </row>
    <row r="33" spans="1:9" ht="27" customHeight="1">
      <c r="A33" s="389"/>
      <c r="B33" s="389"/>
      <c r="C33" s="205" t="s">
        <v>191</v>
      </c>
      <c r="D33" s="207"/>
      <c r="E33" s="208">
        <v>229.6</v>
      </c>
      <c r="F33" s="208">
        <v>226.2</v>
      </c>
      <c r="G33" s="208">
        <v>197.4</v>
      </c>
      <c r="H33" s="208">
        <v>191.2</v>
      </c>
      <c r="I33" s="211">
        <v>191.1</v>
      </c>
    </row>
    <row r="34" spans="1:9" ht="27" customHeight="1">
      <c r="A34" s="1" t="s">
        <v>282</v>
      </c>
      <c r="B34" s="14"/>
      <c r="C34" s="14"/>
      <c r="D34" s="14"/>
      <c r="E34" s="212"/>
      <c r="F34" s="212"/>
      <c r="G34" s="212"/>
      <c r="H34" s="212"/>
      <c r="I34" s="213"/>
    </row>
    <row r="35" spans="1:9" ht="27" customHeight="1">
      <c r="A35" s="27" t="s">
        <v>192</v>
      </c>
    </row>
    <row r="36" spans="1:9">
      <c r="A36" s="214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1"/>
      <c r="E1" s="44"/>
      <c r="F1" s="44"/>
      <c r="G1" s="44"/>
    </row>
    <row r="2" spans="1:25" ht="15" customHeight="1"/>
    <row r="3" spans="1:25" ht="15" customHeight="1">
      <c r="A3" s="45" t="s">
        <v>193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283</v>
      </c>
      <c r="B5" s="37"/>
      <c r="C5" s="37"/>
      <c r="D5" s="37"/>
      <c r="K5" s="46"/>
      <c r="O5" s="46" t="s">
        <v>44</v>
      </c>
    </row>
    <row r="6" spans="1:25" ht="15.95" customHeight="1">
      <c r="A6" s="403" t="s">
        <v>45</v>
      </c>
      <c r="B6" s="404"/>
      <c r="C6" s="404"/>
      <c r="D6" s="404"/>
      <c r="E6" s="405"/>
      <c r="F6" s="422" t="s">
        <v>286</v>
      </c>
      <c r="G6" s="423"/>
      <c r="H6" s="422" t="s">
        <v>287</v>
      </c>
      <c r="I6" s="423"/>
      <c r="J6" s="422" t="s">
        <v>288</v>
      </c>
      <c r="K6" s="423"/>
      <c r="L6" s="422" t="s">
        <v>289</v>
      </c>
      <c r="M6" s="423"/>
      <c r="N6" s="422"/>
      <c r="O6" s="423"/>
    </row>
    <row r="7" spans="1:25" ht="15.95" customHeight="1">
      <c r="A7" s="406"/>
      <c r="B7" s="407"/>
      <c r="C7" s="407"/>
      <c r="D7" s="407"/>
      <c r="E7" s="408"/>
      <c r="F7" s="164" t="s">
        <v>284</v>
      </c>
      <c r="G7" s="51" t="s">
        <v>1</v>
      </c>
      <c r="H7" s="164" t="s">
        <v>284</v>
      </c>
      <c r="I7" s="51" t="s">
        <v>1</v>
      </c>
      <c r="J7" s="164" t="s">
        <v>284</v>
      </c>
      <c r="K7" s="51" t="s">
        <v>1</v>
      </c>
      <c r="L7" s="164" t="s">
        <v>284</v>
      </c>
      <c r="M7" s="51" t="s">
        <v>1</v>
      </c>
      <c r="N7" s="164" t="s">
        <v>284</v>
      </c>
      <c r="O7" s="248" t="s">
        <v>1</v>
      </c>
    </row>
    <row r="8" spans="1:25" ht="15.95" customHeight="1">
      <c r="A8" s="409" t="s">
        <v>84</v>
      </c>
      <c r="B8" s="47" t="s">
        <v>46</v>
      </c>
      <c r="C8" s="48"/>
      <c r="D8" s="48"/>
      <c r="E8" s="94" t="s">
        <v>37</v>
      </c>
      <c r="F8" s="298">
        <v>34936</v>
      </c>
      <c r="G8" s="299">
        <v>34873</v>
      </c>
      <c r="H8" s="298">
        <v>51168</v>
      </c>
      <c r="I8" s="108">
        <v>52014</v>
      </c>
      <c r="J8" s="335">
        <v>21348</v>
      </c>
      <c r="K8" s="337">
        <v>21675</v>
      </c>
      <c r="L8" s="335">
        <v>33342</v>
      </c>
      <c r="M8" s="108">
        <v>33307</v>
      </c>
      <c r="N8" s="107"/>
      <c r="O8" s="109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410"/>
      <c r="B9" s="14"/>
      <c r="C9" s="61" t="s">
        <v>47</v>
      </c>
      <c r="D9" s="53"/>
      <c r="E9" s="95" t="s">
        <v>38</v>
      </c>
      <c r="F9" s="301">
        <v>34936</v>
      </c>
      <c r="G9" s="302">
        <v>34873</v>
      </c>
      <c r="H9" s="301">
        <v>51168</v>
      </c>
      <c r="I9" s="112">
        <v>52014</v>
      </c>
      <c r="J9" s="342">
        <v>21348</v>
      </c>
      <c r="K9" s="345">
        <v>21675</v>
      </c>
      <c r="L9" s="342">
        <v>33342</v>
      </c>
      <c r="M9" s="112">
        <v>33307</v>
      </c>
      <c r="N9" s="110"/>
      <c r="O9" s="113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410"/>
      <c r="B10" s="11"/>
      <c r="C10" s="61" t="s">
        <v>48</v>
      </c>
      <c r="D10" s="53"/>
      <c r="E10" s="95" t="s">
        <v>39</v>
      </c>
      <c r="F10" s="301">
        <v>0</v>
      </c>
      <c r="G10" s="302">
        <v>0</v>
      </c>
      <c r="H10" s="301">
        <v>0</v>
      </c>
      <c r="I10" s="112">
        <v>0</v>
      </c>
      <c r="J10" s="369">
        <v>0</v>
      </c>
      <c r="K10" s="370">
        <v>0</v>
      </c>
      <c r="L10" s="342">
        <v>0</v>
      </c>
      <c r="M10" s="112">
        <v>0</v>
      </c>
      <c r="N10" s="110"/>
      <c r="O10" s="113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410"/>
      <c r="B11" s="66" t="s">
        <v>49</v>
      </c>
      <c r="C11" s="67"/>
      <c r="D11" s="67"/>
      <c r="E11" s="97" t="s">
        <v>40</v>
      </c>
      <c r="F11" s="304">
        <v>29938</v>
      </c>
      <c r="G11" s="305">
        <v>29673</v>
      </c>
      <c r="H11" s="304">
        <v>46780</v>
      </c>
      <c r="I11" s="118">
        <v>47711</v>
      </c>
      <c r="J11" s="346">
        <v>21148</v>
      </c>
      <c r="K11" s="371">
        <v>19775</v>
      </c>
      <c r="L11" s="346">
        <v>30997</v>
      </c>
      <c r="M11" s="118">
        <v>30974</v>
      </c>
      <c r="N11" s="116"/>
      <c r="O11" s="119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410"/>
      <c r="B12" s="8"/>
      <c r="C12" s="61" t="s">
        <v>50</v>
      </c>
      <c r="D12" s="53"/>
      <c r="E12" s="95" t="s">
        <v>41</v>
      </c>
      <c r="F12" s="301">
        <v>29938</v>
      </c>
      <c r="G12" s="302">
        <v>29673</v>
      </c>
      <c r="H12" s="304">
        <v>46780</v>
      </c>
      <c r="I12" s="112">
        <v>47711</v>
      </c>
      <c r="J12" s="346">
        <v>21148</v>
      </c>
      <c r="K12" s="345">
        <v>19775</v>
      </c>
      <c r="L12" s="342">
        <v>30997</v>
      </c>
      <c r="M12" s="112">
        <v>30974</v>
      </c>
      <c r="N12" s="110"/>
      <c r="O12" s="113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410"/>
      <c r="B13" s="14"/>
      <c r="C13" s="50" t="s">
        <v>51</v>
      </c>
      <c r="D13" s="68"/>
      <c r="E13" s="98" t="s">
        <v>42</v>
      </c>
      <c r="F13" s="321">
        <v>0</v>
      </c>
      <c r="G13" s="325">
        <v>0</v>
      </c>
      <c r="H13" s="309">
        <v>0</v>
      </c>
      <c r="I13" s="115">
        <v>0</v>
      </c>
      <c r="J13" s="369">
        <v>0</v>
      </c>
      <c r="K13" s="370">
        <v>0</v>
      </c>
      <c r="L13" s="338">
        <v>0</v>
      </c>
      <c r="M13" s="122">
        <v>0</v>
      </c>
      <c r="N13" s="120"/>
      <c r="O13" s="123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410"/>
      <c r="B14" s="52" t="s">
        <v>52</v>
      </c>
      <c r="C14" s="53"/>
      <c r="D14" s="53"/>
      <c r="E14" s="95" t="s">
        <v>194</v>
      </c>
      <c r="F14" s="311">
        <f>F9-F12</f>
        <v>4998</v>
      </c>
      <c r="G14" s="312">
        <f t="shared" ref="F14:H15" si="0">G9-G12</f>
        <v>5200</v>
      </c>
      <c r="H14" s="311">
        <f t="shared" si="0"/>
        <v>4388</v>
      </c>
      <c r="I14" s="140">
        <f t="shared" ref="I14:O15" si="1">I9-I12</f>
        <v>4303</v>
      </c>
      <c r="J14" s="355">
        <f t="shared" si="1"/>
        <v>200</v>
      </c>
      <c r="K14" s="356">
        <f t="shared" si="1"/>
        <v>1900</v>
      </c>
      <c r="L14" s="355">
        <f t="shared" si="1"/>
        <v>2345</v>
      </c>
      <c r="M14" s="140">
        <f t="shared" si="1"/>
        <v>2333</v>
      </c>
      <c r="N14" s="151">
        <f t="shared" si="1"/>
        <v>0</v>
      </c>
      <c r="O14" s="140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410"/>
      <c r="B15" s="52" t="s">
        <v>53</v>
      </c>
      <c r="C15" s="53"/>
      <c r="D15" s="53"/>
      <c r="E15" s="95" t="s">
        <v>195</v>
      </c>
      <c r="F15" s="311">
        <f t="shared" si="0"/>
        <v>0</v>
      </c>
      <c r="G15" s="312">
        <f t="shared" si="0"/>
        <v>0</v>
      </c>
      <c r="H15" s="311">
        <f t="shared" si="0"/>
        <v>0</v>
      </c>
      <c r="I15" s="140">
        <f t="shared" si="1"/>
        <v>0</v>
      </c>
      <c r="J15" s="355">
        <f t="shared" si="1"/>
        <v>0</v>
      </c>
      <c r="K15" s="356">
        <f t="shared" si="1"/>
        <v>0</v>
      </c>
      <c r="L15" s="355">
        <f t="shared" si="1"/>
        <v>0</v>
      </c>
      <c r="M15" s="140">
        <f t="shared" si="1"/>
        <v>0</v>
      </c>
      <c r="N15" s="151">
        <f t="shared" si="1"/>
        <v>0</v>
      </c>
      <c r="O15" s="140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410"/>
      <c r="B16" s="52" t="s">
        <v>54</v>
      </c>
      <c r="C16" s="53"/>
      <c r="D16" s="53"/>
      <c r="E16" s="95" t="s">
        <v>196</v>
      </c>
      <c r="F16" s="311">
        <f t="shared" ref="F16:H16" si="2">F8-F11</f>
        <v>4998</v>
      </c>
      <c r="G16" s="312">
        <f t="shared" si="2"/>
        <v>5200</v>
      </c>
      <c r="H16" s="311">
        <f t="shared" si="2"/>
        <v>4388</v>
      </c>
      <c r="I16" s="140">
        <f t="shared" ref="I16:O16" si="3">I8-I11</f>
        <v>4303</v>
      </c>
      <c r="J16" s="355">
        <f t="shared" si="3"/>
        <v>200</v>
      </c>
      <c r="K16" s="356">
        <f t="shared" si="3"/>
        <v>1900</v>
      </c>
      <c r="L16" s="355">
        <f t="shared" si="3"/>
        <v>2345</v>
      </c>
      <c r="M16" s="140">
        <f t="shared" si="3"/>
        <v>2333</v>
      </c>
      <c r="N16" s="151">
        <f t="shared" si="3"/>
        <v>0</v>
      </c>
      <c r="O16" s="140">
        <f t="shared" si="3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410"/>
      <c r="B17" s="52" t="s">
        <v>55</v>
      </c>
      <c r="C17" s="53"/>
      <c r="D17" s="53"/>
      <c r="E17" s="43"/>
      <c r="F17" s="326">
        <v>0</v>
      </c>
      <c r="G17" s="327">
        <v>0</v>
      </c>
      <c r="H17" s="309">
        <v>0</v>
      </c>
      <c r="I17" s="115">
        <v>0</v>
      </c>
      <c r="J17" s="342">
        <v>0</v>
      </c>
      <c r="K17" s="345">
        <v>0</v>
      </c>
      <c r="L17" s="342">
        <v>302824</v>
      </c>
      <c r="M17" s="112">
        <v>305169</v>
      </c>
      <c r="N17" s="114"/>
      <c r="O17" s="124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411"/>
      <c r="B18" s="59" t="s">
        <v>56</v>
      </c>
      <c r="C18" s="37"/>
      <c r="D18" s="37"/>
      <c r="E18" s="15"/>
      <c r="F18" s="313">
        <v>0</v>
      </c>
      <c r="G18" s="296">
        <v>0</v>
      </c>
      <c r="H18" s="314">
        <v>0</v>
      </c>
      <c r="I18" s="126">
        <v>0</v>
      </c>
      <c r="J18" s="314">
        <v>0</v>
      </c>
      <c r="K18" s="297">
        <v>0</v>
      </c>
      <c r="L18" s="314">
        <v>30542</v>
      </c>
      <c r="M18" s="126">
        <v>31363</v>
      </c>
      <c r="N18" s="125"/>
      <c r="O18" s="127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410" t="s">
        <v>85</v>
      </c>
      <c r="B19" s="66" t="s">
        <v>57</v>
      </c>
      <c r="C19" s="69"/>
      <c r="D19" s="69"/>
      <c r="E19" s="99"/>
      <c r="F19" s="315">
        <v>17031</v>
      </c>
      <c r="G19" s="316">
        <v>11789</v>
      </c>
      <c r="H19" s="317">
        <v>19743</v>
      </c>
      <c r="I19" s="130">
        <v>25014</v>
      </c>
      <c r="J19" s="333">
        <v>1967</v>
      </c>
      <c r="K19" s="354">
        <v>1654</v>
      </c>
      <c r="L19" s="333">
        <v>32145</v>
      </c>
      <c r="M19" s="130">
        <v>32395</v>
      </c>
      <c r="N19" s="128"/>
      <c r="O19" s="13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410"/>
      <c r="B20" s="13"/>
      <c r="C20" s="61" t="s">
        <v>58</v>
      </c>
      <c r="D20" s="53"/>
      <c r="E20" s="95"/>
      <c r="F20" s="311">
        <v>13566</v>
      </c>
      <c r="G20" s="312">
        <v>8738</v>
      </c>
      <c r="H20" s="301">
        <v>14579</v>
      </c>
      <c r="I20" s="112">
        <v>18096</v>
      </c>
      <c r="J20" s="342">
        <v>1748</v>
      </c>
      <c r="K20" s="370">
        <v>1643</v>
      </c>
      <c r="L20" s="342">
        <v>28612</v>
      </c>
      <c r="M20" s="112">
        <v>29343</v>
      </c>
      <c r="N20" s="110"/>
      <c r="O20" s="113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410"/>
      <c r="B21" s="26" t="s">
        <v>59</v>
      </c>
      <c r="C21" s="67"/>
      <c r="D21" s="67"/>
      <c r="E21" s="97" t="s">
        <v>197</v>
      </c>
      <c r="F21" s="319">
        <v>17031</v>
      </c>
      <c r="G21" s="320">
        <v>11789</v>
      </c>
      <c r="H21" s="304">
        <v>19743</v>
      </c>
      <c r="I21" s="118">
        <v>25014</v>
      </c>
      <c r="J21" s="346">
        <v>1967</v>
      </c>
      <c r="K21" s="371">
        <v>1654</v>
      </c>
      <c r="L21" s="346">
        <v>32145</v>
      </c>
      <c r="M21" s="118">
        <v>32395</v>
      </c>
      <c r="N21" s="116"/>
      <c r="O21" s="119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410"/>
      <c r="B22" s="66" t="s">
        <v>60</v>
      </c>
      <c r="C22" s="69"/>
      <c r="D22" s="69"/>
      <c r="E22" s="99" t="s">
        <v>198</v>
      </c>
      <c r="F22" s="315">
        <v>36275</v>
      </c>
      <c r="G22" s="316">
        <v>26627</v>
      </c>
      <c r="H22" s="317">
        <v>42236</v>
      </c>
      <c r="I22" s="130">
        <v>50036</v>
      </c>
      <c r="J22" s="333">
        <v>3008</v>
      </c>
      <c r="K22" s="354">
        <v>3022</v>
      </c>
      <c r="L22" s="333">
        <v>44007</v>
      </c>
      <c r="M22" s="130">
        <v>45985</v>
      </c>
      <c r="N22" s="128"/>
      <c r="O22" s="13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410"/>
      <c r="B23" s="8" t="s">
        <v>61</v>
      </c>
      <c r="C23" s="50" t="s">
        <v>62</v>
      </c>
      <c r="D23" s="68"/>
      <c r="E23" s="98"/>
      <c r="F23" s="307">
        <v>17236</v>
      </c>
      <c r="G23" s="308">
        <v>10763</v>
      </c>
      <c r="H23" s="321">
        <v>26066</v>
      </c>
      <c r="I23" s="122">
        <v>31676</v>
      </c>
      <c r="J23" s="338">
        <v>1148</v>
      </c>
      <c r="K23" s="341">
        <v>1342</v>
      </c>
      <c r="L23" s="338">
        <v>31998</v>
      </c>
      <c r="M23" s="122">
        <v>35480</v>
      </c>
      <c r="N23" s="120"/>
      <c r="O23" s="123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410"/>
      <c r="B24" s="52" t="s">
        <v>199</v>
      </c>
      <c r="C24" s="53"/>
      <c r="D24" s="53"/>
      <c r="E24" s="95" t="s">
        <v>200</v>
      </c>
      <c r="F24" s="311">
        <f>F21-F22</f>
        <v>-19244</v>
      </c>
      <c r="G24" s="312">
        <f t="shared" ref="G24:H24" si="4">G21-G22</f>
        <v>-14838</v>
      </c>
      <c r="H24" s="311">
        <f t="shared" si="4"/>
        <v>-22493</v>
      </c>
      <c r="I24" s="140">
        <f t="shared" ref="I24:O24" si="5">I21-I22</f>
        <v>-25022</v>
      </c>
      <c r="J24" s="355">
        <f>J21-J22</f>
        <v>-1041</v>
      </c>
      <c r="K24" s="356">
        <f t="shared" ref="K24:L24" si="6">K21-K22</f>
        <v>-1368</v>
      </c>
      <c r="L24" s="355">
        <f t="shared" si="6"/>
        <v>-11862</v>
      </c>
      <c r="M24" s="140">
        <f t="shared" si="5"/>
        <v>-13590</v>
      </c>
      <c r="N24" s="151">
        <f t="shared" si="5"/>
        <v>0</v>
      </c>
      <c r="O24" s="140">
        <f t="shared" si="5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410"/>
      <c r="B25" s="106" t="s">
        <v>63</v>
      </c>
      <c r="C25" s="68"/>
      <c r="D25" s="68"/>
      <c r="E25" s="412" t="s">
        <v>201</v>
      </c>
      <c r="F25" s="414">
        <v>19244</v>
      </c>
      <c r="G25" s="392">
        <v>14838</v>
      </c>
      <c r="H25" s="418">
        <v>22493</v>
      </c>
      <c r="I25" s="428">
        <v>25022</v>
      </c>
      <c r="J25" s="418">
        <v>1041</v>
      </c>
      <c r="K25" s="431">
        <v>1368</v>
      </c>
      <c r="L25" s="433">
        <v>0</v>
      </c>
      <c r="M25" s="428">
        <v>0</v>
      </c>
      <c r="N25" s="426"/>
      <c r="O25" s="428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410"/>
      <c r="B26" s="26" t="s">
        <v>64</v>
      </c>
      <c r="C26" s="67"/>
      <c r="D26" s="67"/>
      <c r="E26" s="413"/>
      <c r="F26" s="415"/>
      <c r="G26" s="393"/>
      <c r="H26" s="419"/>
      <c r="I26" s="429"/>
      <c r="J26" s="430"/>
      <c r="K26" s="432"/>
      <c r="L26" s="430"/>
      <c r="M26" s="429"/>
      <c r="N26" s="427"/>
      <c r="O26" s="42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411"/>
      <c r="B27" s="59" t="s">
        <v>202</v>
      </c>
      <c r="C27" s="37"/>
      <c r="D27" s="37"/>
      <c r="E27" s="100" t="s">
        <v>203</v>
      </c>
      <c r="F27" s="323">
        <f t="shared" ref="F27:H27" si="7">F24+F25</f>
        <v>0</v>
      </c>
      <c r="G27" s="324">
        <f t="shared" si="7"/>
        <v>0</v>
      </c>
      <c r="H27" s="323">
        <f t="shared" si="7"/>
        <v>0</v>
      </c>
      <c r="I27" s="141">
        <f t="shared" ref="I27:O27" si="8">I24+I25</f>
        <v>0</v>
      </c>
      <c r="J27" s="357">
        <f t="shared" si="8"/>
        <v>0</v>
      </c>
      <c r="K27" s="358">
        <f t="shared" si="8"/>
        <v>0</v>
      </c>
      <c r="L27" s="357">
        <f t="shared" si="8"/>
        <v>-11862</v>
      </c>
      <c r="M27" s="141">
        <f t="shared" si="8"/>
        <v>-13590</v>
      </c>
      <c r="N27" s="153">
        <f t="shared" si="8"/>
        <v>0</v>
      </c>
      <c r="O27" s="141">
        <f t="shared" si="8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397" t="s">
        <v>65</v>
      </c>
      <c r="B30" s="398"/>
      <c r="C30" s="398"/>
      <c r="D30" s="398"/>
      <c r="E30" s="399"/>
      <c r="F30" s="424" t="s">
        <v>290</v>
      </c>
      <c r="G30" s="425"/>
      <c r="H30" s="424" t="s">
        <v>291</v>
      </c>
      <c r="I30" s="425"/>
      <c r="J30" s="424" t="s">
        <v>292</v>
      </c>
      <c r="K30" s="425"/>
      <c r="L30" s="424" t="s">
        <v>293</v>
      </c>
      <c r="M30" s="425"/>
      <c r="N30" s="424"/>
      <c r="O30" s="425"/>
      <c r="P30" s="138"/>
      <c r="Q30" s="72"/>
      <c r="R30" s="138"/>
      <c r="S30" s="72"/>
      <c r="T30" s="138"/>
      <c r="U30" s="72"/>
      <c r="V30" s="138"/>
      <c r="W30" s="72"/>
      <c r="X30" s="138"/>
      <c r="Y30" s="72"/>
    </row>
    <row r="31" spans="1:25" ht="15.95" customHeight="1">
      <c r="A31" s="400"/>
      <c r="B31" s="401"/>
      <c r="C31" s="401"/>
      <c r="D31" s="401"/>
      <c r="E31" s="402"/>
      <c r="F31" s="330" t="s">
        <v>299</v>
      </c>
      <c r="G31" s="368" t="s">
        <v>1</v>
      </c>
      <c r="H31" s="330" t="s">
        <v>299</v>
      </c>
      <c r="I31" s="368" t="s">
        <v>1</v>
      </c>
      <c r="J31" s="330" t="s">
        <v>299</v>
      </c>
      <c r="K31" s="368" t="s">
        <v>1</v>
      </c>
      <c r="L31" s="164" t="s">
        <v>284</v>
      </c>
      <c r="M31" s="51" t="s">
        <v>1</v>
      </c>
      <c r="N31" s="164" t="s">
        <v>284</v>
      </c>
      <c r="O31" s="215" t="s">
        <v>1</v>
      </c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5" ht="15.95" customHeight="1">
      <c r="A32" s="409" t="s">
        <v>86</v>
      </c>
      <c r="B32" s="47" t="s">
        <v>46</v>
      </c>
      <c r="C32" s="48"/>
      <c r="D32" s="48"/>
      <c r="E32" s="16" t="s">
        <v>37</v>
      </c>
      <c r="F32" s="333">
        <v>2687</v>
      </c>
      <c r="G32" s="334">
        <v>2484</v>
      </c>
      <c r="H32" s="335">
        <f>SUM(H33,H35)</f>
        <v>576</v>
      </c>
      <c r="I32" s="336">
        <v>529</v>
      </c>
      <c r="J32" s="335">
        <v>34</v>
      </c>
      <c r="K32" s="337">
        <v>38</v>
      </c>
      <c r="L32" s="317">
        <v>41</v>
      </c>
      <c r="M32" s="129">
        <v>565</v>
      </c>
      <c r="N32" s="107"/>
      <c r="O32" s="144"/>
      <c r="P32" s="129"/>
      <c r="Q32" s="129"/>
      <c r="R32" s="129"/>
      <c r="S32" s="129"/>
      <c r="T32" s="137"/>
      <c r="U32" s="137"/>
      <c r="V32" s="129"/>
      <c r="W32" s="129"/>
      <c r="X32" s="137"/>
      <c r="Y32" s="137"/>
    </row>
    <row r="33" spans="1:25" ht="15.95" customHeight="1">
      <c r="A33" s="416"/>
      <c r="B33" s="14"/>
      <c r="C33" s="50" t="s">
        <v>66</v>
      </c>
      <c r="D33" s="68"/>
      <c r="E33" s="102"/>
      <c r="F33" s="338">
        <v>1889</v>
      </c>
      <c r="G33" s="339">
        <v>1975</v>
      </c>
      <c r="H33" s="338">
        <v>423</v>
      </c>
      <c r="I33" s="340">
        <v>484</v>
      </c>
      <c r="J33" s="338">
        <v>4</v>
      </c>
      <c r="K33" s="341">
        <v>4</v>
      </c>
      <c r="L33" s="321">
        <v>41</v>
      </c>
      <c r="M33" s="121">
        <v>560</v>
      </c>
      <c r="N33" s="120"/>
      <c r="O33" s="132"/>
      <c r="P33" s="129"/>
      <c r="Q33" s="129"/>
      <c r="R33" s="129"/>
      <c r="S33" s="129"/>
      <c r="T33" s="137"/>
      <c r="U33" s="137"/>
      <c r="V33" s="129"/>
      <c r="W33" s="129"/>
      <c r="X33" s="137"/>
      <c r="Y33" s="137"/>
    </row>
    <row r="34" spans="1:25" ht="15.95" customHeight="1">
      <c r="A34" s="416"/>
      <c r="B34" s="14"/>
      <c r="C34" s="12"/>
      <c r="D34" s="61" t="s">
        <v>67</v>
      </c>
      <c r="E34" s="96"/>
      <c r="F34" s="342">
        <v>1522</v>
      </c>
      <c r="G34" s="343">
        <v>1567</v>
      </c>
      <c r="H34" s="342">
        <v>216</v>
      </c>
      <c r="I34" s="344">
        <v>211</v>
      </c>
      <c r="J34" s="342">
        <v>4</v>
      </c>
      <c r="K34" s="345">
        <v>4</v>
      </c>
      <c r="L34" s="301">
        <v>41</v>
      </c>
      <c r="M34" s="111">
        <v>560</v>
      </c>
      <c r="N34" s="110"/>
      <c r="O34" s="140"/>
      <c r="P34" s="129"/>
      <c r="Q34" s="129"/>
      <c r="R34" s="129"/>
      <c r="S34" s="129"/>
      <c r="T34" s="137"/>
      <c r="U34" s="137"/>
      <c r="V34" s="129"/>
      <c r="W34" s="129"/>
      <c r="X34" s="137"/>
      <c r="Y34" s="137"/>
    </row>
    <row r="35" spans="1:25" ht="15.95" customHeight="1">
      <c r="A35" s="416"/>
      <c r="B35" s="11"/>
      <c r="C35" s="31" t="s">
        <v>68</v>
      </c>
      <c r="D35" s="67"/>
      <c r="E35" s="103"/>
      <c r="F35" s="346">
        <v>798</v>
      </c>
      <c r="G35" s="347">
        <v>509</v>
      </c>
      <c r="H35" s="346">
        <v>153</v>
      </c>
      <c r="I35" s="348">
        <v>45</v>
      </c>
      <c r="J35" s="349">
        <v>30</v>
      </c>
      <c r="K35" s="350">
        <v>34</v>
      </c>
      <c r="L35" s="304">
        <v>0</v>
      </c>
      <c r="M35" s="117">
        <v>5</v>
      </c>
      <c r="N35" s="116"/>
      <c r="O35" s="139"/>
      <c r="P35" s="129"/>
      <c r="Q35" s="129"/>
      <c r="R35" s="129"/>
      <c r="S35" s="129"/>
      <c r="T35" s="137"/>
      <c r="U35" s="137"/>
      <c r="V35" s="129"/>
      <c r="W35" s="129"/>
      <c r="X35" s="137"/>
      <c r="Y35" s="137"/>
    </row>
    <row r="36" spans="1:25" ht="15.95" customHeight="1">
      <c r="A36" s="416"/>
      <c r="B36" s="66" t="s">
        <v>49</v>
      </c>
      <c r="C36" s="69"/>
      <c r="D36" s="69"/>
      <c r="E36" s="16" t="s">
        <v>38</v>
      </c>
      <c r="F36" s="333">
        <v>1786</v>
      </c>
      <c r="G36" s="334">
        <v>2055</v>
      </c>
      <c r="H36" s="333">
        <f>SUM(H37:H38)</f>
        <v>576</v>
      </c>
      <c r="I36" s="353">
        <v>529</v>
      </c>
      <c r="J36" s="333">
        <v>26</v>
      </c>
      <c r="K36" s="354">
        <v>30</v>
      </c>
      <c r="L36" s="317">
        <v>43</v>
      </c>
      <c r="M36" s="129">
        <v>365</v>
      </c>
      <c r="N36" s="128"/>
      <c r="O36" s="145"/>
      <c r="P36" s="129"/>
      <c r="Q36" s="129"/>
      <c r="R36" s="129"/>
      <c r="S36" s="129"/>
      <c r="T36" s="129"/>
      <c r="U36" s="129"/>
      <c r="V36" s="129"/>
      <c r="W36" s="129"/>
      <c r="X36" s="137"/>
      <c r="Y36" s="137"/>
    </row>
    <row r="37" spans="1:25" ht="15.95" customHeight="1">
      <c r="A37" s="416"/>
      <c r="B37" s="14"/>
      <c r="C37" s="61" t="s">
        <v>69</v>
      </c>
      <c r="D37" s="53"/>
      <c r="E37" s="96"/>
      <c r="F37" s="342">
        <v>1769</v>
      </c>
      <c r="G37" s="343">
        <v>2018</v>
      </c>
      <c r="H37" s="342">
        <v>550</v>
      </c>
      <c r="I37" s="344">
        <v>507</v>
      </c>
      <c r="J37" s="342">
        <v>23</v>
      </c>
      <c r="K37" s="345">
        <v>26</v>
      </c>
      <c r="L37" s="301">
        <v>43</v>
      </c>
      <c r="M37" s="111">
        <v>348</v>
      </c>
      <c r="N37" s="110"/>
      <c r="O37" s="140"/>
      <c r="P37" s="129"/>
      <c r="Q37" s="129"/>
      <c r="R37" s="129"/>
      <c r="S37" s="129"/>
      <c r="T37" s="129"/>
      <c r="U37" s="129"/>
      <c r="V37" s="129"/>
      <c r="W37" s="129"/>
      <c r="X37" s="137"/>
      <c r="Y37" s="137"/>
    </row>
    <row r="38" spans="1:25" ht="15.95" customHeight="1">
      <c r="A38" s="416"/>
      <c r="B38" s="11"/>
      <c r="C38" s="61" t="s">
        <v>70</v>
      </c>
      <c r="D38" s="53"/>
      <c r="E38" s="96"/>
      <c r="F38" s="355">
        <v>17</v>
      </c>
      <c r="G38" s="356">
        <v>37</v>
      </c>
      <c r="H38" s="342">
        <v>26</v>
      </c>
      <c r="I38" s="344">
        <v>22</v>
      </c>
      <c r="J38" s="342">
        <v>4</v>
      </c>
      <c r="K38" s="350">
        <v>4</v>
      </c>
      <c r="L38" s="301">
        <v>0</v>
      </c>
      <c r="M38" s="111">
        <v>17</v>
      </c>
      <c r="N38" s="110"/>
      <c r="O38" s="140"/>
      <c r="P38" s="129"/>
      <c r="Q38" s="129"/>
      <c r="R38" s="137"/>
      <c r="S38" s="137"/>
      <c r="T38" s="129"/>
      <c r="U38" s="129"/>
      <c r="V38" s="129"/>
      <c r="W38" s="129"/>
      <c r="X38" s="137"/>
      <c r="Y38" s="137"/>
    </row>
    <row r="39" spans="1:25" ht="15.95" customHeight="1">
      <c r="A39" s="417"/>
      <c r="B39" s="6" t="s">
        <v>71</v>
      </c>
      <c r="C39" s="7"/>
      <c r="D39" s="7"/>
      <c r="E39" s="104" t="s">
        <v>205</v>
      </c>
      <c r="F39" s="357">
        <f t="shared" ref="F39:K39" si="9">F32-F36</f>
        <v>901</v>
      </c>
      <c r="G39" s="358">
        <f t="shared" si="9"/>
        <v>429</v>
      </c>
      <c r="H39" s="357">
        <f t="shared" si="9"/>
        <v>0</v>
      </c>
      <c r="I39" s="358">
        <f t="shared" si="9"/>
        <v>0</v>
      </c>
      <c r="J39" s="357">
        <f t="shared" si="9"/>
        <v>8</v>
      </c>
      <c r="K39" s="358">
        <f t="shared" si="9"/>
        <v>8</v>
      </c>
      <c r="L39" s="323">
        <f t="shared" ref="L39:O39" si="10">L32-L36</f>
        <v>-2</v>
      </c>
      <c r="M39" s="141">
        <f t="shared" si="10"/>
        <v>200</v>
      </c>
      <c r="N39" s="153">
        <f t="shared" si="10"/>
        <v>0</v>
      </c>
      <c r="O39" s="141">
        <f t="shared" si="10"/>
        <v>0</v>
      </c>
      <c r="P39" s="129"/>
      <c r="Q39" s="129"/>
      <c r="R39" s="129"/>
      <c r="S39" s="129"/>
      <c r="T39" s="129"/>
      <c r="U39" s="129"/>
      <c r="V39" s="129"/>
      <c r="W39" s="129"/>
      <c r="X39" s="137"/>
      <c r="Y39" s="137"/>
    </row>
    <row r="40" spans="1:25" ht="15.95" customHeight="1">
      <c r="A40" s="409" t="s">
        <v>87</v>
      </c>
      <c r="B40" s="66" t="s">
        <v>72</v>
      </c>
      <c r="C40" s="69"/>
      <c r="D40" s="69"/>
      <c r="E40" s="16" t="s">
        <v>40</v>
      </c>
      <c r="F40" s="351">
        <v>2086</v>
      </c>
      <c r="G40" s="359">
        <v>3546</v>
      </c>
      <c r="H40" s="333">
        <v>1491</v>
      </c>
      <c r="I40" s="353">
        <v>2453</v>
      </c>
      <c r="J40" s="333">
        <v>10</v>
      </c>
      <c r="K40" s="354">
        <v>9</v>
      </c>
      <c r="L40" s="317">
        <v>6</v>
      </c>
      <c r="M40" s="129">
        <v>138</v>
      </c>
      <c r="N40" s="128"/>
      <c r="O40" s="145"/>
      <c r="P40" s="129"/>
      <c r="Q40" s="129"/>
      <c r="R40" s="129"/>
      <c r="S40" s="129"/>
      <c r="T40" s="137"/>
      <c r="U40" s="137"/>
      <c r="V40" s="137"/>
      <c r="W40" s="137"/>
      <c r="X40" s="129"/>
      <c r="Y40" s="129"/>
    </row>
    <row r="41" spans="1:25" ht="15.95" customHeight="1">
      <c r="A41" s="420"/>
      <c r="B41" s="11"/>
      <c r="C41" s="61" t="s">
        <v>73</v>
      </c>
      <c r="D41" s="53"/>
      <c r="E41" s="96"/>
      <c r="F41" s="360">
        <v>1366</v>
      </c>
      <c r="G41" s="361">
        <v>2373</v>
      </c>
      <c r="H41" s="349">
        <v>1327</v>
      </c>
      <c r="I41" s="350">
        <v>1877</v>
      </c>
      <c r="J41" s="342">
        <v>0</v>
      </c>
      <c r="K41" s="345">
        <v>0</v>
      </c>
      <c r="L41" s="301"/>
      <c r="M41" s="111"/>
      <c r="N41" s="110"/>
      <c r="O41" s="140"/>
      <c r="P41" s="137"/>
      <c r="Q41" s="137"/>
      <c r="R41" s="137"/>
      <c r="S41" s="137"/>
      <c r="T41" s="137"/>
      <c r="U41" s="137"/>
      <c r="V41" s="137"/>
      <c r="W41" s="137"/>
      <c r="X41" s="129"/>
      <c r="Y41" s="129"/>
    </row>
    <row r="42" spans="1:25" ht="15.95" customHeight="1">
      <c r="A42" s="420"/>
      <c r="B42" s="66" t="s">
        <v>60</v>
      </c>
      <c r="C42" s="69"/>
      <c r="D42" s="69"/>
      <c r="E42" s="16" t="s">
        <v>41</v>
      </c>
      <c r="F42" s="351">
        <v>2578</v>
      </c>
      <c r="G42" s="359">
        <v>3986</v>
      </c>
      <c r="H42" s="333">
        <v>1521</v>
      </c>
      <c r="I42" s="353">
        <v>2423</v>
      </c>
      <c r="J42" s="333">
        <v>18</v>
      </c>
      <c r="K42" s="354">
        <v>17</v>
      </c>
      <c r="L42" s="317">
        <v>4</v>
      </c>
      <c r="M42" s="129">
        <v>338</v>
      </c>
      <c r="N42" s="128"/>
      <c r="O42" s="145"/>
      <c r="P42" s="129"/>
      <c r="Q42" s="129"/>
      <c r="R42" s="129"/>
      <c r="S42" s="129"/>
      <c r="T42" s="137"/>
      <c r="U42" s="137"/>
      <c r="V42" s="129"/>
      <c r="W42" s="129"/>
      <c r="X42" s="129"/>
      <c r="Y42" s="129"/>
    </row>
    <row r="43" spans="1:25" ht="15.95" customHeight="1">
      <c r="A43" s="420"/>
      <c r="B43" s="11"/>
      <c r="C43" s="61" t="s">
        <v>74</v>
      </c>
      <c r="D43" s="53"/>
      <c r="E43" s="96"/>
      <c r="F43" s="355">
        <v>480</v>
      </c>
      <c r="G43" s="356">
        <v>201</v>
      </c>
      <c r="H43" s="342">
        <v>65</v>
      </c>
      <c r="I43" s="344">
        <v>125</v>
      </c>
      <c r="J43" s="349">
        <v>18</v>
      </c>
      <c r="K43" s="350">
        <v>17</v>
      </c>
      <c r="L43" s="301">
        <v>4</v>
      </c>
      <c r="M43" s="111">
        <v>338</v>
      </c>
      <c r="N43" s="110"/>
      <c r="O43" s="140"/>
      <c r="P43" s="129"/>
      <c r="Q43" s="129"/>
      <c r="R43" s="137"/>
      <c r="S43" s="129"/>
      <c r="T43" s="137"/>
      <c r="U43" s="137"/>
      <c r="V43" s="129"/>
      <c r="W43" s="129"/>
      <c r="X43" s="137"/>
      <c r="Y43" s="137"/>
    </row>
    <row r="44" spans="1:25" ht="15.95" customHeight="1">
      <c r="A44" s="421"/>
      <c r="B44" s="59" t="s">
        <v>71</v>
      </c>
      <c r="C44" s="37"/>
      <c r="D44" s="37"/>
      <c r="E44" s="104" t="s">
        <v>206</v>
      </c>
      <c r="F44" s="313">
        <f t="shared" ref="F44" si="11">F40-F42</f>
        <v>-492</v>
      </c>
      <c r="G44" s="296">
        <f>G40-G42</f>
        <v>-440</v>
      </c>
      <c r="H44" s="313">
        <f>H40-H42</f>
        <v>-30</v>
      </c>
      <c r="I44" s="296">
        <f t="shared" ref="I44:K44" si="12">I40-I42</f>
        <v>30</v>
      </c>
      <c r="J44" s="313">
        <f t="shared" si="12"/>
        <v>-8</v>
      </c>
      <c r="K44" s="296">
        <f t="shared" si="12"/>
        <v>-8</v>
      </c>
      <c r="L44" s="313">
        <f t="shared" ref="L44:O44" si="13">L40-L42</f>
        <v>2</v>
      </c>
      <c r="M44" s="154">
        <f t="shared" si="13"/>
        <v>-200</v>
      </c>
      <c r="N44" s="152">
        <f t="shared" si="13"/>
        <v>0</v>
      </c>
      <c r="O44" s="154">
        <f t="shared" si="13"/>
        <v>0</v>
      </c>
      <c r="P44" s="137"/>
      <c r="Q44" s="137"/>
      <c r="R44" s="129"/>
      <c r="S44" s="129"/>
      <c r="T44" s="137"/>
      <c r="U44" s="137"/>
      <c r="V44" s="129"/>
      <c r="W44" s="129"/>
      <c r="X44" s="129"/>
      <c r="Y44" s="129"/>
    </row>
    <row r="45" spans="1:25" ht="15.95" customHeight="1">
      <c r="A45" s="394" t="s">
        <v>79</v>
      </c>
      <c r="B45" s="20" t="s">
        <v>75</v>
      </c>
      <c r="C45" s="9"/>
      <c r="D45" s="9"/>
      <c r="E45" s="105" t="s">
        <v>207</v>
      </c>
      <c r="F45" s="362">
        <f t="shared" ref="F45:K45" si="14">F39+F44</f>
        <v>409</v>
      </c>
      <c r="G45" s="363">
        <f t="shared" si="14"/>
        <v>-11</v>
      </c>
      <c r="H45" s="362">
        <f t="shared" si="14"/>
        <v>-30</v>
      </c>
      <c r="I45" s="363">
        <f t="shared" si="14"/>
        <v>30</v>
      </c>
      <c r="J45" s="362">
        <f t="shared" si="14"/>
        <v>0</v>
      </c>
      <c r="K45" s="363">
        <f t="shared" si="14"/>
        <v>0</v>
      </c>
      <c r="L45" s="328">
        <f t="shared" ref="L45:O45" si="15">L39+L44</f>
        <v>0</v>
      </c>
      <c r="M45" s="142">
        <f t="shared" si="15"/>
        <v>0</v>
      </c>
      <c r="N45" s="155">
        <f t="shared" si="15"/>
        <v>0</v>
      </c>
      <c r="O45" s="142">
        <f t="shared" si="15"/>
        <v>0</v>
      </c>
      <c r="P45" s="129"/>
      <c r="Q45" s="129"/>
      <c r="R45" s="129"/>
      <c r="S45" s="129"/>
      <c r="T45" s="129"/>
      <c r="U45" s="129"/>
      <c r="V45" s="129"/>
      <c r="W45" s="129"/>
      <c r="X45" s="129"/>
      <c r="Y45" s="129"/>
    </row>
    <row r="46" spans="1:25" ht="15.95" customHeight="1">
      <c r="A46" s="395"/>
      <c r="B46" s="52" t="s">
        <v>76</v>
      </c>
      <c r="C46" s="53"/>
      <c r="D46" s="53"/>
      <c r="E46" s="53"/>
      <c r="F46" s="360">
        <v>0</v>
      </c>
      <c r="G46" s="361">
        <v>0</v>
      </c>
      <c r="H46" s="349">
        <v>0</v>
      </c>
      <c r="I46" s="350">
        <v>0</v>
      </c>
      <c r="J46" s="349">
        <v>0</v>
      </c>
      <c r="K46" s="350">
        <v>0</v>
      </c>
      <c r="L46" s="301"/>
      <c r="M46" s="111"/>
      <c r="N46" s="135"/>
      <c r="O46" s="124"/>
      <c r="P46" s="137"/>
      <c r="Q46" s="137"/>
      <c r="R46" s="137"/>
      <c r="S46" s="137"/>
      <c r="T46" s="137"/>
      <c r="U46" s="137"/>
      <c r="V46" s="137"/>
      <c r="W46" s="137"/>
      <c r="X46" s="137"/>
      <c r="Y46" s="137"/>
    </row>
    <row r="47" spans="1:25" ht="15.95" customHeight="1">
      <c r="A47" s="395"/>
      <c r="B47" s="52" t="s">
        <v>77</v>
      </c>
      <c r="C47" s="53"/>
      <c r="D47" s="53"/>
      <c r="E47" s="53"/>
      <c r="F47" s="342">
        <v>1386</v>
      </c>
      <c r="G47" s="343">
        <v>977</v>
      </c>
      <c r="H47" s="342">
        <v>0</v>
      </c>
      <c r="I47" s="344">
        <v>30</v>
      </c>
      <c r="J47" s="342">
        <v>0</v>
      </c>
      <c r="K47" s="345">
        <v>0</v>
      </c>
      <c r="L47" s="301"/>
      <c r="M47" s="111"/>
      <c r="N47" s="110"/>
      <c r="O47" s="140"/>
      <c r="P47" s="129"/>
      <c r="Q47" s="129"/>
      <c r="R47" s="129"/>
      <c r="S47" s="129"/>
      <c r="T47" s="129"/>
      <c r="U47" s="129"/>
      <c r="V47" s="129"/>
      <c r="W47" s="129"/>
      <c r="X47" s="129"/>
      <c r="Y47" s="129"/>
    </row>
    <row r="48" spans="1:25" ht="15.95" customHeight="1">
      <c r="A48" s="396"/>
      <c r="B48" s="59" t="s">
        <v>78</v>
      </c>
      <c r="C48" s="37"/>
      <c r="D48" s="37"/>
      <c r="E48" s="37"/>
      <c r="F48" s="364">
        <v>1386</v>
      </c>
      <c r="G48" s="365">
        <v>977</v>
      </c>
      <c r="H48" s="364">
        <v>0</v>
      </c>
      <c r="I48" s="366">
        <v>30</v>
      </c>
      <c r="J48" s="364">
        <v>0</v>
      </c>
      <c r="K48" s="367">
        <v>0</v>
      </c>
      <c r="L48" s="329"/>
      <c r="M48" s="134"/>
      <c r="N48" s="133"/>
      <c r="O48" s="141"/>
      <c r="P48" s="129"/>
      <c r="Q48" s="129"/>
      <c r="R48" s="129"/>
      <c r="S48" s="129"/>
      <c r="T48" s="129"/>
      <c r="U48" s="129"/>
      <c r="V48" s="129"/>
      <c r="W48" s="129"/>
      <c r="X48" s="129"/>
      <c r="Y48" s="129"/>
    </row>
    <row r="49" spans="1:15" ht="15.95" customHeight="1">
      <c r="A49" s="27" t="s">
        <v>208</v>
      </c>
      <c r="O49" s="5"/>
    </row>
    <row r="50" spans="1:15" ht="15.95" customHeight="1">
      <c r="A50" s="27"/>
      <c r="O50" s="14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171" t="s">
        <v>0</v>
      </c>
      <c r="B1" s="171"/>
      <c r="C1" s="216"/>
      <c r="D1" s="217"/>
    </row>
    <row r="3" spans="1:14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4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18"/>
      <c r="B5" s="218" t="s">
        <v>285</v>
      </c>
      <c r="C5" s="218"/>
      <c r="D5" s="218"/>
      <c r="H5" s="46"/>
      <c r="L5" s="46"/>
      <c r="N5" s="46" t="s">
        <v>210</v>
      </c>
    </row>
    <row r="6" spans="1:14" ht="15" customHeight="1">
      <c r="A6" s="219"/>
      <c r="B6" s="220"/>
      <c r="C6" s="220"/>
      <c r="D6" s="220"/>
      <c r="E6" s="434" t="s">
        <v>294</v>
      </c>
      <c r="F6" s="435"/>
      <c r="G6" s="434" t="s">
        <v>295</v>
      </c>
      <c r="H6" s="435"/>
      <c r="I6" s="434" t="s">
        <v>296</v>
      </c>
      <c r="J6" s="435"/>
      <c r="K6" s="434" t="s">
        <v>297</v>
      </c>
      <c r="L6" s="435"/>
      <c r="M6" s="434" t="s">
        <v>298</v>
      </c>
      <c r="N6" s="435"/>
    </row>
    <row r="7" spans="1:14" ht="15" customHeight="1">
      <c r="A7" s="221"/>
      <c r="B7" s="222"/>
      <c r="C7" s="222"/>
      <c r="D7" s="222"/>
      <c r="E7" s="250" t="s">
        <v>299</v>
      </c>
      <c r="F7" s="251" t="s">
        <v>1</v>
      </c>
      <c r="G7" s="250" t="s">
        <v>299</v>
      </c>
      <c r="H7" s="251" t="s">
        <v>1</v>
      </c>
      <c r="I7" s="250" t="s">
        <v>299</v>
      </c>
      <c r="J7" s="251" t="s">
        <v>1</v>
      </c>
      <c r="K7" s="250" t="s">
        <v>299</v>
      </c>
      <c r="L7" s="251" t="s">
        <v>1</v>
      </c>
      <c r="M7" s="250" t="s">
        <v>299</v>
      </c>
      <c r="N7" s="252" t="s">
        <v>1</v>
      </c>
    </row>
    <row r="8" spans="1:14" ht="18" customHeight="1">
      <c r="A8" s="436" t="s">
        <v>211</v>
      </c>
      <c r="B8" s="223" t="s">
        <v>212</v>
      </c>
      <c r="C8" s="224"/>
      <c r="D8" s="224"/>
      <c r="E8" s="253">
        <v>1</v>
      </c>
      <c r="F8" s="254">
        <v>1</v>
      </c>
      <c r="G8" s="253">
        <v>1</v>
      </c>
      <c r="H8" s="255">
        <v>1</v>
      </c>
      <c r="I8" s="253">
        <v>9</v>
      </c>
      <c r="J8" s="254">
        <v>9</v>
      </c>
      <c r="K8" s="253">
        <v>33</v>
      </c>
      <c r="L8" s="255">
        <v>33</v>
      </c>
      <c r="M8" s="253">
        <v>2</v>
      </c>
      <c r="N8" s="255">
        <v>2</v>
      </c>
    </row>
    <row r="9" spans="1:14" ht="18" customHeight="1">
      <c r="A9" s="388"/>
      <c r="B9" s="436" t="s">
        <v>213</v>
      </c>
      <c r="C9" s="190" t="s">
        <v>214</v>
      </c>
      <c r="D9" s="191"/>
      <c r="E9" s="256">
        <v>20</v>
      </c>
      <c r="F9" s="257">
        <v>20</v>
      </c>
      <c r="G9" s="256">
        <v>10</v>
      </c>
      <c r="H9" s="258">
        <v>10</v>
      </c>
      <c r="I9" s="256">
        <v>90</v>
      </c>
      <c r="J9" s="257">
        <v>90</v>
      </c>
      <c r="K9" s="256">
        <v>3495</v>
      </c>
      <c r="L9" s="258">
        <v>3495</v>
      </c>
      <c r="M9" s="256">
        <v>40</v>
      </c>
      <c r="N9" s="258">
        <v>40</v>
      </c>
    </row>
    <row r="10" spans="1:14" ht="18" customHeight="1">
      <c r="A10" s="388"/>
      <c r="B10" s="388"/>
      <c r="C10" s="52" t="s">
        <v>215</v>
      </c>
      <c r="D10" s="53"/>
      <c r="E10" s="259">
        <v>20</v>
      </c>
      <c r="F10" s="260">
        <v>20</v>
      </c>
      <c r="G10" s="259">
        <v>10</v>
      </c>
      <c r="H10" s="261">
        <v>10</v>
      </c>
      <c r="I10" s="259">
        <v>54</v>
      </c>
      <c r="J10" s="260">
        <v>54</v>
      </c>
      <c r="K10" s="259">
        <v>2040</v>
      </c>
      <c r="L10" s="261">
        <v>2040</v>
      </c>
      <c r="M10" s="259">
        <v>22</v>
      </c>
      <c r="N10" s="261">
        <v>22</v>
      </c>
    </row>
    <row r="11" spans="1:14" ht="18" customHeight="1">
      <c r="A11" s="388"/>
      <c r="B11" s="388"/>
      <c r="C11" s="52" t="s">
        <v>216</v>
      </c>
      <c r="D11" s="53"/>
      <c r="E11" s="259">
        <v>0</v>
      </c>
      <c r="F11" s="260">
        <v>0</v>
      </c>
      <c r="G11" s="259">
        <v>0</v>
      </c>
      <c r="H11" s="261">
        <v>0</v>
      </c>
      <c r="I11" s="259">
        <v>5</v>
      </c>
      <c r="J11" s="260">
        <v>5</v>
      </c>
      <c r="K11" s="259">
        <v>0</v>
      </c>
      <c r="L11" s="261">
        <v>0</v>
      </c>
      <c r="M11" s="259">
        <v>0</v>
      </c>
      <c r="N11" s="261">
        <v>0</v>
      </c>
    </row>
    <row r="12" spans="1:14" ht="18" customHeight="1">
      <c r="A12" s="388"/>
      <c r="B12" s="388"/>
      <c r="C12" s="52" t="s">
        <v>217</v>
      </c>
      <c r="D12" s="53"/>
      <c r="E12" s="259">
        <v>0</v>
      </c>
      <c r="F12" s="260">
        <v>0</v>
      </c>
      <c r="G12" s="259">
        <v>0</v>
      </c>
      <c r="H12" s="261">
        <v>0</v>
      </c>
      <c r="I12" s="259">
        <v>31</v>
      </c>
      <c r="J12" s="260">
        <v>31</v>
      </c>
      <c r="K12" s="259">
        <v>1455</v>
      </c>
      <c r="L12" s="261">
        <v>1455</v>
      </c>
      <c r="M12" s="259">
        <v>0</v>
      </c>
      <c r="N12" s="261">
        <v>0</v>
      </c>
    </row>
    <row r="13" spans="1:14" ht="18" customHeight="1">
      <c r="A13" s="388"/>
      <c r="B13" s="388"/>
      <c r="C13" s="52" t="s">
        <v>218</v>
      </c>
      <c r="D13" s="53"/>
      <c r="E13" s="259">
        <v>0</v>
      </c>
      <c r="F13" s="260">
        <v>0</v>
      </c>
      <c r="G13" s="259">
        <v>0</v>
      </c>
      <c r="H13" s="261">
        <v>0</v>
      </c>
      <c r="I13" s="259">
        <v>0</v>
      </c>
      <c r="J13" s="260">
        <v>0</v>
      </c>
      <c r="K13" s="259">
        <v>0</v>
      </c>
      <c r="L13" s="261">
        <v>0</v>
      </c>
      <c r="M13" s="259">
        <v>0</v>
      </c>
      <c r="N13" s="261">
        <v>0</v>
      </c>
    </row>
    <row r="14" spans="1:14" ht="18" customHeight="1">
      <c r="A14" s="389"/>
      <c r="B14" s="389"/>
      <c r="C14" s="59" t="s">
        <v>79</v>
      </c>
      <c r="D14" s="37"/>
      <c r="E14" s="262">
        <v>0</v>
      </c>
      <c r="F14" s="263">
        <v>0</v>
      </c>
      <c r="G14" s="262">
        <v>0</v>
      </c>
      <c r="H14" s="264">
        <v>0</v>
      </c>
      <c r="I14" s="262">
        <v>0</v>
      </c>
      <c r="J14" s="263">
        <v>0</v>
      </c>
      <c r="K14" s="262">
        <v>0</v>
      </c>
      <c r="L14" s="264">
        <v>0</v>
      </c>
      <c r="M14" s="262">
        <v>18</v>
      </c>
      <c r="N14" s="264">
        <v>18</v>
      </c>
    </row>
    <row r="15" spans="1:14" ht="18" customHeight="1">
      <c r="A15" s="387" t="s">
        <v>219</v>
      </c>
      <c r="B15" s="436" t="s">
        <v>220</v>
      </c>
      <c r="C15" s="190" t="s">
        <v>221</v>
      </c>
      <c r="D15" s="191"/>
      <c r="E15" s="265">
        <v>11878</v>
      </c>
      <c r="F15" s="266">
        <v>11969</v>
      </c>
      <c r="G15" s="265">
        <v>3573</v>
      </c>
      <c r="H15" s="267">
        <v>3443</v>
      </c>
      <c r="I15" s="265">
        <v>708</v>
      </c>
      <c r="J15" s="266">
        <v>708</v>
      </c>
      <c r="K15" s="265">
        <v>873</v>
      </c>
      <c r="L15" s="267">
        <v>997</v>
      </c>
      <c r="M15" s="265">
        <v>218</v>
      </c>
      <c r="N15" s="267">
        <v>197</v>
      </c>
    </row>
    <row r="16" spans="1:14" ht="18" customHeight="1">
      <c r="A16" s="388"/>
      <c r="B16" s="388"/>
      <c r="C16" s="52" t="s">
        <v>222</v>
      </c>
      <c r="D16" s="53"/>
      <c r="E16" s="268">
        <v>102</v>
      </c>
      <c r="F16" s="269">
        <v>2</v>
      </c>
      <c r="G16" s="268">
        <v>14053</v>
      </c>
      <c r="H16" s="249">
        <v>14255</v>
      </c>
      <c r="I16" s="268">
        <v>44</v>
      </c>
      <c r="J16" s="269">
        <v>25</v>
      </c>
      <c r="K16" s="268">
        <v>10087</v>
      </c>
      <c r="L16" s="249">
        <v>10634</v>
      </c>
      <c r="M16" s="268">
        <v>1</v>
      </c>
      <c r="N16" s="249">
        <v>21</v>
      </c>
    </row>
    <row r="17" spans="1:15" ht="18" customHeight="1">
      <c r="A17" s="388"/>
      <c r="B17" s="388"/>
      <c r="C17" s="52" t="s">
        <v>223</v>
      </c>
      <c r="D17" s="53"/>
      <c r="E17" s="268">
        <v>0</v>
      </c>
      <c r="F17" s="269">
        <v>0</v>
      </c>
      <c r="G17" s="268">
        <v>0</v>
      </c>
      <c r="H17" s="249">
        <v>0</v>
      </c>
      <c r="I17" s="268">
        <v>0</v>
      </c>
      <c r="J17" s="269">
        <v>0</v>
      </c>
      <c r="K17" s="268">
        <v>0</v>
      </c>
      <c r="L17" s="249">
        <v>0</v>
      </c>
      <c r="M17" s="268">
        <v>0</v>
      </c>
      <c r="N17" s="249">
        <v>0</v>
      </c>
    </row>
    <row r="18" spans="1:15" ht="18" customHeight="1">
      <c r="A18" s="388"/>
      <c r="B18" s="389"/>
      <c r="C18" s="59" t="s">
        <v>224</v>
      </c>
      <c r="D18" s="37"/>
      <c r="E18" s="270">
        <v>11980</v>
      </c>
      <c r="F18" s="271">
        <v>11971</v>
      </c>
      <c r="G18" s="270">
        <v>17626</v>
      </c>
      <c r="H18" s="271">
        <v>17698</v>
      </c>
      <c r="I18" s="270">
        <v>752</v>
      </c>
      <c r="J18" s="271">
        <v>733</v>
      </c>
      <c r="K18" s="270">
        <v>10959</v>
      </c>
      <c r="L18" s="271">
        <v>11631</v>
      </c>
      <c r="M18" s="270">
        <v>219</v>
      </c>
      <c r="N18" s="271">
        <v>218</v>
      </c>
    </row>
    <row r="19" spans="1:15" ht="18" customHeight="1">
      <c r="A19" s="388"/>
      <c r="B19" s="436" t="s">
        <v>225</v>
      </c>
      <c r="C19" s="190" t="s">
        <v>226</v>
      </c>
      <c r="D19" s="191"/>
      <c r="E19" s="272">
        <v>1</v>
      </c>
      <c r="F19" s="267">
        <v>1</v>
      </c>
      <c r="G19" s="272">
        <v>2405</v>
      </c>
      <c r="H19" s="267">
        <v>2743</v>
      </c>
      <c r="I19" s="272">
        <v>185</v>
      </c>
      <c r="J19" s="267">
        <v>179</v>
      </c>
      <c r="K19" s="272">
        <v>744</v>
      </c>
      <c r="L19" s="267">
        <v>766</v>
      </c>
      <c r="M19" s="272">
        <v>21</v>
      </c>
      <c r="N19" s="267">
        <v>22</v>
      </c>
    </row>
    <row r="20" spans="1:15" ht="18" customHeight="1">
      <c r="A20" s="388"/>
      <c r="B20" s="388"/>
      <c r="C20" s="52" t="s">
        <v>227</v>
      </c>
      <c r="D20" s="53"/>
      <c r="E20" s="273">
        <v>11000</v>
      </c>
      <c r="F20" s="249">
        <v>11000</v>
      </c>
      <c r="G20" s="273">
        <v>8607</v>
      </c>
      <c r="H20" s="249">
        <v>8807</v>
      </c>
      <c r="I20" s="273">
        <v>26</v>
      </c>
      <c r="J20" s="249">
        <v>26</v>
      </c>
      <c r="K20" s="273">
        <v>7986</v>
      </c>
      <c r="L20" s="249">
        <v>8537</v>
      </c>
      <c r="M20" s="273">
        <v>1</v>
      </c>
      <c r="N20" s="249">
        <v>1</v>
      </c>
    </row>
    <row r="21" spans="1:15" s="227" customFormat="1" ht="18" customHeight="1">
      <c r="A21" s="388"/>
      <c r="B21" s="388"/>
      <c r="C21" s="225" t="s">
        <v>228</v>
      </c>
      <c r="D21" s="226"/>
      <c r="E21" s="273">
        <v>0</v>
      </c>
      <c r="F21" s="249">
        <v>0</v>
      </c>
      <c r="G21" s="273">
        <v>0</v>
      </c>
      <c r="H21" s="249">
        <v>0</v>
      </c>
      <c r="I21" s="273">
        <v>0</v>
      </c>
      <c r="J21" s="249">
        <v>0</v>
      </c>
      <c r="K21" s="273">
        <v>0</v>
      </c>
      <c r="L21" s="249">
        <v>0</v>
      </c>
      <c r="M21" s="273">
        <v>0</v>
      </c>
      <c r="N21" s="249">
        <v>0</v>
      </c>
    </row>
    <row r="22" spans="1:15" ht="18" customHeight="1">
      <c r="A22" s="388"/>
      <c r="B22" s="389"/>
      <c r="C22" s="6" t="s">
        <v>229</v>
      </c>
      <c r="D22" s="7"/>
      <c r="E22" s="270">
        <v>11001</v>
      </c>
      <c r="F22" s="274">
        <v>11001</v>
      </c>
      <c r="G22" s="270">
        <v>11012</v>
      </c>
      <c r="H22" s="274">
        <v>11550</v>
      </c>
      <c r="I22" s="270">
        <v>210</v>
      </c>
      <c r="J22" s="274">
        <v>205</v>
      </c>
      <c r="K22" s="270">
        <v>8730</v>
      </c>
      <c r="L22" s="274">
        <v>9303</v>
      </c>
      <c r="M22" s="270">
        <v>22</v>
      </c>
      <c r="N22" s="274">
        <v>23</v>
      </c>
    </row>
    <row r="23" spans="1:15" ht="18" customHeight="1">
      <c r="A23" s="388"/>
      <c r="B23" s="436" t="s">
        <v>230</v>
      </c>
      <c r="C23" s="190" t="s">
        <v>231</v>
      </c>
      <c r="D23" s="191"/>
      <c r="E23" s="272">
        <v>20</v>
      </c>
      <c r="F23" s="267">
        <v>20</v>
      </c>
      <c r="G23" s="272">
        <v>10</v>
      </c>
      <c r="H23" s="267">
        <v>10</v>
      </c>
      <c r="I23" s="272">
        <v>90</v>
      </c>
      <c r="J23" s="267">
        <v>90</v>
      </c>
      <c r="K23" s="272">
        <v>3495</v>
      </c>
      <c r="L23" s="267">
        <v>3495</v>
      </c>
      <c r="M23" s="272">
        <v>40</v>
      </c>
      <c r="N23" s="267">
        <v>40</v>
      </c>
    </row>
    <row r="24" spans="1:15" ht="18" customHeight="1">
      <c r="A24" s="388"/>
      <c r="B24" s="388"/>
      <c r="C24" s="52" t="s">
        <v>232</v>
      </c>
      <c r="D24" s="53"/>
      <c r="E24" s="273">
        <v>0</v>
      </c>
      <c r="F24" s="249">
        <v>0</v>
      </c>
      <c r="G24" s="273">
        <v>6604</v>
      </c>
      <c r="H24" s="249">
        <v>6138</v>
      </c>
      <c r="I24" s="273">
        <v>452</v>
      </c>
      <c r="J24" s="249">
        <v>438</v>
      </c>
      <c r="K24" s="273">
        <v>-1266</v>
      </c>
      <c r="L24" s="249">
        <v>-1167</v>
      </c>
      <c r="M24" s="273">
        <v>186</v>
      </c>
      <c r="N24" s="249">
        <v>184</v>
      </c>
    </row>
    <row r="25" spans="1:15" ht="18" customHeight="1">
      <c r="A25" s="388"/>
      <c r="B25" s="388"/>
      <c r="C25" s="52" t="s">
        <v>233</v>
      </c>
      <c r="D25" s="53"/>
      <c r="E25" s="273">
        <v>950</v>
      </c>
      <c r="F25" s="249">
        <v>239</v>
      </c>
      <c r="G25" s="273">
        <v>0</v>
      </c>
      <c r="H25" s="249">
        <v>0</v>
      </c>
      <c r="I25" s="273">
        <v>0</v>
      </c>
      <c r="J25" s="249">
        <v>0</v>
      </c>
      <c r="K25" s="273">
        <v>0</v>
      </c>
      <c r="L25" s="249">
        <v>0</v>
      </c>
      <c r="M25" s="273">
        <v>0</v>
      </c>
      <c r="N25" s="249">
        <v>0</v>
      </c>
    </row>
    <row r="26" spans="1:15" ht="18" customHeight="1">
      <c r="A26" s="388"/>
      <c r="B26" s="389"/>
      <c r="C26" s="57" t="s">
        <v>234</v>
      </c>
      <c r="D26" s="58"/>
      <c r="E26" s="275">
        <v>979</v>
      </c>
      <c r="F26" s="274">
        <v>970</v>
      </c>
      <c r="G26" s="275">
        <v>6614</v>
      </c>
      <c r="H26" s="274">
        <v>6148</v>
      </c>
      <c r="I26" s="276">
        <v>542</v>
      </c>
      <c r="J26" s="274">
        <v>528</v>
      </c>
      <c r="K26" s="275">
        <v>2229</v>
      </c>
      <c r="L26" s="274">
        <v>2328</v>
      </c>
      <c r="M26" s="275">
        <v>197</v>
      </c>
      <c r="N26" s="274">
        <v>195</v>
      </c>
    </row>
    <row r="27" spans="1:15" ht="18" customHeight="1">
      <c r="A27" s="389"/>
      <c r="B27" s="59" t="s">
        <v>235</v>
      </c>
      <c r="C27" s="37"/>
      <c r="D27" s="37"/>
      <c r="E27" s="277">
        <v>11980</v>
      </c>
      <c r="F27" s="274">
        <v>11971</v>
      </c>
      <c r="G27" s="270">
        <v>17626</v>
      </c>
      <c r="H27" s="274">
        <v>17698</v>
      </c>
      <c r="I27" s="277">
        <v>752</v>
      </c>
      <c r="J27" s="274">
        <v>733</v>
      </c>
      <c r="K27" s="270">
        <v>10959</v>
      </c>
      <c r="L27" s="274">
        <v>11631</v>
      </c>
      <c r="M27" s="270">
        <v>219</v>
      </c>
      <c r="N27" s="274">
        <v>218</v>
      </c>
    </row>
    <row r="28" spans="1:15" ht="18" customHeight="1">
      <c r="A28" s="436" t="s">
        <v>236</v>
      </c>
      <c r="B28" s="436" t="s">
        <v>237</v>
      </c>
      <c r="C28" s="190" t="s">
        <v>238</v>
      </c>
      <c r="D28" s="228" t="s">
        <v>37</v>
      </c>
      <c r="E28" s="272">
        <v>55</v>
      </c>
      <c r="F28" s="267">
        <v>1280</v>
      </c>
      <c r="G28" s="272">
        <v>6631</v>
      </c>
      <c r="H28" s="267">
        <v>6949</v>
      </c>
      <c r="I28" s="272">
        <v>696</v>
      </c>
      <c r="J28" s="267">
        <v>699</v>
      </c>
      <c r="K28" s="272">
        <v>1075</v>
      </c>
      <c r="L28" s="267">
        <v>1090</v>
      </c>
      <c r="M28" s="272">
        <v>236</v>
      </c>
      <c r="N28" s="267">
        <v>247</v>
      </c>
    </row>
    <row r="29" spans="1:15" ht="18" customHeight="1">
      <c r="A29" s="388"/>
      <c r="B29" s="388"/>
      <c r="C29" s="52" t="s">
        <v>239</v>
      </c>
      <c r="D29" s="229" t="s">
        <v>38</v>
      </c>
      <c r="E29" s="273">
        <v>40</v>
      </c>
      <c r="F29" s="249">
        <v>518</v>
      </c>
      <c r="G29" s="273">
        <v>5961</v>
      </c>
      <c r="H29" s="249">
        <v>6341</v>
      </c>
      <c r="I29" s="273">
        <v>224</v>
      </c>
      <c r="J29" s="249">
        <v>234</v>
      </c>
      <c r="K29" s="273">
        <v>0</v>
      </c>
      <c r="L29" s="249">
        <v>0</v>
      </c>
      <c r="M29" s="273">
        <v>199</v>
      </c>
      <c r="N29" s="249">
        <v>210</v>
      </c>
    </row>
    <row r="30" spans="1:15" ht="18" customHeight="1">
      <c r="A30" s="388"/>
      <c r="B30" s="388"/>
      <c r="C30" s="52" t="s">
        <v>240</v>
      </c>
      <c r="D30" s="229" t="s">
        <v>241</v>
      </c>
      <c r="E30" s="273">
        <v>7</v>
      </c>
      <c r="F30" s="249">
        <v>6</v>
      </c>
      <c r="G30" s="268">
        <v>238</v>
      </c>
      <c r="H30" s="249">
        <v>218</v>
      </c>
      <c r="I30" s="273">
        <v>459</v>
      </c>
      <c r="J30" s="249">
        <v>448</v>
      </c>
      <c r="K30" s="273">
        <v>1176</v>
      </c>
      <c r="L30" s="249">
        <v>1204</v>
      </c>
      <c r="M30" s="273">
        <v>35</v>
      </c>
      <c r="N30" s="249">
        <v>35</v>
      </c>
    </row>
    <row r="31" spans="1:15" ht="18" customHeight="1">
      <c r="A31" s="388"/>
      <c r="B31" s="388"/>
      <c r="C31" s="6" t="s">
        <v>242</v>
      </c>
      <c r="D31" s="230" t="s">
        <v>243</v>
      </c>
      <c r="E31" s="270">
        <f t="shared" ref="E31:N31" si="0">E28-E29-E30</f>
        <v>8</v>
      </c>
      <c r="F31" s="271">
        <f t="shared" si="0"/>
        <v>756</v>
      </c>
      <c r="G31" s="270">
        <f t="shared" si="0"/>
        <v>432</v>
      </c>
      <c r="H31" s="271">
        <f t="shared" si="0"/>
        <v>390</v>
      </c>
      <c r="I31" s="270">
        <f t="shared" si="0"/>
        <v>13</v>
      </c>
      <c r="J31" s="278">
        <f t="shared" si="0"/>
        <v>17</v>
      </c>
      <c r="K31" s="270">
        <f t="shared" si="0"/>
        <v>-101</v>
      </c>
      <c r="L31" s="278">
        <f t="shared" si="0"/>
        <v>-114</v>
      </c>
      <c r="M31" s="270">
        <f t="shared" si="0"/>
        <v>2</v>
      </c>
      <c r="N31" s="271">
        <f t="shared" si="0"/>
        <v>2</v>
      </c>
      <c r="O31" s="8"/>
    </row>
    <row r="32" spans="1:15" ht="18" customHeight="1">
      <c r="A32" s="388"/>
      <c r="B32" s="388"/>
      <c r="C32" s="190" t="s">
        <v>244</v>
      </c>
      <c r="D32" s="228" t="s">
        <v>245</v>
      </c>
      <c r="E32" s="272">
        <v>0</v>
      </c>
      <c r="F32" s="267">
        <v>0</v>
      </c>
      <c r="G32" s="272">
        <v>48</v>
      </c>
      <c r="H32" s="267">
        <v>37</v>
      </c>
      <c r="I32" s="272">
        <v>11</v>
      </c>
      <c r="J32" s="267">
        <v>10</v>
      </c>
      <c r="K32" s="272">
        <v>18</v>
      </c>
      <c r="L32" s="267">
        <v>13</v>
      </c>
      <c r="M32" s="272">
        <v>0</v>
      </c>
      <c r="N32" s="267">
        <v>0</v>
      </c>
    </row>
    <row r="33" spans="1:14" ht="18" customHeight="1">
      <c r="A33" s="388"/>
      <c r="B33" s="388"/>
      <c r="C33" s="52" t="s">
        <v>246</v>
      </c>
      <c r="D33" s="229" t="s">
        <v>247</v>
      </c>
      <c r="E33" s="273">
        <v>0</v>
      </c>
      <c r="F33" s="249">
        <v>0</v>
      </c>
      <c r="G33" s="273">
        <v>26</v>
      </c>
      <c r="H33" s="249">
        <v>20</v>
      </c>
      <c r="I33" s="273">
        <v>0</v>
      </c>
      <c r="J33" s="249">
        <v>0</v>
      </c>
      <c r="K33" s="273">
        <v>15</v>
      </c>
      <c r="L33" s="249">
        <f>16+1</f>
        <v>17</v>
      </c>
      <c r="M33" s="273">
        <v>0</v>
      </c>
      <c r="N33" s="249">
        <v>0</v>
      </c>
    </row>
    <row r="34" spans="1:14" ht="18" customHeight="1">
      <c r="A34" s="388"/>
      <c r="B34" s="389"/>
      <c r="C34" s="6" t="s">
        <v>248</v>
      </c>
      <c r="D34" s="230" t="s">
        <v>249</v>
      </c>
      <c r="E34" s="270">
        <f t="shared" ref="E34:N34" si="1">E31+E32-E33</f>
        <v>8</v>
      </c>
      <c r="F34" s="274">
        <f t="shared" si="1"/>
        <v>756</v>
      </c>
      <c r="G34" s="270">
        <f t="shared" si="1"/>
        <v>454</v>
      </c>
      <c r="H34" s="274">
        <f t="shared" si="1"/>
        <v>407</v>
      </c>
      <c r="I34" s="270">
        <f t="shared" si="1"/>
        <v>24</v>
      </c>
      <c r="J34" s="274">
        <f t="shared" si="1"/>
        <v>27</v>
      </c>
      <c r="K34" s="270">
        <f t="shared" si="1"/>
        <v>-98</v>
      </c>
      <c r="L34" s="274">
        <f t="shared" si="1"/>
        <v>-118</v>
      </c>
      <c r="M34" s="270">
        <f t="shared" si="1"/>
        <v>2</v>
      </c>
      <c r="N34" s="274">
        <f t="shared" si="1"/>
        <v>2</v>
      </c>
    </row>
    <row r="35" spans="1:14" ht="18" customHeight="1">
      <c r="A35" s="388"/>
      <c r="B35" s="436" t="s">
        <v>250</v>
      </c>
      <c r="C35" s="190" t="s">
        <v>251</v>
      </c>
      <c r="D35" s="228" t="s">
        <v>252</v>
      </c>
      <c r="E35" s="272">
        <v>0</v>
      </c>
      <c r="F35" s="267">
        <v>0</v>
      </c>
      <c r="G35" s="272">
        <v>31</v>
      </c>
      <c r="H35" s="267">
        <v>2</v>
      </c>
      <c r="I35" s="272">
        <v>33</v>
      </c>
      <c r="J35" s="267">
        <v>0</v>
      </c>
      <c r="K35" s="272">
        <v>0</v>
      </c>
      <c r="L35" s="267">
        <v>0</v>
      </c>
      <c r="M35" s="272">
        <v>0</v>
      </c>
      <c r="N35" s="267">
        <v>0</v>
      </c>
    </row>
    <row r="36" spans="1:14" ht="18" customHeight="1">
      <c r="A36" s="388"/>
      <c r="B36" s="388"/>
      <c r="C36" s="52" t="s">
        <v>253</v>
      </c>
      <c r="D36" s="229" t="s">
        <v>254</v>
      </c>
      <c r="E36" s="273">
        <v>0</v>
      </c>
      <c r="F36" s="249">
        <v>45</v>
      </c>
      <c r="G36" s="273">
        <v>20</v>
      </c>
      <c r="H36" s="249">
        <v>24</v>
      </c>
      <c r="I36" s="273">
        <v>35</v>
      </c>
      <c r="J36" s="249">
        <v>6</v>
      </c>
      <c r="K36" s="273">
        <v>0</v>
      </c>
      <c r="L36" s="249">
        <v>0</v>
      </c>
      <c r="M36" s="273">
        <v>0</v>
      </c>
      <c r="N36" s="249">
        <v>0</v>
      </c>
    </row>
    <row r="37" spans="1:14" ht="18" customHeight="1">
      <c r="A37" s="388"/>
      <c r="B37" s="388"/>
      <c r="C37" s="52" t="s">
        <v>255</v>
      </c>
      <c r="D37" s="229" t="s">
        <v>256</v>
      </c>
      <c r="E37" s="273">
        <f t="shared" ref="E37:N37" si="2">E34+E35-E36</f>
        <v>8</v>
      </c>
      <c r="F37" s="249">
        <f t="shared" si="2"/>
        <v>711</v>
      </c>
      <c r="G37" s="273">
        <f t="shared" si="2"/>
        <v>465</v>
      </c>
      <c r="H37" s="249">
        <f t="shared" si="2"/>
        <v>385</v>
      </c>
      <c r="I37" s="273">
        <f t="shared" si="2"/>
        <v>22</v>
      </c>
      <c r="J37" s="249">
        <f t="shared" si="2"/>
        <v>21</v>
      </c>
      <c r="K37" s="273">
        <f t="shared" si="2"/>
        <v>-98</v>
      </c>
      <c r="L37" s="249">
        <f t="shared" si="2"/>
        <v>-118</v>
      </c>
      <c r="M37" s="273">
        <f t="shared" si="2"/>
        <v>2</v>
      </c>
      <c r="N37" s="249">
        <f t="shared" si="2"/>
        <v>2</v>
      </c>
    </row>
    <row r="38" spans="1:14" ht="18" customHeight="1">
      <c r="A38" s="388"/>
      <c r="B38" s="388"/>
      <c r="C38" s="52" t="s">
        <v>257</v>
      </c>
      <c r="D38" s="229" t="s">
        <v>258</v>
      </c>
      <c r="E38" s="273">
        <v>0</v>
      </c>
      <c r="F38" s="249">
        <v>0</v>
      </c>
      <c r="G38" s="273">
        <v>0</v>
      </c>
      <c r="H38" s="249">
        <v>0</v>
      </c>
      <c r="I38" s="273">
        <v>0</v>
      </c>
      <c r="J38" s="249">
        <v>0</v>
      </c>
      <c r="K38" s="273">
        <v>0</v>
      </c>
      <c r="L38" s="249">
        <v>0</v>
      </c>
      <c r="M38" s="273">
        <v>0</v>
      </c>
      <c r="N38" s="249">
        <v>0</v>
      </c>
    </row>
    <row r="39" spans="1:14" ht="18" customHeight="1">
      <c r="A39" s="388"/>
      <c r="B39" s="388"/>
      <c r="C39" s="52" t="s">
        <v>259</v>
      </c>
      <c r="D39" s="229" t="s">
        <v>260</v>
      </c>
      <c r="E39" s="273">
        <v>0</v>
      </c>
      <c r="F39" s="249">
        <v>0</v>
      </c>
      <c r="G39" s="273">
        <v>0</v>
      </c>
      <c r="H39" s="249">
        <v>0</v>
      </c>
      <c r="I39" s="273">
        <v>0</v>
      </c>
      <c r="J39" s="249">
        <v>0</v>
      </c>
      <c r="K39" s="273">
        <v>0</v>
      </c>
      <c r="L39" s="249">
        <v>0</v>
      </c>
      <c r="M39" s="273">
        <v>0</v>
      </c>
      <c r="N39" s="249">
        <v>0</v>
      </c>
    </row>
    <row r="40" spans="1:14" ht="18" customHeight="1">
      <c r="A40" s="388"/>
      <c r="B40" s="388"/>
      <c r="C40" s="52" t="s">
        <v>261</v>
      </c>
      <c r="D40" s="229" t="s">
        <v>262</v>
      </c>
      <c r="E40" s="273">
        <v>0</v>
      </c>
      <c r="F40" s="249">
        <v>0</v>
      </c>
      <c r="G40" s="273">
        <v>0</v>
      </c>
      <c r="H40" s="249">
        <v>0</v>
      </c>
      <c r="I40" s="273">
        <v>8</v>
      </c>
      <c r="J40" s="249">
        <v>10</v>
      </c>
      <c r="K40" s="273">
        <v>1</v>
      </c>
      <c r="L40" s="249">
        <v>1</v>
      </c>
      <c r="M40" s="273">
        <v>0</v>
      </c>
      <c r="N40" s="249">
        <v>0</v>
      </c>
    </row>
    <row r="41" spans="1:14" ht="18" customHeight="1">
      <c r="A41" s="388"/>
      <c r="B41" s="388"/>
      <c r="C41" s="200" t="s">
        <v>263</v>
      </c>
      <c r="D41" s="229" t="s">
        <v>264</v>
      </c>
      <c r="E41" s="273">
        <f t="shared" ref="E41:N41" si="3">E34+E35-E36-E40</f>
        <v>8</v>
      </c>
      <c r="F41" s="249">
        <f t="shared" si="3"/>
        <v>711</v>
      </c>
      <c r="G41" s="273">
        <f t="shared" si="3"/>
        <v>465</v>
      </c>
      <c r="H41" s="249">
        <f t="shared" si="3"/>
        <v>385</v>
      </c>
      <c r="I41" s="273">
        <f t="shared" si="3"/>
        <v>14</v>
      </c>
      <c r="J41" s="249">
        <f t="shared" si="3"/>
        <v>11</v>
      </c>
      <c r="K41" s="273">
        <f t="shared" si="3"/>
        <v>-99</v>
      </c>
      <c r="L41" s="249">
        <f t="shared" si="3"/>
        <v>-119</v>
      </c>
      <c r="M41" s="273">
        <f t="shared" si="3"/>
        <v>2</v>
      </c>
      <c r="N41" s="249">
        <f t="shared" si="3"/>
        <v>2</v>
      </c>
    </row>
    <row r="42" spans="1:14" ht="18" customHeight="1">
      <c r="A42" s="388"/>
      <c r="B42" s="388"/>
      <c r="C42" s="437" t="s">
        <v>265</v>
      </c>
      <c r="D42" s="438"/>
      <c r="E42" s="268">
        <f t="shared" ref="E42:N42" si="4">E37+E38-E39-E40</f>
        <v>8</v>
      </c>
      <c r="F42" s="279">
        <f t="shared" si="4"/>
        <v>711</v>
      </c>
      <c r="G42" s="268">
        <f t="shared" si="4"/>
        <v>465</v>
      </c>
      <c r="H42" s="279">
        <f t="shared" si="4"/>
        <v>385</v>
      </c>
      <c r="I42" s="268">
        <f t="shared" si="4"/>
        <v>14</v>
      </c>
      <c r="J42" s="279">
        <f t="shared" si="4"/>
        <v>11</v>
      </c>
      <c r="K42" s="268">
        <f t="shared" si="4"/>
        <v>-99</v>
      </c>
      <c r="L42" s="279">
        <f t="shared" si="4"/>
        <v>-119</v>
      </c>
      <c r="M42" s="268">
        <f t="shared" si="4"/>
        <v>2</v>
      </c>
      <c r="N42" s="249">
        <f t="shared" si="4"/>
        <v>2</v>
      </c>
    </row>
    <row r="43" spans="1:14" ht="18" customHeight="1">
      <c r="A43" s="388"/>
      <c r="B43" s="388"/>
      <c r="C43" s="52" t="s">
        <v>266</v>
      </c>
      <c r="D43" s="229" t="s">
        <v>267</v>
      </c>
      <c r="E43" s="273">
        <v>0</v>
      </c>
      <c r="F43" s="249">
        <v>0</v>
      </c>
      <c r="G43" s="273">
        <v>0</v>
      </c>
      <c r="H43" s="249">
        <v>0</v>
      </c>
      <c r="I43" s="273">
        <v>0</v>
      </c>
      <c r="J43" s="249">
        <v>0</v>
      </c>
      <c r="K43" s="273">
        <v>0</v>
      </c>
      <c r="L43" s="249">
        <v>0</v>
      </c>
      <c r="M43" s="273">
        <v>0</v>
      </c>
      <c r="N43" s="249">
        <v>0</v>
      </c>
    </row>
    <row r="44" spans="1:14" ht="18" customHeight="1">
      <c r="A44" s="389"/>
      <c r="B44" s="389"/>
      <c r="C44" s="6" t="s">
        <v>268</v>
      </c>
      <c r="D44" s="104" t="s">
        <v>269</v>
      </c>
      <c r="E44" s="270">
        <f t="shared" ref="E44:N44" si="5">E41+E43</f>
        <v>8</v>
      </c>
      <c r="F44" s="274">
        <f t="shared" si="5"/>
        <v>711</v>
      </c>
      <c r="G44" s="270">
        <f t="shared" si="5"/>
        <v>465</v>
      </c>
      <c r="H44" s="274">
        <f t="shared" si="5"/>
        <v>385</v>
      </c>
      <c r="I44" s="270">
        <f t="shared" si="5"/>
        <v>14</v>
      </c>
      <c r="J44" s="274">
        <f t="shared" si="5"/>
        <v>11</v>
      </c>
      <c r="K44" s="270">
        <f t="shared" si="5"/>
        <v>-99</v>
      </c>
      <c r="L44" s="274">
        <f t="shared" si="5"/>
        <v>-119</v>
      </c>
      <c r="M44" s="270">
        <f t="shared" si="5"/>
        <v>2</v>
      </c>
      <c r="N44" s="274">
        <f t="shared" si="5"/>
        <v>2</v>
      </c>
    </row>
    <row r="45" spans="1:14" ht="14.1" customHeight="1">
      <c r="A45" s="27" t="s">
        <v>270</v>
      </c>
    </row>
    <row r="46" spans="1:14" ht="14.1" customHeight="1">
      <c r="A46" s="27" t="s">
        <v>271</v>
      </c>
    </row>
    <row r="47" spans="1:14">
      <c r="A47" s="231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2019-06-28T06:30:31Z</cp:lastPrinted>
  <dcterms:created xsi:type="dcterms:W3CDTF">1999-07-06T05:17:05Z</dcterms:created>
  <dcterms:modified xsi:type="dcterms:W3CDTF">2021-09-27T00:47:29Z</dcterms:modified>
</cp:coreProperties>
</file>