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3年度\02 団体回答\02 政令市\56　静岡市\"/>
    </mc:Choice>
  </mc:AlternateContent>
  <xr:revisionPtr revIDLastSave="0" documentId="8_{38A42618-81BF-4D30-A2AB-BDC619574881}" xr6:coauthVersionLast="47" xr6:coauthVersionMax="47" xr10:uidLastSave="{00000000-0000-0000-0000-000000000000}"/>
  <bookViews>
    <workbookView xWindow="2340" yWindow="2340" windowWidth="21600" windowHeight="11265" xr2:uid="{00000000-000D-0000-FFFF-FFFF00000000}"/>
  </bookViews>
  <sheets>
    <sheet name="1.普通会計予算" sheetId="2" r:id="rId1"/>
    <sheet name="2.公営企業会計予算" sheetId="6" r:id="rId2"/>
    <sheet name="3.(1)普通会計決算" sheetId="7" r:id="rId3"/>
    <sheet name="3.(2)財政指標等" sheetId="8" r:id="rId4"/>
    <sheet name="4.公営企業会計決算" sheetId="9" r:id="rId5"/>
    <sheet name="5.三セク決算" sheetId="10" r:id="rId6"/>
  </sheets>
  <definedNames>
    <definedName name="_xlnm.Print_Area" localSheetId="0">'1.普通会計予算'!$A$1:$I$42</definedName>
    <definedName name="_xlnm.Print_Area" localSheetId="1">'2.公営企業会計予算'!$A$1:$O$50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  <definedName name="_xlnm.Print_Titles" localSheetId="1">'2.公営企業会計予算'!$1:$4</definedName>
    <definedName name="_xlnm.Print_Titles" localSheetId="4">'4.公営企業会計決算'!$1:$4</definedName>
  </definedNames>
  <calcPr calcId="191029"/>
</workbook>
</file>

<file path=xl/calcChain.xml><?xml version="1.0" encoding="utf-8"?>
<calcChain xmlns="http://schemas.openxmlformats.org/spreadsheetml/2006/main">
  <c r="G31" i="10" l="1"/>
  <c r="I14" i="9" l="1"/>
  <c r="G16" i="6"/>
  <c r="G15" i="6"/>
  <c r="G14" i="6"/>
  <c r="H40" i="2" l="1"/>
  <c r="F40" i="7" l="1"/>
  <c r="I16" i="2" l="1"/>
  <c r="F24" i="8"/>
  <c r="F22" i="8" s="1"/>
  <c r="H40" i="7"/>
  <c r="I40" i="7" s="1"/>
  <c r="AC14" i="7" s="1"/>
  <c r="H22" i="7"/>
  <c r="F22" i="7"/>
  <c r="G9" i="7" s="1"/>
  <c r="AD5" i="7" s="1"/>
  <c r="F40" i="2"/>
  <c r="G38" i="2" s="1"/>
  <c r="H22" i="2"/>
  <c r="F22" i="2"/>
  <c r="G20" i="2" s="1"/>
  <c r="AJ5" i="2" s="1"/>
  <c r="F24" i="9"/>
  <c r="F14" i="9"/>
  <c r="I36" i="2"/>
  <c r="N31" i="10"/>
  <c r="N34" i="10" s="1"/>
  <c r="M31" i="10"/>
  <c r="M34" i="10" s="1"/>
  <c r="L31" i="10"/>
  <c r="L34" i="10" s="1"/>
  <c r="L41" i="10" s="1"/>
  <c r="L44" i="10" s="1"/>
  <c r="K31" i="10"/>
  <c r="K34" i="10"/>
  <c r="K41" i="10" s="1"/>
  <c r="K44" i="10" s="1"/>
  <c r="J31" i="10"/>
  <c r="J34" i="10" s="1"/>
  <c r="I31" i="10"/>
  <c r="I34" i="10" s="1"/>
  <c r="G34" i="10"/>
  <c r="F31" i="10"/>
  <c r="F34" i="10" s="1"/>
  <c r="F37" i="10" s="1"/>
  <c r="F42" i="10" s="1"/>
  <c r="E31" i="10"/>
  <c r="E34" i="10"/>
  <c r="E37" i="10" s="1"/>
  <c r="E42" i="10" s="1"/>
  <c r="O44" i="9"/>
  <c r="N44" i="9"/>
  <c r="M44" i="9"/>
  <c r="L44" i="9"/>
  <c r="K44" i="9"/>
  <c r="J44" i="9"/>
  <c r="I44" i="9"/>
  <c r="H44" i="9"/>
  <c r="G44" i="9"/>
  <c r="F44" i="9"/>
  <c r="O39" i="9"/>
  <c r="N39" i="9"/>
  <c r="M39" i="9"/>
  <c r="M45" i="9" s="1"/>
  <c r="L39" i="9"/>
  <c r="K39" i="9"/>
  <c r="J39" i="9"/>
  <c r="J45" i="9" s="1"/>
  <c r="I39" i="9"/>
  <c r="I45" i="9" s="1"/>
  <c r="H39" i="9"/>
  <c r="G39" i="9"/>
  <c r="F39" i="9"/>
  <c r="O24" i="9"/>
  <c r="O27" i="9"/>
  <c r="N24" i="9"/>
  <c r="N27" i="9" s="1"/>
  <c r="M24" i="9"/>
  <c r="M27" i="9"/>
  <c r="L24" i="9"/>
  <c r="L27" i="9" s="1"/>
  <c r="K24" i="9"/>
  <c r="K27" i="9" s="1"/>
  <c r="J24" i="9"/>
  <c r="J27" i="9" s="1"/>
  <c r="I24" i="9"/>
  <c r="I27" i="9" s="1"/>
  <c r="H24" i="9"/>
  <c r="H27" i="9" s="1"/>
  <c r="G24" i="9"/>
  <c r="G27" i="9" s="1"/>
  <c r="O16" i="9"/>
  <c r="N16" i="9"/>
  <c r="M16" i="9"/>
  <c r="L16" i="9"/>
  <c r="K16" i="9"/>
  <c r="J16" i="9"/>
  <c r="I16" i="9"/>
  <c r="H16" i="9"/>
  <c r="G16" i="9"/>
  <c r="F16" i="9"/>
  <c r="O15" i="9"/>
  <c r="N15" i="9"/>
  <c r="M15" i="9"/>
  <c r="L15" i="9"/>
  <c r="K15" i="9"/>
  <c r="J15" i="9"/>
  <c r="I15" i="9"/>
  <c r="H15" i="9"/>
  <c r="G15" i="9"/>
  <c r="F15" i="9"/>
  <c r="O14" i="9"/>
  <c r="N14" i="9"/>
  <c r="M14" i="9"/>
  <c r="L14" i="9"/>
  <c r="K14" i="9"/>
  <c r="J14" i="9"/>
  <c r="H14" i="9"/>
  <c r="G14" i="9"/>
  <c r="E22" i="8"/>
  <c r="I20" i="8"/>
  <c r="H20" i="8"/>
  <c r="G20" i="8"/>
  <c r="F20" i="8"/>
  <c r="E20" i="8"/>
  <c r="I19" i="8"/>
  <c r="I21" i="8" s="1"/>
  <c r="AS2" i="8" s="1"/>
  <c r="H19" i="8"/>
  <c r="H21" i="8" s="1"/>
  <c r="AS3" i="8" s="1"/>
  <c r="G19" i="8"/>
  <c r="F19" i="8"/>
  <c r="F21" i="8" s="1"/>
  <c r="E19" i="8"/>
  <c r="E21" i="8" s="1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1" i="8"/>
  <c r="I39" i="7"/>
  <c r="I38" i="7"/>
  <c r="I37" i="7"/>
  <c r="I36" i="7"/>
  <c r="I35" i="7"/>
  <c r="AK14" i="7" s="1"/>
  <c r="I34" i="7"/>
  <c r="AJ14" i="7" s="1"/>
  <c r="I33" i="7"/>
  <c r="I32" i="7"/>
  <c r="AI14" i="7" s="1"/>
  <c r="I31" i="7"/>
  <c r="I30" i="7"/>
  <c r="I29" i="7"/>
  <c r="I28" i="7"/>
  <c r="AH14" i="7" s="1"/>
  <c r="I27" i="7"/>
  <c r="AG14" i="7" s="1"/>
  <c r="I26" i="7"/>
  <c r="AF14" i="7" s="1"/>
  <c r="I25" i="7"/>
  <c r="I24" i="7"/>
  <c r="AE14" i="7" s="1"/>
  <c r="I23" i="7"/>
  <c r="AD14" i="7" s="1"/>
  <c r="I21" i="7"/>
  <c r="AK6" i="7" s="1"/>
  <c r="I20" i="7"/>
  <c r="AJ6" i="7" s="1"/>
  <c r="I19" i="7"/>
  <c r="I18" i="7"/>
  <c r="I17" i="7"/>
  <c r="AI6" i="7" s="1"/>
  <c r="I16" i="7"/>
  <c r="I15" i="7"/>
  <c r="AH6" i="7" s="1"/>
  <c r="AA14" i="7"/>
  <c r="I14" i="7"/>
  <c r="AG6" i="7"/>
  <c r="AA13" i="7"/>
  <c r="I13" i="7"/>
  <c r="AF6" i="7" s="1"/>
  <c r="AK12" i="7"/>
  <c r="AJ12" i="7"/>
  <c r="AI12" i="7"/>
  <c r="AH12" i="7"/>
  <c r="AG12" i="7"/>
  <c r="AF12" i="7"/>
  <c r="AE12" i="7"/>
  <c r="AD12" i="7"/>
  <c r="AA12" i="7"/>
  <c r="I12" i="7"/>
  <c r="I11" i="7"/>
  <c r="I10" i="7"/>
  <c r="AE6" i="7" s="1"/>
  <c r="I9" i="7"/>
  <c r="AD6" i="7" s="1"/>
  <c r="AA6" i="7"/>
  <c r="AA5" i="7"/>
  <c r="AK4" i="7"/>
  <c r="AJ4" i="7"/>
  <c r="AI4" i="7"/>
  <c r="AH4" i="7"/>
  <c r="AG4" i="7"/>
  <c r="AF4" i="7"/>
  <c r="AE4" i="7"/>
  <c r="AD4" i="7"/>
  <c r="AA4" i="7"/>
  <c r="O44" i="6"/>
  <c r="N44" i="6"/>
  <c r="M44" i="6"/>
  <c r="L44" i="6"/>
  <c r="K44" i="6"/>
  <c r="J44" i="6"/>
  <c r="I44" i="6"/>
  <c r="H44" i="6"/>
  <c r="G44" i="6"/>
  <c r="F44" i="6"/>
  <c r="O39" i="6"/>
  <c r="O45" i="6" s="1"/>
  <c r="N39" i="6"/>
  <c r="N45" i="6" s="1"/>
  <c r="M39" i="6"/>
  <c r="L39" i="6"/>
  <c r="K39" i="6"/>
  <c r="K45" i="6" s="1"/>
  <c r="J39" i="6"/>
  <c r="I39" i="6"/>
  <c r="H39" i="6"/>
  <c r="G39" i="6"/>
  <c r="F39" i="6"/>
  <c r="O24" i="6"/>
  <c r="O27" i="6" s="1"/>
  <c r="N24" i="6"/>
  <c r="N27" i="6" s="1"/>
  <c r="M24" i="6"/>
  <c r="M27" i="6" s="1"/>
  <c r="L24" i="6"/>
  <c r="L27" i="6" s="1"/>
  <c r="K24" i="6"/>
  <c r="K27" i="6" s="1"/>
  <c r="J24" i="6"/>
  <c r="J27" i="6" s="1"/>
  <c r="I24" i="6"/>
  <c r="I27" i="6" s="1"/>
  <c r="H24" i="6"/>
  <c r="H27" i="6" s="1"/>
  <c r="G24" i="6"/>
  <c r="G27" i="6" s="1"/>
  <c r="F24" i="6"/>
  <c r="F27" i="6" s="1"/>
  <c r="O16" i="6"/>
  <c r="N16" i="6"/>
  <c r="M16" i="6"/>
  <c r="L16" i="6"/>
  <c r="K16" i="6"/>
  <c r="J16" i="6"/>
  <c r="I16" i="6"/>
  <c r="H16" i="6"/>
  <c r="F16" i="6"/>
  <c r="O15" i="6"/>
  <c r="N15" i="6"/>
  <c r="M15" i="6"/>
  <c r="L15" i="6"/>
  <c r="K15" i="6"/>
  <c r="J15" i="6"/>
  <c r="I15" i="6"/>
  <c r="H15" i="6"/>
  <c r="F15" i="6"/>
  <c r="O14" i="6"/>
  <c r="N14" i="6"/>
  <c r="M14" i="6"/>
  <c r="L14" i="6"/>
  <c r="K14" i="6"/>
  <c r="J14" i="6"/>
  <c r="I14" i="6"/>
  <c r="H14" i="6"/>
  <c r="F14" i="6"/>
  <c r="I39" i="2"/>
  <c r="I38" i="2"/>
  <c r="I37" i="2"/>
  <c r="I35" i="2"/>
  <c r="AK14" i="2" s="1"/>
  <c r="I34" i="2"/>
  <c r="AJ14" i="2" s="1"/>
  <c r="I33" i="2"/>
  <c r="I32" i="2"/>
  <c r="AI14" i="2" s="1"/>
  <c r="I31" i="2"/>
  <c r="I30" i="2"/>
  <c r="I29" i="2"/>
  <c r="I28" i="2"/>
  <c r="AH14" i="2" s="1"/>
  <c r="I27" i="2"/>
  <c r="AG14" i="2" s="1"/>
  <c r="I26" i="2"/>
  <c r="AF14" i="2" s="1"/>
  <c r="I25" i="2"/>
  <c r="I24" i="2"/>
  <c r="AE14" i="2" s="1"/>
  <c r="I23" i="2"/>
  <c r="AD14" i="2" s="1"/>
  <c r="G40" i="2"/>
  <c r="AK12" i="2"/>
  <c r="AJ12" i="2"/>
  <c r="AI12" i="2"/>
  <c r="AH12" i="2"/>
  <c r="AG12" i="2"/>
  <c r="AF12" i="2"/>
  <c r="AE12" i="2"/>
  <c r="AD12" i="2"/>
  <c r="I21" i="2"/>
  <c r="AK6" i="2" s="1"/>
  <c r="AK4" i="2"/>
  <c r="I20" i="2"/>
  <c r="AJ6" i="2" s="1"/>
  <c r="AJ4" i="2"/>
  <c r="I17" i="2"/>
  <c r="AI6" i="2" s="1"/>
  <c r="AI4" i="2"/>
  <c r="I15" i="2"/>
  <c r="AH6" i="2" s="1"/>
  <c r="AH4" i="2"/>
  <c r="I14" i="2"/>
  <c r="AG6" i="2" s="1"/>
  <c r="AG4" i="2"/>
  <c r="I13" i="2"/>
  <c r="AF6" i="2" s="1"/>
  <c r="AF4" i="2"/>
  <c r="I10" i="2"/>
  <c r="AE6" i="2" s="1"/>
  <c r="AE4" i="2"/>
  <c r="I9" i="2"/>
  <c r="AD6" i="2" s="1"/>
  <c r="AD4" i="2"/>
  <c r="AA12" i="2"/>
  <c r="AA4" i="2"/>
  <c r="I11" i="2"/>
  <c r="I12" i="2"/>
  <c r="I18" i="2"/>
  <c r="I19" i="2"/>
  <c r="G34" i="2"/>
  <c r="AJ13" i="2" s="1"/>
  <c r="G31" i="2"/>
  <c r="O45" i="9" l="1"/>
  <c r="K37" i="10"/>
  <c r="K42" i="10" s="1"/>
  <c r="H45" i="6"/>
  <c r="L45" i="6"/>
  <c r="F45" i="6"/>
  <c r="K45" i="9"/>
  <c r="G45" i="9"/>
  <c r="I45" i="6"/>
  <c r="AC4" i="2"/>
  <c r="G21" i="2"/>
  <c r="AK5" i="2" s="1"/>
  <c r="G13" i="2"/>
  <c r="AF5" i="2" s="1"/>
  <c r="F23" i="8"/>
  <c r="G24" i="8"/>
  <c r="E23" i="8"/>
  <c r="G31" i="7"/>
  <c r="G39" i="7"/>
  <c r="N45" i="9"/>
  <c r="G20" i="7"/>
  <c r="AJ5" i="7" s="1"/>
  <c r="G10" i="7"/>
  <c r="AE5" i="7" s="1"/>
  <c r="G24" i="7"/>
  <c r="AE13" i="7" s="1"/>
  <c r="G28" i="7"/>
  <c r="AH13" i="7" s="1"/>
  <c r="G32" i="7"/>
  <c r="AI13" i="7" s="1"/>
  <c r="G36" i="7"/>
  <c r="G40" i="7"/>
  <c r="H45" i="9"/>
  <c r="G21" i="7"/>
  <c r="AK5" i="7" s="1"/>
  <c r="G25" i="7"/>
  <c r="G29" i="7"/>
  <c r="G33" i="7"/>
  <c r="G37" i="7"/>
  <c r="G26" i="2"/>
  <c r="AF13" i="2" s="1"/>
  <c r="G26" i="7"/>
  <c r="AF13" i="7" s="1"/>
  <c r="G30" i="7"/>
  <c r="G34" i="7"/>
  <c r="AJ13" i="7" s="1"/>
  <c r="G38" i="7"/>
  <c r="G17" i="7"/>
  <c r="AI5" i="7" s="1"/>
  <c r="E41" i="10"/>
  <c r="E44" i="10" s="1"/>
  <c r="G19" i="7"/>
  <c r="G23" i="7"/>
  <c r="AD13" i="7" s="1"/>
  <c r="G14" i="7"/>
  <c r="AG5" i="7" s="1"/>
  <c r="G12" i="7"/>
  <c r="AC12" i="7"/>
  <c r="G27" i="7"/>
  <c r="AG13" i="7" s="1"/>
  <c r="G35" i="7"/>
  <c r="AK13" i="7" s="1"/>
  <c r="F45" i="9"/>
  <c r="H44" i="10"/>
  <c r="H37" i="10"/>
  <c r="I37" i="10"/>
  <c r="I42" i="10" s="1"/>
  <c r="I41" i="10"/>
  <c r="I44" i="10" s="1"/>
  <c r="L37" i="10"/>
  <c r="L42" i="10" s="1"/>
  <c r="G9" i="2"/>
  <c r="AD5" i="2" s="1"/>
  <c r="I22" i="2"/>
  <c r="AC6" i="2" s="1"/>
  <c r="G22" i="2"/>
  <c r="G10" i="2"/>
  <c r="AE5" i="2" s="1"/>
  <c r="L45" i="9"/>
  <c r="G16" i="2"/>
  <c r="G14" i="2"/>
  <c r="AG5" i="2" s="1"/>
  <c r="F41" i="10"/>
  <c r="F44" i="10" s="1"/>
  <c r="G45" i="6"/>
  <c r="J45" i="6"/>
  <c r="M45" i="6"/>
  <c r="G19" i="2"/>
  <c r="G37" i="10"/>
  <c r="G44" i="10"/>
  <c r="M37" i="10"/>
  <c r="M42" i="10" s="1"/>
  <c r="M41" i="10"/>
  <c r="M44" i="10" s="1"/>
  <c r="N41" i="10"/>
  <c r="N44" i="10" s="1"/>
  <c r="N37" i="10"/>
  <c r="N42" i="10" s="1"/>
  <c r="J41" i="10"/>
  <c r="J44" i="10" s="1"/>
  <c r="J37" i="10"/>
  <c r="J42" i="10" s="1"/>
  <c r="G29" i="2"/>
  <c r="G30" i="2"/>
  <c r="I40" i="2"/>
  <c r="AC14" i="2" s="1"/>
  <c r="G17" i="2"/>
  <c r="AI5" i="2" s="1"/>
  <c r="G24" i="2"/>
  <c r="AE13" i="2" s="1"/>
  <c r="AC12" i="2"/>
  <c r="G35" i="2"/>
  <c r="AK13" i="2" s="1"/>
  <c r="G37" i="2"/>
  <c r="G39" i="2"/>
  <c r="G11" i="7"/>
  <c r="G28" i="2"/>
  <c r="AH13" i="2" s="1"/>
  <c r="G16" i="7"/>
  <c r="G18" i="7"/>
  <c r="I22" i="7"/>
  <c r="AC6" i="7" s="1"/>
  <c r="AC4" i="7"/>
  <c r="G15" i="2"/>
  <c r="AH5" i="2" s="1"/>
  <c r="G32" i="2"/>
  <c r="AI13" i="2" s="1"/>
  <c r="G27" i="2"/>
  <c r="AG13" i="2" s="1"/>
  <c r="G21" i="8"/>
  <c r="G12" i="2"/>
  <c r="G13" i="7"/>
  <c r="AF5" i="7" s="1"/>
  <c r="G18" i="2"/>
  <c r="G15" i="7"/>
  <c r="AH5" i="7" s="1"/>
  <c r="G22" i="7"/>
  <c r="G11" i="2"/>
  <c r="G33" i="2"/>
  <c r="G23" i="2"/>
  <c r="AD13" i="2" s="1"/>
  <c r="G25" i="2"/>
  <c r="G36" i="2"/>
  <c r="H24" i="8" l="1"/>
  <c r="G22" i="8"/>
  <c r="G23" i="8"/>
  <c r="I24" i="8" l="1"/>
  <c r="H22" i="8"/>
  <c r="H23" i="8"/>
  <c r="I23" i="8" l="1"/>
  <c r="I22" i="8"/>
</calcChain>
</file>

<file path=xl/sharedStrings.xml><?xml version="1.0" encoding="utf-8"?>
<sst xmlns="http://schemas.openxmlformats.org/spreadsheetml/2006/main" count="501" uniqueCount="305">
  <si>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</si>
  <si>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</si>
  <si>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</si>
  <si>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</si>
  <si>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</si>
  <si>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</si>
  <si>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</si>
  <si>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</si>
  <si>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</si>
  <si>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</si>
  <si>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</si>
  <si>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</si>
  <si>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</si>
  <si>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</si>
  <si>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</si>
  <si>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</si>
  <si>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</si>
  <si>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</si>
  <si>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</si>
  <si>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</si>
  <si>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</si>
  <si>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</si>
  <si>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</si>
  <si>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</si>
  <si>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</si>
  <si>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</si>
  <si>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</si>
  <si>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</si>
  <si>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</si>
  <si>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</si>
  <si>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</si>
  <si>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</si>
  <si>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</si>
  <si>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</si>
  <si>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</si>
  <si>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</si>
  <si>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</si>
  <si>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</si>
  <si>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</si>
  <si>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</si>
  <si>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</si>
  <si>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</si>
  <si>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</si>
  <si>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</si>
  <si>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</si>
  <si>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</si>
  <si>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</si>
  <si>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</si>
  <si>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</si>
  <si>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</si>
  <si>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</si>
  <si>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</si>
  <si>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</si>
  <si>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</si>
  <si>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</si>
  <si>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</si>
  <si>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</si>
  <si>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</si>
  <si>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</si>
  <si>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</si>
  <si>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</si>
  <si>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</si>
  <si>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</si>
  <si>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</si>
  <si>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</si>
  <si>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</si>
  <si>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</si>
  <si>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</si>
  <si>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</si>
  <si>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</si>
  <si>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</si>
  <si>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</si>
  <si>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</si>
  <si>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</si>
  <si>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</si>
  <si>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</si>
  <si>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</si>
  <si>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</si>
  <si>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</si>
  <si>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</si>
  <si>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</si>
  <si>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</si>
  <si>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</si>
  <si>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</si>
  <si>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</si>
  <si>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</si>
  <si>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</si>
  <si>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</si>
  <si>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</si>
  <si>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</si>
  <si>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</si>
  <si>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</si>
  <si>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</si>
  <si>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</si>
  <si>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</si>
  <si>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</si>
  <si>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</si>
  <si>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</si>
  <si>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</si>
  <si>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</si>
  <si>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</si>
  <si>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</si>
  <si>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</si>
  <si>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</si>
  <si>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</si>
  <si>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平成16年度</t>
    <rPh sb="0" eb="2">
      <t>ヘイセイ</t>
    </rPh>
    <rPh sb="4" eb="6">
      <t>ネンド</t>
    </rPh>
    <phoneticPr fontId="8"/>
  </si>
  <si>
    <t>団体名</t>
    <rPh sb="0" eb="2">
      <t>ダンタイ</t>
    </rPh>
    <rPh sb="2" eb="3">
      <t>メイ</t>
    </rPh>
    <phoneticPr fontId="8"/>
  </si>
  <si>
    <t>歳入</t>
    <rPh sb="0" eb="2">
      <t>サイニュウ</t>
    </rPh>
    <phoneticPr fontId="8"/>
  </si>
  <si>
    <t>地方税</t>
    <rPh sb="0" eb="3">
      <t>チホウゼイ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</si>
  <si>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</si>
  <si>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地方交付税</t>
    <rPh sb="0" eb="2">
      <t>チホウ</t>
    </rPh>
    <rPh sb="2" eb="5">
      <t>コウフゼイ</t>
    </rPh>
    <phoneticPr fontId="8"/>
  </si>
  <si>
    <t>国庫支出金</t>
    <rPh sb="0" eb="2">
      <t>コッコ</t>
    </rPh>
    <rPh sb="2" eb="5">
      <t>シシュツキン</t>
    </rPh>
    <phoneticPr fontId="8"/>
  </si>
  <si>
    <t>地方債</t>
    <rPh sb="0" eb="2">
      <t>チホウ</t>
    </rPh>
    <rPh sb="2" eb="3">
      <t>サイ</t>
    </rPh>
    <phoneticPr fontId="8"/>
  </si>
  <si>
    <t>その他収入</t>
    <rPh sb="2" eb="3">
      <t>タ</t>
    </rPh>
    <rPh sb="3" eb="5">
      <t>シュウニュウ</t>
    </rPh>
    <phoneticPr fontId="8"/>
  </si>
  <si>
    <t>当初予算額</t>
    <rPh sb="0" eb="2">
      <t>トウショ</t>
    </rPh>
    <rPh sb="2" eb="4">
      <t>ヨサン</t>
    </rPh>
    <rPh sb="4" eb="5">
      <t>ガク</t>
    </rPh>
    <phoneticPr fontId="8"/>
  </si>
  <si>
    <t>構成比</t>
    <rPh sb="0" eb="3">
      <t>コウセイヒ</t>
    </rPh>
    <phoneticPr fontId="8"/>
  </si>
  <si>
    <t>前年度比</t>
    <rPh sb="0" eb="3">
      <t>ゼンネンド</t>
    </rPh>
    <rPh sb="3" eb="4">
      <t>ヒ</t>
    </rPh>
    <phoneticPr fontId="8"/>
  </si>
  <si>
    <t>歳出</t>
    <rPh sb="0" eb="2">
      <t>サイシュツ</t>
    </rPh>
    <phoneticPr fontId="8"/>
  </si>
  <si>
    <t>義務的経費</t>
    <rPh sb="0" eb="3">
      <t>ギムテキ</t>
    </rPh>
    <rPh sb="3" eb="5">
      <t>ケイヒ</t>
    </rPh>
    <phoneticPr fontId="8"/>
  </si>
  <si>
    <t>その他の経費</t>
    <rPh sb="2" eb="3">
      <t>タ</t>
    </rPh>
    <rPh sb="4" eb="6">
      <t>ケイヒ</t>
    </rPh>
    <phoneticPr fontId="8"/>
  </si>
  <si>
    <t>投資的経費</t>
    <rPh sb="0" eb="3">
      <t>トウシテキ</t>
    </rPh>
    <rPh sb="3" eb="5">
      <t>ケイヒ</t>
    </rPh>
    <phoneticPr fontId="8"/>
  </si>
  <si>
    <t>人件費</t>
    <rPh sb="0" eb="3">
      <t>ジンケンヒ</t>
    </rPh>
    <phoneticPr fontId="8"/>
  </si>
  <si>
    <t>公債費</t>
    <rPh sb="0" eb="2">
      <t>コウサイ</t>
    </rPh>
    <rPh sb="2" eb="3">
      <t>ヒ</t>
    </rPh>
    <phoneticPr fontId="8"/>
  </si>
  <si>
    <t>物件費</t>
    <rPh sb="0" eb="3">
      <t>ブッケンヒ</t>
    </rPh>
    <phoneticPr fontId="8"/>
  </si>
  <si>
    <t>積立金</t>
    <rPh sb="0" eb="2">
      <t>ツミタテ</t>
    </rPh>
    <rPh sb="2" eb="3">
      <t>キン</t>
    </rPh>
    <phoneticPr fontId="8"/>
  </si>
  <si>
    <t>普通建設事業</t>
    <rPh sb="0" eb="2">
      <t>フツウ</t>
    </rPh>
    <rPh sb="2" eb="4">
      <t>ケンセツ</t>
    </rPh>
    <rPh sb="4" eb="6">
      <t>ジギョウ</t>
    </rPh>
    <phoneticPr fontId="8"/>
  </si>
  <si>
    <t>市町村民税</t>
    <rPh sb="0" eb="3">
      <t>シチョウソン</t>
    </rPh>
    <rPh sb="3" eb="4">
      <t>ミン</t>
    </rPh>
    <rPh sb="4" eb="5">
      <t>ゼイ</t>
    </rPh>
    <phoneticPr fontId="8"/>
  </si>
  <si>
    <t>固定資産税</t>
    <rPh sb="0" eb="2">
      <t>コテイ</t>
    </rPh>
    <rPh sb="2" eb="5">
      <t>シサンゼイ</t>
    </rPh>
    <phoneticPr fontId="8"/>
  </si>
  <si>
    <t>（単位：百万円、％）</t>
    <phoneticPr fontId="7"/>
  </si>
  <si>
    <t>平成14年度</t>
    <rPh sb="0" eb="2">
      <t>ヘイセイ</t>
    </rPh>
    <rPh sb="4" eb="6">
      <t>ネンド</t>
    </rPh>
    <phoneticPr fontId="8"/>
  </si>
  <si>
    <t>３.普通会計の状況</t>
    <phoneticPr fontId="7"/>
  </si>
  <si>
    <t>決算額</t>
    <rPh sb="0" eb="2">
      <t>ケッサン</t>
    </rPh>
    <rPh sb="2" eb="3">
      <t>ガク</t>
    </rPh>
    <phoneticPr fontId="8"/>
  </si>
  <si>
    <t>（単位：百万円、％）</t>
    <phoneticPr fontId="7"/>
  </si>
  <si>
    <t>決算額</t>
  </si>
  <si>
    <t>歳入総額</t>
    <rPh sb="0" eb="2">
      <t>サイニュウ</t>
    </rPh>
    <rPh sb="2" eb="4">
      <t>ソウガク</t>
    </rPh>
    <phoneticPr fontId="8"/>
  </si>
  <si>
    <t>歳出総額</t>
    <rPh sb="0" eb="2">
      <t>サイシュツ</t>
    </rPh>
    <rPh sb="2" eb="4">
      <t>ソウガク</t>
    </rPh>
    <phoneticPr fontId="8"/>
  </si>
  <si>
    <t>歳入歳出差引額</t>
    <rPh sb="0" eb="2">
      <t>サイニュウ</t>
    </rPh>
    <rPh sb="2" eb="4">
      <t>サイシュツ</t>
    </rPh>
    <rPh sb="4" eb="6">
      <t>サシヒキ</t>
    </rPh>
    <rPh sb="6" eb="7">
      <t>ガク</t>
    </rPh>
    <phoneticPr fontId="8"/>
  </si>
  <si>
    <t>繰越財源</t>
    <rPh sb="0" eb="2">
      <t>クリコシ</t>
    </rPh>
    <rPh sb="2" eb="4">
      <t>ザイゲン</t>
    </rPh>
    <phoneticPr fontId="8"/>
  </si>
  <si>
    <t>実質収支</t>
    <rPh sb="0" eb="2">
      <t>ジッシツ</t>
    </rPh>
    <rPh sb="2" eb="4">
      <t>シュウシ</t>
    </rPh>
    <phoneticPr fontId="8"/>
  </si>
  <si>
    <t>単年度収支</t>
    <rPh sb="0" eb="3">
      <t>タンネンド</t>
    </rPh>
    <rPh sb="3" eb="5">
      <t>シュウシ</t>
    </rPh>
    <phoneticPr fontId="8"/>
  </si>
  <si>
    <t>繰上償還金</t>
    <rPh sb="0" eb="2">
      <t>クリアゲ</t>
    </rPh>
    <rPh sb="2" eb="4">
      <t>ショウカン</t>
    </rPh>
    <rPh sb="4" eb="5">
      <t>キン</t>
    </rPh>
    <phoneticPr fontId="8"/>
  </si>
  <si>
    <t>実質単年度収支</t>
    <rPh sb="0" eb="2">
      <t>ジッシツ</t>
    </rPh>
    <rPh sb="2" eb="5">
      <t>タンネンド</t>
    </rPh>
    <rPh sb="5" eb="7">
      <t>シュウシ</t>
    </rPh>
    <phoneticPr fontId="8"/>
  </si>
  <si>
    <t>標準財政規模</t>
    <rPh sb="0" eb="2">
      <t>ヒョウジュン</t>
    </rPh>
    <rPh sb="2" eb="4">
      <t>ザイセイ</t>
    </rPh>
    <rPh sb="4" eb="6">
      <t>キボ</t>
    </rPh>
    <phoneticPr fontId="8"/>
  </si>
  <si>
    <t>財政力指数</t>
    <rPh sb="0" eb="3">
      <t>ザイセイリョク</t>
    </rPh>
    <rPh sb="3" eb="5">
      <t>シスウ</t>
    </rPh>
    <phoneticPr fontId="8"/>
  </si>
  <si>
    <t>実質収支比率</t>
    <rPh sb="0" eb="2">
      <t>ジッシツ</t>
    </rPh>
    <rPh sb="2" eb="4">
      <t>シュウシ</t>
    </rPh>
    <rPh sb="4" eb="6">
      <t>ヒリツ</t>
    </rPh>
    <phoneticPr fontId="8"/>
  </si>
  <si>
    <t>起債制限比率</t>
    <rPh sb="0" eb="2">
      <t>キサイ</t>
    </rPh>
    <rPh sb="2" eb="4">
      <t>セイゲン</t>
    </rPh>
    <rPh sb="4" eb="6">
      <t>ヒリツ</t>
    </rPh>
    <phoneticPr fontId="8"/>
  </si>
  <si>
    <t>経常収支比率</t>
    <rPh sb="0" eb="2">
      <t>ケイジョウ</t>
    </rPh>
    <rPh sb="2" eb="4">
      <t>シュウシ</t>
    </rPh>
    <rPh sb="4" eb="6">
      <t>ヒリツ</t>
    </rPh>
    <phoneticPr fontId="8"/>
  </si>
  <si>
    <t>自主財源比率</t>
    <rPh sb="0" eb="2">
      <t>ジシュ</t>
    </rPh>
    <rPh sb="2" eb="4">
      <t>ザイゲン</t>
    </rPh>
    <rPh sb="4" eb="6">
      <t>ヒリツ</t>
    </rPh>
    <phoneticPr fontId="8"/>
  </si>
  <si>
    <t>債務負担行為</t>
    <rPh sb="0" eb="2">
      <t>サイム</t>
    </rPh>
    <rPh sb="2" eb="4">
      <t>フタン</t>
    </rPh>
    <rPh sb="4" eb="6">
      <t>コウイ</t>
    </rPh>
    <phoneticPr fontId="8"/>
  </si>
  <si>
    <t>地方債現在高</t>
    <rPh sb="0" eb="2">
      <t>チホウ</t>
    </rPh>
    <rPh sb="2" eb="3">
      <t>サイ</t>
    </rPh>
    <rPh sb="3" eb="5">
      <t>ゲンザイ</t>
    </rPh>
    <rPh sb="5" eb="6">
      <t>タカ</t>
    </rPh>
    <phoneticPr fontId="8"/>
  </si>
  <si>
    <t>一般財源総額比</t>
    <rPh sb="0" eb="2">
      <t>イッパン</t>
    </rPh>
    <rPh sb="2" eb="4">
      <t>ザイゲン</t>
    </rPh>
    <rPh sb="4" eb="6">
      <t>ソウガク</t>
    </rPh>
    <rPh sb="6" eb="7">
      <t>ヒ</t>
    </rPh>
    <phoneticPr fontId="8"/>
  </si>
  <si>
    <t>14年度</t>
    <rPh sb="2" eb="4">
      <t>ネンド</t>
    </rPh>
    <phoneticPr fontId="8"/>
  </si>
  <si>
    <t>13年度</t>
    <rPh sb="2" eb="4">
      <t>ネンド</t>
    </rPh>
    <phoneticPr fontId="8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</si>
  <si>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</si>
  <si>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</si>
  <si>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</si>
  <si>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</si>
  <si>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</si>
  <si>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</si>
  <si>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</si>
  <si>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</si>
  <si>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</si>
  <si>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</si>
  <si>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</si>
  <si>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</si>
  <si>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</si>
  <si>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</si>
  <si>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</si>
  <si>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</si>
  <si>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</si>
  <si>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</si>
  <si>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</si>
  <si>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</si>
  <si>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</si>
  <si>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</si>
  <si>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</si>
  <si>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</si>
  <si>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</si>
  <si>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</si>
  <si>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</si>
  <si>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</si>
  <si>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</si>
  <si>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</si>
  <si>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</si>
  <si>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</si>
  <si>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</si>
  <si>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</si>
  <si>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</si>
  <si>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</si>
  <si>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</si>
  <si>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</si>
  <si>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</si>
  <si>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</si>
  <si>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</si>
  <si>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</si>
  <si>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</si>
  <si>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</si>
  <si>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</si>
  <si>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</si>
  <si>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</si>
  <si>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</si>
  <si>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</si>
  <si>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</si>
  <si>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</si>
  <si>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（単位：百万円）</t>
    <phoneticPr fontId="7"/>
  </si>
  <si>
    <t>(c=a-b)</t>
    <phoneticPr fontId="8"/>
  </si>
  <si>
    <t>(f=d-e)</t>
    <phoneticPr fontId="8"/>
  </si>
  <si>
    <t>(g=c+f)</t>
    <phoneticPr fontId="8"/>
  </si>
  <si>
    <t>（注）原則として表示単位未満を四捨五入して端数調整していないため、合計等と一致しない場合がある。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</si>
  <si>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</si>
  <si>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</si>
  <si>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</si>
  <si>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</si>
  <si>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</si>
  <si>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</si>
  <si>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</si>
  <si>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</si>
  <si>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</si>
  <si>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</si>
  <si>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</si>
  <si>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</si>
  <si>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</si>
  <si>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</si>
  <si>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</si>
  <si>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</si>
  <si>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</si>
  <si>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</si>
  <si>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</si>
  <si>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</si>
  <si>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</si>
  <si>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</si>
  <si>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</si>
  <si>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</si>
  <si>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</si>
  <si>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</si>
  <si>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</si>
  <si>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</si>
  <si>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</si>
  <si>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</si>
  <si>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</si>
  <si>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</si>
  <si>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</si>
  <si>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</si>
  <si>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</si>
  <si>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</si>
  <si>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</si>
  <si>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</si>
  <si>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</si>
  <si>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</si>
  <si>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</si>
  <si>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</si>
  <si>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</si>
  <si>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</si>
  <si>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</si>
  <si>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</si>
  <si>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</si>
  <si>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</si>
  <si>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</si>
  <si>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</si>
  <si>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</si>
  <si>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</si>
  <si>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</si>
  <si>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</si>
  <si>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</si>
  <si>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</si>
  <si>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</si>
  <si>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</si>
  <si>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</si>
  <si>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</si>
  <si>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</si>
  <si>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</si>
  <si>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</si>
  <si>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t>（1）令和３年度普通会計予算の状況</t>
    <rPh sb="3" eb="4">
      <t>レイ</t>
    </rPh>
    <rPh sb="4" eb="5">
      <t>ワ</t>
    </rPh>
    <rPh sb="8" eb="10">
      <t>フツウ</t>
    </rPh>
    <rPh sb="10" eb="12">
      <t>カイケイ</t>
    </rPh>
    <rPh sb="12" eb="14">
      <t>ヨサン</t>
    </rPh>
    <phoneticPr fontId="7"/>
  </si>
  <si>
    <t>令和３年度</t>
    <rPh sb="0" eb="1">
      <t>レイ</t>
    </rPh>
    <rPh sb="1" eb="2">
      <t>ワ</t>
    </rPh>
    <phoneticPr fontId="7"/>
  </si>
  <si>
    <t>(令和３年度予算ﾍﾞｰｽ）</t>
    <rPh sb="1" eb="2">
      <t>レイ</t>
    </rPh>
    <rPh sb="2" eb="3">
      <t>ワ</t>
    </rPh>
    <rPh sb="6" eb="8">
      <t>ヨサン</t>
    </rPh>
    <phoneticPr fontId="7"/>
  </si>
  <si>
    <t>（1）令和元年度普通会計決算の状況</t>
    <rPh sb="3" eb="5">
      <t>レイワ</t>
    </rPh>
    <rPh sb="5" eb="6">
      <t>ガン</t>
    </rPh>
    <phoneticPr fontId="7"/>
  </si>
  <si>
    <t>令和元年度</t>
    <rPh sb="0" eb="3">
      <t>レイワガン</t>
    </rPh>
    <phoneticPr fontId="15"/>
  </si>
  <si>
    <r>
      <rPr>
        <sz val="11"/>
        <rFont val="游ゴシック"/>
        <family val="1"/>
        <charset val="128"/>
      </rPr>
      <t>27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</si>
  <si>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</si>
  <si>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</si>
  <si>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</si>
  <si>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t>元年度</t>
    <rPh sb="0" eb="1">
      <t>ガン</t>
    </rPh>
    <rPh sb="1" eb="3">
      <t>ネンド</t>
    </rPh>
    <phoneticPr fontId="7"/>
  </si>
  <si>
    <t>（注1）平成27年度～令和元年度は平成27年度国勢調査を基に計上している。</t>
    <rPh sb="4" eb="6">
      <t>ヘイセイ</t>
    </rPh>
    <rPh sb="8" eb="10">
      <t>ネンド</t>
    </rPh>
    <rPh sb="11" eb="13">
      <t>レイワ</t>
    </rPh>
    <rPh sb="13" eb="15">
      <t>ガンネン</t>
    </rPh>
    <rPh sb="15" eb="16">
      <t>ド</t>
    </rPh>
    <rPh sb="16" eb="18">
      <t>ヘイネンド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29">
      <t>モト</t>
    </rPh>
    <rPh sb="30" eb="32">
      <t>ケイジョウ</t>
    </rPh>
    <phoneticPr fontId="9"/>
  </si>
  <si>
    <t>(令和元年度決算ﾍﾞｰｽ）</t>
    <rPh sb="1" eb="4">
      <t>レイワガン</t>
    </rPh>
    <phoneticPr fontId="15"/>
  </si>
  <si>
    <t>元年度</t>
    <rPh sb="0" eb="1">
      <t>ガン</t>
    </rPh>
    <phoneticPr fontId="15"/>
  </si>
  <si>
    <t>(令和元年度決算額）</t>
    <rPh sb="1" eb="4">
      <t>レイワガン</t>
    </rPh>
    <phoneticPr fontId="15"/>
  </si>
  <si>
    <t>静岡市</t>
    <rPh sb="0" eb="3">
      <t>シズオカシ</t>
    </rPh>
    <phoneticPr fontId="7"/>
  </si>
  <si>
    <t>静岡市</t>
    <rPh sb="0" eb="3">
      <t>シズオカシ</t>
    </rPh>
    <phoneticPr fontId="15"/>
  </si>
  <si>
    <t>静岡市</t>
    <rPh sb="0" eb="3">
      <t>シズオカシ</t>
    </rPh>
    <phoneticPr fontId="15"/>
  </si>
  <si>
    <t>静岡市</t>
    <rPh sb="0" eb="3">
      <t>シズオカシ</t>
    </rPh>
    <phoneticPr fontId="7"/>
  </si>
  <si>
    <t>静岡市</t>
    <rPh sb="0" eb="3">
      <t>シズオカシ</t>
    </rPh>
    <phoneticPr fontId="15"/>
  </si>
  <si>
    <t>水道事業</t>
    <rPh sb="0" eb="2">
      <t>スイドウ</t>
    </rPh>
    <rPh sb="2" eb="4">
      <t>ジギョウ</t>
    </rPh>
    <phoneticPr fontId="7"/>
  </si>
  <si>
    <t>下水道事業</t>
    <rPh sb="0" eb="3">
      <t>ゲスイドウ</t>
    </rPh>
    <rPh sb="3" eb="5">
      <t>ジギョウ</t>
    </rPh>
    <phoneticPr fontId="7"/>
  </si>
  <si>
    <t>病院事業</t>
    <rPh sb="0" eb="2">
      <t>ビョウイン</t>
    </rPh>
    <rPh sb="2" eb="4">
      <t>ジギョウ</t>
    </rPh>
    <phoneticPr fontId="7"/>
  </si>
  <si>
    <t>簡易水道事業</t>
    <rPh sb="0" eb="2">
      <t>カンイ</t>
    </rPh>
    <rPh sb="2" eb="4">
      <t>スイドウ</t>
    </rPh>
    <rPh sb="4" eb="6">
      <t>ジギョウ</t>
    </rPh>
    <phoneticPr fontId="7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</si>
  <si>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7"/>
  </si>
  <si>
    <t>市場事業</t>
    <rPh sb="0" eb="2">
      <t>シジョウ</t>
    </rPh>
    <rPh sb="2" eb="4">
      <t>ジギョウ</t>
    </rPh>
    <phoneticPr fontId="7"/>
  </si>
  <si>
    <t>水道事業</t>
    <rPh sb="0" eb="2">
      <t>スイドウ</t>
    </rPh>
    <rPh sb="2" eb="4">
      <t>ジギョウ</t>
    </rPh>
    <phoneticPr fontId="15"/>
  </si>
  <si>
    <t>下水道事業</t>
    <rPh sb="0" eb="3">
      <t>ゲスイドウ</t>
    </rPh>
    <rPh sb="3" eb="5">
      <t>ジギョウ</t>
    </rPh>
    <phoneticPr fontId="15"/>
  </si>
  <si>
    <t>病院事業</t>
    <rPh sb="0" eb="2">
      <t>ビョウイン</t>
    </rPh>
    <rPh sb="2" eb="4">
      <t>ジギョウ</t>
    </rPh>
    <phoneticPr fontId="15"/>
  </si>
  <si>
    <t>簡易水道事業</t>
    <rPh sb="0" eb="2">
      <t>カンイ</t>
    </rPh>
    <rPh sb="2" eb="4">
      <t>スイドウ</t>
    </rPh>
    <rPh sb="4" eb="6">
      <t>ジギョウ</t>
    </rPh>
    <phoneticPr fontId="15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</si>
  <si>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15"/>
  </si>
  <si>
    <t>市場事業</t>
    <rPh sb="0" eb="2">
      <t>シジョウ</t>
    </rPh>
    <rPh sb="2" eb="4">
      <t>ジギョウ</t>
    </rPh>
    <phoneticPr fontId="15"/>
  </si>
  <si>
    <t>静岡市土地開発公社</t>
    <rPh sb="0" eb="3">
      <t>シズオカシ</t>
    </rPh>
    <rPh sb="3" eb="5">
      <t>トチ</t>
    </rPh>
    <rPh sb="5" eb="7">
      <t>カイハツ</t>
    </rPh>
    <rPh sb="7" eb="9">
      <t>コウシャ</t>
    </rPh>
    <phoneticPr fontId="15"/>
  </si>
  <si>
    <t>株式会社駿府楽市</t>
    <rPh sb="0" eb="2">
      <t>カブシキ</t>
    </rPh>
    <rPh sb="2" eb="4">
      <t>カイシャ</t>
    </rPh>
    <rPh sb="4" eb="6">
      <t>スンプ</t>
    </rPh>
    <rPh sb="6" eb="8">
      <t>ラクイチ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</si>
</sst>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176" formatCode="#,##0;&quot;△ &quot;#,##0"/>
    <numFmt numFmtId="177" formatCode="_ * #,##0.0_ ;_ * \-#,##0.0_ ;_ * &quot;-&quot;_ ;_ @_ "/>
    <numFmt numFmtId="178" formatCode="_ * #,##0.00_ ;_ * \-#,##0.00_ ;_ * &quot;-&quot;_ ;_ @_ "/>
    <numFmt numFmtId="179" formatCode="_ * #,##0_ ;_ * &quot;▲ &quot;#,##0_ ;_ * &quot;－&quot;_ ;_ @_ "/>
    <numFmt numFmtId="180" formatCode="_ * #,##0.0_ ;_ * &quot;▲ &quot;#,##0.0_ ;_ * &quot;－&quot;_ ;_ @_ "/>
    <numFmt numFmtId="181" formatCode="#,##0;[Red]&quot;△&quot;#,##0"/>
    <numFmt numFmtId="182" formatCode="_ * #,##0.00_ ;_ * &quot;▲ &quot;#,##0.00_ ;_ * &quot;－&quot;_ ;_ @_ "/>
    <numFmt numFmtId="183" formatCode="_ * #,##0.000_ ;_ * &quot;▲ &quot;#,##0.000_ ;_ * &quot;－&quot;_ ;_ @_ "/>
    <numFmt numFmtId="184" formatCode="#,##0.0;&quot;▲ &quot;#,##0.0"/>
    <numFmt numFmtId="185" formatCode="#,##0_ "/>
    <numFmt numFmtId="186" formatCode="#,##0;&quot;▲ &quot;#,##0"/>
    <numFmt numFmtId="187" formatCode="_ * #,##0.000_ ;_ * \-#,##0.000_ ;_ * &quot;-&quot;_ ;_ @_ "/>
  </numFmts>
  <fonts count="18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1"/>
      <name val="游ゴシック"/>
      <family val="1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</cellStyleXfs>
  <cellXfs count="362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1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Continuous" vertical="center" wrapText="1"/>
    </xf>
    <xf numFmtId="0" fontId="0" fillId="0" borderId="13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41" fontId="2" fillId="0" borderId="0" xfId="0" applyNumberFormat="1" applyFont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41" fontId="0" fillId="0" borderId="19" xfId="0" applyNumberFormat="1" applyBorder="1" applyAlignment="1">
      <alignment horizontal="left" vertical="center"/>
    </xf>
    <xf numFmtId="41" fontId="0" fillId="0" borderId="9" xfId="0" applyNumberFormat="1" applyBorder="1" applyAlignment="1">
      <alignment horizontal="left" vertical="center"/>
    </xf>
    <xf numFmtId="41" fontId="0" fillId="0" borderId="20" xfId="0" applyNumberFormat="1" applyBorder="1" applyAlignment="1">
      <alignment horizontal="left" vertical="center"/>
    </xf>
    <xf numFmtId="41" fontId="0" fillId="0" borderId="21" xfId="0" applyNumberFormat="1" applyBorder="1" applyAlignment="1">
      <alignment vertical="center"/>
    </xf>
    <xf numFmtId="41" fontId="0" fillId="0" borderId="5" xfId="0" applyNumberFormat="1" applyBorder="1" applyAlignment="1">
      <alignment horizontal="center" vertical="center"/>
    </xf>
    <xf numFmtId="41" fontId="0" fillId="0" borderId="22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left" vertical="center"/>
    </xf>
    <xf numFmtId="41" fontId="0" fillId="0" borderId="23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0" fontId="3" fillId="0" borderId="4" xfId="0" applyNumberFormat="1" applyFont="1" applyBorder="1" applyAlignment="1">
      <alignment horizontal="distributed" vertical="center"/>
    </xf>
    <xf numFmtId="0" fontId="0" fillId="0" borderId="25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/>
    </xf>
    <xf numFmtId="41" fontId="0" fillId="0" borderId="27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horizontal="left" vertical="center"/>
    </xf>
    <xf numFmtId="41" fontId="0" fillId="0" borderId="31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41" fontId="0" fillId="0" borderId="7" xfId="0" applyNumberFormat="1" applyBorder="1" applyAlignment="1">
      <alignment horizontal="left" vertical="center"/>
    </xf>
    <xf numFmtId="0" fontId="0" fillId="0" borderId="33" xfId="0" applyNumberFormat="1" applyBorder="1" applyAlignment="1">
      <alignment horizontal="centerContinuous" vertical="center"/>
    </xf>
    <xf numFmtId="0" fontId="0" fillId="0" borderId="34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vertical="center"/>
    </xf>
    <xf numFmtId="41" fontId="0" fillId="0" borderId="5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3" fillId="0" borderId="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distributed" vertical="center" justifyLastLine="1"/>
    </xf>
    <xf numFmtId="179" fontId="0" fillId="0" borderId="0" xfId="1" applyNumberFormat="1" applyFont="1" applyBorder="1" applyAlignment="1">
      <alignment vertical="center"/>
    </xf>
    <xf numFmtId="180" fontId="0" fillId="0" borderId="38" xfId="1" applyNumberFormat="1" applyFont="1" applyBorder="1" applyAlignment="1">
      <alignment vertical="center"/>
    </xf>
    <xf numFmtId="179" fontId="0" fillId="0" borderId="38" xfId="1" applyNumberFormat="1" applyFont="1" applyBorder="1" applyAlignment="1">
      <alignment vertical="center"/>
    </xf>
    <xf numFmtId="180" fontId="0" fillId="0" borderId="39" xfId="1" applyNumberFormat="1" applyFont="1" applyBorder="1" applyAlignment="1">
      <alignment vertical="center"/>
    </xf>
    <xf numFmtId="179" fontId="0" fillId="0" borderId="37" xfId="1" applyNumberFormat="1" applyFont="1" applyBorder="1" applyAlignment="1">
      <alignment vertical="center"/>
    </xf>
    <xf numFmtId="180" fontId="0" fillId="0" borderId="40" xfId="1" applyNumberFormat="1" applyFont="1" applyBorder="1" applyAlignment="1">
      <alignment vertical="center"/>
    </xf>
    <xf numFmtId="179" fontId="0" fillId="0" borderId="40" xfId="1" applyNumberFormat="1" applyFont="1" applyBorder="1" applyAlignment="1">
      <alignment vertical="center"/>
    </xf>
    <xf numFmtId="180" fontId="0" fillId="0" borderId="41" xfId="1" applyNumberFormat="1" applyFont="1" applyBorder="1" applyAlignment="1">
      <alignment vertical="center"/>
    </xf>
    <xf numFmtId="179" fontId="0" fillId="0" borderId="28" xfId="1" applyNumberFormat="1" applyFont="1" applyBorder="1" applyAlignment="1">
      <alignment vertical="center"/>
    </xf>
    <xf numFmtId="180" fontId="0" fillId="0" borderId="21" xfId="1" applyNumberFormat="1" applyFont="1" applyBorder="1" applyAlignment="1">
      <alignment vertical="center"/>
    </xf>
    <xf numFmtId="179" fontId="0" fillId="0" borderId="21" xfId="1" applyNumberFormat="1" applyFont="1" applyBorder="1" applyAlignment="1">
      <alignment vertical="center"/>
    </xf>
    <xf numFmtId="180" fontId="0" fillId="0" borderId="25" xfId="1" applyNumberFormat="1" applyFont="1" applyBorder="1" applyAlignment="1">
      <alignment vertical="center"/>
    </xf>
    <xf numFmtId="179" fontId="0" fillId="0" borderId="36" xfId="1" applyNumberFormat="1" applyFont="1" applyBorder="1" applyAlignment="1">
      <alignment vertical="center"/>
    </xf>
    <xf numFmtId="180" fontId="0" fillId="0" borderId="42" xfId="1" applyNumberFormat="1" applyFont="1" applyBorder="1" applyAlignment="1">
      <alignment vertical="center"/>
    </xf>
    <xf numFmtId="179" fontId="0" fillId="0" borderId="42" xfId="1" applyNumberFormat="1" applyFont="1" applyBorder="1" applyAlignment="1">
      <alignment vertical="center"/>
    </xf>
    <xf numFmtId="180" fontId="0" fillId="0" borderId="43" xfId="1" applyNumberFormat="1" applyFont="1" applyBorder="1" applyAlignment="1">
      <alignment vertical="center"/>
    </xf>
    <xf numFmtId="179" fontId="0" fillId="0" borderId="32" xfId="1" applyNumberFormat="1" applyFont="1" applyBorder="1" applyAlignment="1">
      <alignment vertical="center"/>
    </xf>
    <xf numFmtId="180" fontId="0" fillId="0" borderId="44" xfId="1" applyNumberFormat="1" applyFont="1" applyBorder="1" applyAlignment="1">
      <alignment vertical="center"/>
    </xf>
    <xf numFmtId="179" fontId="0" fillId="0" borderId="44" xfId="1" applyNumberFormat="1" applyFont="1" applyBorder="1" applyAlignment="1">
      <alignment vertical="center"/>
    </xf>
    <xf numFmtId="180" fontId="0" fillId="0" borderId="45" xfId="1" applyNumberFormat="1" applyFont="1" applyBorder="1" applyAlignment="1">
      <alignment vertical="center"/>
    </xf>
    <xf numFmtId="179" fontId="0" fillId="0" borderId="4" xfId="1" applyNumberFormat="1" applyFont="1" applyBorder="1" applyAlignment="1">
      <alignment vertical="center"/>
    </xf>
    <xf numFmtId="180" fontId="0" fillId="0" borderId="18" xfId="1" applyNumberFormat="1" applyFont="1" applyBorder="1" applyAlignment="1">
      <alignment vertical="center"/>
    </xf>
    <xf numFmtId="180" fontId="0" fillId="0" borderId="46" xfId="1" applyNumberFormat="1" applyFont="1" applyBorder="1" applyAlignment="1">
      <alignment vertical="center"/>
    </xf>
    <xf numFmtId="41" fontId="0" fillId="0" borderId="39" xfId="0" applyNumberFormat="1" applyBorder="1" applyAlignment="1">
      <alignment horizontal="right" vertical="center"/>
    </xf>
    <xf numFmtId="41" fontId="0" fillId="0" borderId="25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43" xfId="0" applyNumberForma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right" vertical="center"/>
    </xf>
    <xf numFmtId="0" fontId="1" fillId="0" borderId="4" xfId="0" applyNumberFormat="1" applyFont="1" applyBorder="1" applyAlignment="1">
      <alignment horizontal="distributed" vertical="center" justifyLastLine="1"/>
    </xf>
    <xf numFmtId="41" fontId="0" fillId="0" borderId="37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4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47" xfId="0" applyNumberFormat="1" applyBorder="1" applyAlignment="1">
      <alignment horizontal="left" vertical="center"/>
    </xf>
    <xf numFmtId="179" fontId="2" fillId="0" borderId="48" xfId="1" applyNumberFormat="1" applyBorder="1" applyAlignment="1">
      <alignment vertical="center"/>
    </xf>
    <xf numFmtId="179" fontId="2" fillId="0" borderId="2" xfId="1" applyNumberFormat="1" applyBorder="1" applyAlignment="1">
      <alignment vertical="center"/>
    </xf>
    <xf numFmtId="179" fontId="2" fillId="0" borderId="49" xfId="1" applyNumberFormat="1" applyBorder="1" applyAlignment="1">
      <alignment vertical="center"/>
    </xf>
    <xf numFmtId="179" fontId="2" fillId="0" borderId="39" xfId="1" applyNumberFormat="1" applyBorder="1" applyAlignment="1">
      <alignment vertical="center"/>
    </xf>
    <xf numFmtId="179" fontId="2" fillId="0" borderId="50" xfId="1" applyNumberFormat="1" applyBorder="1" applyAlignment="1">
      <alignment vertical="center"/>
    </xf>
    <xf numFmtId="179" fontId="2" fillId="0" borderId="28" xfId="1" applyNumberFormat="1" applyBorder="1" applyAlignment="1">
      <alignment vertical="center"/>
    </xf>
    <xf numFmtId="179" fontId="2" fillId="0" borderId="7" xfId="1" applyNumberFormat="1" applyBorder="1" applyAlignment="1">
      <alignment vertical="center"/>
    </xf>
    <xf numFmtId="179" fontId="2" fillId="0" borderId="25" xfId="1" applyNumberFormat="1" applyBorder="1" applyAlignment="1">
      <alignment vertical="center"/>
    </xf>
    <xf numFmtId="179" fontId="0" fillId="0" borderId="50" xfId="0" quotePrefix="1" applyNumberFormat="1" applyBorder="1" applyAlignment="1">
      <alignment horizontal="right" vertical="center"/>
    </xf>
    <xf numFmtId="179" fontId="0" fillId="0" borderId="28" xfId="0" quotePrefix="1" applyNumberFormat="1" applyBorder="1" applyAlignment="1">
      <alignment horizontal="right" vertical="center"/>
    </xf>
    <xf numFmtId="179" fontId="2" fillId="0" borderId="10" xfId="1" applyNumberFormat="1" applyBorder="1" applyAlignment="1">
      <alignment vertical="center"/>
    </xf>
    <xf numFmtId="179" fontId="2" fillId="0" borderId="36" xfId="1" applyNumberFormat="1" applyBorder="1" applyAlignment="1">
      <alignment vertical="center"/>
    </xf>
    <xf numFmtId="179" fontId="2" fillId="0" borderId="9" xfId="1" applyNumberFormat="1" applyBorder="1" applyAlignment="1">
      <alignment vertical="center"/>
    </xf>
    <xf numFmtId="179" fontId="2" fillId="0" borderId="43" xfId="1" applyNumberFormat="1" applyBorder="1" applyAlignment="1">
      <alignment vertical="center"/>
    </xf>
    <xf numFmtId="179" fontId="2" fillId="0" borderId="51" xfId="1" applyNumberFormat="1" applyBorder="1" applyAlignment="1">
      <alignment vertical="center"/>
    </xf>
    <xf numFmtId="179" fontId="2" fillId="0" borderId="37" xfId="1" applyNumberFormat="1" applyBorder="1" applyAlignment="1">
      <alignment vertical="center"/>
    </xf>
    <xf numFmtId="179" fontId="2" fillId="0" borderId="24" xfId="1" applyNumberFormat="1" applyBorder="1" applyAlignment="1">
      <alignment vertical="center"/>
    </xf>
    <xf numFmtId="179" fontId="2" fillId="0" borderId="41" xfId="1" applyNumberFormat="1" applyBorder="1" applyAlignment="1">
      <alignment vertical="center"/>
    </xf>
    <xf numFmtId="179" fontId="2" fillId="0" borderId="25" xfId="1" quotePrefix="1" applyNumberFormat="1" applyFont="1" applyBorder="1" applyAlignment="1">
      <alignment horizontal="right" vertical="center"/>
    </xf>
    <xf numFmtId="179" fontId="2" fillId="0" borderId="52" xfId="1" quotePrefix="1" applyNumberFormat="1" applyFont="1" applyBorder="1" applyAlignment="1">
      <alignment horizontal="right" vertical="center"/>
    </xf>
    <xf numFmtId="179" fontId="2" fillId="0" borderId="4" xfId="1" quotePrefix="1" applyNumberFormat="1" applyFont="1" applyBorder="1" applyAlignment="1">
      <alignment horizontal="right" vertical="center"/>
    </xf>
    <xf numFmtId="179" fontId="2" fillId="0" borderId="53" xfId="1" quotePrefix="1" applyNumberFormat="1" applyFont="1" applyBorder="1" applyAlignment="1">
      <alignment horizontal="right" vertical="center"/>
    </xf>
    <xf numFmtId="179" fontId="2" fillId="0" borderId="54" xfId="1" applyNumberFormat="1" applyBorder="1" applyAlignment="1">
      <alignment vertical="center"/>
    </xf>
    <xf numFmtId="179" fontId="2" fillId="0" borderId="0" xfId="1" applyNumberFormat="1" applyBorder="1" applyAlignment="1">
      <alignment vertical="center"/>
    </xf>
    <xf numFmtId="179" fontId="2" fillId="0" borderId="22" xfId="1" applyNumberFormat="1" applyBorder="1" applyAlignment="1">
      <alignment vertical="center"/>
    </xf>
    <xf numFmtId="179" fontId="2" fillId="0" borderId="46" xfId="1" applyNumberFormat="1" applyBorder="1" applyAlignment="1">
      <alignment vertical="center"/>
    </xf>
    <xf numFmtId="179" fontId="2" fillId="0" borderId="55" xfId="1" applyNumberFormat="1" applyBorder="1" applyAlignment="1">
      <alignment vertical="center"/>
    </xf>
    <xf numFmtId="179" fontId="2" fillId="0" borderId="52" xfId="1" applyNumberFormat="1" applyBorder="1" applyAlignment="1">
      <alignment vertical="center"/>
    </xf>
    <xf numFmtId="179" fontId="2" fillId="0" borderId="4" xfId="1" applyNumberFormat="1" applyBorder="1" applyAlignment="1">
      <alignment vertical="center"/>
    </xf>
    <xf numFmtId="179" fontId="2" fillId="0" borderId="26" xfId="1" applyNumberFormat="1" applyBorder="1" applyAlignment="1">
      <alignment vertical="center"/>
    </xf>
    <xf numFmtId="179" fontId="2" fillId="0" borderId="11" xfId="1" applyNumberFormat="1" applyBorder="1" applyAlignment="1">
      <alignment vertical="center"/>
    </xf>
    <xf numFmtId="179" fontId="2" fillId="0" borderId="50" xfId="1" quotePrefix="1" applyNumberFormat="1" applyFont="1" applyBorder="1" applyAlignment="1">
      <alignment horizontal="right" vertical="center"/>
    </xf>
    <xf numFmtId="179" fontId="2" fillId="0" borderId="28" xfId="1" quotePrefix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179" fontId="2" fillId="0" borderId="0" xfId="1" quotePrefix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9" fontId="2" fillId="0" borderId="56" xfId="1" applyNumberFormat="1" applyBorder="1" applyAlignment="1">
      <alignment vertical="center"/>
    </xf>
    <xf numFmtId="179" fontId="2" fillId="0" borderId="57" xfId="1" applyNumberFormat="1" applyBorder="1" applyAlignment="1">
      <alignment vertical="center"/>
    </xf>
    <xf numFmtId="179" fontId="2" fillId="0" borderId="13" xfId="1" applyNumberFormat="1" applyBorder="1" applyAlignment="1">
      <alignment vertical="center"/>
    </xf>
    <xf numFmtId="179" fontId="2" fillId="0" borderId="58" xfId="1" applyNumberForma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9" fontId="2" fillId="0" borderId="12" xfId="1" applyNumberFormat="1" applyBorder="1" applyAlignment="1">
      <alignment vertical="center"/>
    </xf>
    <xf numFmtId="179" fontId="2" fillId="0" borderId="59" xfId="1" applyNumberFormat="1" applyBorder="1" applyAlignment="1">
      <alignment vertical="center"/>
    </xf>
    <xf numFmtId="179" fontId="0" fillId="0" borderId="30" xfId="1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14" fillId="0" borderId="21" xfId="0" applyNumberFormat="1" applyFont="1" applyBorder="1" applyAlignment="1">
      <alignment vertical="center"/>
    </xf>
    <xf numFmtId="179" fontId="2" fillId="0" borderId="47" xfId="1" applyNumberFormat="1" applyBorder="1" applyAlignment="1">
      <alignment vertical="center"/>
    </xf>
    <xf numFmtId="179" fontId="2" fillId="0" borderId="27" xfId="1" applyNumberFormat="1" applyBorder="1" applyAlignment="1">
      <alignment vertical="center"/>
    </xf>
    <xf numFmtId="179" fontId="2" fillId="0" borderId="3" xfId="1" quotePrefix="1" applyNumberFormat="1" applyFont="1" applyBorder="1" applyAlignment="1">
      <alignment horizontal="right" vertical="center"/>
    </xf>
    <xf numFmtId="179" fontId="2" fillId="0" borderId="5" xfId="1" applyNumberFormat="1" applyBorder="1" applyAlignment="1">
      <alignment vertical="center"/>
    </xf>
    <xf numFmtId="179" fontId="2" fillId="0" borderId="8" xfId="1" applyNumberFormat="1" applyBorder="1" applyAlignment="1">
      <alignment vertical="center"/>
    </xf>
    <xf numFmtId="179" fontId="2" fillId="0" borderId="3" xfId="1" applyNumberFormat="1" applyBorder="1" applyAlignment="1">
      <alignment vertical="center"/>
    </xf>
    <xf numFmtId="179" fontId="2" fillId="0" borderId="13" xfId="1" quotePrefix="1" applyNumberFormat="1" applyFont="1" applyBorder="1" applyAlignment="1">
      <alignment horizontal="right" vertical="center"/>
    </xf>
    <xf numFmtId="179" fontId="2" fillId="0" borderId="27" xfId="1" quotePrefix="1" applyNumberFormat="1" applyFont="1" applyBorder="1" applyAlignment="1">
      <alignment horizontal="right" vertical="center"/>
    </xf>
    <xf numFmtId="179" fontId="2" fillId="0" borderId="14" xfId="1" applyNumberFormat="1" applyBorder="1" applyAlignment="1">
      <alignment vertical="center"/>
    </xf>
    <xf numFmtId="179" fontId="2" fillId="0" borderId="57" xfId="1" quotePrefix="1" applyNumberFormat="1" applyFont="1" applyBorder="1" applyAlignment="1">
      <alignment horizontal="right" vertical="center"/>
    </xf>
    <xf numFmtId="41" fontId="0" fillId="0" borderId="60" xfId="0" applyNumberFormat="1" applyBorder="1" applyAlignment="1">
      <alignment horizontal="center" vertical="center"/>
    </xf>
    <xf numFmtId="41" fontId="0" fillId="0" borderId="61" xfId="0" applyNumberFormat="1" applyBorder="1" applyAlignment="1">
      <alignment horizontal="center" vertical="center"/>
    </xf>
    <xf numFmtId="41" fontId="0" fillId="0" borderId="60" xfId="0" applyNumberFormat="1" applyBorder="1" applyAlignment="1">
      <alignment vertical="center"/>
    </xf>
    <xf numFmtId="38" fontId="0" fillId="0" borderId="60" xfId="1" applyFont="1" applyBorder="1" applyAlignment="1">
      <alignment vertical="center"/>
    </xf>
    <xf numFmtId="0" fontId="0" fillId="0" borderId="0" xfId="0" applyNumberFormat="1" applyAlignment="1">
      <alignment vertical="center"/>
    </xf>
    <xf numFmtId="184" fontId="0" fillId="0" borderId="60" xfId="0" applyNumberFormat="1" applyBorder="1" applyAlignment="1">
      <alignment vertical="center"/>
    </xf>
    <xf numFmtId="41" fontId="0" fillId="0" borderId="60" xfId="0" applyNumberFormat="1" applyBorder="1" applyAlignment="1">
      <alignment horizontal="center" vertical="center" shrinkToFit="1"/>
    </xf>
    <xf numFmtId="185" fontId="0" fillId="0" borderId="0" xfId="0" applyNumberFormat="1" applyAlignment="1">
      <alignment vertical="center"/>
    </xf>
    <xf numFmtId="0" fontId="0" fillId="0" borderId="52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180" fontId="0" fillId="0" borderId="0" xfId="1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186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62" xfId="0" applyNumberFormat="1" applyBorder="1" applyAlignment="1">
      <alignment horizontal="centerContinuous" vertical="center"/>
    </xf>
    <xf numFmtId="0" fontId="0" fillId="0" borderId="63" xfId="0" applyBorder="1" applyAlignment="1">
      <alignment horizontal="centerContinuous" vertical="center"/>
    </xf>
    <xf numFmtId="0" fontId="0" fillId="0" borderId="64" xfId="0" applyBorder="1" applyAlignment="1">
      <alignment horizontal="centerContinuous" vertical="center"/>
    </xf>
    <xf numFmtId="41" fontId="0" fillId="0" borderId="65" xfId="0" applyNumberFormat="1" applyBorder="1" applyAlignment="1">
      <alignment horizontal="center" vertical="center" shrinkToFit="1"/>
    </xf>
    <xf numFmtId="41" fontId="0" fillId="0" borderId="65" xfId="0" applyNumberFormat="1" applyBorder="1" applyAlignment="1">
      <alignment horizontal="center" vertical="center"/>
    </xf>
    <xf numFmtId="179" fontId="0" fillId="0" borderId="66" xfId="0" applyNumberFormat="1" applyBorder="1" applyAlignment="1">
      <alignment vertical="center"/>
    </xf>
    <xf numFmtId="179" fontId="2" fillId="0" borderId="66" xfId="1" applyNumberFormat="1" applyFill="1" applyBorder="1" applyAlignment="1">
      <alignment horizontal="right" vertical="center"/>
    </xf>
    <xf numFmtId="179" fontId="0" fillId="0" borderId="67" xfId="0" applyNumberFormat="1" applyBorder="1" applyAlignment="1">
      <alignment vertical="center"/>
    </xf>
    <xf numFmtId="179" fontId="2" fillId="0" borderId="67" xfId="1" applyNumberFormat="1" applyBorder="1" applyAlignment="1">
      <alignment horizontal="right" vertical="center"/>
    </xf>
    <xf numFmtId="179" fontId="0" fillId="0" borderId="68" xfId="0" applyNumberFormat="1" applyBorder="1" applyAlignment="1">
      <alignment vertical="center"/>
    </xf>
    <xf numFmtId="179" fontId="2" fillId="0" borderId="68" xfId="1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179" fontId="0" fillId="0" borderId="69" xfId="0" applyNumberFormat="1" applyBorder="1" applyAlignment="1">
      <alignment vertical="center"/>
    </xf>
    <xf numFmtId="179" fontId="2" fillId="0" borderId="69" xfId="1" applyNumberFormat="1" applyBorder="1" applyAlignment="1">
      <alignment horizontal="right" vertical="center"/>
    </xf>
    <xf numFmtId="41" fontId="0" fillId="0" borderId="14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70" xfId="0" applyNumberFormat="1" applyBorder="1" applyAlignment="1">
      <alignment horizontal="right" vertical="center"/>
    </xf>
    <xf numFmtId="179" fontId="0" fillId="0" borderId="65" xfId="0" applyNumberFormat="1" applyBorder="1" applyAlignment="1">
      <alignment vertical="center"/>
    </xf>
    <xf numFmtId="179" fontId="2" fillId="0" borderId="65" xfId="1" applyNumberFormat="1" applyBorder="1" applyAlignment="1">
      <alignment horizontal="right" vertical="center"/>
    </xf>
    <xf numFmtId="182" fontId="0" fillId="0" borderId="67" xfId="0" applyNumberFormat="1" applyBorder="1" applyAlignment="1">
      <alignment vertical="center"/>
    </xf>
    <xf numFmtId="41" fontId="2" fillId="0" borderId="31" xfId="0" applyNumberFormat="1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41" fontId="0" fillId="0" borderId="45" xfId="0" applyNumberFormat="1" applyBorder="1" applyAlignment="1">
      <alignment horizontal="right" vertical="center"/>
    </xf>
    <xf numFmtId="41" fontId="0" fillId="0" borderId="36" xfId="0" applyNumberFormat="1" applyBorder="1" applyAlignment="1">
      <alignment vertical="center"/>
    </xf>
    <xf numFmtId="41" fontId="0" fillId="0" borderId="43" xfId="0" applyNumberFormat="1" applyBorder="1" applyAlignment="1">
      <alignment vertical="center"/>
    </xf>
    <xf numFmtId="179" fontId="2" fillId="0" borderId="66" xfId="1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183" fontId="0" fillId="0" borderId="67" xfId="0" applyNumberFormat="1" applyBorder="1" applyAlignment="1">
      <alignment vertical="center"/>
    </xf>
    <xf numFmtId="183" fontId="2" fillId="0" borderId="67" xfId="1" applyNumberFormat="1" applyBorder="1" applyAlignment="1">
      <alignment vertical="center"/>
    </xf>
    <xf numFmtId="180" fontId="0" fillId="0" borderId="67" xfId="0" applyNumberFormat="1" applyBorder="1" applyAlignment="1">
      <alignment vertical="center"/>
    </xf>
    <xf numFmtId="180" fontId="2" fillId="0" borderId="67" xfId="1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45" xfId="0" applyNumberFormat="1" applyBorder="1" applyAlignment="1">
      <alignment vertical="center"/>
    </xf>
    <xf numFmtId="180" fontId="0" fillId="0" borderId="69" xfId="0" applyNumberFormat="1" applyBorder="1" applyAlignment="1">
      <alignment vertical="center"/>
    </xf>
    <xf numFmtId="180" fontId="2" fillId="0" borderId="69" xfId="1" applyNumberFormat="1" applyBorder="1" applyAlignment="1">
      <alignment vertical="center"/>
    </xf>
    <xf numFmtId="41" fontId="0" fillId="0" borderId="70" xfId="0" applyNumberFormat="1" applyBorder="1" applyAlignment="1">
      <alignment vertical="center"/>
    </xf>
    <xf numFmtId="180" fontId="0" fillId="0" borderId="65" xfId="0" applyNumberFormat="1" applyBorder="1" applyAlignment="1">
      <alignment vertical="center"/>
    </xf>
    <xf numFmtId="180" fontId="2" fillId="0" borderId="65" xfId="1" applyNumberFormat="1" applyBorder="1" applyAlignment="1">
      <alignment vertical="center"/>
    </xf>
    <xf numFmtId="180" fontId="2" fillId="0" borderId="69" xfId="1" applyNumberFormat="1" applyFill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2" fillId="0" borderId="53" xfId="0" applyNumberFormat="1" applyFont="1" applyBorder="1" applyAlignment="1">
      <alignment horizontal="center" vertical="center"/>
    </xf>
    <xf numFmtId="179" fontId="0" fillId="0" borderId="7" xfId="0" quotePrefix="1" applyNumberFormat="1" applyBorder="1" applyAlignment="1">
      <alignment horizontal="right" vertical="center"/>
    </xf>
    <xf numFmtId="179" fontId="0" fillId="0" borderId="57" xfId="0" quotePrefix="1" applyNumberFormat="1" applyBorder="1" applyAlignment="1">
      <alignment horizontal="right" vertical="center"/>
    </xf>
    <xf numFmtId="41" fontId="3" fillId="0" borderId="4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4" xfId="0" applyNumberFormat="1" applyBorder="1" applyAlignment="1">
      <alignment horizontal="center" vertical="center"/>
    </xf>
    <xf numFmtId="41" fontId="2" fillId="0" borderId="62" xfId="0" applyNumberFormat="1" applyFont="1" applyBorder="1" applyAlignment="1">
      <alignment vertical="center"/>
    </xf>
    <xf numFmtId="0" fontId="0" fillId="0" borderId="63" xfId="0" applyBorder="1" applyAlignment="1">
      <alignment horizontal="distributed" vertical="center"/>
    </xf>
    <xf numFmtId="179" fontId="2" fillId="0" borderId="71" xfId="1" applyNumberFormat="1" applyBorder="1" applyAlignment="1">
      <alignment horizontal="center" vertical="center"/>
    </xf>
    <xf numFmtId="179" fontId="2" fillId="0" borderId="72" xfId="1" applyNumberFormat="1" applyBorder="1" applyAlignment="1">
      <alignment horizontal="center" vertical="center"/>
    </xf>
    <xf numFmtId="179" fontId="2" fillId="0" borderId="73" xfId="1" applyNumberFormat="1" applyBorder="1" applyAlignment="1">
      <alignment horizontal="center" vertical="center"/>
    </xf>
    <xf numFmtId="179" fontId="2" fillId="0" borderId="10" xfId="1" applyNumberFormat="1" applyBorder="1" applyAlignment="1">
      <alignment horizontal="center" vertical="center"/>
    </xf>
    <xf numFmtId="179" fontId="2" fillId="0" borderId="9" xfId="1" applyNumberFormat="1" applyBorder="1" applyAlignment="1">
      <alignment horizontal="center" vertical="center"/>
    </xf>
    <xf numFmtId="179" fontId="2" fillId="0" borderId="56" xfId="1" applyNumberFormat="1" applyBorder="1" applyAlignment="1">
      <alignment horizontal="center" vertical="center"/>
    </xf>
    <xf numFmtId="179" fontId="2" fillId="0" borderId="50" xfId="1" applyNumberFormat="1" applyBorder="1" applyAlignment="1">
      <alignment horizontal="center" vertical="center"/>
    </xf>
    <xf numFmtId="179" fontId="2" fillId="0" borderId="7" xfId="1" applyNumberFormat="1" applyBorder="1" applyAlignment="1">
      <alignment horizontal="center" vertical="center"/>
    </xf>
    <xf numFmtId="179" fontId="2" fillId="0" borderId="57" xfId="1" applyNumberFormat="1" applyBorder="1" applyAlignment="1">
      <alignment horizontal="center" vertical="center"/>
    </xf>
    <xf numFmtId="179" fontId="2" fillId="0" borderId="52" xfId="1" applyNumberFormat="1" applyBorder="1" applyAlignment="1">
      <alignment horizontal="center" vertical="center"/>
    </xf>
    <xf numFmtId="179" fontId="2" fillId="0" borderId="26" xfId="1" applyNumberFormat="1" applyBorder="1" applyAlignment="1">
      <alignment horizontal="center" vertical="center"/>
    </xf>
    <xf numFmtId="179" fontId="2" fillId="0" borderId="13" xfId="1" applyNumberFormat="1" applyBorder="1" applyAlignment="1">
      <alignment horizontal="center" vertical="center"/>
    </xf>
    <xf numFmtId="179" fontId="2" fillId="0" borderId="74" xfId="1" applyNumberFormat="1" applyBorder="1" applyAlignment="1">
      <alignment vertical="center"/>
    </xf>
    <xf numFmtId="179" fontId="2" fillId="0" borderId="33" xfId="1" applyNumberFormat="1" applyBorder="1" applyAlignment="1">
      <alignment vertical="center"/>
    </xf>
    <xf numFmtId="179" fontId="2" fillId="0" borderId="53" xfId="1" applyNumberFormat="1" applyBorder="1" applyAlignment="1">
      <alignment vertical="center"/>
    </xf>
    <xf numFmtId="41" fontId="0" fillId="0" borderId="27" xfId="0" applyNumberFormat="1" applyFill="1" applyBorder="1" applyAlignment="1">
      <alignment horizontal="left" vertical="center"/>
    </xf>
    <xf numFmtId="41" fontId="0" fillId="0" borderId="28" xfId="0" applyNumberFormat="1" applyFill="1" applyBorder="1" applyAlignment="1">
      <alignment horizontal="left" vertical="center"/>
    </xf>
    <xf numFmtId="179" fontId="2" fillId="0" borderId="27" xfId="1" applyNumberFormat="1" applyFill="1" applyBorder="1" applyAlignment="1">
      <alignment vertical="center"/>
    </xf>
    <xf numFmtId="179" fontId="2" fillId="0" borderId="57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179" fontId="2" fillId="0" borderId="31" xfId="1" applyNumberFormat="1" applyBorder="1" applyAlignment="1">
      <alignment vertical="center"/>
    </xf>
    <xf numFmtId="179" fontId="2" fillId="0" borderId="62" xfId="1" applyNumberFormat="1" applyBorder="1" applyAlignment="1">
      <alignment vertical="center"/>
    </xf>
    <xf numFmtId="41" fontId="0" fillId="0" borderId="6" xfId="0" quotePrefix="1" applyNumberFormat="1" applyBorder="1" applyAlignment="1">
      <alignment horizontal="right" vertical="center"/>
    </xf>
    <xf numFmtId="41" fontId="0" fillId="0" borderId="28" xfId="0" quotePrefix="1" applyNumberFormat="1" applyBorder="1" applyAlignment="1">
      <alignment horizontal="right" vertical="center"/>
    </xf>
    <xf numFmtId="41" fontId="0" fillId="0" borderId="4" xfId="0" quotePrefix="1" applyNumberFormat="1" applyBorder="1" applyAlignment="1">
      <alignment horizontal="right" vertical="center"/>
    </xf>
    <xf numFmtId="179" fontId="2" fillId="0" borderId="29" xfId="1" applyNumberFormat="1" applyBorder="1" applyAlignment="1">
      <alignment vertical="center"/>
    </xf>
    <xf numFmtId="41" fontId="2" fillId="0" borderId="0" xfId="0" applyNumberFormat="1" applyFont="1" applyAlignment="1">
      <alignment horizontal="left" vertical="center"/>
    </xf>
    <xf numFmtId="180" fontId="0" fillId="0" borderId="73" xfId="1" applyNumberFormat="1" applyFont="1" applyBorder="1" applyAlignment="1">
      <alignment vertical="center"/>
    </xf>
    <xf numFmtId="180" fontId="0" fillId="0" borderId="75" xfId="1" applyNumberFormat="1" applyFont="1" applyBorder="1" applyAlignment="1">
      <alignment vertical="center"/>
    </xf>
    <xf numFmtId="0" fontId="0" fillId="0" borderId="49" xfId="0" applyNumberFormat="1" applyBorder="1" applyAlignment="1">
      <alignment horizontal="centerContinuous" vertical="center"/>
    </xf>
    <xf numFmtId="0" fontId="0" fillId="0" borderId="26" xfId="0" applyNumberFormat="1" applyBorder="1" applyAlignment="1">
      <alignment vertical="center"/>
    </xf>
    <xf numFmtId="179" fontId="0" fillId="0" borderId="22" xfId="1" applyNumberFormat="1" applyFont="1" applyBorder="1" applyAlignment="1">
      <alignment vertical="center"/>
    </xf>
    <xf numFmtId="179" fontId="0" fillId="0" borderId="24" xfId="1" applyNumberFormat="1" applyFont="1" applyBorder="1" applyAlignment="1">
      <alignment vertical="center"/>
    </xf>
    <xf numFmtId="179" fontId="0" fillId="0" borderId="7" xfId="1" applyNumberFormat="1" applyFont="1" applyBorder="1" applyAlignment="1">
      <alignment vertical="center"/>
    </xf>
    <xf numFmtId="179" fontId="0" fillId="0" borderId="9" xfId="1" applyNumberFormat="1" applyFont="1" applyBorder="1" applyAlignment="1">
      <alignment vertical="center"/>
    </xf>
    <xf numFmtId="179" fontId="0" fillId="0" borderId="29" xfId="1" applyNumberFormat="1" applyFont="1" applyBorder="1" applyAlignment="1">
      <alignment vertical="center"/>
    </xf>
    <xf numFmtId="180" fontId="0" fillId="0" borderId="12" xfId="1" applyNumberFormat="1" applyFont="1" applyBorder="1" applyAlignment="1">
      <alignment vertical="center"/>
    </xf>
    <xf numFmtId="180" fontId="0" fillId="0" borderId="55" xfId="1" applyNumberFormat="1" applyFont="1" applyBorder="1" applyAlignment="1">
      <alignment vertical="center"/>
    </xf>
    <xf numFmtId="180" fontId="0" fillId="0" borderId="57" xfId="1" applyNumberFormat="1" applyFont="1" applyBorder="1" applyAlignment="1">
      <alignment vertical="center"/>
    </xf>
    <xf numFmtId="180" fontId="0" fillId="0" borderId="56" xfId="1" applyNumberFormat="1" applyFont="1" applyBorder="1" applyAlignment="1">
      <alignment vertical="center"/>
    </xf>
    <xf numFmtId="180" fontId="0" fillId="0" borderId="53" xfId="1" applyNumberFormat="1" applyFont="1" applyBorder="1" applyAlignment="1">
      <alignment vertical="center"/>
    </xf>
    <xf numFmtId="180" fontId="0" fillId="0" borderId="13" xfId="1" applyNumberFormat="1" applyFont="1" applyBorder="1" applyAlignment="1">
      <alignment vertical="center"/>
    </xf>
    <xf numFmtId="180" fontId="0" fillId="0" borderId="59" xfId="1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41" fontId="0" fillId="0" borderId="59" xfId="0" applyNumberFormat="1" applyBorder="1" applyAlignment="1">
      <alignment horizontal="center" vertical="center"/>
    </xf>
    <xf numFmtId="179" fontId="0" fillId="0" borderId="32" xfId="1" applyNumberFormat="1" applyFont="1" applyBorder="1" applyAlignment="1">
      <alignment horizontal="right" vertical="center"/>
    </xf>
    <xf numFmtId="179" fontId="2" fillId="0" borderId="55" xfId="1" applyNumberFormat="1" applyBorder="1" applyAlignment="1">
      <alignment vertical="center"/>
    </xf>
    <xf numFmtId="179" fontId="0" fillId="0" borderId="10" xfId="1" applyNumberFormat="1" applyFont="1" applyBorder="1" applyAlignment="1">
      <alignment vertical="center"/>
    </xf>
    <xf numFmtId="179" fontId="0" fillId="0" borderId="52" xfId="1" applyNumberFormat="1" applyFont="1" applyBorder="1" applyAlignment="1">
      <alignment vertical="center"/>
    </xf>
    <xf numFmtId="41" fontId="3" fillId="0" borderId="4" xfId="0" applyNumberFormat="1" applyFont="1" applyBorder="1" applyAlignment="1">
      <alignment horizontal="center" vertical="center"/>
    </xf>
    <xf numFmtId="0" fontId="0" fillId="0" borderId="76" xfId="0" applyNumberFormat="1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41" fontId="0" fillId="0" borderId="0" xfId="0" applyNumberFormat="1" applyAlignment="1">
      <alignment horizontal="center" vertical="center"/>
    </xf>
    <xf numFmtId="41" fontId="0" fillId="0" borderId="60" xfId="0" applyNumberFormat="1" applyBorder="1" applyAlignment="1">
      <alignment horizontal="center" vertical="center"/>
    </xf>
    <xf numFmtId="41" fontId="0" fillId="0" borderId="76" xfId="0" applyNumberFormat="1" applyBorder="1" applyAlignment="1">
      <alignment horizontal="center" vertical="center"/>
    </xf>
    <xf numFmtId="41" fontId="0" fillId="0" borderId="61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1" fontId="0" fillId="0" borderId="2" xfId="0" applyNumberFormat="1" applyBorder="1" applyAlignment="1">
      <alignment horizontal="center" vertical="center"/>
    </xf>
    <xf numFmtId="41" fontId="0" fillId="0" borderId="39" xfId="0" applyNumberFormat="1" applyBorder="1" applyAlignment="1">
      <alignment horizontal="center" vertical="center"/>
    </xf>
    <xf numFmtId="41" fontId="0" fillId="0" borderId="64" xfId="0" applyNumberFormat="1" applyBorder="1" applyAlignment="1">
      <alignment horizontal="center" vertical="center"/>
    </xf>
    <xf numFmtId="41" fontId="0" fillId="0" borderId="77" xfId="0" applyNumberFormat="1" applyBorder="1" applyAlignment="1">
      <alignment horizontal="center" vertical="center"/>
    </xf>
    <xf numFmtId="41" fontId="0" fillId="0" borderId="63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70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2" fillId="0" borderId="70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179" fontId="2" fillId="0" borderId="51" xfId="1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2" fillId="0" borderId="55" xfId="1" applyNumberFormat="1" applyBorder="1" applyAlignment="1">
      <alignment vertical="center"/>
    </xf>
    <xf numFmtId="179" fontId="0" fillId="0" borderId="56" xfId="0" applyNumberFormat="1" applyBorder="1" applyAlignment="1">
      <alignment vertical="center"/>
    </xf>
    <xf numFmtId="181" fontId="9" fillId="0" borderId="5" xfId="1" applyNumberFormat="1" applyFont="1" applyBorder="1" applyAlignment="1">
      <alignment vertical="center" textRotation="255"/>
    </xf>
    <xf numFmtId="0" fontId="12" fillId="0" borderId="5" xfId="3" applyFont="1" applyBorder="1" applyAlignment="1">
      <alignment vertical="center"/>
    </xf>
    <xf numFmtId="0" fontId="12" fillId="0" borderId="3" xfId="3" applyFont="1" applyBorder="1" applyAlignment="1">
      <alignment vertical="center"/>
    </xf>
    <xf numFmtId="0" fontId="10" fillId="0" borderId="1" xfId="0" applyNumberFormat="1" applyFont="1" applyBorder="1" applyAlignment="1">
      <alignment horizontal="distributed" vertical="center" justifyLastLine="1"/>
    </xf>
    <xf numFmtId="0" fontId="10" fillId="0" borderId="2" xfId="0" applyNumberFormat="1" applyFont="1" applyBorder="1" applyAlignment="1">
      <alignment horizontal="distributed" vertical="center" justifyLastLine="1"/>
    </xf>
    <xf numFmtId="0" fontId="10" fillId="0" borderId="39" xfId="0" applyNumberFormat="1" applyFont="1" applyBorder="1" applyAlignment="1">
      <alignment horizontal="distributed" vertical="center" justifyLastLine="1"/>
    </xf>
    <xf numFmtId="0" fontId="10" fillId="0" borderId="3" xfId="0" applyNumberFormat="1" applyFont="1" applyBorder="1" applyAlignment="1">
      <alignment horizontal="distributed" vertical="center" justifyLastLine="1"/>
    </xf>
    <xf numFmtId="0" fontId="10" fillId="0" borderId="4" xfId="0" applyNumberFormat="1" applyFont="1" applyBorder="1" applyAlignment="1">
      <alignment horizontal="distributed" vertical="center" justifyLastLine="1"/>
    </xf>
    <xf numFmtId="0" fontId="10" fillId="0" borderId="11" xfId="0" applyNumberFormat="1" applyFont="1" applyBorder="1" applyAlignment="1">
      <alignment horizontal="distributed" vertical="center" justifyLastLine="1"/>
    </xf>
    <xf numFmtId="0" fontId="10" fillId="0" borderId="1" xfId="2" applyNumberFormat="1" applyFont="1" applyBorder="1" applyAlignment="1">
      <alignment horizontal="distributed" vertical="center" justifyLastLine="1"/>
    </xf>
    <xf numFmtId="0" fontId="10" fillId="0" borderId="2" xfId="0" applyFont="1" applyBorder="1" applyAlignment="1">
      <alignment horizontal="distributed" vertical="center" justifyLastLine="1"/>
    </xf>
    <xf numFmtId="0" fontId="10" fillId="0" borderId="39" xfId="0" applyFont="1" applyBorder="1" applyAlignment="1">
      <alignment horizontal="distributed" vertical="center" justifyLastLine="1"/>
    </xf>
    <xf numFmtId="0" fontId="10" fillId="0" borderId="3" xfId="0" applyFont="1" applyBorder="1" applyAlignment="1">
      <alignment horizontal="distributed" vertical="center" justifyLastLine="1"/>
    </xf>
    <xf numFmtId="0" fontId="10" fillId="0" borderId="4" xfId="0" applyFont="1" applyBorder="1" applyAlignment="1">
      <alignment horizontal="distributed" vertical="center" justifyLastLine="1"/>
    </xf>
    <xf numFmtId="0" fontId="10" fillId="0" borderId="11" xfId="0" applyFont="1" applyBorder="1" applyAlignment="1">
      <alignment horizontal="distributed" vertical="center" justifyLastLine="1"/>
    </xf>
    <xf numFmtId="181" fontId="9" fillId="0" borderId="76" xfId="1" applyNumberFormat="1" applyFont="1" applyBorder="1" applyAlignment="1">
      <alignment vertical="center" textRotation="255"/>
    </xf>
    <xf numFmtId="181" fontId="9" fillId="0" borderId="77" xfId="1" applyNumberFormat="1" applyFont="1" applyBorder="1" applyAlignment="1">
      <alignment vertical="center" textRotation="255"/>
    </xf>
    <xf numFmtId="181" fontId="9" fillId="0" borderId="61" xfId="1" applyNumberFormat="1" applyFont="1" applyBorder="1" applyAlignment="1">
      <alignment vertical="center" textRotation="255"/>
    </xf>
    <xf numFmtId="41" fontId="0" fillId="0" borderId="41" xfId="0" applyNumberFormat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179" fontId="2" fillId="0" borderId="47" xfId="1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0" fontId="12" fillId="0" borderId="77" xfId="3" applyFont="1" applyBorder="1" applyAlignment="1">
      <alignment vertical="center" textRotation="255"/>
    </xf>
    <xf numFmtId="0" fontId="12" fillId="0" borderId="61" xfId="3" applyFont="1" applyBorder="1" applyAlignment="1">
      <alignment vertical="center" textRotation="255"/>
    </xf>
    <xf numFmtId="0" fontId="12" fillId="0" borderId="77" xfId="3" applyFont="1" applyBorder="1" applyAlignment="1">
      <alignment vertical="center"/>
    </xf>
    <xf numFmtId="0" fontId="12" fillId="0" borderId="61" xfId="3" applyFont="1" applyBorder="1" applyAlignment="1">
      <alignment vertical="center"/>
    </xf>
    <xf numFmtId="41" fontId="16" fillId="0" borderId="27" xfId="0" applyNumberFormat="1" applyFont="1" applyBorder="1" applyAlignment="1">
      <alignment horizontal="right" vertical="center"/>
    </xf>
    <xf numFmtId="41" fontId="16" fillId="0" borderId="25" xfId="0" applyNumberFormat="1" applyFont="1" applyBorder="1" applyAlignment="1">
      <alignment horizontal="right" vertical="center"/>
    </xf>
    <xf numFmtId="0" fontId="0" fillId="0" borderId="76" xfId="0" applyBorder="1" applyAlignment="1">
      <alignment horizontal="center" vertical="center" textRotation="255"/>
    </xf>
    <xf numFmtId="41" fontId="0" fillId="0" borderId="14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3"/>
  <sheetViews>
    <sheetView tabSelected="1" view="pageBreakPreview" zoomScaleNormal="100" zoomScaleSheetLayoutView="100" workbookViewId="0">
      <pane xSplit="5" ySplit="8" topLeftCell="F9" activePane="bottomRight" state="frozen"/>
      <selection activeCell="F17" sqref="F17"/>
      <selection pane="topRight" activeCell="F17" sqref="F17"/>
      <selection pane="bottomLeft" activeCell="F17" sqref="F17"/>
      <selection pane="bottomRight" sqref="A1:D1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2" width="9" style="1"/>
    <col min="13" max="13" width="9.875" style="1" customWidth="1"/>
    <col min="14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302" t="s">
        <v>0</v>
      </c>
      <c r="B1" s="302"/>
      <c r="C1" s="302"/>
      <c r="D1" s="302"/>
      <c r="E1" s="76" t="s">
        <v>286</v>
      </c>
      <c r="F1" s="2"/>
      <c r="AA1" s="308" t="s">
        <v>105</v>
      </c>
      <c r="AB1" s="308"/>
    </row>
    <row r="2" spans="1:38">
      <c r="AA2" s="309" t="s">
        <v>106</v>
      </c>
      <c r="AB2" s="309"/>
      <c r="AC2" s="310" t="s">
        <v>107</v>
      </c>
      <c r="AD2" s="312" t="s">
        <v>108</v>
      </c>
      <c r="AE2" s="313"/>
      <c r="AF2" s="314"/>
      <c r="AG2" s="309" t="s">
        <v>109</v>
      </c>
      <c r="AH2" s="309" t="s">
        <v>110</v>
      </c>
      <c r="AI2" s="309" t="s">
        <v>111</v>
      </c>
      <c r="AJ2" s="309" t="s">
        <v>112</v>
      </c>
      <c r="AK2" s="309" t="s">
        <v>113</v>
      </c>
    </row>
    <row r="3" spans="1:38" ht="14.25">
      <c r="A3" s="22" t="s">
        <v>104</v>
      </c>
      <c r="AA3" s="309"/>
      <c r="AB3" s="309"/>
      <c r="AC3" s="311"/>
      <c r="AD3" s="171"/>
      <c r="AE3" s="170" t="s">
        <v>126</v>
      </c>
      <c r="AF3" s="170" t="s">
        <v>127</v>
      </c>
      <c r="AG3" s="309"/>
      <c r="AH3" s="309"/>
      <c r="AI3" s="309"/>
      <c r="AJ3" s="309"/>
      <c r="AK3" s="309"/>
    </row>
    <row r="4" spans="1:38">
      <c r="AA4" s="310" t="str">
        <f>E1</f>
        <v>静岡市</v>
      </c>
      <c r="AB4" s="172" t="s">
        <v>114</v>
      </c>
      <c r="AC4" s="173">
        <f>F22</f>
        <v>328001</v>
      </c>
      <c r="AD4" s="173">
        <f>F9</f>
        <v>132483</v>
      </c>
      <c r="AE4" s="173">
        <f>F10</f>
        <v>60671</v>
      </c>
      <c r="AF4" s="173">
        <f>F13</f>
        <v>51209</v>
      </c>
      <c r="AG4" s="173">
        <f>F14</f>
        <v>2245</v>
      </c>
      <c r="AH4" s="173">
        <f>F15</f>
        <v>17560</v>
      </c>
      <c r="AI4" s="173">
        <f>F17</f>
        <v>59377</v>
      </c>
      <c r="AJ4" s="173">
        <f>F20</f>
        <v>45825</v>
      </c>
      <c r="AK4" s="173">
        <f>F21</f>
        <v>46347</v>
      </c>
      <c r="AL4" s="174"/>
    </row>
    <row r="5" spans="1:38">
      <c r="A5" s="21" t="s">
        <v>272</v>
      </c>
      <c r="AA5" s="316"/>
      <c r="AB5" s="172" t="s">
        <v>115</v>
      </c>
      <c r="AC5" s="175"/>
      <c r="AD5" s="175">
        <f>G9</f>
        <v>40.391035393184779</v>
      </c>
      <c r="AE5" s="175">
        <f>G10</f>
        <v>18.49719970365944</v>
      </c>
      <c r="AF5" s="175">
        <f>G13</f>
        <v>15.612452401059754</v>
      </c>
      <c r="AG5" s="175">
        <f>G14</f>
        <v>0.68444913277703423</v>
      </c>
      <c r="AH5" s="175">
        <f>G15</f>
        <v>5.3536422145054434</v>
      </c>
      <c r="AI5" s="175">
        <f>G17</f>
        <v>18.102688711314904</v>
      </c>
      <c r="AJ5" s="175">
        <f>G20</f>
        <v>13.97099399087198</v>
      </c>
      <c r="AK5" s="175">
        <f>G21</f>
        <v>14.130139847134613</v>
      </c>
    </row>
    <row r="6" spans="1:38" ht="14.25">
      <c r="A6" s="3"/>
      <c r="G6" s="306" t="s">
        <v>128</v>
      </c>
      <c r="H6" s="307"/>
      <c r="I6" s="307"/>
      <c r="AA6" s="311"/>
      <c r="AB6" s="172" t="s">
        <v>116</v>
      </c>
      <c r="AC6" s="175">
        <f>I22</f>
        <v>-21.247313893324048</v>
      </c>
      <c r="AD6" s="175">
        <f>I9</f>
        <v>-4.6198704103671666</v>
      </c>
      <c r="AE6" s="175">
        <f>I10</f>
        <v>-6.3054019828890917</v>
      </c>
      <c r="AF6" s="175">
        <f>I13</f>
        <v>-4.523165843199406</v>
      </c>
      <c r="AG6" s="175">
        <f>I14</f>
        <v>-3.2744506678155982</v>
      </c>
      <c r="AH6" s="175">
        <f>I15</f>
        <v>-0.88615454083648126</v>
      </c>
      <c r="AI6" s="175">
        <f>I17</f>
        <v>-58.323448280702742</v>
      </c>
      <c r="AJ6" s="175">
        <f>I20</f>
        <v>4.8099355015781553</v>
      </c>
      <c r="AK6" s="175">
        <f>I21</f>
        <v>1.1854859837568732</v>
      </c>
    </row>
    <row r="7" spans="1:38" ht="27" customHeight="1">
      <c r="A7" s="19"/>
      <c r="B7" s="5"/>
      <c r="C7" s="5"/>
      <c r="D7" s="5"/>
      <c r="E7" s="23"/>
      <c r="F7" s="62" t="s">
        <v>273</v>
      </c>
      <c r="G7" s="63"/>
      <c r="H7" s="64" t="s">
        <v>1</v>
      </c>
      <c r="I7" s="17" t="s">
        <v>21</v>
      </c>
    </row>
    <row r="8" spans="1:38" ht="17.100000000000001" customHeight="1">
      <c r="A8" s="6"/>
      <c r="B8" s="7"/>
      <c r="C8" s="7"/>
      <c r="D8" s="7"/>
      <c r="E8" s="24"/>
      <c r="F8" s="28" t="s">
        <v>102</v>
      </c>
      <c r="G8" s="29" t="s">
        <v>2</v>
      </c>
      <c r="H8" s="65"/>
      <c r="I8" s="18"/>
    </row>
    <row r="9" spans="1:38" ht="18" customHeight="1">
      <c r="A9" s="303" t="s">
        <v>80</v>
      </c>
      <c r="B9" s="303" t="s">
        <v>81</v>
      </c>
      <c r="C9" s="47" t="s">
        <v>3</v>
      </c>
      <c r="D9" s="48"/>
      <c r="E9" s="49"/>
      <c r="F9" s="77">
        <v>132483</v>
      </c>
      <c r="G9" s="78">
        <f t="shared" ref="G9:G22" si="0">F9/$F$22*100</f>
        <v>40.391035393184779</v>
      </c>
      <c r="H9" s="79">
        <v>138900</v>
      </c>
      <c r="I9" s="80">
        <f t="shared" ref="I9:I21" si="1">(F9/H9-1)*100</f>
        <v>-4.6198704103671666</v>
      </c>
      <c r="AA9" s="318" t="s">
        <v>105</v>
      </c>
      <c r="AB9" s="319"/>
      <c r="AC9" s="320" t="s">
        <v>117</v>
      </c>
    </row>
    <row r="10" spans="1:38" ht="18" customHeight="1">
      <c r="A10" s="304"/>
      <c r="B10" s="304"/>
      <c r="C10" s="8"/>
      <c r="D10" s="50" t="s">
        <v>22</v>
      </c>
      <c r="E10" s="30"/>
      <c r="F10" s="81">
        <v>60671</v>
      </c>
      <c r="G10" s="82">
        <f t="shared" si="0"/>
        <v>18.49719970365944</v>
      </c>
      <c r="H10" s="83">
        <v>64754</v>
      </c>
      <c r="I10" s="84">
        <f t="shared" si="1"/>
        <v>-6.3054019828890917</v>
      </c>
      <c r="AA10" s="309" t="s">
        <v>106</v>
      </c>
      <c r="AB10" s="309"/>
      <c r="AC10" s="320"/>
      <c r="AD10" s="312" t="s">
        <v>118</v>
      </c>
      <c r="AE10" s="313"/>
      <c r="AF10" s="314"/>
      <c r="AG10" s="312" t="s">
        <v>119</v>
      </c>
      <c r="AH10" s="317"/>
      <c r="AI10" s="315"/>
      <c r="AJ10" s="312" t="s">
        <v>120</v>
      </c>
      <c r="AK10" s="315"/>
    </row>
    <row r="11" spans="1:38" ht="18" customHeight="1">
      <c r="A11" s="304"/>
      <c r="B11" s="304"/>
      <c r="C11" s="34"/>
      <c r="D11" s="35"/>
      <c r="E11" s="33" t="s">
        <v>23</v>
      </c>
      <c r="F11" s="85">
        <v>52726</v>
      </c>
      <c r="G11" s="86">
        <f t="shared" si="0"/>
        <v>16.074950991003075</v>
      </c>
      <c r="H11" s="87">
        <v>55132</v>
      </c>
      <c r="I11" s="88">
        <f t="shared" si="1"/>
        <v>-4.3640716825074417</v>
      </c>
      <c r="AA11" s="309"/>
      <c r="AB11" s="309"/>
      <c r="AC11" s="318"/>
      <c r="AD11" s="171"/>
      <c r="AE11" s="170" t="s">
        <v>121</v>
      </c>
      <c r="AF11" s="170" t="s">
        <v>122</v>
      </c>
      <c r="AG11" s="171"/>
      <c r="AH11" s="170" t="s">
        <v>123</v>
      </c>
      <c r="AI11" s="170" t="s">
        <v>124</v>
      </c>
      <c r="AJ11" s="171"/>
      <c r="AK11" s="176" t="s">
        <v>125</v>
      </c>
    </row>
    <row r="12" spans="1:38" ht="18" customHeight="1">
      <c r="A12" s="304"/>
      <c r="B12" s="304"/>
      <c r="C12" s="34"/>
      <c r="D12" s="36"/>
      <c r="E12" s="33" t="s">
        <v>24</v>
      </c>
      <c r="F12" s="85">
        <v>3255</v>
      </c>
      <c r="G12" s="86">
        <f>F12/$F$22*100</f>
        <v>0.99237502324688032</v>
      </c>
      <c r="H12" s="87">
        <v>5354</v>
      </c>
      <c r="I12" s="88">
        <f t="shared" si="1"/>
        <v>-39.204333208815832</v>
      </c>
      <c r="AA12" s="310" t="str">
        <f>E1</f>
        <v>静岡市</v>
      </c>
      <c r="AB12" s="172" t="s">
        <v>114</v>
      </c>
      <c r="AC12" s="173">
        <f>F40</f>
        <v>328001</v>
      </c>
      <c r="AD12" s="173">
        <f>F23</f>
        <v>187907</v>
      </c>
      <c r="AE12" s="173">
        <f>F24</f>
        <v>78255</v>
      </c>
      <c r="AF12" s="173">
        <f>F26</f>
        <v>37454</v>
      </c>
      <c r="AG12" s="173">
        <f>F27</f>
        <v>98286</v>
      </c>
      <c r="AH12" s="173">
        <f>F28</f>
        <v>39549</v>
      </c>
      <c r="AI12" s="173">
        <f>F32</f>
        <v>484</v>
      </c>
      <c r="AJ12" s="173">
        <f>F34</f>
        <v>41808</v>
      </c>
      <c r="AK12" s="173">
        <f>F35</f>
        <v>38044</v>
      </c>
      <c r="AL12" s="177"/>
    </row>
    <row r="13" spans="1:38" ht="18" customHeight="1">
      <c r="A13" s="304"/>
      <c r="B13" s="304"/>
      <c r="C13" s="11"/>
      <c r="D13" s="31" t="s">
        <v>25</v>
      </c>
      <c r="E13" s="32"/>
      <c r="F13" s="89">
        <v>51209</v>
      </c>
      <c r="G13" s="90">
        <f t="shared" si="0"/>
        <v>15.612452401059754</v>
      </c>
      <c r="H13" s="91">
        <v>53635</v>
      </c>
      <c r="I13" s="92">
        <f t="shared" si="1"/>
        <v>-4.523165843199406</v>
      </c>
      <c r="AA13" s="316"/>
      <c r="AB13" s="172" t="s">
        <v>115</v>
      </c>
      <c r="AC13" s="175"/>
      <c r="AD13" s="175">
        <f>G23</f>
        <v>57.288544851997401</v>
      </c>
      <c r="AE13" s="175">
        <f>G24</f>
        <v>23.858158969027535</v>
      </c>
      <c r="AF13" s="175">
        <f>G26</f>
        <v>11.41886762540358</v>
      </c>
      <c r="AG13" s="175">
        <f>G27</f>
        <v>29.965152545266633</v>
      </c>
      <c r="AH13" s="175">
        <f>G28</f>
        <v>12.057585190289053</v>
      </c>
      <c r="AI13" s="175">
        <f>G32</f>
        <v>0.1475605257301045</v>
      </c>
      <c r="AJ13" s="175">
        <f>G34</f>
        <v>12.746302602735968</v>
      </c>
      <c r="AK13" s="175">
        <f>G35</f>
        <v>11.598745125777056</v>
      </c>
    </row>
    <row r="14" spans="1:38" ht="18" customHeight="1">
      <c r="A14" s="304"/>
      <c r="B14" s="304"/>
      <c r="C14" s="52" t="s">
        <v>4</v>
      </c>
      <c r="D14" s="53"/>
      <c r="E14" s="54"/>
      <c r="F14" s="85">
        <v>2245</v>
      </c>
      <c r="G14" s="86">
        <f t="shared" si="0"/>
        <v>0.68444913277703423</v>
      </c>
      <c r="H14" s="87">
        <v>2321</v>
      </c>
      <c r="I14" s="88">
        <f t="shared" si="1"/>
        <v>-3.2744506678155982</v>
      </c>
      <c r="AA14" s="311"/>
      <c r="AB14" s="172" t="s">
        <v>116</v>
      </c>
      <c r="AC14" s="175">
        <f>I40</f>
        <v>-21.247313893324048</v>
      </c>
      <c r="AD14" s="175">
        <f>I23</f>
        <v>9.5350720190912064E-2</v>
      </c>
      <c r="AE14" s="175">
        <f>I24</f>
        <v>1.7580588533607333</v>
      </c>
      <c r="AF14" s="175">
        <f>I26</f>
        <v>-0.69466539399724025</v>
      </c>
      <c r="AG14" s="175">
        <f>I27</f>
        <v>-45.561494364285913</v>
      </c>
      <c r="AH14" s="175">
        <f>I28</f>
        <v>-6.2975335844765112</v>
      </c>
      <c r="AI14" s="175">
        <f>I32</f>
        <v>-89.638193106401204</v>
      </c>
      <c r="AJ14" s="175">
        <f>I34</f>
        <v>-13.300982953838492</v>
      </c>
      <c r="AK14" s="175">
        <f>I35</f>
        <v>-14.328822032562439</v>
      </c>
    </row>
    <row r="15" spans="1:38" ht="18" customHeight="1">
      <c r="A15" s="304"/>
      <c r="B15" s="304"/>
      <c r="C15" s="52" t="s">
        <v>5</v>
      </c>
      <c r="D15" s="53"/>
      <c r="E15" s="54"/>
      <c r="F15" s="85">
        <v>17560</v>
      </c>
      <c r="G15" s="86">
        <f t="shared" si="0"/>
        <v>5.3536422145054434</v>
      </c>
      <c r="H15" s="87">
        <v>17717</v>
      </c>
      <c r="I15" s="88">
        <f t="shared" si="1"/>
        <v>-0.88615454083648126</v>
      </c>
    </row>
    <row r="16" spans="1:38" ht="18" customHeight="1">
      <c r="A16" s="304"/>
      <c r="B16" s="304"/>
      <c r="C16" s="52" t="s">
        <v>26</v>
      </c>
      <c r="D16" s="53"/>
      <c r="E16" s="54"/>
      <c r="F16" s="85">
        <v>5202</v>
      </c>
      <c r="G16" s="86">
        <f t="shared" si="0"/>
        <v>1.5859707744793461</v>
      </c>
      <c r="H16" s="87">
        <v>4920</v>
      </c>
      <c r="I16" s="88">
        <f>(F16/H16-1)*100</f>
        <v>5.7317073170731758</v>
      </c>
    </row>
    <row r="17" spans="1:9" ht="18" customHeight="1">
      <c r="A17" s="304"/>
      <c r="B17" s="304"/>
      <c r="C17" s="52" t="s">
        <v>6</v>
      </c>
      <c r="D17" s="53"/>
      <c r="E17" s="54"/>
      <c r="F17" s="85">
        <v>59377</v>
      </c>
      <c r="G17" s="86">
        <f t="shared" si="0"/>
        <v>18.102688711314904</v>
      </c>
      <c r="H17" s="87">
        <v>142471</v>
      </c>
      <c r="I17" s="88">
        <f t="shared" si="1"/>
        <v>-58.323448280702742</v>
      </c>
    </row>
    <row r="18" spans="1:9" ht="18" customHeight="1">
      <c r="A18" s="304"/>
      <c r="B18" s="304"/>
      <c r="C18" s="52" t="s">
        <v>27</v>
      </c>
      <c r="D18" s="53"/>
      <c r="E18" s="54"/>
      <c r="F18" s="85">
        <v>18014</v>
      </c>
      <c r="G18" s="86">
        <f t="shared" si="0"/>
        <v>5.4920564266572356</v>
      </c>
      <c r="H18" s="87">
        <v>19738</v>
      </c>
      <c r="I18" s="88">
        <f t="shared" si="1"/>
        <v>-8.7344209139730502</v>
      </c>
    </row>
    <row r="19" spans="1:9" ht="18" customHeight="1">
      <c r="A19" s="304"/>
      <c r="B19" s="304"/>
      <c r="C19" s="52" t="s">
        <v>28</v>
      </c>
      <c r="D19" s="53"/>
      <c r="E19" s="54"/>
      <c r="F19" s="85">
        <v>948</v>
      </c>
      <c r="G19" s="86">
        <f t="shared" si="0"/>
        <v>0.28902350907466745</v>
      </c>
      <c r="H19" s="87">
        <v>902</v>
      </c>
      <c r="I19" s="88">
        <f t="shared" si="1"/>
        <v>5.0997782705099803</v>
      </c>
    </row>
    <row r="20" spans="1:9" ht="18" customHeight="1">
      <c r="A20" s="304"/>
      <c r="B20" s="304"/>
      <c r="C20" s="52" t="s">
        <v>7</v>
      </c>
      <c r="D20" s="53"/>
      <c r="E20" s="54"/>
      <c r="F20" s="85">
        <v>45825</v>
      </c>
      <c r="G20" s="86">
        <f t="shared" si="0"/>
        <v>13.97099399087198</v>
      </c>
      <c r="H20" s="87">
        <v>43722</v>
      </c>
      <c r="I20" s="88">
        <f t="shared" si="1"/>
        <v>4.8099355015781553</v>
      </c>
    </row>
    <row r="21" spans="1:9" ht="18" customHeight="1">
      <c r="A21" s="304"/>
      <c r="B21" s="304"/>
      <c r="C21" s="57" t="s">
        <v>8</v>
      </c>
      <c r="D21" s="58"/>
      <c r="E21" s="56"/>
      <c r="F21" s="93">
        <v>46347</v>
      </c>
      <c r="G21" s="94">
        <f t="shared" si="0"/>
        <v>14.130139847134613</v>
      </c>
      <c r="H21" s="95">
        <v>45804</v>
      </c>
      <c r="I21" s="96">
        <f t="shared" si="1"/>
        <v>1.1854859837568732</v>
      </c>
    </row>
    <row r="22" spans="1:9" ht="18" customHeight="1">
      <c r="A22" s="304"/>
      <c r="B22" s="305"/>
      <c r="C22" s="59" t="s">
        <v>9</v>
      </c>
      <c r="D22" s="37"/>
      <c r="E22" s="60"/>
      <c r="F22" s="97">
        <f>SUM(F9,F14:F21)</f>
        <v>328001</v>
      </c>
      <c r="G22" s="98">
        <f t="shared" si="0"/>
        <v>100</v>
      </c>
      <c r="H22" s="97">
        <f>SUM(H9,H14:H21)</f>
        <v>416495</v>
      </c>
      <c r="I22" s="280">
        <f t="shared" ref="I22:I40" si="2">(F22/H22-1)*100</f>
        <v>-21.247313893324048</v>
      </c>
    </row>
    <row r="23" spans="1:9" ht="18" customHeight="1">
      <c r="A23" s="304"/>
      <c r="B23" s="303" t="s">
        <v>82</v>
      </c>
      <c r="C23" s="4" t="s">
        <v>10</v>
      </c>
      <c r="D23" s="5"/>
      <c r="E23" s="23"/>
      <c r="F23" s="77">
        <v>187907</v>
      </c>
      <c r="G23" s="78">
        <f t="shared" ref="G23:G37" si="3">F23/$F$40*100</f>
        <v>57.288544851997401</v>
      </c>
      <c r="H23" s="79">
        <v>187728</v>
      </c>
      <c r="I23" s="99">
        <f t="shared" si="2"/>
        <v>9.5350720190912064E-2</v>
      </c>
    </row>
    <row r="24" spans="1:9" ht="18" customHeight="1">
      <c r="A24" s="304"/>
      <c r="B24" s="304"/>
      <c r="C24" s="8"/>
      <c r="D24" s="10" t="s">
        <v>11</v>
      </c>
      <c r="E24" s="38"/>
      <c r="F24" s="85">
        <v>78255</v>
      </c>
      <c r="G24" s="86">
        <f t="shared" si="3"/>
        <v>23.858158969027535</v>
      </c>
      <c r="H24" s="87">
        <v>76903</v>
      </c>
      <c r="I24" s="88">
        <f t="shared" si="2"/>
        <v>1.7580588533607333</v>
      </c>
    </row>
    <row r="25" spans="1:9" ht="18" customHeight="1">
      <c r="A25" s="304"/>
      <c r="B25" s="304"/>
      <c r="C25" s="8"/>
      <c r="D25" s="10" t="s">
        <v>29</v>
      </c>
      <c r="E25" s="38"/>
      <c r="F25" s="85">
        <v>72198</v>
      </c>
      <c r="G25" s="86">
        <f t="shared" si="3"/>
        <v>22.011518257566287</v>
      </c>
      <c r="H25" s="87">
        <v>73109</v>
      </c>
      <c r="I25" s="88">
        <f t="shared" si="2"/>
        <v>-1.2460846133854897</v>
      </c>
    </row>
    <row r="26" spans="1:9" ht="18" customHeight="1">
      <c r="A26" s="304"/>
      <c r="B26" s="304"/>
      <c r="C26" s="11"/>
      <c r="D26" s="10" t="s">
        <v>12</v>
      </c>
      <c r="E26" s="38"/>
      <c r="F26" s="85">
        <v>37454</v>
      </c>
      <c r="G26" s="86">
        <f t="shared" si="3"/>
        <v>11.41886762540358</v>
      </c>
      <c r="H26" s="87">
        <v>37716</v>
      </c>
      <c r="I26" s="88">
        <f t="shared" si="2"/>
        <v>-0.69466539399724025</v>
      </c>
    </row>
    <row r="27" spans="1:9" ht="18" customHeight="1">
      <c r="A27" s="304"/>
      <c r="B27" s="304"/>
      <c r="C27" s="8" t="s">
        <v>13</v>
      </c>
      <c r="D27" s="14"/>
      <c r="E27" s="25"/>
      <c r="F27" s="77">
        <v>98286</v>
      </c>
      <c r="G27" s="78">
        <f t="shared" si="3"/>
        <v>29.965152545266633</v>
      </c>
      <c r="H27" s="79">
        <v>180545</v>
      </c>
      <c r="I27" s="99">
        <f t="shared" si="2"/>
        <v>-45.561494364285913</v>
      </c>
    </row>
    <row r="28" spans="1:9" ht="18" customHeight="1">
      <c r="A28" s="304"/>
      <c r="B28" s="304"/>
      <c r="C28" s="8"/>
      <c r="D28" s="10" t="s">
        <v>14</v>
      </c>
      <c r="E28" s="38"/>
      <c r="F28" s="85">
        <v>39549</v>
      </c>
      <c r="G28" s="86">
        <f t="shared" si="3"/>
        <v>12.057585190289053</v>
      </c>
      <c r="H28" s="87">
        <v>42207</v>
      </c>
      <c r="I28" s="88">
        <f t="shared" si="2"/>
        <v>-6.2975335844765112</v>
      </c>
    </row>
    <row r="29" spans="1:9" ht="18" customHeight="1">
      <c r="A29" s="304"/>
      <c r="B29" s="304"/>
      <c r="C29" s="8"/>
      <c r="D29" s="10" t="s">
        <v>30</v>
      </c>
      <c r="E29" s="38"/>
      <c r="F29" s="85">
        <v>3988</v>
      </c>
      <c r="G29" s="86">
        <f t="shared" si="3"/>
        <v>1.2158499516769765</v>
      </c>
      <c r="H29" s="87">
        <v>3602</v>
      </c>
      <c r="I29" s="88">
        <f t="shared" si="2"/>
        <v>10.716268739589108</v>
      </c>
    </row>
    <row r="30" spans="1:9" ht="18" customHeight="1">
      <c r="A30" s="304"/>
      <c r="B30" s="304"/>
      <c r="C30" s="8"/>
      <c r="D30" s="10" t="s">
        <v>31</v>
      </c>
      <c r="E30" s="38"/>
      <c r="F30" s="85">
        <v>26590</v>
      </c>
      <c r="G30" s="86">
        <f t="shared" si="3"/>
        <v>8.1066826015774343</v>
      </c>
      <c r="H30" s="87">
        <v>102371</v>
      </c>
      <c r="I30" s="88">
        <f t="shared" si="2"/>
        <v>-74.025847163747542</v>
      </c>
    </row>
    <row r="31" spans="1:9" ht="18" customHeight="1">
      <c r="A31" s="304"/>
      <c r="B31" s="304"/>
      <c r="C31" s="8"/>
      <c r="D31" s="10" t="s">
        <v>32</v>
      </c>
      <c r="E31" s="38"/>
      <c r="F31" s="85">
        <v>25708</v>
      </c>
      <c r="G31" s="86">
        <f t="shared" si="3"/>
        <v>7.8377809823750528</v>
      </c>
      <c r="H31" s="87">
        <v>25071</v>
      </c>
      <c r="I31" s="88">
        <f t="shared" si="2"/>
        <v>2.540784172948829</v>
      </c>
    </row>
    <row r="32" spans="1:9" ht="18" customHeight="1">
      <c r="A32" s="304"/>
      <c r="B32" s="304"/>
      <c r="C32" s="8"/>
      <c r="D32" s="10" t="s">
        <v>15</v>
      </c>
      <c r="E32" s="38"/>
      <c r="F32" s="85">
        <v>484</v>
      </c>
      <c r="G32" s="86">
        <f t="shared" si="3"/>
        <v>0.1475605257301045</v>
      </c>
      <c r="H32" s="87">
        <v>4671</v>
      </c>
      <c r="I32" s="88">
        <f t="shared" si="2"/>
        <v>-89.638193106401204</v>
      </c>
    </row>
    <row r="33" spans="1:9" ht="18" customHeight="1">
      <c r="A33" s="304"/>
      <c r="B33" s="304"/>
      <c r="C33" s="11"/>
      <c r="D33" s="10" t="s">
        <v>33</v>
      </c>
      <c r="E33" s="38"/>
      <c r="F33" s="85">
        <v>1567</v>
      </c>
      <c r="G33" s="86">
        <f t="shared" si="3"/>
        <v>0.47774244590717707</v>
      </c>
      <c r="H33" s="87">
        <v>1723</v>
      </c>
      <c r="I33" s="88">
        <f t="shared" si="2"/>
        <v>-9.0539756239117803</v>
      </c>
    </row>
    <row r="34" spans="1:9" ht="18" customHeight="1">
      <c r="A34" s="304"/>
      <c r="B34" s="304"/>
      <c r="C34" s="8" t="s">
        <v>16</v>
      </c>
      <c r="D34" s="14"/>
      <c r="E34" s="25"/>
      <c r="F34" s="77">
        <v>41808</v>
      </c>
      <c r="G34" s="78">
        <f t="shared" si="3"/>
        <v>12.746302602735968</v>
      </c>
      <c r="H34" s="79">
        <v>48222</v>
      </c>
      <c r="I34" s="99">
        <f t="shared" si="2"/>
        <v>-13.300982953838492</v>
      </c>
    </row>
    <row r="35" spans="1:9" ht="18" customHeight="1">
      <c r="A35" s="304"/>
      <c r="B35" s="304"/>
      <c r="C35" s="8"/>
      <c r="D35" s="39" t="s">
        <v>17</v>
      </c>
      <c r="E35" s="40"/>
      <c r="F35" s="81">
        <v>38044</v>
      </c>
      <c r="G35" s="82">
        <f t="shared" si="3"/>
        <v>11.598745125777056</v>
      </c>
      <c r="H35" s="83">
        <v>44407</v>
      </c>
      <c r="I35" s="84">
        <f t="shared" si="2"/>
        <v>-14.328822032562439</v>
      </c>
    </row>
    <row r="36" spans="1:9" ht="18" customHeight="1">
      <c r="A36" s="304"/>
      <c r="B36" s="304"/>
      <c r="C36" s="8"/>
      <c r="D36" s="41"/>
      <c r="E36" s="159" t="s">
        <v>103</v>
      </c>
      <c r="F36" s="85">
        <v>20447</v>
      </c>
      <c r="G36" s="86">
        <f t="shared" si="3"/>
        <v>6.2338224578583601</v>
      </c>
      <c r="H36" s="87">
        <v>23375</v>
      </c>
      <c r="I36" s="88">
        <f>(F36/H36-1)*100</f>
        <v>-12.526203208556153</v>
      </c>
    </row>
    <row r="37" spans="1:9" ht="18" customHeight="1">
      <c r="A37" s="304"/>
      <c r="B37" s="304"/>
      <c r="C37" s="8"/>
      <c r="D37" s="12"/>
      <c r="E37" s="33" t="s">
        <v>34</v>
      </c>
      <c r="F37" s="85">
        <v>17597</v>
      </c>
      <c r="G37" s="86">
        <f t="shared" si="3"/>
        <v>5.3649226679186954</v>
      </c>
      <c r="H37" s="87">
        <v>21032</v>
      </c>
      <c r="I37" s="88">
        <f t="shared" si="2"/>
        <v>-16.332255610498294</v>
      </c>
    </row>
    <row r="38" spans="1:9" ht="18" customHeight="1">
      <c r="A38" s="304"/>
      <c r="B38" s="304"/>
      <c r="C38" s="8"/>
      <c r="D38" s="61" t="s">
        <v>35</v>
      </c>
      <c r="E38" s="54"/>
      <c r="F38" s="85">
        <v>3764</v>
      </c>
      <c r="G38" s="82">
        <f>F38/$F$40*100</f>
        <v>1.1475574769589116</v>
      </c>
      <c r="H38" s="87">
        <v>3815</v>
      </c>
      <c r="I38" s="88">
        <f t="shared" si="2"/>
        <v>-1.3368283093053712</v>
      </c>
    </row>
    <row r="39" spans="1:9" ht="18" customHeight="1">
      <c r="A39" s="304"/>
      <c r="B39" s="304"/>
      <c r="C39" s="6"/>
      <c r="D39" s="55" t="s">
        <v>36</v>
      </c>
      <c r="E39" s="56"/>
      <c r="F39" s="93">
        <v>0</v>
      </c>
      <c r="G39" s="94">
        <f>F39/$F$40*100</f>
        <v>0</v>
      </c>
      <c r="H39" s="156">
        <v>0</v>
      </c>
      <c r="I39" s="96" t="e">
        <f t="shared" si="2"/>
        <v>#DIV/0!</v>
      </c>
    </row>
    <row r="40" spans="1:9" ht="18" customHeight="1">
      <c r="A40" s="305"/>
      <c r="B40" s="305"/>
      <c r="C40" s="6" t="s">
        <v>18</v>
      </c>
      <c r="D40" s="7"/>
      <c r="E40" s="24"/>
      <c r="F40" s="97">
        <f>SUM(F23,F27,F34)</f>
        <v>328001</v>
      </c>
      <c r="G40" s="281">
        <f>F40/$F$40*100</f>
        <v>100</v>
      </c>
      <c r="H40" s="97">
        <f>SUM(H23,H27,H34)</f>
        <v>416495</v>
      </c>
      <c r="I40" s="280">
        <f t="shared" si="2"/>
        <v>-21.247313893324048</v>
      </c>
    </row>
    <row r="41" spans="1:9" ht="18" customHeight="1">
      <c r="A41" s="157" t="s">
        <v>19</v>
      </c>
      <c r="B41" s="157"/>
    </row>
    <row r="42" spans="1:9" ht="18" customHeight="1">
      <c r="A42" s="158" t="s">
        <v>20</v>
      </c>
      <c r="B42" s="157"/>
    </row>
    <row r="52" spans="10:10">
      <c r="J52" s="14"/>
    </row>
    <row r="53" spans="10:10">
      <c r="J53" s="14"/>
    </row>
  </sheetData>
  <mergeCells count="24">
    <mergeCell ref="AG2:AG3"/>
    <mergeCell ref="AH2:AH3"/>
    <mergeCell ref="AJ10:AK10"/>
    <mergeCell ref="AA12:AA14"/>
    <mergeCell ref="AI2:AI3"/>
    <mergeCell ref="AK2:AK3"/>
    <mergeCell ref="AJ2:AJ3"/>
    <mergeCell ref="AG10:AI10"/>
    <mergeCell ref="AA4:AA6"/>
    <mergeCell ref="AA9:AB9"/>
    <mergeCell ref="AC9:AC11"/>
    <mergeCell ref="AA10:AA11"/>
    <mergeCell ref="AB10:AB11"/>
    <mergeCell ref="AD10:AF10"/>
    <mergeCell ref="AA1:AB1"/>
    <mergeCell ref="AA2:AA3"/>
    <mergeCell ref="AB2:AB3"/>
    <mergeCell ref="AC2:AC3"/>
    <mergeCell ref="AD2:AF2"/>
    <mergeCell ref="A1:D1"/>
    <mergeCell ref="A9:A40"/>
    <mergeCell ref="B9:B22"/>
    <mergeCell ref="B23:B40"/>
    <mergeCell ref="G6:I6"/>
  </mergeCells>
  <phoneticPr fontId="7"/>
  <printOptions horizontalCentered="1" verticalCentered="1" gridLinesSet="0"/>
  <pageMargins left="0" right="0" top="0.43307086614173229" bottom="0.19685039370078741" header="0.19685039370078741" footer="0.31496062992125984"/>
  <pageSetup paperSize="9" scale="97" orientation="portrait" useFirstPageNumber="1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94" zoomScaleNormal="100" zoomScaleSheetLayoutView="94" workbookViewId="0">
      <pane xSplit="5" ySplit="7" topLeftCell="F8" activePane="bottomRight" state="frozen"/>
      <selection activeCell="G46" sqref="G46"/>
      <selection pane="topRight" activeCell="G46" sqref="G46"/>
      <selection pane="bottomLeft" activeCell="G46" sqref="G46"/>
      <selection pane="bottomRight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14" customWidth="1"/>
    <col min="13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70" t="s">
        <v>0</v>
      </c>
      <c r="B1" s="42"/>
      <c r="C1" s="42"/>
      <c r="D1" s="107" t="s">
        <v>289</v>
      </c>
      <c r="E1" s="44"/>
      <c r="F1" s="44"/>
      <c r="G1" s="44"/>
    </row>
    <row r="2" spans="1:25" ht="15" customHeight="1"/>
    <row r="3" spans="1:25" ht="15" customHeight="1">
      <c r="A3" s="45" t="s">
        <v>43</v>
      </c>
      <c r="B3" s="45"/>
      <c r="C3" s="45"/>
      <c r="D3" s="45"/>
    </row>
    <row r="4" spans="1:25" ht="15" customHeight="1">
      <c r="A4" s="45"/>
      <c r="B4" s="45"/>
      <c r="C4" s="45"/>
      <c r="D4" s="45"/>
    </row>
    <row r="5" spans="1:25" ht="15.95" customHeight="1">
      <c r="A5" s="37" t="s">
        <v>274</v>
      </c>
      <c r="B5" s="37"/>
      <c r="C5" s="37"/>
      <c r="D5" s="37"/>
      <c r="K5" s="46"/>
      <c r="O5" s="46" t="s">
        <v>44</v>
      </c>
    </row>
    <row r="6" spans="1:25" ht="15.95" customHeight="1">
      <c r="A6" s="340" t="s">
        <v>45</v>
      </c>
      <c r="B6" s="341"/>
      <c r="C6" s="341"/>
      <c r="D6" s="341"/>
      <c r="E6" s="342"/>
      <c r="F6" s="326" t="s">
        <v>291</v>
      </c>
      <c r="G6" s="322"/>
      <c r="H6" s="326" t="s">
        <v>292</v>
      </c>
      <c r="I6" s="322"/>
      <c r="J6" s="326" t="s">
        <v>293</v>
      </c>
      <c r="K6" s="322"/>
      <c r="L6" s="326" t="s">
        <v>294</v>
      </c>
      <c r="M6" s="322"/>
      <c r="N6" s="321"/>
      <c r="O6" s="322"/>
    </row>
    <row r="7" spans="1:25" ht="15.95" customHeight="1">
      <c r="A7" s="343"/>
      <c r="B7" s="344"/>
      <c r="C7" s="344"/>
      <c r="D7" s="344"/>
      <c r="E7" s="345"/>
      <c r="F7" s="178" t="s">
        <v>273</v>
      </c>
      <c r="G7" s="51" t="s">
        <v>1</v>
      </c>
      <c r="H7" s="178" t="s">
        <v>273</v>
      </c>
      <c r="I7" s="51" t="s">
        <v>1</v>
      </c>
      <c r="J7" s="178" t="s">
        <v>273</v>
      </c>
      <c r="K7" s="51" t="s">
        <v>1</v>
      </c>
      <c r="L7" s="178" t="s">
        <v>273</v>
      </c>
      <c r="M7" s="51" t="s">
        <v>1</v>
      </c>
      <c r="N7" s="178" t="s">
        <v>273</v>
      </c>
      <c r="O7" s="296" t="s">
        <v>1</v>
      </c>
    </row>
    <row r="8" spans="1:25" ht="15.95" customHeight="1">
      <c r="A8" s="346" t="s">
        <v>84</v>
      </c>
      <c r="B8" s="47" t="s">
        <v>46</v>
      </c>
      <c r="C8" s="48"/>
      <c r="D8" s="48"/>
      <c r="E8" s="100" t="s">
        <v>37</v>
      </c>
      <c r="F8" s="113">
        <v>12192</v>
      </c>
      <c r="G8" s="114">
        <v>12137</v>
      </c>
      <c r="H8" s="113">
        <v>22190</v>
      </c>
      <c r="I8" s="115">
        <v>21847</v>
      </c>
      <c r="J8" s="113">
        <v>13399</v>
      </c>
      <c r="K8" s="116">
        <v>13376</v>
      </c>
      <c r="L8" s="113">
        <v>131</v>
      </c>
      <c r="M8" s="115">
        <v>139</v>
      </c>
      <c r="N8" s="113"/>
      <c r="O8" s="116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95" customHeight="1">
      <c r="A9" s="347"/>
      <c r="B9" s="14"/>
      <c r="C9" s="61" t="s">
        <v>47</v>
      </c>
      <c r="D9" s="53"/>
      <c r="E9" s="101" t="s">
        <v>38</v>
      </c>
      <c r="F9" s="117">
        <v>12192</v>
      </c>
      <c r="G9" s="118">
        <v>12137</v>
      </c>
      <c r="H9" s="117">
        <v>22190</v>
      </c>
      <c r="I9" s="119">
        <v>21847</v>
      </c>
      <c r="J9" s="117">
        <v>13399</v>
      </c>
      <c r="K9" s="120">
        <v>13376</v>
      </c>
      <c r="L9" s="117">
        <v>131</v>
      </c>
      <c r="M9" s="119">
        <v>139</v>
      </c>
      <c r="N9" s="117"/>
      <c r="O9" s="120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95" customHeight="1">
      <c r="A10" s="347"/>
      <c r="B10" s="11"/>
      <c r="C10" s="61" t="s">
        <v>48</v>
      </c>
      <c r="D10" s="53"/>
      <c r="E10" s="101" t="s">
        <v>39</v>
      </c>
      <c r="F10" s="117">
        <v>0</v>
      </c>
      <c r="G10" s="118">
        <v>0</v>
      </c>
      <c r="H10" s="117">
        <v>0</v>
      </c>
      <c r="I10" s="119">
        <v>0</v>
      </c>
      <c r="J10" s="121">
        <v>0</v>
      </c>
      <c r="K10" s="122">
        <v>0</v>
      </c>
      <c r="L10" s="117">
        <v>0</v>
      </c>
      <c r="M10" s="119">
        <v>0</v>
      </c>
      <c r="N10" s="117"/>
      <c r="O10" s="120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95" customHeight="1">
      <c r="A11" s="347"/>
      <c r="B11" s="66" t="s">
        <v>49</v>
      </c>
      <c r="C11" s="67"/>
      <c r="D11" s="67"/>
      <c r="E11" s="103" t="s">
        <v>40</v>
      </c>
      <c r="F11" s="123">
        <v>9780</v>
      </c>
      <c r="G11" s="124">
        <v>10554</v>
      </c>
      <c r="H11" s="123">
        <v>21433</v>
      </c>
      <c r="I11" s="125">
        <v>21176</v>
      </c>
      <c r="J11" s="123">
        <v>13399</v>
      </c>
      <c r="K11" s="126">
        <v>13376</v>
      </c>
      <c r="L11" s="123">
        <v>140</v>
      </c>
      <c r="M11" s="125">
        <v>156</v>
      </c>
      <c r="N11" s="123"/>
      <c r="O11" s="126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95" customHeight="1">
      <c r="A12" s="347"/>
      <c r="B12" s="8"/>
      <c r="C12" s="61" t="s">
        <v>50</v>
      </c>
      <c r="D12" s="53"/>
      <c r="E12" s="101" t="s">
        <v>41</v>
      </c>
      <c r="F12" s="117">
        <v>9780</v>
      </c>
      <c r="G12" s="118">
        <v>10550</v>
      </c>
      <c r="H12" s="123">
        <v>21433</v>
      </c>
      <c r="I12" s="119">
        <v>21167</v>
      </c>
      <c r="J12" s="123">
        <v>13399</v>
      </c>
      <c r="K12" s="120">
        <v>13334</v>
      </c>
      <c r="L12" s="117">
        <v>140</v>
      </c>
      <c r="M12" s="119">
        <v>154</v>
      </c>
      <c r="N12" s="117"/>
      <c r="O12" s="120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95" customHeight="1">
      <c r="A13" s="347"/>
      <c r="B13" s="14"/>
      <c r="C13" s="50" t="s">
        <v>51</v>
      </c>
      <c r="D13" s="68"/>
      <c r="E13" s="104" t="s">
        <v>42</v>
      </c>
      <c r="F13" s="160">
        <v>0</v>
      </c>
      <c r="G13" s="139">
        <v>4</v>
      </c>
      <c r="H13" s="121">
        <v>0</v>
      </c>
      <c r="I13" s="122">
        <v>9</v>
      </c>
      <c r="J13" s="121">
        <v>0</v>
      </c>
      <c r="K13" s="122">
        <v>42</v>
      </c>
      <c r="L13" s="127">
        <v>0</v>
      </c>
      <c r="M13" s="129">
        <v>2</v>
      </c>
      <c r="N13" s="127"/>
      <c r="O13" s="130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95" customHeight="1">
      <c r="A14" s="347"/>
      <c r="B14" s="52" t="s">
        <v>52</v>
      </c>
      <c r="C14" s="53"/>
      <c r="D14" s="53"/>
      <c r="E14" s="101" t="s">
        <v>88</v>
      </c>
      <c r="F14" s="161">
        <f t="shared" ref="F14:O14" si="0">F9-F12</f>
        <v>2412</v>
      </c>
      <c r="G14" s="150">
        <f t="shared" ref="G14" si="1">G9-G12</f>
        <v>1587</v>
      </c>
      <c r="H14" s="161">
        <f t="shared" si="0"/>
        <v>757</v>
      </c>
      <c r="I14" s="150">
        <f t="shared" si="0"/>
        <v>680</v>
      </c>
      <c r="J14" s="161">
        <f t="shared" si="0"/>
        <v>0</v>
      </c>
      <c r="K14" s="150">
        <f t="shared" si="0"/>
        <v>42</v>
      </c>
      <c r="L14" s="161">
        <f t="shared" si="0"/>
        <v>-9</v>
      </c>
      <c r="M14" s="150">
        <f t="shared" si="0"/>
        <v>-15</v>
      </c>
      <c r="N14" s="161">
        <f t="shared" si="0"/>
        <v>0</v>
      </c>
      <c r="O14" s="150">
        <f t="shared" si="0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95" customHeight="1">
      <c r="A15" s="347"/>
      <c r="B15" s="52" t="s">
        <v>53</v>
      </c>
      <c r="C15" s="53"/>
      <c r="D15" s="53"/>
      <c r="E15" s="101" t="s">
        <v>89</v>
      </c>
      <c r="F15" s="161">
        <f t="shared" ref="F15:O15" si="2">F10-F13</f>
        <v>0</v>
      </c>
      <c r="G15" s="150">
        <f t="shared" ref="G15" si="3">G10-G13</f>
        <v>-4</v>
      </c>
      <c r="H15" s="161">
        <f t="shared" si="2"/>
        <v>0</v>
      </c>
      <c r="I15" s="150">
        <f t="shared" si="2"/>
        <v>-9</v>
      </c>
      <c r="J15" s="161">
        <f t="shared" si="2"/>
        <v>0</v>
      </c>
      <c r="K15" s="150">
        <f t="shared" si="2"/>
        <v>-42</v>
      </c>
      <c r="L15" s="161">
        <f t="shared" si="2"/>
        <v>0</v>
      </c>
      <c r="M15" s="150">
        <f t="shared" si="2"/>
        <v>-2</v>
      </c>
      <c r="N15" s="161">
        <f t="shared" si="2"/>
        <v>0</v>
      </c>
      <c r="O15" s="150">
        <f t="shared" si="2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95" customHeight="1">
      <c r="A16" s="347"/>
      <c r="B16" s="52" t="s">
        <v>54</v>
      </c>
      <c r="C16" s="53"/>
      <c r="D16" s="53"/>
      <c r="E16" s="101" t="s">
        <v>90</v>
      </c>
      <c r="F16" s="160">
        <f t="shared" ref="F16:O16" si="4">F8-F11</f>
        <v>2412</v>
      </c>
      <c r="G16" s="299">
        <f t="shared" ref="G16" si="5">G8-G11</f>
        <v>1583</v>
      </c>
      <c r="H16" s="160">
        <f t="shared" si="4"/>
        <v>757</v>
      </c>
      <c r="I16" s="139">
        <f t="shared" si="4"/>
        <v>671</v>
      </c>
      <c r="J16" s="160">
        <f t="shared" si="4"/>
        <v>0</v>
      </c>
      <c r="K16" s="139">
        <f t="shared" si="4"/>
        <v>0</v>
      </c>
      <c r="L16" s="160">
        <f t="shared" si="4"/>
        <v>-9</v>
      </c>
      <c r="M16" s="139">
        <f t="shared" si="4"/>
        <v>-17</v>
      </c>
      <c r="N16" s="160">
        <f t="shared" si="4"/>
        <v>0</v>
      </c>
      <c r="O16" s="139">
        <f t="shared" si="4"/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95" customHeight="1">
      <c r="A17" s="347"/>
      <c r="B17" s="52" t="s">
        <v>55</v>
      </c>
      <c r="C17" s="53"/>
      <c r="D17" s="53"/>
      <c r="E17" s="43"/>
      <c r="F17" s="161">
        <v>0</v>
      </c>
      <c r="G17" s="150">
        <v>0</v>
      </c>
      <c r="H17" s="121">
        <v>0</v>
      </c>
      <c r="I17" s="122">
        <v>0</v>
      </c>
      <c r="J17" s="117">
        <v>1362</v>
      </c>
      <c r="K17" s="120">
        <v>1309</v>
      </c>
      <c r="L17" s="117">
        <v>5</v>
      </c>
      <c r="M17" s="119">
        <v>0</v>
      </c>
      <c r="N17" s="121"/>
      <c r="O17" s="131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95" customHeight="1">
      <c r="A18" s="348"/>
      <c r="B18" s="59" t="s">
        <v>56</v>
      </c>
      <c r="C18" s="37"/>
      <c r="D18" s="37"/>
      <c r="E18" s="15"/>
      <c r="F18" s="162">
        <v>0</v>
      </c>
      <c r="G18" s="166">
        <v>0</v>
      </c>
      <c r="H18" s="132">
        <v>0</v>
      </c>
      <c r="I18" s="133">
        <v>0</v>
      </c>
      <c r="J18" s="132">
        <v>0</v>
      </c>
      <c r="K18" s="133">
        <v>0</v>
      </c>
      <c r="L18" s="132">
        <v>0</v>
      </c>
      <c r="M18" s="133">
        <v>0</v>
      </c>
      <c r="N18" s="132"/>
      <c r="O18" s="134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95" customHeight="1">
      <c r="A19" s="347" t="s">
        <v>85</v>
      </c>
      <c r="B19" s="66" t="s">
        <v>57</v>
      </c>
      <c r="C19" s="69"/>
      <c r="D19" s="69"/>
      <c r="E19" s="105"/>
      <c r="F19" s="163">
        <v>4229</v>
      </c>
      <c r="G19" s="155">
        <v>3463</v>
      </c>
      <c r="H19" s="135">
        <v>11704</v>
      </c>
      <c r="I19" s="137">
        <v>13331</v>
      </c>
      <c r="J19" s="135">
        <v>556</v>
      </c>
      <c r="K19" s="138">
        <v>584</v>
      </c>
      <c r="L19" s="135">
        <v>19</v>
      </c>
      <c r="M19" s="137">
        <v>23</v>
      </c>
      <c r="N19" s="135"/>
      <c r="O19" s="138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95" customHeight="1">
      <c r="A20" s="347"/>
      <c r="B20" s="13"/>
      <c r="C20" s="61" t="s">
        <v>58</v>
      </c>
      <c r="D20" s="53"/>
      <c r="E20" s="101"/>
      <c r="F20" s="161">
        <v>3787</v>
      </c>
      <c r="G20" s="150">
        <v>3005</v>
      </c>
      <c r="H20" s="117">
        <v>8651</v>
      </c>
      <c r="I20" s="119">
        <v>9789</v>
      </c>
      <c r="J20" s="117">
        <v>490</v>
      </c>
      <c r="K20" s="122">
        <v>516</v>
      </c>
      <c r="L20" s="117">
        <v>9</v>
      </c>
      <c r="M20" s="119">
        <v>17</v>
      </c>
      <c r="N20" s="117"/>
      <c r="O20" s="120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95" customHeight="1">
      <c r="A21" s="347"/>
      <c r="B21" s="26" t="s">
        <v>59</v>
      </c>
      <c r="C21" s="67"/>
      <c r="D21" s="67"/>
      <c r="E21" s="103" t="s">
        <v>91</v>
      </c>
      <c r="F21" s="164">
        <v>4229</v>
      </c>
      <c r="G21" s="149">
        <v>3463</v>
      </c>
      <c r="H21" s="123">
        <v>11704</v>
      </c>
      <c r="I21" s="125">
        <v>13331</v>
      </c>
      <c r="J21" s="123">
        <v>556</v>
      </c>
      <c r="K21" s="126">
        <v>584</v>
      </c>
      <c r="L21" s="300">
        <v>19</v>
      </c>
      <c r="M21" s="125">
        <v>23</v>
      </c>
      <c r="N21" s="123"/>
      <c r="O21" s="126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95" customHeight="1">
      <c r="A22" s="347"/>
      <c r="B22" s="66" t="s">
        <v>60</v>
      </c>
      <c r="C22" s="69"/>
      <c r="D22" s="69"/>
      <c r="E22" s="105" t="s">
        <v>92</v>
      </c>
      <c r="F22" s="163">
        <v>10664</v>
      </c>
      <c r="G22" s="155">
        <v>8044</v>
      </c>
      <c r="H22" s="135">
        <v>21034</v>
      </c>
      <c r="I22" s="137">
        <v>21647</v>
      </c>
      <c r="J22" s="135">
        <v>1397</v>
      </c>
      <c r="K22" s="138">
        <v>1445</v>
      </c>
      <c r="L22" s="135">
        <v>53</v>
      </c>
      <c r="M22" s="137">
        <v>49</v>
      </c>
      <c r="N22" s="135"/>
      <c r="O22" s="138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95" customHeight="1">
      <c r="A23" s="347"/>
      <c r="B23" s="8" t="s">
        <v>61</v>
      </c>
      <c r="C23" s="50" t="s">
        <v>62</v>
      </c>
      <c r="D23" s="68"/>
      <c r="E23" s="104"/>
      <c r="F23" s="160">
        <v>2357</v>
      </c>
      <c r="G23" s="139">
        <v>2344</v>
      </c>
      <c r="H23" s="127">
        <v>10517</v>
      </c>
      <c r="I23" s="129">
        <v>10609</v>
      </c>
      <c r="J23" s="127">
        <v>643</v>
      </c>
      <c r="K23" s="130">
        <v>669</v>
      </c>
      <c r="L23" s="127">
        <v>50</v>
      </c>
      <c r="M23" s="129">
        <v>45</v>
      </c>
      <c r="N23" s="127"/>
      <c r="O23" s="130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95" customHeight="1">
      <c r="A24" s="347"/>
      <c r="B24" s="52" t="s">
        <v>93</v>
      </c>
      <c r="C24" s="53"/>
      <c r="D24" s="53"/>
      <c r="E24" s="101" t="s">
        <v>94</v>
      </c>
      <c r="F24" s="161">
        <f t="shared" ref="F24:O24" si="6">F21-F22</f>
        <v>-6435</v>
      </c>
      <c r="G24" s="150">
        <f t="shared" si="6"/>
        <v>-4581</v>
      </c>
      <c r="H24" s="161">
        <f t="shared" si="6"/>
        <v>-9330</v>
      </c>
      <c r="I24" s="150">
        <f t="shared" si="6"/>
        <v>-8316</v>
      </c>
      <c r="J24" s="161">
        <f t="shared" si="6"/>
        <v>-841</v>
      </c>
      <c r="K24" s="150">
        <f t="shared" si="6"/>
        <v>-861</v>
      </c>
      <c r="L24" s="161">
        <f t="shared" si="6"/>
        <v>-34</v>
      </c>
      <c r="M24" s="150">
        <f t="shared" si="6"/>
        <v>-26</v>
      </c>
      <c r="N24" s="161">
        <f t="shared" si="6"/>
        <v>0</v>
      </c>
      <c r="O24" s="150">
        <f t="shared" si="6"/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95" customHeight="1">
      <c r="A25" s="347"/>
      <c r="B25" s="112" t="s">
        <v>63</v>
      </c>
      <c r="C25" s="68"/>
      <c r="D25" s="68"/>
      <c r="E25" s="349" t="s">
        <v>95</v>
      </c>
      <c r="F25" s="351">
        <v>6435</v>
      </c>
      <c r="G25" s="329">
        <v>4581</v>
      </c>
      <c r="H25" s="327">
        <v>9330</v>
      </c>
      <c r="I25" s="329">
        <v>8316</v>
      </c>
      <c r="J25" s="327">
        <v>841</v>
      </c>
      <c r="K25" s="329">
        <v>861</v>
      </c>
      <c r="L25" s="327">
        <v>34</v>
      </c>
      <c r="M25" s="329">
        <v>26</v>
      </c>
      <c r="N25" s="327"/>
      <c r="O25" s="329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95" customHeight="1">
      <c r="A26" s="347"/>
      <c r="B26" s="26" t="s">
        <v>64</v>
      </c>
      <c r="C26" s="67"/>
      <c r="D26" s="67"/>
      <c r="E26" s="350"/>
      <c r="F26" s="352"/>
      <c r="G26" s="330"/>
      <c r="H26" s="328"/>
      <c r="I26" s="330"/>
      <c r="J26" s="328"/>
      <c r="K26" s="330"/>
      <c r="L26" s="328"/>
      <c r="M26" s="330"/>
      <c r="N26" s="328"/>
      <c r="O26" s="330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95" customHeight="1">
      <c r="A27" s="348"/>
      <c r="B27" s="59" t="s">
        <v>96</v>
      </c>
      <c r="C27" s="37"/>
      <c r="D27" s="37"/>
      <c r="E27" s="106" t="s">
        <v>97</v>
      </c>
      <c r="F27" s="165">
        <f t="shared" ref="F27:O27" si="7">F24+F25</f>
        <v>0</v>
      </c>
      <c r="G27" s="151">
        <f t="shared" si="7"/>
        <v>0</v>
      </c>
      <c r="H27" s="165">
        <f t="shared" si="7"/>
        <v>0</v>
      </c>
      <c r="I27" s="151">
        <f t="shared" si="7"/>
        <v>0</v>
      </c>
      <c r="J27" s="165">
        <f t="shared" si="7"/>
        <v>0</v>
      </c>
      <c r="K27" s="151">
        <f t="shared" si="7"/>
        <v>0</v>
      </c>
      <c r="L27" s="165">
        <f t="shared" si="7"/>
        <v>0</v>
      </c>
      <c r="M27" s="151">
        <f t="shared" si="7"/>
        <v>0</v>
      </c>
      <c r="N27" s="165">
        <f t="shared" si="7"/>
        <v>0</v>
      </c>
      <c r="O27" s="151">
        <f t="shared" si="7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9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9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101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95" customHeight="1">
      <c r="A30" s="334" t="s">
        <v>65</v>
      </c>
      <c r="B30" s="335"/>
      <c r="C30" s="335"/>
      <c r="D30" s="335"/>
      <c r="E30" s="336"/>
      <c r="F30" s="323" t="s">
        <v>295</v>
      </c>
      <c r="G30" s="324"/>
      <c r="H30" s="323" t="s">
        <v>296</v>
      </c>
      <c r="I30" s="324"/>
      <c r="J30" s="325"/>
      <c r="K30" s="324"/>
      <c r="L30" s="325"/>
      <c r="M30" s="324"/>
      <c r="N30" s="325"/>
      <c r="O30" s="324"/>
      <c r="P30" s="148"/>
      <c r="Q30" s="72"/>
      <c r="R30" s="148"/>
      <c r="S30" s="72"/>
      <c r="T30" s="148"/>
      <c r="U30" s="72"/>
      <c r="V30" s="148"/>
      <c r="W30" s="72"/>
      <c r="X30" s="148"/>
      <c r="Y30" s="72"/>
    </row>
    <row r="31" spans="1:25" ht="15.95" customHeight="1">
      <c r="A31" s="337"/>
      <c r="B31" s="338"/>
      <c r="C31" s="338"/>
      <c r="D31" s="338"/>
      <c r="E31" s="339"/>
      <c r="F31" s="178" t="s">
        <v>273</v>
      </c>
      <c r="G31" s="74" t="s">
        <v>1</v>
      </c>
      <c r="H31" s="178" t="s">
        <v>273</v>
      </c>
      <c r="I31" s="74" t="s">
        <v>1</v>
      </c>
      <c r="J31" s="178" t="s">
        <v>273</v>
      </c>
      <c r="K31" s="75" t="s">
        <v>1</v>
      </c>
      <c r="L31" s="178" t="s">
        <v>273</v>
      </c>
      <c r="M31" s="74" t="s">
        <v>1</v>
      </c>
      <c r="N31" s="178" t="s">
        <v>273</v>
      </c>
      <c r="O31" s="153" t="s">
        <v>1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</row>
    <row r="32" spans="1:25" ht="15.95" customHeight="1">
      <c r="A32" s="346" t="s">
        <v>86</v>
      </c>
      <c r="B32" s="47" t="s">
        <v>46</v>
      </c>
      <c r="C32" s="48"/>
      <c r="D32" s="48"/>
      <c r="E32" s="16" t="s">
        <v>37</v>
      </c>
      <c r="F32" s="135">
        <v>157</v>
      </c>
      <c r="G32" s="136">
        <v>152</v>
      </c>
      <c r="H32" s="113">
        <v>622</v>
      </c>
      <c r="I32" s="115">
        <v>633</v>
      </c>
      <c r="J32" s="113"/>
      <c r="K32" s="116"/>
      <c r="L32" s="135"/>
      <c r="M32" s="136"/>
      <c r="N32" s="113"/>
      <c r="O32" s="154"/>
      <c r="P32" s="136"/>
      <c r="Q32" s="136"/>
      <c r="R32" s="136"/>
      <c r="S32" s="136"/>
      <c r="T32" s="147"/>
      <c r="U32" s="147"/>
      <c r="V32" s="136"/>
      <c r="W32" s="136"/>
      <c r="X32" s="147"/>
      <c r="Y32" s="147"/>
    </row>
    <row r="33" spans="1:25" ht="15.95" customHeight="1">
      <c r="A33" s="353"/>
      <c r="B33" s="14"/>
      <c r="C33" s="50" t="s">
        <v>66</v>
      </c>
      <c r="D33" s="68"/>
      <c r="E33" s="108"/>
      <c r="F33" s="127">
        <v>48</v>
      </c>
      <c r="G33" s="128">
        <v>48</v>
      </c>
      <c r="H33" s="127">
        <v>340</v>
      </c>
      <c r="I33" s="129">
        <v>352</v>
      </c>
      <c r="J33" s="127"/>
      <c r="K33" s="130"/>
      <c r="L33" s="127"/>
      <c r="M33" s="128"/>
      <c r="N33" s="127"/>
      <c r="O33" s="139"/>
      <c r="P33" s="136"/>
      <c r="Q33" s="136"/>
      <c r="R33" s="136"/>
      <c r="S33" s="136"/>
      <c r="T33" s="147"/>
      <c r="U33" s="147"/>
      <c r="V33" s="136"/>
      <c r="W33" s="136"/>
      <c r="X33" s="147"/>
      <c r="Y33" s="147"/>
    </row>
    <row r="34" spans="1:25" ht="15.95" customHeight="1">
      <c r="A34" s="353"/>
      <c r="B34" s="14"/>
      <c r="C34" s="12"/>
      <c r="D34" s="61" t="s">
        <v>67</v>
      </c>
      <c r="E34" s="102"/>
      <c r="F34" s="117">
        <v>48</v>
      </c>
      <c r="G34" s="118">
        <v>48</v>
      </c>
      <c r="H34" s="117">
        <v>340</v>
      </c>
      <c r="I34" s="119">
        <v>352</v>
      </c>
      <c r="J34" s="117"/>
      <c r="K34" s="120"/>
      <c r="L34" s="117"/>
      <c r="M34" s="118"/>
      <c r="N34" s="117"/>
      <c r="O34" s="150"/>
      <c r="P34" s="136"/>
      <c r="Q34" s="136"/>
      <c r="R34" s="136"/>
      <c r="S34" s="136"/>
      <c r="T34" s="147"/>
      <c r="U34" s="147"/>
      <c r="V34" s="136"/>
      <c r="W34" s="136"/>
      <c r="X34" s="147"/>
      <c r="Y34" s="147"/>
    </row>
    <row r="35" spans="1:25" ht="15.95" customHeight="1">
      <c r="A35" s="353"/>
      <c r="B35" s="11"/>
      <c r="C35" s="31" t="s">
        <v>68</v>
      </c>
      <c r="D35" s="67"/>
      <c r="E35" s="109"/>
      <c r="F35" s="123">
        <v>109</v>
      </c>
      <c r="G35" s="124">
        <v>104</v>
      </c>
      <c r="H35" s="123">
        <v>282</v>
      </c>
      <c r="I35" s="125">
        <v>281</v>
      </c>
      <c r="J35" s="144"/>
      <c r="K35" s="145"/>
      <c r="L35" s="123"/>
      <c r="M35" s="124"/>
      <c r="N35" s="123"/>
      <c r="O35" s="149"/>
      <c r="P35" s="136"/>
      <c r="Q35" s="136"/>
      <c r="R35" s="136"/>
      <c r="S35" s="136"/>
      <c r="T35" s="147"/>
      <c r="U35" s="147"/>
      <c r="V35" s="136"/>
      <c r="W35" s="136"/>
      <c r="X35" s="147"/>
      <c r="Y35" s="147"/>
    </row>
    <row r="36" spans="1:25" ht="15.95" customHeight="1">
      <c r="A36" s="353"/>
      <c r="B36" s="66" t="s">
        <v>49</v>
      </c>
      <c r="C36" s="69"/>
      <c r="D36" s="69"/>
      <c r="E36" s="16" t="s">
        <v>38</v>
      </c>
      <c r="F36" s="163">
        <v>157</v>
      </c>
      <c r="G36" s="139">
        <v>152</v>
      </c>
      <c r="H36" s="135">
        <v>643</v>
      </c>
      <c r="I36" s="137">
        <v>629</v>
      </c>
      <c r="J36" s="135"/>
      <c r="K36" s="138"/>
      <c r="L36" s="135"/>
      <c r="M36" s="136"/>
      <c r="N36" s="135"/>
      <c r="O36" s="155"/>
      <c r="P36" s="136"/>
      <c r="Q36" s="136"/>
      <c r="R36" s="136"/>
      <c r="S36" s="136"/>
      <c r="T36" s="136"/>
      <c r="U36" s="136"/>
      <c r="V36" s="136"/>
      <c r="W36" s="136"/>
      <c r="X36" s="147"/>
      <c r="Y36" s="147"/>
    </row>
    <row r="37" spans="1:25" ht="15.95" customHeight="1">
      <c r="A37" s="353"/>
      <c r="B37" s="14"/>
      <c r="C37" s="61" t="s">
        <v>69</v>
      </c>
      <c r="D37" s="53"/>
      <c r="E37" s="102"/>
      <c r="F37" s="161">
        <v>124</v>
      </c>
      <c r="G37" s="150">
        <v>117</v>
      </c>
      <c r="H37" s="117">
        <v>643</v>
      </c>
      <c r="I37" s="119">
        <v>629</v>
      </c>
      <c r="J37" s="117"/>
      <c r="K37" s="120"/>
      <c r="L37" s="117"/>
      <c r="M37" s="118"/>
      <c r="N37" s="117"/>
      <c r="O37" s="150"/>
      <c r="P37" s="136"/>
      <c r="Q37" s="136"/>
      <c r="R37" s="136"/>
      <c r="S37" s="136"/>
      <c r="T37" s="136"/>
      <c r="U37" s="136"/>
      <c r="V37" s="136"/>
      <c r="W37" s="136"/>
      <c r="X37" s="147"/>
      <c r="Y37" s="147"/>
    </row>
    <row r="38" spans="1:25" ht="15.95" customHeight="1">
      <c r="A38" s="353"/>
      <c r="B38" s="11"/>
      <c r="C38" s="61" t="s">
        <v>70</v>
      </c>
      <c r="D38" s="53"/>
      <c r="E38" s="102"/>
      <c r="F38" s="161">
        <v>33</v>
      </c>
      <c r="G38" s="150">
        <v>35</v>
      </c>
      <c r="H38" s="117">
        <v>0</v>
      </c>
      <c r="I38" s="119">
        <v>0</v>
      </c>
      <c r="J38" s="117"/>
      <c r="K38" s="145"/>
      <c r="L38" s="117"/>
      <c r="M38" s="118"/>
      <c r="N38" s="117"/>
      <c r="O38" s="150"/>
      <c r="P38" s="136"/>
      <c r="Q38" s="136"/>
      <c r="R38" s="147"/>
      <c r="S38" s="147"/>
      <c r="T38" s="136"/>
      <c r="U38" s="136"/>
      <c r="V38" s="136"/>
      <c r="W38" s="136"/>
      <c r="X38" s="147"/>
      <c r="Y38" s="147"/>
    </row>
    <row r="39" spans="1:25" ht="15.95" customHeight="1">
      <c r="A39" s="354"/>
      <c r="B39" s="6" t="s">
        <v>71</v>
      </c>
      <c r="C39" s="7"/>
      <c r="D39" s="7"/>
      <c r="E39" s="110" t="s">
        <v>98</v>
      </c>
      <c r="F39" s="165">
        <f t="shared" ref="F39:O39" si="8">F32-F36</f>
        <v>0</v>
      </c>
      <c r="G39" s="151">
        <f t="shared" si="8"/>
        <v>0</v>
      </c>
      <c r="H39" s="165">
        <f t="shared" si="8"/>
        <v>-21</v>
      </c>
      <c r="I39" s="151">
        <f t="shared" si="8"/>
        <v>4</v>
      </c>
      <c r="J39" s="165">
        <f t="shared" si="8"/>
        <v>0</v>
      </c>
      <c r="K39" s="151">
        <f t="shared" si="8"/>
        <v>0</v>
      </c>
      <c r="L39" s="165">
        <f t="shared" si="8"/>
        <v>0</v>
      </c>
      <c r="M39" s="151">
        <f t="shared" si="8"/>
        <v>0</v>
      </c>
      <c r="N39" s="165">
        <f t="shared" si="8"/>
        <v>0</v>
      </c>
      <c r="O39" s="151">
        <f t="shared" si="8"/>
        <v>0</v>
      </c>
      <c r="P39" s="136"/>
      <c r="Q39" s="136"/>
      <c r="R39" s="136"/>
      <c r="S39" s="136"/>
      <c r="T39" s="136"/>
      <c r="U39" s="136"/>
      <c r="V39" s="136"/>
      <c r="W39" s="136"/>
      <c r="X39" s="147"/>
      <c r="Y39" s="147"/>
    </row>
    <row r="40" spans="1:25" ht="15.95" customHeight="1">
      <c r="A40" s="346" t="s">
        <v>87</v>
      </c>
      <c r="B40" s="66" t="s">
        <v>72</v>
      </c>
      <c r="C40" s="69"/>
      <c r="D40" s="69"/>
      <c r="E40" s="16" t="s">
        <v>40</v>
      </c>
      <c r="F40" s="163">
        <v>159</v>
      </c>
      <c r="G40" s="155">
        <v>197</v>
      </c>
      <c r="H40" s="135">
        <v>30</v>
      </c>
      <c r="I40" s="137">
        <v>31</v>
      </c>
      <c r="J40" s="135"/>
      <c r="K40" s="138"/>
      <c r="L40" s="135"/>
      <c r="M40" s="136"/>
      <c r="N40" s="135"/>
      <c r="O40" s="155"/>
      <c r="P40" s="136"/>
      <c r="Q40" s="136"/>
      <c r="R40" s="136"/>
      <c r="S40" s="136"/>
      <c r="T40" s="147"/>
      <c r="U40" s="147"/>
      <c r="V40" s="147"/>
      <c r="W40" s="147"/>
      <c r="X40" s="136"/>
      <c r="Y40" s="136"/>
    </row>
    <row r="41" spans="1:25" ht="15.95" customHeight="1">
      <c r="A41" s="355"/>
      <c r="B41" s="11"/>
      <c r="C41" s="61" t="s">
        <v>73</v>
      </c>
      <c r="D41" s="53"/>
      <c r="E41" s="102"/>
      <c r="F41" s="167">
        <v>19</v>
      </c>
      <c r="G41" s="169">
        <v>31</v>
      </c>
      <c r="H41" s="144">
        <v>0</v>
      </c>
      <c r="I41" s="145">
        <v>0</v>
      </c>
      <c r="J41" s="117"/>
      <c r="K41" s="120"/>
      <c r="L41" s="117"/>
      <c r="M41" s="118"/>
      <c r="N41" s="117"/>
      <c r="O41" s="150"/>
      <c r="P41" s="147"/>
      <c r="Q41" s="147"/>
      <c r="R41" s="147"/>
      <c r="S41" s="147"/>
      <c r="T41" s="147"/>
      <c r="U41" s="147"/>
      <c r="V41" s="147"/>
      <c r="W41" s="147"/>
      <c r="X41" s="136"/>
      <c r="Y41" s="136"/>
    </row>
    <row r="42" spans="1:25" ht="15.95" customHeight="1">
      <c r="A42" s="355"/>
      <c r="B42" s="66" t="s">
        <v>60</v>
      </c>
      <c r="C42" s="69"/>
      <c r="D42" s="69"/>
      <c r="E42" s="16" t="s">
        <v>41</v>
      </c>
      <c r="F42" s="163">
        <v>159</v>
      </c>
      <c r="G42" s="155">
        <v>197</v>
      </c>
      <c r="H42" s="135">
        <v>9</v>
      </c>
      <c r="I42" s="137">
        <v>33</v>
      </c>
      <c r="J42" s="135"/>
      <c r="K42" s="138"/>
      <c r="L42" s="135"/>
      <c r="M42" s="136"/>
      <c r="N42" s="135"/>
      <c r="O42" s="155"/>
      <c r="P42" s="136"/>
      <c r="Q42" s="136"/>
      <c r="R42" s="136"/>
      <c r="S42" s="136"/>
      <c r="T42" s="147"/>
      <c r="U42" s="147"/>
      <c r="V42" s="136"/>
      <c r="W42" s="136"/>
      <c r="X42" s="136"/>
      <c r="Y42" s="136"/>
    </row>
    <row r="43" spans="1:25" ht="15.95" customHeight="1">
      <c r="A43" s="355"/>
      <c r="B43" s="11"/>
      <c r="C43" s="61" t="s">
        <v>74</v>
      </c>
      <c r="D43" s="53"/>
      <c r="E43" s="102"/>
      <c r="F43" s="161">
        <v>115</v>
      </c>
      <c r="G43" s="150">
        <v>111</v>
      </c>
      <c r="H43" s="117">
        <v>0</v>
      </c>
      <c r="I43" s="119">
        <v>0</v>
      </c>
      <c r="J43" s="144"/>
      <c r="K43" s="145"/>
      <c r="L43" s="117"/>
      <c r="M43" s="118"/>
      <c r="N43" s="117"/>
      <c r="O43" s="150"/>
      <c r="P43" s="136"/>
      <c r="Q43" s="136"/>
      <c r="R43" s="147"/>
      <c r="S43" s="136"/>
      <c r="T43" s="147"/>
      <c r="U43" s="147"/>
      <c r="V43" s="136"/>
      <c r="W43" s="136"/>
      <c r="X43" s="147"/>
      <c r="Y43" s="147"/>
    </row>
    <row r="44" spans="1:25" ht="15.95" customHeight="1">
      <c r="A44" s="356"/>
      <c r="B44" s="59" t="s">
        <v>71</v>
      </c>
      <c r="C44" s="37"/>
      <c r="D44" s="37"/>
      <c r="E44" s="110" t="s">
        <v>99</v>
      </c>
      <c r="F44" s="162">
        <f t="shared" ref="F44:O44" si="9">F40-F42</f>
        <v>0</v>
      </c>
      <c r="G44" s="166">
        <f t="shared" si="9"/>
        <v>0</v>
      </c>
      <c r="H44" s="162">
        <f t="shared" si="9"/>
        <v>21</v>
      </c>
      <c r="I44" s="166">
        <f t="shared" si="9"/>
        <v>-2</v>
      </c>
      <c r="J44" s="162">
        <f t="shared" si="9"/>
        <v>0</v>
      </c>
      <c r="K44" s="166">
        <f t="shared" si="9"/>
        <v>0</v>
      </c>
      <c r="L44" s="162">
        <f t="shared" si="9"/>
        <v>0</v>
      </c>
      <c r="M44" s="166">
        <f t="shared" si="9"/>
        <v>0</v>
      </c>
      <c r="N44" s="162">
        <f t="shared" si="9"/>
        <v>0</v>
      </c>
      <c r="O44" s="166">
        <f t="shared" si="9"/>
        <v>0</v>
      </c>
      <c r="P44" s="147"/>
      <c r="Q44" s="147"/>
      <c r="R44" s="136"/>
      <c r="S44" s="136"/>
      <c r="T44" s="147"/>
      <c r="U44" s="147"/>
      <c r="V44" s="136"/>
      <c r="W44" s="136"/>
      <c r="X44" s="136"/>
      <c r="Y44" s="136"/>
    </row>
    <row r="45" spans="1:25" ht="15.95" customHeight="1">
      <c r="A45" s="331" t="s">
        <v>79</v>
      </c>
      <c r="B45" s="20" t="s">
        <v>75</v>
      </c>
      <c r="C45" s="9"/>
      <c r="D45" s="9"/>
      <c r="E45" s="111" t="s">
        <v>100</v>
      </c>
      <c r="F45" s="168">
        <f t="shared" ref="F45:O45" si="10">F39+F44</f>
        <v>0</v>
      </c>
      <c r="G45" s="152">
        <f t="shared" si="10"/>
        <v>0</v>
      </c>
      <c r="H45" s="168">
        <f t="shared" si="10"/>
        <v>0</v>
      </c>
      <c r="I45" s="152">
        <f t="shared" si="10"/>
        <v>2</v>
      </c>
      <c r="J45" s="168">
        <f t="shared" si="10"/>
        <v>0</v>
      </c>
      <c r="K45" s="152">
        <f t="shared" si="10"/>
        <v>0</v>
      </c>
      <c r="L45" s="168">
        <f t="shared" si="10"/>
        <v>0</v>
      </c>
      <c r="M45" s="152">
        <f t="shared" si="10"/>
        <v>0</v>
      </c>
      <c r="N45" s="168">
        <f t="shared" si="10"/>
        <v>0</v>
      </c>
      <c r="O45" s="152">
        <f t="shared" si="10"/>
        <v>0</v>
      </c>
      <c r="P45" s="136"/>
      <c r="Q45" s="136"/>
      <c r="R45" s="136"/>
      <c r="S45" s="136"/>
      <c r="T45" s="136"/>
      <c r="U45" s="136"/>
      <c r="V45" s="136"/>
      <c r="W45" s="136"/>
      <c r="X45" s="136"/>
      <c r="Y45" s="136"/>
    </row>
    <row r="46" spans="1:25" ht="15.95" customHeight="1">
      <c r="A46" s="332"/>
      <c r="B46" s="52" t="s">
        <v>76</v>
      </c>
      <c r="C46" s="53"/>
      <c r="D46" s="53"/>
      <c r="E46" s="53"/>
      <c r="F46" s="167"/>
      <c r="G46" s="169"/>
      <c r="H46" s="144">
        <v>0</v>
      </c>
      <c r="I46" s="145">
        <v>0</v>
      </c>
      <c r="J46" s="144"/>
      <c r="K46" s="145"/>
      <c r="L46" s="117"/>
      <c r="M46" s="118"/>
      <c r="N46" s="144"/>
      <c r="O46" s="131"/>
      <c r="P46" s="147"/>
      <c r="Q46" s="147"/>
      <c r="R46" s="147"/>
      <c r="S46" s="147"/>
      <c r="T46" s="147"/>
      <c r="U46" s="147"/>
      <c r="V46" s="147"/>
      <c r="W46" s="147"/>
      <c r="X46" s="147"/>
      <c r="Y46" s="147"/>
    </row>
    <row r="47" spans="1:25" ht="15.95" customHeight="1">
      <c r="A47" s="332"/>
      <c r="B47" s="52" t="s">
        <v>77</v>
      </c>
      <c r="C47" s="53"/>
      <c r="D47" s="53"/>
      <c r="E47" s="53"/>
      <c r="F47" s="161"/>
      <c r="G47" s="150"/>
      <c r="H47" s="117">
        <v>21</v>
      </c>
      <c r="I47" s="119">
        <v>23</v>
      </c>
      <c r="J47" s="117"/>
      <c r="K47" s="120"/>
      <c r="L47" s="117"/>
      <c r="M47" s="118"/>
      <c r="N47" s="117"/>
      <c r="O47" s="150"/>
      <c r="P47" s="136"/>
      <c r="Q47" s="136"/>
      <c r="R47" s="136"/>
      <c r="S47" s="136"/>
      <c r="T47" s="136"/>
      <c r="U47" s="136"/>
      <c r="V47" s="136"/>
      <c r="W47" s="136"/>
      <c r="X47" s="136"/>
      <c r="Y47" s="136"/>
    </row>
    <row r="48" spans="1:25" ht="15.95" customHeight="1">
      <c r="A48" s="333"/>
      <c r="B48" s="59" t="s">
        <v>78</v>
      </c>
      <c r="C48" s="37"/>
      <c r="D48" s="37"/>
      <c r="E48" s="37"/>
      <c r="F48" s="140"/>
      <c r="G48" s="141"/>
      <c r="H48" s="140">
        <v>21</v>
      </c>
      <c r="I48" s="142">
        <v>23</v>
      </c>
      <c r="J48" s="140"/>
      <c r="K48" s="143"/>
      <c r="L48" s="140"/>
      <c r="M48" s="141"/>
      <c r="N48" s="140"/>
      <c r="O48" s="151"/>
      <c r="P48" s="136"/>
      <c r="Q48" s="136"/>
      <c r="R48" s="136"/>
      <c r="S48" s="136"/>
      <c r="T48" s="136"/>
      <c r="U48" s="136"/>
      <c r="V48" s="136"/>
      <c r="W48" s="136"/>
      <c r="X48" s="136"/>
      <c r="Y48" s="136"/>
    </row>
    <row r="49" spans="1:16" ht="15.95" customHeight="1">
      <c r="A49" s="27" t="s">
        <v>83</v>
      </c>
      <c r="O49" s="14"/>
      <c r="P49" s="14"/>
    </row>
    <row r="50" spans="1:16" ht="15.95" customHeight="1">
      <c r="A50" s="27"/>
      <c r="O50" s="14"/>
      <c r="P50" s="14"/>
    </row>
  </sheetData>
  <mergeCells count="28">
    <mergeCell ref="I25:I26"/>
    <mergeCell ref="A45:A48"/>
    <mergeCell ref="A30:E31"/>
    <mergeCell ref="A6:E7"/>
    <mergeCell ref="A8:A18"/>
    <mergeCell ref="A19:A27"/>
    <mergeCell ref="E25:E26"/>
    <mergeCell ref="F25:F26"/>
    <mergeCell ref="A32:A39"/>
    <mergeCell ref="G25:G26"/>
    <mergeCell ref="H25:H26"/>
    <mergeCell ref="A40:A44"/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N25:N26"/>
    <mergeCell ref="O25:O26"/>
    <mergeCell ref="J25:J26"/>
    <mergeCell ref="K25:K26"/>
    <mergeCell ref="L25:L26"/>
    <mergeCell ref="M25:M26"/>
  </mergeCells>
  <phoneticPr fontId="7"/>
  <printOptions horizontalCentered="1" gridLinesSet="0"/>
  <pageMargins left="0.78740157480314965" right="0.36" top="0.28000000000000003" bottom="0.23" header="0.19685039370078741" footer="0.19685039370078741"/>
  <pageSetup paperSize="9" scale="75" firstPageNumber="3" orientation="landscape" useFirstPageNumber="1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53"/>
  <sheetViews>
    <sheetView view="pageBreakPreview" zoomScaleNormal="100" zoomScaleSheetLayoutView="100" workbookViewId="0">
      <pane xSplit="5" ySplit="8" topLeftCell="F9" activePane="bottomRight" state="frozen"/>
      <selection activeCell="G46" sqref="G46"/>
      <selection pane="topRight" activeCell="G46" sqref="G46"/>
      <selection pane="bottomLeft" activeCell="G46" sqref="G46"/>
      <selection pane="bottomRight" sqref="A1:D1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25" width="10.625" style="1" customWidth="1"/>
    <col min="26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302" t="s">
        <v>0</v>
      </c>
      <c r="B1" s="302"/>
      <c r="C1" s="302"/>
      <c r="D1" s="302"/>
      <c r="E1" s="76" t="s">
        <v>287</v>
      </c>
      <c r="F1" s="2"/>
      <c r="AA1" s="308" t="s">
        <v>129</v>
      </c>
      <c r="AB1" s="308"/>
    </row>
    <row r="2" spans="1:38">
      <c r="AA2" s="309" t="s">
        <v>106</v>
      </c>
      <c r="AB2" s="309"/>
      <c r="AC2" s="310" t="s">
        <v>107</v>
      </c>
      <c r="AD2" s="312" t="s">
        <v>108</v>
      </c>
      <c r="AE2" s="313"/>
      <c r="AF2" s="314"/>
      <c r="AG2" s="309" t="s">
        <v>109</v>
      </c>
      <c r="AH2" s="309" t="s">
        <v>110</v>
      </c>
      <c r="AI2" s="309" t="s">
        <v>111</v>
      </c>
      <c r="AJ2" s="309" t="s">
        <v>112</v>
      </c>
      <c r="AK2" s="309" t="s">
        <v>113</v>
      </c>
    </row>
    <row r="3" spans="1:38" ht="14.25">
      <c r="A3" s="22" t="s">
        <v>130</v>
      </c>
      <c r="AA3" s="309"/>
      <c r="AB3" s="309"/>
      <c r="AC3" s="311"/>
      <c r="AD3" s="171"/>
      <c r="AE3" s="170" t="s">
        <v>126</v>
      </c>
      <c r="AF3" s="170" t="s">
        <v>127</v>
      </c>
      <c r="AG3" s="309"/>
      <c r="AH3" s="309"/>
      <c r="AI3" s="309"/>
      <c r="AJ3" s="309"/>
      <c r="AK3" s="309"/>
    </row>
    <row r="4" spans="1:38">
      <c r="AA4" s="172" t="str">
        <f>E1</f>
        <v>静岡市</v>
      </c>
      <c r="AB4" s="172" t="s">
        <v>131</v>
      </c>
      <c r="AC4" s="173">
        <f>SUM(F22)</f>
        <v>321728</v>
      </c>
      <c r="AD4" s="173">
        <f>F9</f>
        <v>142603</v>
      </c>
      <c r="AE4" s="173">
        <f>F10</f>
        <v>68471</v>
      </c>
      <c r="AF4" s="173">
        <f>F13</f>
        <v>53523</v>
      </c>
      <c r="AG4" s="173">
        <f>F14</f>
        <v>2330</v>
      </c>
      <c r="AH4" s="173">
        <f>F15</f>
        <v>17899</v>
      </c>
      <c r="AI4" s="173">
        <f>F17</f>
        <v>52651</v>
      </c>
      <c r="AJ4" s="173">
        <f>F20</f>
        <v>39328</v>
      </c>
      <c r="AK4" s="173">
        <f>F21</f>
        <v>44500</v>
      </c>
      <c r="AL4" s="174"/>
    </row>
    <row r="5" spans="1:38" ht="14.25">
      <c r="A5" s="21" t="s">
        <v>275</v>
      </c>
      <c r="E5" s="3"/>
      <c r="AA5" s="172" t="str">
        <f>E1</f>
        <v>静岡市</v>
      </c>
      <c r="AB5" s="172" t="s">
        <v>115</v>
      </c>
      <c r="AC5" s="175"/>
      <c r="AD5" s="175">
        <f>G9</f>
        <v>44.324087427889395</v>
      </c>
      <c r="AE5" s="175">
        <f>G10</f>
        <v>21.282263278297194</v>
      </c>
      <c r="AF5" s="175">
        <f>G13</f>
        <v>16.636102546250246</v>
      </c>
      <c r="AG5" s="175">
        <f>G14</f>
        <v>0.7242142430873284</v>
      </c>
      <c r="AH5" s="175">
        <f>G15</f>
        <v>5.5633951661030432</v>
      </c>
      <c r="AI5" s="175">
        <f>G17</f>
        <v>16.365066142828724</v>
      </c>
      <c r="AJ5" s="175">
        <f>G20</f>
        <v>12.223990451561567</v>
      </c>
      <c r="AK5" s="175">
        <f>G21</f>
        <v>13.831559578277302</v>
      </c>
    </row>
    <row r="6" spans="1:38" ht="14.25">
      <c r="A6" s="3"/>
      <c r="G6" s="306" t="s">
        <v>132</v>
      </c>
      <c r="H6" s="307"/>
      <c r="I6" s="307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AA6" s="172" t="str">
        <f>E1</f>
        <v>静岡市</v>
      </c>
      <c r="AB6" s="172" t="s">
        <v>116</v>
      </c>
      <c r="AC6" s="175">
        <f>SUM(I22)</f>
        <v>2.7980228200056967</v>
      </c>
      <c r="AD6" s="175">
        <f>I9</f>
        <v>1.9160675233344193</v>
      </c>
      <c r="AE6" s="175">
        <f>I10</f>
        <v>3.0724070450097951</v>
      </c>
      <c r="AF6" s="175">
        <f>I13</f>
        <v>0.91634142202612345</v>
      </c>
      <c r="AG6" s="175">
        <f>I14</f>
        <v>1.0407632263659927</v>
      </c>
      <c r="AH6" s="175">
        <f>I15</f>
        <v>9.7424892703862565</v>
      </c>
      <c r="AI6" s="175">
        <f>I17</f>
        <v>3.5540083392337385</v>
      </c>
      <c r="AJ6" s="175">
        <f>I20</f>
        <v>9.1292524557411667</v>
      </c>
      <c r="AK6" s="175">
        <f>I21</f>
        <v>-1.3500631802966123</v>
      </c>
    </row>
    <row r="7" spans="1:38" ht="27" customHeight="1">
      <c r="A7" s="19"/>
      <c r="B7" s="5"/>
      <c r="C7" s="5"/>
      <c r="D7" s="5"/>
      <c r="E7" s="23"/>
      <c r="F7" s="62" t="s">
        <v>276</v>
      </c>
      <c r="G7" s="63"/>
      <c r="H7" s="282" t="s">
        <v>1</v>
      </c>
      <c r="I7" s="181" t="s">
        <v>21</v>
      </c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</row>
    <row r="8" spans="1:38" ht="17.100000000000001" customHeight="1">
      <c r="A8" s="6"/>
      <c r="B8" s="7"/>
      <c r="C8" s="7"/>
      <c r="D8" s="7"/>
      <c r="E8" s="24"/>
      <c r="F8" s="28" t="s">
        <v>133</v>
      </c>
      <c r="G8" s="29" t="s">
        <v>2</v>
      </c>
      <c r="H8" s="283"/>
      <c r="I8" s="18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</row>
    <row r="9" spans="1:38" ht="18" customHeight="1">
      <c r="A9" s="303" t="s">
        <v>80</v>
      </c>
      <c r="B9" s="303" t="s">
        <v>81</v>
      </c>
      <c r="C9" s="47" t="s">
        <v>3</v>
      </c>
      <c r="D9" s="48"/>
      <c r="E9" s="49"/>
      <c r="F9" s="77">
        <v>142603</v>
      </c>
      <c r="G9" s="78">
        <f t="shared" ref="G9:G22" si="0">F9/$F$22*100</f>
        <v>44.324087427889395</v>
      </c>
      <c r="H9" s="284">
        <v>139922</v>
      </c>
      <c r="I9" s="289">
        <f t="shared" ref="I9:I40" si="1">(F9/H9-1)*100</f>
        <v>1.9160675233344193</v>
      </c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AA9" s="318" t="s">
        <v>129</v>
      </c>
      <c r="AB9" s="319"/>
      <c r="AC9" s="320" t="s">
        <v>117</v>
      </c>
    </row>
    <row r="10" spans="1:38" ht="18" customHeight="1">
      <c r="A10" s="304"/>
      <c r="B10" s="304"/>
      <c r="C10" s="8"/>
      <c r="D10" s="50" t="s">
        <v>22</v>
      </c>
      <c r="E10" s="30"/>
      <c r="F10" s="81">
        <v>68471</v>
      </c>
      <c r="G10" s="82">
        <f t="shared" si="0"/>
        <v>21.282263278297194</v>
      </c>
      <c r="H10" s="285">
        <v>66430</v>
      </c>
      <c r="I10" s="290">
        <f t="shared" si="1"/>
        <v>3.0724070450097951</v>
      </c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AA10" s="309" t="s">
        <v>106</v>
      </c>
      <c r="AB10" s="309"/>
      <c r="AC10" s="320"/>
      <c r="AD10" s="312" t="s">
        <v>118</v>
      </c>
      <c r="AE10" s="313"/>
      <c r="AF10" s="314"/>
      <c r="AG10" s="312" t="s">
        <v>119</v>
      </c>
      <c r="AH10" s="317"/>
      <c r="AI10" s="315"/>
      <c r="AJ10" s="312" t="s">
        <v>120</v>
      </c>
      <c r="AK10" s="315"/>
    </row>
    <row r="11" spans="1:38" ht="18" customHeight="1">
      <c r="A11" s="304"/>
      <c r="B11" s="304"/>
      <c r="C11" s="34"/>
      <c r="D11" s="35"/>
      <c r="E11" s="33" t="s">
        <v>23</v>
      </c>
      <c r="F11" s="85">
        <v>55735</v>
      </c>
      <c r="G11" s="86">
        <f t="shared" si="0"/>
        <v>17.323639844837878</v>
      </c>
      <c r="H11" s="286">
        <v>53261</v>
      </c>
      <c r="I11" s="291">
        <f t="shared" si="1"/>
        <v>4.6450498488575187</v>
      </c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AA11" s="309"/>
      <c r="AB11" s="309"/>
      <c r="AC11" s="318"/>
      <c r="AD11" s="171"/>
      <c r="AE11" s="170" t="s">
        <v>121</v>
      </c>
      <c r="AF11" s="170" t="s">
        <v>122</v>
      </c>
      <c r="AG11" s="171"/>
      <c r="AH11" s="170" t="s">
        <v>123</v>
      </c>
      <c r="AI11" s="170" t="s">
        <v>124</v>
      </c>
      <c r="AJ11" s="171"/>
      <c r="AK11" s="176" t="s">
        <v>125</v>
      </c>
    </row>
    <row r="12" spans="1:38" ht="18" customHeight="1">
      <c r="A12" s="304"/>
      <c r="B12" s="304"/>
      <c r="C12" s="34"/>
      <c r="D12" s="36"/>
      <c r="E12" s="33" t="s">
        <v>24</v>
      </c>
      <c r="F12" s="85">
        <v>8882</v>
      </c>
      <c r="G12" s="86">
        <f t="shared" si="0"/>
        <v>2.7607171275114384</v>
      </c>
      <c r="H12" s="286">
        <v>9329</v>
      </c>
      <c r="I12" s="291">
        <f t="shared" si="1"/>
        <v>-4.7915103440883229</v>
      </c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AA12" s="172" t="str">
        <f>E1</f>
        <v>静岡市</v>
      </c>
      <c r="AB12" s="172" t="s">
        <v>131</v>
      </c>
      <c r="AC12" s="173">
        <f>F40</f>
        <v>313613</v>
      </c>
      <c r="AD12" s="173">
        <f>F23</f>
        <v>179034</v>
      </c>
      <c r="AE12" s="173">
        <f>F24</f>
        <v>73912</v>
      </c>
      <c r="AF12" s="173">
        <f>F26</f>
        <v>37634</v>
      </c>
      <c r="AG12" s="173">
        <f>F27</f>
        <v>93932</v>
      </c>
      <c r="AH12" s="173">
        <f>F28</f>
        <v>34290</v>
      </c>
      <c r="AI12" s="173">
        <f>F32</f>
        <v>3140</v>
      </c>
      <c r="AJ12" s="173">
        <f>F34</f>
        <v>40647</v>
      </c>
      <c r="AK12" s="173">
        <f>F35</f>
        <v>39263</v>
      </c>
      <c r="AL12" s="177"/>
    </row>
    <row r="13" spans="1:38" ht="18" customHeight="1">
      <c r="A13" s="304"/>
      <c r="B13" s="304"/>
      <c r="C13" s="11"/>
      <c r="D13" s="31" t="s">
        <v>25</v>
      </c>
      <c r="E13" s="32"/>
      <c r="F13" s="89">
        <v>53523</v>
      </c>
      <c r="G13" s="90">
        <f t="shared" si="0"/>
        <v>16.636102546250246</v>
      </c>
      <c r="H13" s="287">
        <v>53037</v>
      </c>
      <c r="I13" s="292">
        <f t="shared" si="1"/>
        <v>0.91634142202612345</v>
      </c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AA13" s="172" t="str">
        <f>E1</f>
        <v>静岡市</v>
      </c>
      <c r="AB13" s="172" t="s">
        <v>115</v>
      </c>
      <c r="AC13" s="175"/>
      <c r="AD13" s="175">
        <f>G23</f>
        <v>57.087556957141452</v>
      </c>
      <c r="AE13" s="175">
        <f>G24</f>
        <v>23.567900565346463</v>
      </c>
      <c r="AF13" s="175">
        <f>G26</f>
        <v>12.000140300306429</v>
      </c>
      <c r="AG13" s="175">
        <f>G27</f>
        <v>29.951564507848843</v>
      </c>
      <c r="AH13" s="175">
        <f>G28</f>
        <v>10.933857971448887</v>
      </c>
      <c r="AI13" s="175">
        <f>G32</f>
        <v>1.0012340049679063</v>
      </c>
      <c r="AJ13" s="175">
        <f>G34</f>
        <v>12.960878535009709</v>
      </c>
      <c r="AK13" s="175">
        <f>G35</f>
        <v>12.519570298425128</v>
      </c>
    </row>
    <row r="14" spans="1:38" ht="18" customHeight="1">
      <c r="A14" s="304"/>
      <c r="B14" s="304"/>
      <c r="C14" s="52" t="s">
        <v>4</v>
      </c>
      <c r="D14" s="53"/>
      <c r="E14" s="54"/>
      <c r="F14" s="85">
        <v>2330</v>
      </c>
      <c r="G14" s="86">
        <f t="shared" si="0"/>
        <v>0.7242142430873284</v>
      </c>
      <c r="H14" s="286">
        <v>2306</v>
      </c>
      <c r="I14" s="291">
        <f t="shared" si="1"/>
        <v>1.0407632263659927</v>
      </c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AA14" s="172" t="str">
        <f>E1</f>
        <v>静岡市</v>
      </c>
      <c r="AB14" s="172" t="s">
        <v>116</v>
      </c>
      <c r="AC14" s="175">
        <f>I40</f>
        <v>2.9211189582294184</v>
      </c>
      <c r="AD14" s="175">
        <f>I23</f>
        <v>3.1908148797104241</v>
      </c>
      <c r="AE14" s="175">
        <f>I24</f>
        <v>1.2201969296503856</v>
      </c>
      <c r="AF14" s="175">
        <f>I26</f>
        <v>0.34662969283276723</v>
      </c>
      <c r="AG14" s="175">
        <f>I27</f>
        <v>1.0032365939418808</v>
      </c>
      <c r="AH14" s="175">
        <f>I28</f>
        <v>1.895875430880789</v>
      </c>
      <c r="AI14" s="175">
        <f>I32</f>
        <v>-6.7695961995249405</v>
      </c>
      <c r="AJ14" s="175">
        <f>I34</f>
        <v>6.3639931963888507</v>
      </c>
      <c r="AK14" s="175">
        <f>I35</f>
        <v>5.0711839006636783</v>
      </c>
    </row>
    <row r="15" spans="1:38" ht="18" customHeight="1">
      <c r="A15" s="304"/>
      <c r="B15" s="304"/>
      <c r="C15" s="52" t="s">
        <v>5</v>
      </c>
      <c r="D15" s="53"/>
      <c r="E15" s="54"/>
      <c r="F15" s="85">
        <v>17899</v>
      </c>
      <c r="G15" s="86">
        <f t="shared" si="0"/>
        <v>5.5633951661030432</v>
      </c>
      <c r="H15" s="286">
        <v>16310</v>
      </c>
      <c r="I15" s="291">
        <f t="shared" si="1"/>
        <v>9.7424892703862565</v>
      </c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</row>
    <row r="16" spans="1:38" ht="18" customHeight="1">
      <c r="A16" s="304"/>
      <c r="B16" s="304"/>
      <c r="C16" s="52" t="s">
        <v>26</v>
      </c>
      <c r="D16" s="53"/>
      <c r="E16" s="54"/>
      <c r="F16" s="85">
        <v>5660</v>
      </c>
      <c r="G16" s="86">
        <f t="shared" si="0"/>
        <v>1.7592500497314503</v>
      </c>
      <c r="H16" s="286">
        <v>6118</v>
      </c>
      <c r="I16" s="291">
        <f t="shared" si="1"/>
        <v>-7.4861065707747638</v>
      </c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</row>
    <row r="17" spans="1:25" ht="18" customHeight="1">
      <c r="A17" s="304"/>
      <c r="B17" s="304"/>
      <c r="C17" s="52" t="s">
        <v>6</v>
      </c>
      <c r="D17" s="53"/>
      <c r="E17" s="54"/>
      <c r="F17" s="85">
        <v>52651</v>
      </c>
      <c r="G17" s="86">
        <f t="shared" si="0"/>
        <v>16.365066142828724</v>
      </c>
      <c r="H17" s="286">
        <v>50844</v>
      </c>
      <c r="I17" s="291">
        <f t="shared" si="1"/>
        <v>3.5540083392337385</v>
      </c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</row>
    <row r="18" spans="1:25" ht="18" customHeight="1">
      <c r="A18" s="304"/>
      <c r="B18" s="304"/>
      <c r="C18" s="52" t="s">
        <v>27</v>
      </c>
      <c r="D18" s="53"/>
      <c r="E18" s="54"/>
      <c r="F18" s="85">
        <v>15835</v>
      </c>
      <c r="G18" s="86">
        <f t="shared" si="0"/>
        <v>4.9218594589218219</v>
      </c>
      <c r="H18" s="286">
        <v>15581</v>
      </c>
      <c r="I18" s="291">
        <f t="shared" si="1"/>
        <v>1.6301906167768498</v>
      </c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</row>
    <row r="19" spans="1:25" ht="18" customHeight="1">
      <c r="A19" s="304"/>
      <c r="B19" s="304"/>
      <c r="C19" s="52" t="s">
        <v>28</v>
      </c>
      <c r="D19" s="53"/>
      <c r="E19" s="54"/>
      <c r="F19" s="85">
        <v>922</v>
      </c>
      <c r="G19" s="86">
        <f t="shared" si="0"/>
        <v>0.28657748159936342</v>
      </c>
      <c r="H19" s="286">
        <v>743</v>
      </c>
      <c r="I19" s="291">
        <f t="shared" si="1"/>
        <v>24.091520861372807</v>
      </c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</row>
    <row r="20" spans="1:25" ht="18" customHeight="1">
      <c r="A20" s="304"/>
      <c r="B20" s="304"/>
      <c r="C20" s="52" t="s">
        <v>7</v>
      </c>
      <c r="D20" s="53"/>
      <c r="E20" s="54"/>
      <c r="F20" s="85">
        <v>39328</v>
      </c>
      <c r="G20" s="86">
        <f t="shared" si="0"/>
        <v>12.223990451561567</v>
      </c>
      <c r="H20" s="286">
        <v>36038</v>
      </c>
      <c r="I20" s="291">
        <f t="shared" si="1"/>
        <v>9.1292524557411667</v>
      </c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</row>
    <row r="21" spans="1:25" ht="18" customHeight="1">
      <c r="A21" s="304"/>
      <c r="B21" s="304"/>
      <c r="C21" s="57" t="s">
        <v>8</v>
      </c>
      <c r="D21" s="58"/>
      <c r="E21" s="56"/>
      <c r="F21" s="93">
        <v>44500</v>
      </c>
      <c r="G21" s="94">
        <f t="shared" si="0"/>
        <v>13.831559578277302</v>
      </c>
      <c r="H21" s="288">
        <v>45109</v>
      </c>
      <c r="I21" s="293">
        <f t="shared" si="1"/>
        <v>-1.3500631802966123</v>
      </c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</row>
    <row r="22" spans="1:25" ht="18" customHeight="1">
      <c r="A22" s="304"/>
      <c r="B22" s="305"/>
      <c r="C22" s="59" t="s">
        <v>9</v>
      </c>
      <c r="D22" s="37"/>
      <c r="E22" s="60"/>
      <c r="F22" s="97">
        <f>SUM(F9,F14:F21)</f>
        <v>321728</v>
      </c>
      <c r="G22" s="98">
        <f t="shared" si="0"/>
        <v>100</v>
      </c>
      <c r="H22" s="97">
        <f>SUM(H9,H14:H21)</f>
        <v>312971</v>
      </c>
      <c r="I22" s="294">
        <f t="shared" si="1"/>
        <v>2.7980228200056967</v>
      </c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</row>
    <row r="23" spans="1:25" ht="18" customHeight="1">
      <c r="A23" s="304"/>
      <c r="B23" s="303" t="s">
        <v>82</v>
      </c>
      <c r="C23" s="4" t="s">
        <v>10</v>
      </c>
      <c r="D23" s="5"/>
      <c r="E23" s="23"/>
      <c r="F23" s="77">
        <v>179034</v>
      </c>
      <c r="G23" s="78">
        <f t="shared" ref="G23:G40" si="2">F23/$F$40*100</f>
        <v>57.087556957141452</v>
      </c>
      <c r="H23" s="284">
        <v>173498</v>
      </c>
      <c r="I23" s="295">
        <f t="shared" si="1"/>
        <v>3.1908148797104241</v>
      </c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</row>
    <row r="24" spans="1:25" ht="18" customHeight="1">
      <c r="A24" s="304"/>
      <c r="B24" s="304"/>
      <c r="C24" s="8"/>
      <c r="D24" s="10" t="s">
        <v>11</v>
      </c>
      <c r="E24" s="38"/>
      <c r="F24" s="85">
        <v>73912</v>
      </c>
      <c r="G24" s="86">
        <f t="shared" si="2"/>
        <v>23.567900565346463</v>
      </c>
      <c r="H24" s="286">
        <v>73021</v>
      </c>
      <c r="I24" s="291">
        <f t="shared" si="1"/>
        <v>1.2201969296503856</v>
      </c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</row>
    <row r="25" spans="1:25" ht="18" customHeight="1">
      <c r="A25" s="304"/>
      <c r="B25" s="304"/>
      <c r="C25" s="8"/>
      <c r="D25" s="10" t="s">
        <v>29</v>
      </c>
      <c r="E25" s="38"/>
      <c r="F25" s="85">
        <v>67488</v>
      </c>
      <c r="G25" s="86">
        <f t="shared" si="2"/>
        <v>21.519516091488555</v>
      </c>
      <c r="H25" s="286">
        <v>62973</v>
      </c>
      <c r="I25" s="291">
        <f t="shared" si="1"/>
        <v>7.169739412129017</v>
      </c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</row>
    <row r="26" spans="1:25" ht="18" customHeight="1">
      <c r="A26" s="304"/>
      <c r="B26" s="304"/>
      <c r="C26" s="11"/>
      <c r="D26" s="10" t="s">
        <v>12</v>
      </c>
      <c r="E26" s="38"/>
      <c r="F26" s="85">
        <v>37634</v>
      </c>
      <c r="G26" s="86">
        <f t="shared" si="2"/>
        <v>12.000140300306429</v>
      </c>
      <c r="H26" s="286">
        <v>37504</v>
      </c>
      <c r="I26" s="291">
        <f t="shared" si="1"/>
        <v>0.34662969283276723</v>
      </c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</row>
    <row r="27" spans="1:25" ht="18" customHeight="1">
      <c r="A27" s="304"/>
      <c r="B27" s="304"/>
      <c r="C27" s="8" t="s">
        <v>13</v>
      </c>
      <c r="D27" s="14"/>
      <c r="E27" s="25"/>
      <c r="F27" s="77">
        <v>93932</v>
      </c>
      <c r="G27" s="78">
        <f t="shared" si="2"/>
        <v>29.951564507848843</v>
      </c>
      <c r="H27" s="284">
        <v>92999</v>
      </c>
      <c r="I27" s="295">
        <f t="shared" si="1"/>
        <v>1.0032365939418808</v>
      </c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</row>
    <row r="28" spans="1:25" ht="18" customHeight="1">
      <c r="A28" s="304"/>
      <c r="B28" s="304"/>
      <c r="C28" s="8"/>
      <c r="D28" s="10" t="s">
        <v>14</v>
      </c>
      <c r="E28" s="38"/>
      <c r="F28" s="85">
        <v>34290</v>
      </c>
      <c r="G28" s="86">
        <f t="shared" si="2"/>
        <v>10.933857971448887</v>
      </c>
      <c r="H28" s="286">
        <v>33652</v>
      </c>
      <c r="I28" s="291">
        <f t="shared" si="1"/>
        <v>1.895875430880789</v>
      </c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</row>
    <row r="29" spans="1:25" ht="18" customHeight="1">
      <c r="A29" s="304"/>
      <c r="B29" s="304"/>
      <c r="C29" s="8"/>
      <c r="D29" s="10" t="s">
        <v>30</v>
      </c>
      <c r="E29" s="38"/>
      <c r="F29" s="85">
        <v>5251</v>
      </c>
      <c r="G29" s="86">
        <f t="shared" si="2"/>
        <v>1.6743566114925081</v>
      </c>
      <c r="H29" s="286">
        <v>5363</v>
      </c>
      <c r="I29" s="291">
        <f t="shared" si="1"/>
        <v>-2.0883833675181762</v>
      </c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</row>
    <row r="30" spans="1:25" ht="18" customHeight="1">
      <c r="A30" s="304"/>
      <c r="B30" s="304"/>
      <c r="C30" s="8"/>
      <c r="D30" s="10" t="s">
        <v>31</v>
      </c>
      <c r="E30" s="38"/>
      <c r="F30" s="85">
        <v>25710</v>
      </c>
      <c r="G30" s="86">
        <f t="shared" si="2"/>
        <v>8.1980019960907224</v>
      </c>
      <c r="H30" s="286">
        <v>25286</v>
      </c>
      <c r="I30" s="291">
        <f t="shared" si="1"/>
        <v>1.6768172111049529</v>
      </c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</row>
    <row r="31" spans="1:25" ht="18" customHeight="1">
      <c r="A31" s="304"/>
      <c r="B31" s="304"/>
      <c r="C31" s="8"/>
      <c r="D31" s="10" t="s">
        <v>32</v>
      </c>
      <c r="E31" s="38"/>
      <c r="F31" s="85">
        <v>23940</v>
      </c>
      <c r="G31" s="86">
        <f t="shared" si="2"/>
        <v>7.6336121270483046</v>
      </c>
      <c r="H31" s="286">
        <v>23729</v>
      </c>
      <c r="I31" s="291">
        <f t="shared" si="1"/>
        <v>0.88920729908550378</v>
      </c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</row>
    <row r="32" spans="1:25" ht="18" customHeight="1">
      <c r="A32" s="304"/>
      <c r="B32" s="304"/>
      <c r="C32" s="8"/>
      <c r="D32" s="10" t="s">
        <v>15</v>
      </c>
      <c r="E32" s="38"/>
      <c r="F32" s="85">
        <v>3140</v>
      </c>
      <c r="G32" s="86">
        <f t="shared" si="2"/>
        <v>1.0012340049679063</v>
      </c>
      <c r="H32" s="286">
        <v>3368</v>
      </c>
      <c r="I32" s="291">
        <f t="shared" si="1"/>
        <v>-6.7695961995249405</v>
      </c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</row>
    <row r="33" spans="1:25" ht="18" customHeight="1">
      <c r="A33" s="304"/>
      <c r="B33" s="304"/>
      <c r="C33" s="11"/>
      <c r="D33" s="10" t="s">
        <v>33</v>
      </c>
      <c r="E33" s="38"/>
      <c r="F33" s="85">
        <v>1601</v>
      </c>
      <c r="G33" s="86">
        <f t="shared" si="2"/>
        <v>0.51050179680051522</v>
      </c>
      <c r="H33" s="286">
        <v>1601</v>
      </c>
      <c r="I33" s="291">
        <f t="shared" si="1"/>
        <v>0</v>
      </c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</row>
    <row r="34" spans="1:25" ht="18" customHeight="1">
      <c r="A34" s="304"/>
      <c r="B34" s="304"/>
      <c r="C34" s="8" t="s">
        <v>16</v>
      </c>
      <c r="D34" s="14"/>
      <c r="E34" s="25"/>
      <c r="F34" s="77">
        <v>40647</v>
      </c>
      <c r="G34" s="78">
        <f t="shared" si="2"/>
        <v>12.960878535009709</v>
      </c>
      <c r="H34" s="284">
        <v>38215</v>
      </c>
      <c r="I34" s="295">
        <f t="shared" si="1"/>
        <v>6.3639931963888507</v>
      </c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</row>
    <row r="35" spans="1:25" ht="18" customHeight="1">
      <c r="A35" s="304"/>
      <c r="B35" s="304"/>
      <c r="C35" s="8"/>
      <c r="D35" s="39" t="s">
        <v>17</v>
      </c>
      <c r="E35" s="40"/>
      <c r="F35" s="81">
        <v>39263</v>
      </c>
      <c r="G35" s="82">
        <f t="shared" si="2"/>
        <v>12.519570298425128</v>
      </c>
      <c r="H35" s="285">
        <v>37368</v>
      </c>
      <c r="I35" s="290">
        <f t="shared" si="1"/>
        <v>5.0711839006636783</v>
      </c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</row>
    <row r="36" spans="1:25" ht="18" customHeight="1">
      <c r="A36" s="304"/>
      <c r="B36" s="304"/>
      <c r="C36" s="8"/>
      <c r="D36" s="41"/>
      <c r="E36" s="159" t="s">
        <v>103</v>
      </c>
      <c r="F36" s="85">
        <v>19889</v>
      </c>
      <c r="G36" s="86">
        <f t="shared" si="2"/>
        <v>6.3418927149065887</v>
      </c>
      <c r="H36" s="286">
        <v>20471</v>
      </c>
      <c r="I36" s="291">
        <f t="shared" si="1"/>
        <v>-2.8430462605637197</v>
      </c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</row>
    <row r="37" spans="1:25" ht="18" customHeight="1">
      <c r="A37" s="304"/>
      <c r="B37" s="304"/>
      <c r="C37" s="8"/>
      <c r="D37" s="12"/>
      <c r="E37" s="33" t="s">
        <v>34</v>
      </c>
      <c r="F37" s="85">
        <v>19374</v>
      </c>
      <c r="G37" s="86">
        <f t="shared" si="2"/>
        <v>6.1776775835185402</v>
      </c>
      <c r="H37" s="286">
        <v>16897</v>
      </c>
      <c r="I37" s="291">
        <f t="shared" si="1"/>
        <v>14.65940699532462</v>
      </c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</row>
    <row r="38" spans="1:25" ht="18" customHeight="1">
      <c r="A38" s="304"/>
      <c r="B38" s="304"/>
      <c r="C38" s="8"/>
      <c r="D38" s="61" t="s">
        <v>35</v>
      </c>
      <c r="E38" s="54"/>
      <c r="F38" s="85">
        <v>1384</v>
      </c>
      <c r="G38" s="86">
        <f t="shared" si="2"/>
        <v>0.4413082365845804</v>
      </c>
      <c r="H38" s="286">
        <v>847</v>
      </c>
      <c r="I38" s="291">
        <f t="shared" si="1"/>
        <v>63.400236127508848</v>
      </c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</row>
    <row r="39" spans="1:25" ht="18" customHeight="1">
      <c r="A39" s="304"/>
      <c r="B39" s="304"/>
      <c r="C39" s="6"/>
      <c r="D39" s="55" t="s">
        <v>36</v>
      </c>
      <c r="E39" s="56"/>
      <c r="F39" s="298">
        <v>0</v>
      </c>
      <c r="G39" s="94">
        <f t="shared" si="2"/>
        <v>0</v>
      </c>
      <c r="H39" s="288">
        <v>0</v>
      </c>
      <c r="I39" s="293" t="e">
        <f t="shared" si="1"/>
        <v>#DIV/0!</v>
      </c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</row>
    <row r="40" spans="1:25" ht="18" customHeight="1">
      <c r="A40" s="305"/>
      <c r="B40" s="305"/>
      <c r="C40" s="6" t="s">
        <v>18</v>
      </c>
      <c r="D40" s="7"/>
      <c r="E40" s="24"/>
      <c r="F40" s="97">
        <f>SUM(F23,F27,F34)</f>
        <v>313613</v>
      </c>
      <c r="G40" s="98">
        <f t="shared" si="2"/>
        <v>100</v>
      </c>
      <c r="H40" s="97">
        <f>SUM(H23,H27,H34)</f>
        <v>304712</v>
      </c>
      <c r="I40" s="294">
        <f t="shared" si="1"/>
        <v>2.9211189582294184</v>
      </c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</row>
    <row r="41" spans="1:25" ht="18" customHeight="1">
      <c r="A41" s="157" t="s">
        <v>19</v>
      </c>
    </row>
    <row r="42" spans="1:25" ht="18" customHeight="1">
      <c r="A42" s="158" t="s">
        <v>20</v>
      </c>
    </row>
    <row r="52" spans="26:26">
      <c r="Z52" s="14"/>
    </row>
    <row r="53" spans="26:26">
      <c r="Z53" s="14"/>
    </row>
  </sheetData>
  <mergeCells count="22">
    <mergeCell ref="A1:D1"/>
    <mergeCell ref="AA1:AB1"/>
    <mergeCell ref="AA2:AA3"/>
    <mergeCell ref="AB2:AB3"/>
    <mergeCell ref="AC2:AC3"/>
    <mergeCell ref="AK2:AK3"/>
    <mergeCell ref="G6:I6"/>
    <mergeCell ref="AD10:AF10"/>
    <mergeCell ref="AG10:AI10"/>
    <mergeCell ref="AJ10:AK10"/>
    <mergeCell ref="AD2:AF2"/>
    <mergeCell ref="AG2:AG3"/>
    <mergeCell ref="AH2:AH3"/>
    <mergeCell ref="AI2:AI3"/>
    <mergeCell ref="AJ2:AJ3"/>
    <mergeCell ref="B23:B40"/>
    <mergeCell ref="A9:A40"/>
    <mergeCell ref="B9:B22"/>
    <mergeCell ref="AA9:AB9"/>
    <mergeCell ref="AC9:AC11"/>
    <mergeCell ref="AA10:AA11"/>
    <mergeCell ref="AB10:AB11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useFirstPageNumber="1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36"/>
  <sheetViews>
    <sheetView view="pageBreakPreview" zoomScale="85" zoomScaleNormal="100" zoomScaleSheetLayoutView="85" workbookViewId="0">
      <pane xSplit="4" ySplit="6" topLeftCell="E7" activePane="bottomRight" state="frozen"/>
      <selection activeCell="G46" sqref="G46"/>
      <selection pane="topRight" activeCell="G46" sqref="G46"/>
      <selection pane="bottomLeft" activeCell="G46" sqref="G46"/>
      <selection pane="bottomRight"/>
    </sheetView>
  </sheetViews>
  <sheetFormatPr defaultRowHeight="13.5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27" width="9" style="1"/>
    <col min="28" max="45" width="13.625" style="1" customWidth="1"/>
    <col min="46" max="16384" width="9" style="1"/>
  </cols>
  <sheetData>
    <row r="1" spans="1:45" ht="33.950000000000003" customHeight="1">
      <c r="A1" s="185" t="s">
        <v>0</v>
      </c>
      <c r="B1" s="185"/>
      <c r="C1" s="76" t="s">
        <v>288</v>
      </c>
      <c r="D1" s="186"/>
      <c r="E1" s="186"/>
      <c r="AA1" s="1" t="str">
        <f>C1</f>
        <v>静岡市</v>
      </c>
      <c r="AB1" s="1" t="s">
        <v>134</v>
      </c>
      <c r="AC1" s="1" t="s">
        <v>135</v>
      </c>
      <c r="AD1" s="187" t="s">
        <v>136</v>
      </c>
      <c r="AE1" s="1" t="s">
        <v>137</v>
      </c>
      <c r="AF1" s="1" t="s">
        <v>138</v>
      </c>
      <c r="AG1" s="1" t="s">
        <v>139</v>
      </c>
      <c r="AH1" s="1" t="s">
        <v>140</v>
      </c>
      <c r="AI1" s="1" t="s">
        <v>141</v>
      </c>
      <c r="AJ1" s="1" t="s">
        <v>142</v>
      </c>
      <c r="AK1" s="1" t="s">
        <v>143</v>
      </c>
      <c r="AL1" s="1" t="s">
        <v>144</v>
      </c>
      <c r="AM1" s="1" t="s">
        <v>145</v>
      </c>
      <c r="AN1" s="1" t="s">
        <v>146</v>
      </c>
      <c r="AO1" s="1" t="s">
        <v>147</v>
      </c>
      <c r="AP1" s="1" t="s">
        <v>124</v>
      </c>
      <c r="AQ1" s="1" t="s">
        <v>148</v>
      </c>
      <c r="AR1" s="1" t="s">
        <v>149</v>
      </c>
      <c r="AS1" s="1" t="s">
        <v>150</v>
      </c>
    </row>
    <row r="2" spans="1:45">
      <c r="AA2" s="1" t="s">
        <v>151</v>
      </c>
      <c r="AB2" s="188">
        <f>I7</f>
        <v>321728</v>
      </c>
      <c r="AC2" s="188">
        <f>I9</f>
        <v>313613</v>
      </c>
      <c r="AD2" s="188">
        <f>I10</f>
        <v>8115</v>
      </c>
      <c r="AE2" s="188">
        <f>I11</f>
        <v>3009</v>
      </c>
      <c r="AF2" s="188">
        <f>I12</f>
        <v>5106</v>
      </c>
      <c r="AG2" s="188">
        <f>I13</f>
        <v>-248</v>
      </c>
      <c r="AH2" s="1">
        <f>I14</f>
        <v>0</v>
      </c>
      <c r="AI2" s="188">
        <f>I15</f>
        <v>-213</v>
      </c>
      <c r="AJ2" s="188">
        <f>I25</f>
        <v>187789</v>
      </c>
      <c r="AK2" s="189">
        <f>I26</f>
        <v>0.89100000000000001</v>
      </c>
      <c r="AL2" s="190">
        <f>I27</f>
        <v>2.7</v>
      </c>
      <c r="AM2" s="190">
        <f>I28</f>
        <v>94.7</v>
      </c>
      <c r="AN2" s="190">
        <f>I29</f>
        <v>53.1</v>
      </c>
      <c r="AO2" s="190">
        <f>I33</f>
        <v>48.9</v>
      </c>
      <c r="AP2" s="188">
        <f>I16</f>
        <v>27623</v>
      </c>
      <c r="AQ2" s="188">
        <f>I17</f>
        <v>26031</v>
      </c>
      <c r="AR2" s="188">
        <f>I18</f>
        <v>433627</v>
      </c>
      <c r="AS2" s="191">
        <f>I21</f>
        <v>2.0023590699054057</v>
      </c>
    </row>
    <row r="3" spans="1:45">
      <c r="AA3" s="1" t="s">
        <v>152</v>
      </c>
      <c r="AB3" s="188">
        <f>H7</f>
        <v>312971</v>
      </c>
      <c r="AC3" s="188">
        <f>H9</f>
        <v>304712</v>
      </c>
      <c r="AD3" s="188">
        <f>H10</f>
        <v>8259</v>
      </c>
      <c r="AE3" s="188">
        <f>H11</f>
        <v>2905</v>
      </c>
      <c r="AF3" s="188">
        <f>H12</f>
        <v>5354</v>
      </c>
      <c r="AG3" s="188">
        <f>H13</f>
        <v>783</v>
      </c>
      <c r="AH3" s="1">
        <f>H14</f>
        <v>0</v>
      </c>
      <c r="AI3" s="188">
        <f>H15</f>
        <v>755</v>
      </c>
      <c r="AJ3" s="188">
        <f>H25</f>
        <v>188209</v>
      </c>
      <c r="AK3" s="189">
        <f>H26</f>
        <v>0.90300000000000002</v>
      </c>
      <c r="AL3" s="190">
        <f>H27</f>
        <v>2.8</v>
      </c>
      <c r="AM3" s="190">
        <f>H28</f>
        <v>92.6</v>
      </c>
      <c r="AN3" s="190">
        <f>H29</f>
        <v>53.4</v>
      </c>
      <c r="AO3" s="190">
        <f>H33</f>
        <v>48.8</v>
      </c>
      <c r="AP3" s="188">
        <f>H16</f>
        <v>28440</v>
      </c>
      <c r="AQ3" s="188">
        <f>H17</f>
        <v>27993</v>
      </c>
      <c r="AR3" s="188">
        <f>H18</f>
        <v>428903</v>
      </c>
      <c r="AS3" s="191">
        <f>H21</f>
        <v>1.979477844665487</v>
      </c>
    </row>
    <row r="4" spans="1:45">
      <c r="A4" s="21" t="s">
        <v>153</v>
      </c>
      <c r="AP4" s="188"/>
      <c r="AQ4" s="188"/>
      <c r="AR4" s="188"/>
    </row>
    <row r="5" spans="1:45">
      <c r="I5" s="192" t="s">
        <v>154</v>
      </c>
    </row>
    <row r="6" spans="1:45" s="179" customFormat="1" ht="29.25" customHeight="1">
      <c r="A6" s="193" t="s">
        <v>155</v>
      </c>
      <c r="B6" s="194"/>
      <c r="C6" s="194"/>
      <c r="D6" s="195"/>
      <c r="E6" s="170" t="s">
        <v>277</v>
      </c>
      <c r="F6" s="170" t="s">
        <v>278</v>
      </c>
      <c r="G6" s="170" t="s">
        <v>279</v>
      </c>
      <c r="H6" s="170" t="s">
        <v>280</v>
      </c>
      <c r="I6" s="170" t="s">
        <v>281</v>
      </c>
    </row>
    <row r="7" spans="1:45" ht="27" customHeight="1">
      <c r="A7" s="303" t="s">
        <v>156</v>
      </c>
      <c r="B7" s="47" t="s">
        <v>157</v>
      </c>
      <c r="C7" s="48"/>
      <c r="D7" s="100" t="s">
        <v>158</v>
      </c>
      <c r="E7" s="196">
        <v>283561</v>
      </c>
      <c r="F7" s="197">
        <v>282496</v>
      </c>
      <c r="G7" s="197">
        <v>314840</v>
      </c>
      <c r="H7" s="197">
        <v>312971</v>
      </c>
      <c r="I7" s="197">
        <v>321728</v>
      </c>
    </row>
    <row r="8" spans="1:45" ht="27" customHeight="1">
      <c r="A8" s="304"/>
      <c r="B8" s="26"/>
      <c r="C8" s="61" t="s">
        <v>159</v>
      </c>
      <c r="D8" s="101" t="s">
        <v>38</v>
      </c>
      <c r="E8" s="198">
        <v>192746</v>
      </c>
      <c r="F8" s="198">
        <v>187224</v>
      </c>
      <c r="G8" s="198">
        <v>211217</v>
      </c>
      <c r="H8" s="198">
        <v>216449</v>
      </c>
      <c r="I8" s="199">
        <v>215763</v>
      </c>
    </row>
    <row r="9" spans="1:45" ht="27" customHeight="1">
      <c r="A9" s="304"/>
      <c r="B9" s="52" t="s">
        <v>160</v>
      </c>
      <c r="C9" s="53"/>
      <c r="D9" s="102"/>
      <c r="E9" s="200">
        <v>276822</v>
      </c>
      <c r="F9" s="200">
        <v>277024</v>
      </c>
      <c r="G9" s="200">
        <v>308114</v>
      </c>
      <c r="H9" s="200">
        <v>304712</v>
      </c>
      <c r="I9" s="201">
        <v>313613</v>
      </c>
    </row>
    <row r="10" spans="1:45" ht="27" customHeight="1">
      <c r="A10" s="304"/>
      <c r="B10" s="52" t="s">
        <v>161</v>
      </c>
      <c r="C10" s="53"/>
      <c r="D10" s="102"/>
      <c r="E10" s="200">
        <v>6739</v>
      </c>
      <c r="F10" s="200">
        <v>5473</v>
      </c>
      <c r="G10" s="200">
        <v>6726</v>
      </c>
      <c r="H10" s="200">
        <v>8259</v>
      </c>
      <c r="I10" s="201">
        <v>8115</v>
      </c>
    </row>
    <row r="11" spans="1:45" ht="27" customHeight="1">
      <c r="A11" s="304"/>
      <c r="B11" s="52" t="s">
        <v>162</v>
      </c>
      <c r="C11" s="53"/>
      <c r="D11" s="102"/>
      <c r="E11" s="200">
        <v>2533</v>
      </c>
      <c r="F11" s="200">
        <v>2077</v>
      </c>
      <c r="G11" s="200">
        <v>2155</v>
      </c>
      <c r="H11" s="200">
        <v>2905</v>
      </c>
      <c r="I11" s="201">
        <v>3009</v>
      </c>
    </row>
    <row r="12" spans="1:45" ht="27" customHeight="1">
      <c r="A12" s="304"/>
      <c r="B12" s="52" t="s">
        <v>163</v>
      </c>
      <c r="C12" s="53"/>
      <c r="D12" s="102"/>
      <c r="E12" s="200">
        <v>4207</v>
      </c>
      <c r="F12" s="200">
        <v>3396</v>
      </c>
      <c r="G12" s="200">
        <v>4571</v>
      </c>
      <c r="H12" s="200">
        <v>5354</v>
      </c>
      <c r="I12" s="201">
        <v>5106</v>
      </c>
    </row>
    <row r="13" spans="1:45" ht="27" customHeight="1">
      <c r="A13" s="304"/>
      <c r="B13" s="52" t="s">
        <v>164</v>
      </c>
      <c r="C13" s="53"/>
      <c r="D13" s="108"/>
      <c r="E13" s="202">
        <v>244</v>
      </c>
      <c r="F13" s="202">
        <v>-811</v>
      </c>
      <c r="G13" s="202">
        <v>1175</v>
      </c>
      <c r="H13" s="202">
        <v>783</v>
      </c>
      <c r="I13" s="203">
        <v>-248</v>
      </c>
    </row>
    <row r="14" spans="1:45" ht="27" customHeight="1">
      <c r="A14" s="304"/>
      <c r="B14" s="112" t="s">
        <v>165</v>
      </c>
      <c r="C14" s="68"/>
      <c r="D14" s="108"/>
      <c r="E14" s="202">
        <v>0</v>
      </c>
      <c r="F14" s="202">
        <v>0</v>
      </c>
      <c r="G14" s="202">
        <v>0</v>
      </c>
      <c r="H14" s="202">
        <v>0</v>
      </c>
      <c r="I14" s="203">
        <v>0</v>
      </c>
    </row>
    <row r="15" spans="1:45" ht="27" customHeight="1">
      <c r="A15" s="304"/>
      <c r="B15" s="57" t="s">
        <v>166</v>
      </c>
      <c r="C15" s="58"/>
      <c r="D15" s="204"/>
      <c r="E15" s="205">
        <v>226</v>
      </c>
      <c r="F15" s="205">
        <v>-810</v>
      </c>
      <c r="G15" s="205">
        <v>1176</v>
      </c>
      <c r="H15" s="205">
        <v>755</v>
      </c>
      <c r="I15" s="206">
        <v>-213</v>
      </c>
    </row>
    <row r="16" spans="1:45" ht="27" customHeight="1">
      <c r="A16" s="304"/>
      <c r="B16" s="207" t="s">
        <v>167</v>
      </c>
      <c r="C16" s="208"/>
      <c r="D16" s="209" t="s">
        <v>39</v>
      </c>
      <c r="E16" s="210">
        <v>8590</v>
      </c>
      <c r="F16" s="210">
        <v>8592</v>
      </c>
      <c r="G16" s="210">
        <v>8592</v>
      </c>
      <c r="H16" s="210">
        <v>28440</v>
      </c>
      <c r="I16" s="211">
        <v>27623</v>
      </c>
    </row>
    <row r="17" spans="1:9" ht="27" customHeight="1">
      <c r="A17" s="304"/>
      <c r="B17" s="52" t="s">
        <v>168</v>
      </c>
      <c r="C17" s="53"/>
      <c r="D17" s="101" t="s">
        <v>40</v>
      </c>
      <c r="E17" s="200">
        <v>34115</v>
      </c>
      <c r="F17" s="200">
        <v>31352</v>
      </c>
      <c r="G17" s="200">
        <v>26145</v>
      </c>
      <c r="H17" s="200">
        <v>27993</v>
      </c>
      <c r="I17" s="201">
        <v>26031</v>
      </c>
    </row>
    <row r="18" spans="1:9" ht="27" customHeight="1">
      <c r="A18" s="304"/>
      <c r="B18" s="52" t="s">
        <v>169</v>
      </c>
      <c r="C18" s="53"/>
      <c r="D18" s="101" t="s">
        <v>41</v>
      </c>
      <c r="E18" s="200">
        <v>418517</v>
      </c>
      <c r="F18" s="200">
        <v>420314</v>
      </c>
      <c r="G18" s="200">
        <v>426794</v>
      </c>
      <c r="H18" s="200">
        <v>428903</v>
      </c>
      <c r="I18" s="201">
        <v>433627</v>
      </c>
    </row>
    <row r="19" spans="1:9" ht="27" customHeight="1">
      <c r="A19" s="304"/>
      <c r="B19" s="52" t="s">
        <v>170</v>
      </c>
      <c r="C19" s="53"/>
      <c r="D19" s="101" t="s">
        <v>171</v>
      </c>
      <c r="E19" s="200">
        <f>E17+E18-E16</f>
        <v>444042</v>
      </c>
      <c r="F19" s="200">
        <f>F17+F18-F16</f>
        <v>443074</v>
      </c>
      <c r="G19" s="200">
        <f>G17+G18-G16</f>
        <v>444347</v>
      </c>
      <c r="H19" s="200">
        <f>H17+H18-H16</f>
        <v>428456</v>
      </c>
      <c r="I19" s="200">
        <f>I17+I18-I16</f>
        <v>432035</v>
      </c>
    </row>
    <row r="20" spans="1:9" ht="27" customHeight="1">
      <c r="A20" s="304"/>
      <c r="B20" s="52" t="s">
        <v>172</v>
      </c>
      <c r="C20" s="53"/>
      <c r="D20" s="102" t="s">
        <v>173</v>
      </c>
      <c r="E20" s="212">
        <f>E18/E8</f>
        <v>2.1713394830502319</v>
      </c>
      <c r="F20" s="212">
        <f>F18/F8</f>
        <v>2.244979276161176</v>
      </c>
      <c r="G20" s="212">
        <f>G18/G8</f>
        <v>2.0206422778469535</v>
      </c>
      <c r="H20" s="212">
        <f>H18/H8</f>
        <v>1.9815429962716391</v>
      </c>
      <c r="I20" s="212">
        <f>I18/I8</f>
        <v>2.0097375360928424</v>
      </c>
    </row>
    <row r="21" spans="1:9" ht="27" customHeight="1">
      <c r="A21" s="304"/>
      <c r="B21" s="52" t="s">
        <v>174</v>
      </c>
      <c r="C21" s="53"/>
      <c r="D21" s="102" t="s">
        <v>175</v>
      </c>
      <c r="E21" s="212">
        <f>E19/E8</f>
        <v>2.3037676527658162</v>
      </c>
      <c r="F21" s="212">
        <f>F19/F8</f>
        <v>2.3665448874075974</v>
      </c>
      <c r="G21" s="212">
        <f>G19/G8</f>
        <v>2.1037463840505262</v>
      </c>
      <c r="H21" s="212">
        <f>H19/H8</f>
        <v>1.979477844665487</v>
      </c>
      <c r="I21" s="212">
        <f>I19/I8</f>
        <v>2.0023590699054057</v>
      </c>
    </row>
    <row r="22" spans="1:9" ht="27" customHeight="1">
      <c r="A22" s="304"/>
      <c r="B22" s="52" t="s">
        <v>176</v>
      </c>
      <c r="C22" s="53"/>
      <c r="D22" s="102" t="s">
        <v>177</v>
      </c>
      <c r="E22" s="200">
        <f>E18/E24*1000000</f>
        <v>593650.39738208684</v>
      </c>
      <c r="F22" s="200">
        <f>F18/F24*1000000</f>
        <v>596199.37332355545</v>
      </c>
      <c r="G22" s="200">
        <f>G18/G24*1000000</f>
        <v>605391.00610080443</v>
      </c>
      <c r="H22" s="200">
        <f>H18/H24*1000000</f>
        <v>608382.54213895532</v>
      </c>
      <c r="I22" s="200">
        <f>I18/I24*1000000</f>
        <v>615083.35591051774</v>
      </c>
    </row>
    <row r="23" spans="1:9" ht="27" customHeight="1">
      <c r="A23" s="304"/>
      <c r="B23" s="52" t="s">
        <v>178</v>
      </c>
      <c r="C23" s="53"/>
      <c r="D23" s="102" t="s">
        <v>179</v>
      </c>
      <c r="E23" s="200">
        <f>E19/E24*1000000</f>
        <v>629856.63606098818</v>
      </c>
      <c r="F23" s="200">
        <f>F19/F24*1000000</f>
        <v>628483.56499179429</v>
      </c>
      <c r="G23" s="200">
        <f>G19/G24*1000000</f>
        <v>630289.26692473225</v>
      </c>
      <c r="H23" s="200">
        <f>H19/H24*1000000</f>
        <v>607748.48969274701</v>
      </c>
      <c r="I23" s="200">
        <f>I19/I24*1000000</f>
        <v>612825.16464795894</v>
      </c>
    </row>
    <row r="24" spans="1:9" ht="27" customHeight="1">
      <c r="A24" s="304"/>
      <c r="B24" s="213" t="s">
        <v>180</v>
      </c>
      <c r="C24" s="214"/>
      <c r="D24" s="215" t="s">
        <v>181</v>
      </c>
      <c r="E24" s="205">
        <v>704989</v>
      </c>
      <c r="F24" s="205">
        <f>E24</f>
        <v>704989</v>
      </c>
      <c r="G24" s="205">
        <f>F24</f>
        <v>704989</v>
      </c>
      <c r="H24" s="205">
        <f>G24</f>
        <v>704989</v>
      </c>
      <c r="I24" s="206">
        <f>H24</f>
        <v>704989</v>
      </c>
    </row>
    <row r="25" spans="1:9" ht="27" customHeight="1">
      <c r="A25" s="304"/>
      <c r="B25" s="11" t="s">
        <v>182</v>
      </c>
      <c r="C25" s="216"/>
      <c r="D25" s="217"/>
      <c r="E25" s="198">
        <v>165147</v>
      </c>
      <c r="F25" s="198">
        <v>163647</v>
      </c>
      <c r="G25" s="198">
        <v>180501</v>
      </c>
      <c r="H25" s="198">
        <v>188209</v>
      </c>
      <c r="I25" s="218">
        <v>187789</v>
      </c>
    </row>
    <row r="26" spans="1:9" ht="27" customHeight="1">
      <c r="A26" s="304"/>
      <c r="B26" s="219" t="s">
        <v>183</v>
      </c>
      <c r="C26" s="220"/>
      <c r="D26" s="221"/>
      <c r="E26" s="222">
        <v>0.91</v>
      </c>
      <c r="F26" s="222">
        <v>0.91600000000000004</v>
      </c>
      <c r="G26" s="222">
        <v>0.91</v>
      </c>
      <c r="H26" s="222">
        <v>0.90300000000000002</v>
      </c>
      <c r="I26" s="223">
        <v>0.89100000000000001</v>
      </c>
    </row>
    <row r="27" spans="1:9" ht="27" customHeight="1">
      <c r="A27" s="304"/>
      <c r="B27" s="219" t="s">
        <v>184</v>
      </c>
      <c r="C27" s="220"/>
      <c r="D27" s="221"/>
      <c r="E27" s="224">
        <v>2.5</v>
      </c>
      <c r="F27" s="224">
        <v>2.1</v>
      </c>
      <c r="G27" s="224">
        <v>2.5</v>
      </c>
      <c r="H27" s="224">
        <v>2.8</v>
      </c>
      <c r="I27" s="225">
        <v>2.7</v>
      </c>
    </row>
    <row r="28" spans="1:9" ht="27" customHeight="1">
      <c r="A28" s="304"/>
      <c r="B28" s="219" t="s">
        <v>185</v>
      </c>
      <c r="C28" s="220"/>
      <c r="D28" s="221"/>
      <c r="E28" s="224">
        <v>91.3</v>
      </c>
      <c r="F28" s="224">
        <v>93.8</v>
      </c>
      <c r="G28" s="224">
        <v>94</v>
      </c>
      <c r="H28" s="224">
        <v>92.6</v>
      </c>
      <c r="I28" s="225">
        <v>94.7</v>
      </c>
    </row>
    <row r="29" spans="1:9" ht="27" customHeight="1">
      <c r="A29" s="304"/>
      <c r="B29" s="226" t="s">
        <v>186</v>
      </c>
      <c r="C29" s="227"/>
      <c r="D29" s="228"/>
      <c r="E29" s="229">
        <v>54.4</v>
      </c>
      <c r="F29" s="229">
        <v>54.1</v>
      </c>
      <c r="G29" s="229">
        <v>47.6</v>
      </c>
      <c r="H29" s="229">
        <v>53.4</v>
      </c>
      <c r="I29" s="230">
        <v>53.1</v>
      </c>
    </row>
    <row r="30" spans="1:9" ht="27" customHeight="1">
      <c r="A30" s="304"/>
      <c r="B30" s="303" t="s">
        <v>187</v>
      </c>
      <c r="C30" s="20" t="s">
        <v>188</v>
      </c>
      <c r="D30" s="231"/>
      <c r="E30" s="232">
        <v>0</v>
      </c>
      <c r="F30" s="232">
        <v>0</v>
      </c>
      <c r="G30" s="232">
        <v>0</v>
      </c>
      <c r="H30" s="232">
        <v>0</v>
      </c>
      <c r="I30" s="233">
        <v>0</v>
      </c>
    </row>
    <row r="31" spans="1:9" ht="27" customHeight="1">
      <c r="A31" s="304"/>
      <c r="B31" s="304"/>
      <c r="C31" s="219" t="s">
        <v>189</v>
      </c>
      <c r="D31" s="221"/>
      <c r="E31" s="224">
        <v>0</v>
      </c>
      <c r="F31" s="224">
        <v>0</v>
      </c>
      <c r="G31" s="224">
        <v>0</v>
      </c>
      <c r="H31" s="224">
        <v>0</v>
      </c>
      <c r="I31" s="225">
        <v>0</v>
      </c>
    </row>
    <row r="32" spans="1:9" ht="27" customHeight="1">
      <c r="A32" s="304"/>
      <c r="B32" s="304"/>
      <c r="C32" s="219" t="s">
        <v>190</v>
      </c>
      <c r="D32" s="221"/>
      <c r="E32" s="224">
        <v>8.5</v>
      </c>
      <c r="F32" s="224">
        <v>7.9</v>
      </c>
      <c r="G32" s="224">
        <v>7.3</v>
      </c>
      <c r="H32" s="224">
        <v>6.7</v>
      </c>
      <c r="I32" s="225">
        <v>6.4</v>
      </c>
    </row>
    <row r="33" spans="1:9" ht="27" customHeight="1">
      <c r="A33" s="305"/>
      <c r="B33" s="305"/>
      <c r="C33" s="226" t="s">
        <v>191</v>
      </c>
      <c r="D33" s="228"/>
      <c r="E33" s="229">
        <v>59.5</v>
      </c>
      <c r="F33" s="229">
        <v>46.4</v>
      </c>
      <c r="G33" s="229">
        <v>56.9</v>
      </c>
      <c r="H33" s="229">
        <v>48.8</v>
      </c>
      <c r="I33" s="234">
        <v>48.9</v>
      </c>
    </row>
    <row r="34" spans="1:9" ht="27" customHeight="1">
      <c r="A34" s="1" t="s">
        <v>282</v>
      </c>
      <c r="B34" s="14"/>
      <c r="C34" s="14"/>
      <c r="D34" s="14"/>
      <c r="E34" s="235"/>
      <c r="F34" s="235"/>
      <c r="G34" s="235"/>
      <c r="H34" s="235"/>
      <c r="I34" s="236"/>
    </row>
    <row r="35" spans="1:9" ht="27" customHeight="1">
      <c r="A35" s="27" t="s">
        <v>192</v>
      </c>
    </row>
    <row r="36" spans="1:9">
      <c r="A36" s="237"/>
    </row>
  </sheetData>
  <mergeCells count="2">
    <mergeCell ref="A7:A33"/>
    <mergeCell ref="B30:B33"/>
  </mergeCells>
  <phoneticPr fontId="15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="85" zoomScaleNormal="100" zoomScaleSheetLayoutView="85" workbookViewId="0">
      <pane xSplit="5" ySplit="7" topLeftCell="F8" activePane="bottomRight" state="frozen"/>
      <selection activeCell="G46" sqref="G46"/>
      <selection pane="topRight" activeCell="G46" sqref="G46"/>
      <selection pane="bottomLeft" activeCell="G46" sqref="G46"/>
      <selection pane="bottomRight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14" customWidth="1"/>
    <col min="13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70" t="s">
        <v>0</v>
      </c>
      <c r="B1" s="42"/>
      <c r="C1" s="42"/>
      <c r="D1" s="107" t="s">
        <v>290</v>
      </c>
      <c r="E1" s="44"/>
      <c r="F1" s="44"/>
      <c r="G1" s="44"/>
    </row>
    <row r="2" spans="1:25" ht="15" customHeight="1"/>
    <row r="3" spans="1:25" ht="15" customHeight="1">
      <c r="A3" s="45" t="s">
        <v>193</v>
      </c>
      <c r="B3" s="45"/>
      <c r="C3" s="45"/>
      <c r="D3" s="45"/>
    </row>
    <row r="4" spans="1:25" ht="15" customHeight="1">
      <c r="A4" s="45"/>
      <c r="B4" s="45"/>
      <c r="C4" s="45"/>
      <c r="D4" s="45"/>
    </row>
    <row r="5" spans="1:25" ht="15.95" customHeight="1">
      <c r="A5" s="37" t="s">
        <v>283</v>
      </c>
      <c r="B5" s="37"/>
      <c r="C5" s="37"/>
      <c r="D5" s="37"/>
      <c r="K5" s="46"/>
      <c r="O5" s="46" t="s">
        <v>44</v>
      </c>
    </row>
    <row r="6" spans="1:25" ht="15.95" customHeight="1">
      <c r="A6" s="340" t="s">
        <v>45</v>
      </c>
      <c r="B6" s="341"/>
      <c r="C6" s="341"/>
      <c r="D6" s="341"/>
      <c r="E6" s="342"/>
      <c r="F6" s="326" t="s">
        <v>297</v>
      </c>
      <c r="G6" s="322"/>
      <c r="H6" s="326" t="s">
        <v>298</v>
      </c>
      <c r="I6" s="322"/>
      <c r="J6" s="326" t="s">
        <v>299</v>
      </c>
      <c r="K6" s="322"/>
      <c r="L6" s="321"/>
      <c r="M6" s="322"/>
      <c r="N6" s="321"/>
      <c r="O6" s="322"/>
    </row>
    <row r="7" spans="1:25" ht="15.95" customHeight="1">
      <c r="A7" s="343"/>
      <c r="B7" s="344"/>
      <c r="C7" s="344"/>
      <c r="D7" s="344"/>
      <c r="E7" s="345"/>
      <c r="F7" s="178" t="s">
        <v>284</v>
      </c>
      <c r="G7" s="51" t="s">
        <v>1</v>
      </c>
      <c r="H7" s="178" t="s">
        <v>284</v>
      </c>
      <c r="I7" s="51" t="s">
        <v>1</v>
      </c>
      <c r="J7" s="178" t="s">
        <v>284</v>
      </c>
      <c r="K7" s="51" t="s">
        <v>1</v>
      </c>
      <c r="L7" s="178" t="s">
        <v>284</v>
      </c>
      <c r="M7" s="51" t="s">
        <v>1</v>
      </c>
      <c r="N7" s="178" t="s">
        <v>284</v>
      </c>
      <c r="O7" s="296" t="s">
        <v>1</v>
      </c>
    </row>
    <row r="8" spans="1:25" ht="15.95" customHeight="1">
      <c r="A8" s="346" t="s">
        <v>84</v>
      </c>
      <c r="B8" s="47" t="s">
        <v>46</v>
      </c>
      <c r="C8" s="48"/>
      <c r="D8" s="48"/>
      <c r="E8" s="100" t="s">
        <v>37</v>
      </c>
      <c r="F8" s="113">
        <v>10789</v>
      </c>
      <c r="G8" s="114">
        <v>10893</v>
      </c>
      <c r="H8" s="113">
        <v>21219</v>
      </c>
      <c r="I8" s="115">
        <v>21425</v>
      </c>
      <c r="J8" s="113">
        <v>12693</v>
      </c>
      <c r="K8" s="116">
        <v>12944</v>
      </c>
      <c r="L8" s="113"/>
      <c r="M8" s="115"/>
      <c r="N8" s="113"/>
      <c r="O8" s="116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95" customHeight="1">
      <c r="A9" s="347"/>
      <c r="B9" s="14"/>
      <c r="C9" s="61" t="s">
        <v>47</v>
      </c>
      <c r="D9" s="53"/>
      <c r="E9" s="101" t="s">
        <v>38</v>
      </c>
      <c r="F9" s="117">
        <v>10789</v>
      </c>
      <c r="G9" s="118">
        <v>10828</v>
      </c>
      <c r="H9" s="117">
        <v>21219</v>
      </c>
      <c r="I9" s="119">
        <v>21425</v>
      </c>
      <c r="J9" s="117">
        <v>12693</v>
      </c>
      <c r="K9" s="120">
        <v>12944</v>
      </c>
      <c r="L9" s="117"/>
      <c r="M9" s="119"/>
      <c r="N9" s="117"/>
      <c r="O9" s="120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95" customHeight="1">
      <c r="A10" s="347"/>
      <c r="B10" s="11"/>
      <c r="C10" s="61" t="s">
        <v>48</v>
      </c>
      <c r="D10" s="53"/>
      <c r="E10" s="101" t="s">
        <v>39</v>
      </c>
      <c r="F10" s="117">
        <v>0</v>
      </c>
      <c r="G10" s="118">
        <v>65</v>
      </c>
      <c r="H10" s="117">
        <v>0</v>
      </c>
      <c r="I10" s="119">
        <v>0</v>
      </c>
      <c r="J10" s="121">
        <v>0</v>
      </c>
      <c r="K10" s="122">
        <v>0</v>
      </c>
      <c r="L10" s="117"/>
      <c r="M10" s="119"/>
      <c r="N10" s="117"/>
      <c r="O10" s="120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95" customHeight="1">
      <c r="A11" s="347"/>
      <c r="B11" s="66" t="s">
        <v>49</v>
      </c>
      <c r="C11" s="67"/>
      <c r="D11" s="67"/>
      <c r="E11" s="103" t="s">
        <v>40</v>
      </c>
      <c r="F11" s="123">
        <v>9253</v>
      </c>
      <c r="G11" s="124">
        <v>9044</v>
      </c>
      <c r="H11" s="123">
        <v>20115</v>
      </c>
      <c r="I11" s="125">
        <v>19936</v>
      </c>
      <c r="J11" s="123">
        <v>12683</v>
      </c>
      <c r="K11" s="126">
        <v>12801</v>
      </c>
      <c r="L11" s="123"/>
      <c r="M11" s="125"/>
      <c r="N11" s="123"/>
      <c r="O11" s="126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95" customHeight="1">
      <c r="A12" s="347"/>
      <c r="B12" s="8"/>
      <c r="C12" s="61" t="s">
        <v>50</v>
      </c>
      <c r="D12" s="53"/>
      <c r="E12" s="101" t="s">
        <v>41</v>
      </c>
      <c r="F12" s="117">
        <v>9253</v>
      </c>
      <c r="G12" s="118">
        <v>9041</v>
      </c>
      <c r="H12" s="123">
        <v>20115</v>
      </c>
      <c r="I12" s="119">
        <v>19936</v>
      </c>
      <c r="J12" s="123">
        <v>12683</v>
      </c>
      <c r="K12" s="120">
        <v>12801</v>
      </c>
      <c r="L12" s="117"/>
      <c r="M12" s="119"/>
      <c r="N12" s="117"/>
      <c r="O12" s="120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95" customHeight="1">
      <c r="A13" s="347"/>
      <c r="B13" s="14"/>
      <c r="C13" s="50" t="s">
        <v>51</v>
      </c>
      <c r="D13" s="68"/>
      <c r="E13" s="104" t="s">
        <v>42</v>
      </c>
      <c r="F13" s="127">
        <v>0</v>
      </c>
      <c r="G13" s="128">
        <v>3</v>
      </c>
      <c r="H13" s="121">
        <v>0</v>
      </c>
      <c r="I13" s="122">
        <v>0</v>
      </c>
      <c r="J13" s="121">
        <v>0</v>
      </c>
      <c r="K13" s="122">
        <v>0</v>
      </c>
      <c r="L13" s="127"/>
      <c r="M13" s="129"/>
      <c r="N13" s="127"/>
      <c r="O13" s="130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95" customHeight="1">
      <c r="A14" s="347"/>
      <c r="B14" s="52" t="s">
        <v>52</v>
      </c>
      <c r="C14" s="53"/>
      <c r="D14" s="53"/>
      <c r="E14" s="101" t="s">
        <v>194</v>
      </c>
      <c r="F14" s="161">
        <f>F9-F12</f>
        <v>1536</v>
      </c>
      <c r="G14" s="150">
        <f t="shared" ref="F14:O15" si="0">G9-G12</f>
        <v>1787</v>
      </c>
      <c r="H14" s="161">
        <f t="shared" si="0"/>
        <v>1104</v>
      </c>
      <c r="I14" s="150">
        <f t="shared" si="0"/>
        <v>1489</v>
      </c>
      <c r="J14" s="161">
        <f t="shared" si="0"/>
        <v>10</v>
      </c>
      <c r="K14" s="150">
        <f t="shared" si="0"/>
        <v>143</v>
      </c>
      <c r="L14" s="161">
        <f t="shared" si="0"/>
        <v>0</v>
      </c>
      <c r="M14" s="150">
        <f t="shared" si="0"/>
        <v>0</v>
      </c>
      <c r="N14" s="161">
        <f t="shared" si="0"/>
        <v>0</v>
      </c>
      <c r="O14" s="150">
        <f t="shared" si="0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95" customHeight="1">
      <c r="A15" s="347"/>
      <c r="B15" s="52" t="s">
        <v>53</v>
      </c>
      <c r="C15" s="53"/>
      <c r="D15" s="53"/>
      <c r="E15" s="101" t="s">
        <v>195</v>
      </c>
      <c r="F15" s="161">
        <f t="shared" si="0"/>
        <v>0</v>
      </c>
      <c r="G15" s="150">
        <f t="shared" si="0"/>
        <v>62</v>
      </c>
      <c r="H15" s="161">
        <f t="shared" si="0"/>
        <v>0</v>
      </c>
      <c r="I15" s="150">
        <f t="shared" si="0"/>
        <v>0</v>
      </c>
      <c r="J15" s="161">
        <f t="shared" si="0"/>
        <v>0</v>
      </c>
      <c r="K15" s="150">
        <f t="shared" si="0"/>
        <v>0</v>
      </c>
      <c r="L15" s="161">
        <f t="shared" si="0"/>
        <v>0</v>
      </c>
      <c r="M15" s="150">
        <f t="shared" si="0"/>
        <v>0</v>
      </c>
      <c r="N15" s="161">
        <f t="shared" si="0"/>
        <v>0</v>
      </c>
      <c r="O15" s="150">
        <f t="shared" si="0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95" customHeight="1">
      <c r="A16" s="347"/>
      <c r="B16" s="52" t="s">
        <v>54</v>
      </c>
      <c r="C16" s="53"/>
      <c r="D16" s="53"/>
      <c r="E16" s="101" t="s">
        <v>196</v>
      </c>
      <c r="F16" s="161">
        <f t="shared" ref="F16:O16" si="1">F8-F11</f>
        <v>1536</v>
      </c>
      <c r="G16" s="150">
        <f t="shared" si="1"/>
        <v>1849</v>
      </c>
      <c r="H16" s="161">
        <f t="shared" si="1"/>
        <v>1104</v>
      </c>
      <c r="I16" s="150">
        <f t="shared" si="1"/>
        <v>1489</v>
      </c>
      <c r="J16" s="161">
        <f t="shared" si="1"/>
        <v>10</v>
      </c>
      <c r="K16" s="150">
        <f t="shared" si="1"/>
        <v>143</v>
      </c>
      <c r="L16" s="161">
        <f t="shared" si="1"/>
        <v>0</v>
      </c>
      <c r="M16" s="150">
        <f t="shared" si="1"/>
        <v>0</v>
      </c>
      <c r="N16" s="161">
        <f t="shared" si="1"/>
        <v>0</v>
      </c>
      <c r="O16" s="150">
        <f t="shared" si="1"/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95" customHeight="1">
      <c r="A17" s="347"/>
      <c r="B17" s="52" t="s">
        <v>55</v>
      </c>
      <c r="C17" s="53"/>
      <c r="D17" s="53"/>
      <c r="E17" s="43"/>
      <c r="F17" s="239">
        <v>0</v>
      </c>
      <c r="G17" s="240">
        <v>0</v>
      </c>
      <c r="H17" s="121">
        <v>0</v>
      </c>
      <c r="I17" s="122">
        <v>0</v>
      </c>
      <c r="J17" s="117">
        <v>1309</v>
      </c>
      <c r="K17" s="120">
        <v>1315</v>
      </c>
      <c r="L17" s="117"/>
      <c r="M17" s="119"/>
      <c r="N17" s="121"/>
      <c r="O17" s="131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95" customHeight="1">
      <c r="A18" s="348"/>
      <c r="B18" s="59" t="s">
        <v>56</v>
      </c>
      <c r="C18" s="37"/>
      <c r="D18" s="37"/>
      <c r="E18" s="15"/>
      <c r="F18" s="162">
        <v>0</v>
      </c>
      <c r="G18" s="166">
        <v>0</v>
      </c>
      <c r="H18" s="132">
        <v>0</v>
      </c>
      <c r="I18" s="133">
        <v>0</v>
      </c>
      <c r="J18" s="132">
        <v>0</v>
      </c>
      <c r="K18" s="133">
        <v>0</v>
      </c>
      <c r="L18" s="132"/>
      <c r="M18" s="133"/>
      <c r="N18" s="132"/>
      <c r="O18" s="134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95" customHeight="1">
      <c r="A19" s="347" t="s">
        <v>85</v>
      </c>
      <c r="B19" s="66" t="s">
        <v>57</v>
      </c>
      <c r="C19" s="69"/>
      <c r="D19" s="69"/>
      <c r="E19" s="105"/>
      <c r="F19" s="163">
        <v>2352</v>
      </c>
      <c r="G19" s="155">
        <v>3322</v>
      </c>
      <c r="H19" s="135">
        <v>13793</v>
      </c>
      <c r="I19" s="137">
        <v>11811</v>
      </c>
      <c r="J19" s="135">
        <v>737</v>
      </c>
      <c r="K19" s="138">
        <v>414</v>
      </c>
      <c r="L19" s="135"/>
      <c r="M19" s="137"/>
      <c r="N19" s="135"/>
      <c r="O19" s="138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95" customHeight="1">
      <c r="A20" s="347"/>
      <c r="B20" s="13"/>
      <c r="C20" s="61" t="s">
        <v>58</v>
      </c>
      <c r="D20" s="53"/>
      <c r="E20" s="101"/>
      <c r="F20" s="161">
        <v>2100</v>
      </c>
      <c r="G20" s="150">
        <v>3126</v>
      </c>
      <c r="H20" s="117">
        <v>9547</v>
      </c>
      <c r="I20" s="119">
        <v>8532</v>
      </c>
      <c r="J20" s="117">
        <v>649</v>
      </c>
      <c r="K20" s="122">
        <v>348</v>
      </c>
      <c r="L20" s="117"/>
      <c r="M20" s="119"/>
      <c r="N20" s="117"/>
      <c r="O20" s="120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95" customHeight="1">
      <c r="A21" s="347"/>
      <c r="B21" s="26" t="s">
        <v>59</v>
      </c>
      <c r="C21" s="67"/>
      <c r="D21" s="67"/>
      <c r="E21" s="103" t="s">
        <v>197</v>
      </c>
      <c r="F21" s="164">
        <v>2352</v>
      </c>
      <c r="G21" s="149">
        <v>3322</v>
      </c>
      <c r="H21" s="123">
        <v>13793</v>
      </c>
      <c r="I21" s="125">
        <v>11811</v>
      </c>
      <c r="J21" s="123">
        <v>737</v>
      </c>
      <c r="K21" s="126">
        <v>414</v>
      </c>
      <c r="L21" s="123"/>
      <c r="M21" s="125"/>
      <c r="N21" s="123"/>
      <c r="O21" s="126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95" customHeight="1">
      <c r="A22" s="347"/>
      <c r="B22" s="66" t="s">
        <v>60</v>
      </c>
      <c r="C22" s="69"/>
      <c r="D22" s="69"/>
      <c r="E22" s="105" t="s">
        <v>198</v>
      </c>
      <c r="F22" s="163">
        <v>7338</v>
      </c>
      <c r="G22" s="155">
        <v>8131</v>
      </c>
      <c r="H22" s="135">
        <v>22310</v>
      </c>
      <c r="I22" s="137">
        <v>19630</v>
      </c>
      <c r="J22" s="135">
        <v>1521</v>
      </c>
      <c r="K22" s="138">
        <v>1481</v>
      </c>
      <c r="L22" s="135"/>
      <c r="M22" s="137"/>
      <c r="N22" s="135"/>
      <c r="O22" s="138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95" customHeight="1">
      <c r="A23" s="347"/>
      <c r="B23" s="8" t="s">
        <v>61</v>
      </c>
      <c r="C23" s="50" t="s">
        <v>62</v>
      </c>
      <c r="D23" s="68"/>
      <c r="E23" s="104"/>
      <c r="F23" s="160">
        <v>2293</v>
      </c>
      <c r="G23" s="139">
        <v>2284</v>
      </c>
      <c r="H23" s="127">
        <v>10815</v>
      </c>
      <c r="I23" s="129">
        <v>10797</v>
      </c>
      <c r="J23" s="127">
        <v>543</v>
      </c>
      <c r="K23" s="130">
        <v>803</v>
      </c>
      <c r="L23" s="127"/>
      <c r="M23" s="129"/>
      <c r="N23" s="127"/>
      <c r="O23" s="130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95" customHeight="1">
      <c r="A24" s="347"/>
      <c r="B24" s="52" t="s">
        <v>199</v>
      </c>
      <c r="C24" s="53"/>
      <c r="D24" s="53"/>
      <c r="E24" s="101" t="s">
        <v>200</v>
      </c>
      <c r="F24" s="161">
        <f>F21-F22</f>
        <v>-4986</v>
      </c>
      <c r="G24" s="150">
        <f t="shared" ref="G24:O24" si="2">G21-G22</f>
        <v>-4809</v>
      </c>
      <c r="H24" s="161">
        <f t="shared" si="2"/>
        <v>-8517</v>
      </c>
      <c r="I24" s="150">
        <f t="shared" si="2"/>
        <v>-7819</v>
      </c>
      <c r="J24" s="161">
        <f t="shared" si="2"/>
        <v>-784</v>
      </c>
      <c r="K24" s="150">
        <f t="shared" si="2"/>
        <v>-1067</v>
      </c>
      <c r="L24" s="161">
        <f t="shared" si="2"/>
        <v>0</v>
      </c>
      <c r="M24" s="150">
        <f t="shared" si="2"/>
        <v>0</v>
      </c>
      <c r="N24" s="161">
        <f t="shared" si="2"/>
        <v>0</v>
      </c>
      <c r="O24" s="150">
        <f t="shared" si="2"/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95" customHeight="1">
      <c r="A25" s="347"/>
      <c r="B25" s="112" t="s">
        <v>63</v>
      </c>
      <c r="C25" s="68"/>
      <c r="D25" s="68"/>
      <c r="E25" s="349" t="s">
        <v>201</v>
      </c>
      <c r="F25" s="351">
        <v>4986</v>
      </c>
      <c r="G25" s="329">
        <v>4809</v>
      </c>
      <c r="H25" s="327">
        <v>8517</v>
      </c>
      <c r="I25" s="329">
        <v>7819</v>
      </c>
      <c r="J25" s="327">
        <v>784</v>
      </c>
      <c r="K25" s="329">
        <v>1067</v>
      </c>
      <c r="L25" s="327"/>
      <c r="M25" s="329"/>
      <c r="N25" s="327"/>
      <c r="O25" s="329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95" customHeight="1">
      <c r="A26" s="347"/>
      <c r="B26" s="26" t="s">
        <v>64</v>
      </c>
      <c r="C26" s="67"/>
      <c r="D26" s="67"/>
      <c r="E26" s="350"/>
      <c r="F26" s="352"/>
      <c r="G26" s="330"/>
      <c r="H26" s="328"/>
      <c r="I26" s="330"/>
      <c r="J26" s="328"/>
      <c r="K26" s="330"/>
      <c r="L26" s="328"/>
      <c r="M26" s="330"/>
      <c r="N26" s="328"/>
      <c r="O26" s="330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95" customHeight="1">
      <c r="A27" s="348"/>
      <c r="B27" s="59" t="s">
        <v>202</v>
      </c>
      <c r="C27" s="37"/>
      <c r="D27" s="37"/>
      <c r="E27" s="106" t="s">
        <v>203</v>
      </c>
      <c r="F27" s="165">
        <v>0</v>
      </c>
      <c r="G27" s="151">
        <f t="shared" ref="G27:O27" si="3">G24+G25</f>
        <v>0</v>
      </c>
      <c r="H27" s="165">
        <f t="shared" si="3"/>
        <v>0</v>
      </c>
      <c r="I27" s="151">
        <f t="shared" si="3"/>
        <v>0</v>
      </c>
      <c r="J27" s="165">
        <f t="shared" si="3"/>
        <v>0</v>
      </c>
      <c r="K27" s="151">
        <f t="shared" si="3"/>
        <v>0</v>
      </c>
      <c r="L27" s="165">
        <f t="shared" si="3"/>
        <v>0</v>
      </c>
      <c r="M27" s="151">
        <f t="shared" si="3"/>
        <v>0</v>
      </c>
      <c r="N27" s="165">
        <f t="shared" si="3"/>
        <v>0</v>
      </c>
      <c r="O27" s="151">
        <f t="shared" si="3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9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9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204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95" customHeight="1">
      <c r="A30" s="334" t="s">
        <v>65</v>
      </c>
      <c r="B30" s="335"/>
      <c r="C30" s="335"/>
      <c r="D30" s="335"/>
      <c r="E30" s="336"/>
      <c r="F30" s="323" t="s">
        <v>300</v>
      </c>
      <c r="G30" s="324"/>
      <c r="H30" s="323" t="s">
        <v>301</v>
      </c>
      <c r="I30" s="324"/>
      <c r="J30" s="323" t="s">
        <v>302</v>
      </c>
      <c r="K30" s="324"/>
      <c r="L30" s="325"/>
      <c r="M30" s="324"/>
      <c r="N30" s="325"/>
      <c r="O30" s="324"/>
      <c r="P30" s="148"/>
      <c r="Q30" s="72"/>
      <c r="R30" s="148"/>
      <c r="S30" s="72"/>
      <c r="T30" s="148"/>
      <c r="U30" s="72"/>
      <c r="V30" s="148"/>
      <c r="W30" s="72"/>
      <c r="X30" s="148"/>
      <c r="Y30" s="72"/>
    </row>
    <row r="31" spans="1:25" ht="15.95" customHeight="1">
      <c r="A31" s="337"/>
      <c r="B31" s="338"/>
      <c r="C31" s="338"/>
      <c r="D31" s="338"/>
      <c r="E31" s="339"/>
      <c r="F31" s="178" t="s">
        <v>284</v>
      </c>
      <c r="G31" s="51" t="s">
        <v>1</v>
      </c>
      <c r="H31" s="178" t="s">
        <v>284</v>
      </c>
      <c r="I31" s="51" t="s">
        <v>1</v>
      </c>
      <c r="J31" s="178" t="s">
        <v>284</v>
      </c>
      <c r="K31" s="51" t="s">
        <v>1</v>
      </c>
      <c r="L31" s="178" t="s">
        <v>284</v>
      </c>
      <c r="M31" s="51" t="s">
        <v>1</v>
      </c>
      <c r="N31" s="178" t="s">
        <v>284</v>
      </c>
      <c r="O31" s="238" t="s">
        <v>1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</row>
    <row r="32" spans="1:25" ht="15.95" customHeight="1">
      <c r="A32" s="346" t="s">
        <v>86</v>
      </c>
      <c r="B32" s="47" t="s">
        <v>46</v>
      </c>
      <c r="C32" s="48"/>
      <c r="D32" s="48"/>
      <c r="E32" s="16" t="s">
        <v>37</v>
      </c>
      <c r="F32" s="135">
        <v>131</v>
      </c>
      <c r="G32" s="136">
        <v>84</v>
      </c>
      <c r="H32" s="113">
        <v>147</v>
      </c>
      <c r="I32" s="115">
        <v>166</v>
      </c>
      <c r="J32" s="113">
        <v>599</v>
      </c>
      <c r="K32" s="116">
        <v>587</v>
      </c>
      <c r="L32" s="135"/>
      <c r="M32" s="136"/>
      <c r="N32" s="113"/>
      <c r="O32" s="154"/>
      <c r="P32" s="136"/>
      <c r="Q32" s="136"/>
      <c r="R32" s="136"/>
      <c r="S32" s="136"/>
      <c r="T32" s="147"/>
      <c r="U32" s="147"/>
      <c r="V32" s="136"/>
      <c r="W32" s="136"/>
      <c r="X32" s="147"/>
      <c r="Y32" s="147"/>
    </row>
    <row r="33" spans="1:25" ht="15.95" customHeight="1">
      <c r="A33" s="353"/>
      <c r="B33" s="14"/>
      <c r="C33" s="50" t="s">
        <v>66</v>
      </c>
      <c r="D33" s="68"/>
      <c r="E33" s="108"/>
      <c r="F33" s="127">
        <v>15</v>
      </c>
      <c r="G33" s="128">
        <v>15</v>
      </c>
      <c r="H33" s="127">
        <v>48</v>
      </c>
      <c r="I33" s="129">
        <v>47</v>
      </c>
      <c r="J33" s="127">
        <v>341</v>
      </c>
      <c r="K33" s="130">
        <v>338</v>
      </c>
      <c r="L33" s="127"/>
      <c r="M33" s="128"/>
      <c r="N33" s="127"/>
      <c r="O33" s="139"/>
      <c r="P33" s="136"/>
      <c r="Q33" s="136"/>
      <c r="R33" s="136"/>
      <c r="S33" s="136"/>
      <c r="T33" s="147"/>
      <c r="U33" s="147"/>
      <c r="V33" s="136"/>
      <c r="W33" s="136"/>
      <c r="X33" s="147"/>
      <c r="Y33" s="147"/>
    </row>
    <row r="34" spans="1:25" ht="15.95" customHeight="1">
      <c r="A34" s="353"/>
      <c r="B34" s="14"/>
      <c r="C34" s="12"/>
      <c r="D34" s="61" t="s">
        <v>67</v>
      </c>
      <c r="E34" s="102"/>
      <c r="F34" s="117">
        <v>15</v>
      </c>
      <c r="G34" s="118">
        <v>15</v>
      </c>
      <c r="H34" s="117">
        <v>48</v>
      </c>
      <c r="I34" s="119">
        <v>47</v>
      </c>
      <c r="J34" s="117">
        <v>341</v>
      </c>
      <c r="K34" s="120">
        <v>338</v>
      </c>
      <c r="L34" s="117"/>
      <c r="M34" s="118"/>
      <c r="N34" s="117"/>
      <c r="O34" s="150"/>
      <c r="P34" s="136"/>
      <c r="Q34" s="136"/>
      <c r="R34" s="136"/>
      <c r="S34" s="136"/>
      <c r="T34" s="147"/>
      <c r="U34" s="147"/>
      <c r="V34" s="136"/>
      <c r="W34" s="136"/>
      <c r="X34" s="147"/>
      <c r="Y34" s="147"/>
    </row>
    <row r="35" spans="1:25" ht="15.95" customHeight="1">
      <c r="A35" s="353"/>
      <c r="B35" s="11"/>
      <c r="C35" s="31" t="s">
        <v>68</v>
      </c>
      <c r="D35" s="67"/>
      <c r="E35" s="109"/>
      <c r="F35" s="123">
        <v>116</v>
      </c>
      <c r="G35" s="124">
        <v>70</v>
      </c>
      <c r="H35" s="123">
        <v>99</v>
      </c>
      <c r="I35" s="125">
        <v>119</v>
      </c>
      <c r="J35" s="144">
        <v>258</v>
      </c>
      <c r="K35" s="145">
        <v>249</v>
      </c>
      <c r="L35" s="123"/>
      <c r="M35" s="124"/>
      <c r="N35" s="123"/>
      <c r="O35" s="149"/>
      <c r="P35" s="136"/>
      <c r="Q35" s="136"/>
      <c r="R35" s="136"/>
      <c r="S35" s="136"/>
      <c r="T35" s="147"/>
      <c r="U35" s="147"/>
      <c r="V35" s="136"/>
      <c r="W35" s="136"/>
      <c r="X35" s="147"/>
      <c r="Y35" s="147"/>
    </row>
    <row r="36" spans="1:25" ht="15.95" customHeight="1">
      <c r="A36" s="353"/>
      <c r="B36" s="66" t="s">
        <v>49</v>
      </c>
      <c r="C36" s="69"/>
      <c r="D36" s="69"/>
      <c r="E36" s="16" t="s">
        <v>38</v>
      </c>
      <c r="F36" s="135">
        <v>92</v>
      </c>
      <c r="G36" s="136">
        <v>83</v>
      </c>
      <c r="H36" s="135">
        <v>147</v>
      </c>
      <c r="I36" s="137">
        <v>166</v>
      </c>
      <c r="J36" s="135">
        <v>601</v>
      </c>
      <c r="K36" s="138">
        <v>618</v>
      </c>
      <c r="L36" s="135"/>
      <c r="M36" s="136"/>
      <c r="N36" s="135"/>
      <c r="O36" s="155"/>
      <c r="P36" s="136"/>
      <c r="Q36" s="136"/>
      <c r="R36" s="136"/>
      <c r="S36" s="136"/>
      <c r="T36" s="136"/>
      <c r="U36" s="136"/>
      <c r="V36" s="136"/>
      <c r="W36" s="136"/>
      <c r="X36" s="147"/>
      <c r="Y36" s="147"/>
    </row>
    <row r="37" spans="1:25" ht="15.95" customHeight="1">
      <c r="A37" s="353"/>
      <c r="B37" s="14"/>
      <c r="C37" s="61" t="s">
        <v>69</v>
      </c>
      <c r="D37" s="53"/>
      <c r="E37" s="102"/>
      <c r="F37" s="117">
        <v>77</v>
      </c>
      <c r="G37" s="118">
        <v>68</v>
      </c>
      <c r="H37" s="117">
        <v>109</v>
      </c>
      <c r="I37" s="119">
        <v>126</v>
      </c>
      <c r="J37" s="117">
        <v>601</v>
      </c>
      <c r="K37" s="120">
        <v>618</v>
      </c>
      <c r="L37" s="117"/>
      <c r="M37" s="118"/>
      <c r="N37" s="117"/>
      <c r="O37" s="150"/>
      <c r="P37" s="136"/>
      <c r="Q37" s="136"/>
      <c r="R37" s="136"/>
      <c r="S37" s="136"/>
      <c r="T37" s="136"/>
      <c r="U37" s="136"/>
      <c r="V37" s="136"/>
      <c r="W37" s="136"/>
      <c r="X37" s="147"/>
      <c r="Y37" s="147"/>
    </row>
    <row r="38" spans="1:25" ht="15.95" customHeight="1">
      <c r="A38" s="353"/>
      <c r="B38" s="11"/>
      <c r="C38" s="61" t="s">
        <v>70</v>
      </c>
      <c r="D38" s="53"/>
      <c r="E38" s="102"/>
      <c r="F38" s="161">
        <v>15</v>
      </c>
      <c r="G38" s="150">
        <v>15</v>
      </c>
      <c r="H38" s="117">
        <v>38</v>
      </c>
      <c r="I38" s="119">
        <v>40</v>
      </c>
      <c r="J38" s="117">
        <v>0</v>
      </c>
      <c r="K38" s="145">
        <v>0</v>
      </c>
      <c r="L38" s="117"/>
      <c r="M38" s="118"/>
      <c r="N38" s="117"/>
      <c r="O38" s="150"/>
      <c r="P38" s="136"/>
      <c r="Q38" s="136"/>
      <c r="R38" s="147"/>
      <c r="S38" s="147"/>
      <c r="T38" s="136"/>
      <c r="U38" s="136"/>
      <c r="V38" s="136"/>
      <c r="W38" s="136"/>
      <c r="X38" s="147"/>
      <c r="Y38" s="147"/>
    </row>
    <row r="39" spans="1:25" ht="15.95" customHeight="1">
      <c r="A39" s="354"/>
      <c r="B39" s="6" t="s">
        <v>71</v>
      </c>
      <c r="C39" s="7"/>
      <c r="D39" s="7"/>
      <c r="E39" s="110" t="s">
        <v>205</v>
      </c>
      <c r="F39" s="165">
        <f t="shared" ref="F39:O39" si="4">F32-F36</f>
        <v>39</v>
      </c>
      <c r="G39" s="151">
        <f t="shared" si="4"/>
        <v>1</v>
      </c>
      <c r="H39" s="165">
        <f t="shared" si="4"/>
        <v>0</v>
      </c>
      <c r="I39" s="151">
        <f t="shared" si="4"/>
        <v>0</v>
      </c>
      <c r="J39" s="165">
        <f t="shared" si="4"/>
        <v>-2</v>
      </c>
      <c r="K39" s="151">
        <f t="shared" si="4"/>
        <v>-31</v>
      </c>
      <c r="L39" s="165">
        <f t="shared" si="4"/>
        <v>0</v>
      </c>
      <c r="M39" s="151">
        <f t="shared" si="4"/>
        <v>0</v>
      </c>
      <c r="N39" s="165">
        <f t="shared" si="4"/>
        <v>0</v>
      </c>
      <c r="O39" s="151">
        <f t="shared" si="4"/>
        <v>0</v>
      </c>
      <c r="P39" s="136"/>
      <c r="Q39" s="136"/>
      <c r="R39" s="136"/>
      <c r="S39" s="136"/>
      <c r="T39" s="136"/>
      <c r="U39" s="136"/>
      <c r="V39" s="136"/>
      <c r="W39" s="136"/>
      <c r="X39" s="147"/>
      <c r="Y39" s="147"/>
    </row>
    <row r="40" spans="1:25" ht="15.95" customHeight="1">
      <c r="A40" s="346" t="s">
        <v>87</v>
      </c>
      <c r="B40" s="66" t="s">
        <v>72</v>
      </c>
      <c r="C40" s="69"/>
      <c r="D40" s="69"/>
      <c r="E40" s="16" t="s">
        <v>40</v>
      </c>
      <c r="F40" s="163">
        <v>130</v>
      </c>
      <c r="G40" s="155">
        <v>190</v>
      </c>
      <c r="H40" s="135">
        <v>179</v>
      </c>
      <c r="I40" s="137">
        <v>136</v>
      </c>
      <c r="J40" s="135">
        <v>21</v>
      </c>
      <c r="K40" s="138">
        <v>0</v>
      </c>
      <c r="L40" s="135"/>
      <c r="M40" s="136"/>
      <c r="N40" s="135"/>
      <c r="O40" s="155"/>
      <c r="P40" s="136"/>
      <c r="Q40" s="136"/>
      <c r="R40" s="136"/>
      <c r="S40" s="136"/>
      <c r="T40" s="147"/>
      <c r="U40" s="147"/>
      <c r="V40" s="147"/>
      <c r="W40" s="147"/>
      <c r="X40" s="136"/>
      <c r="Y40" s="136"/>
    </row>
    <row r="41" spans="1:25" ht="15.95" customHeight="1">
      <c r="A41" s="355"/>
      <c r="B41" s="11"/>
      <c r="C41" s="61" t="s">
        <v>73</v>
      </c>
      <c r="D41" s="53"/>
      <c r="E41" s="102"/>
      <c r="F41" s="167">
        <v>96</v>
      </c>
      <c r="G41" s="169">
        <v>109</v>
      </c>
      <c r="H41" s="144">
        <v>28</v>
      </c>
      <c r="I41" s="145">
        <v>25</v>
      </c>
      <c r="J41" s="117">
        <v>0</v>
      </c>
      <c r="K41" s="120">
        <v>0</v>
      </c>
      <c r="L41" s="117"/>
      <c r="M41" s="118"/>
      <c r="N41" s="117"/>
      <c r="O41" s="150"/>
      <c r="P41" s="147"/>
      <c r="Q41" s="147"/>
      <c r="R41" s="147"/>
      <c r="S41" s="147"/>
      <c r="T41" s="147"/>
      <c r="U41" s="147"/>
      <c r="V41" s="147"/>
      <c r="W41" s="147"/>
      <c r="X41" s="136"/>
      <c r="Y41" s="136"/>
    </row>
    <row r="42" spans="1:25" ht="15.95" customHeight="1">
      <c r="A42" s="355"/>
      <c r="B42" s="66" t="s">
        <v>60</v>
      </c>
      <c r="C42" s="69"/>
      <c r="D42" s="69"/>
      <c r="E42" s="16" t="s">
        <v>41</v>
      </c>
      <c r="F42" s="163">
        <v>169</v>
      </c>
      <c r="G42" s="155">
        <v>192</v>
      </c>
      <c r="H42" s="135">
        <v>179</v>
      </c>
      <c r="I42" s="137">
        <v>136</v>
      </c>
      <c r="J42" s="135">
        <v>10</v>
      </c>
      <c r="K42" s="138">
        <v>5</v>
      </c>
      <c r="L42" s="135"/>
      <c r="M42" s="136"/>
      <c r="N42" s="135"/>
      <c r="O42" s="155"/>
      <c r="P42" s="136"/>
      <c r="Q42" s="136"/>
      <c r="R42" s="136"/>
      <c r="S42" s="136"/>
      <c r="T42" s="147"/>
      <c r="U42" s="147"/>
      <c r="V42" s="136"/>
      <c r="W42" s="136"/>
      <c r="X42" s="136"/>
      <c r="Y42" s="136"/>
    </row>
    <row r="43" spans="1:25" ht="15.95" customHeight="1">
      <c r="A43" s="355"/>
      <c r="B43" s="11"/>
      <c r="C43" s="61" t="s">
        <v>74</v>
      </c>
      <c r="D43" s="53"/>
      <c r="E43" s="102"/>
      <c r="F43" s="161">
        <v>41</v>
      </c>
      <c r="G43" s="150">
        <v>41</v>
      </c>
      <c r="H43" s="117">
        <v>104</v>
      </c>
      <c r="I43" s="119">
        <v>97</v>
      </c>
      <c r="J43" s="144">
        <v>0</v>
      </c>
      <c r="K43" s="145">
        <v>0</v>
      </c>
      <c r="L43" s="117"/>
      <c r="M43" s="118"/>
      <c r="N43" s="117"/>
      <c r="O43" s="150"/>
      <c r="P43" s="136"/>
      <c r="Q43" s="136"/>
      <c r="R43" s="147"/>
      <c r="S43" s="136"/>
      <c r="T43" s="147"/>
      <c r="U43" s="147"/>
      <c r="V43" s="136"/>
      <c r="W43" s="136"/>
      <c r="X43" s="147"/>
      <c r="Y43" s="147"/>
    </row>
    <row r="44" spans="1:25" ht="15.95" customHeight="1">
      <c r="A44" s="356"/>
      <c r="B44" s="59" t="s">
        <v>71</v>
      </c>
      <c r="C44" s="37"/>
      <c r="D44" s="37"/>
      <c r="E44" s="110" t="s">
        <v>206</v>
      </c>
      <c r="F44" s="162">
        <f t="shared" ref="F44:O44" si="5">F40-F42</f>
        <v>-39</v>
      </c>
      <c r="G44" s="166">
        <f t="shared" si="5"/>
        <v>-2</v>
      </c>
      <c r="H44" s="162">
        <f t="shared" si="5"/>
        <v>0</v>
      </c>
      <c r="I44" s="166">
        <f t="shared" si="5"/>
        <v>0</v>
      </c>
      <c r="J44" s="162">
        <f t="shared" si="5"/>
        <v>11</v>
      </c>
      <c r="K44" s="166">
        <f t="shared" si="5"/>
        <v>-5</v>
      </c>
      <c r="L44" s="162">
        <f t="shared" si="5"/>
        <v>0</v>
      </c>
      <c r="M44" s="166">
        <f t="shared" si="5"/>
        <v>0</v>
      </c>
      <c r="N44" s="162">
        <f t="shared" si="5"/>
        <v>0</v>
      </c>
      <c r="O44" s="166">
        <f t="shared" si="5"/>
        <v>0</v>
      </c>
      <c r="P44" s="147"/>
      <c r="Q44" s="147"/>
      <c r="R44" s="136"/>
      <c r="S44" s="136"/>
      <c r="T44" s="147"/>
      <c r="U44" s="147"/>
      <c r="V44" s="136"/>
      <c r="W44" s="136"/>
      <c r="X44" s="136"/>
      <c r="Y44" s="136"/>
    </row>
    <row r="45" spans="1:25" ht="15.95" customHeight="1">
      <c r="A45" s="331" t="s">
        <v>79</v>
      </c>
      <c r="B45" s="20" t="s">
        <v>75</v>
      </c>
      <c r="C45" s="9"/>
      <c r="D45" s="9"/>
      <c r="E45" s="111" t="s">
        <v>207</v>
      </c>
      <c r="F45" s="168">
        <f t="shared" ref="F45:O45" si="6">F39+F44</f>
        <v>0</v>
      </c>
      <c r="G45" s="152">
        <f t="shared" si="6"/>
        <v>-1</v>
      </c>
      <c r="H45" s="168">
        <f t="shared" si="6"/>
        <v>0</v>
      </c>
      <c r="I45" s="152">
        <f t="shared" si="6"/>
        <v>0</v>
      </c>
      <c r="J45" s="168">
        <f t="shared" si="6"/>
        <v>9</v>
      </c>
      <c r="K45" s="152">
        <f t="shared" si="6"/>
        <v>-36</v>
      </c>
      <c r="L45" s="168">
        <f t="shared" si="6"/>
        <v>0</v>
      </c>
      <c r="M45" s="152">
        <f t="shared" si="6"/>
        <v>0</v>
      </c>
      <c r="N45" s="168">
        <f t="shared" si="6"/>
        <v>0</v>
      </c>
      <c r="O45" s="152">
        <f t="shared" si="6"/>
        <v>0</v>
      </c>
      <c r="P45" s="136"/>
      <c r="Q45" s="136"/>
      <c r="R45" s="136"/>
      <c r="S45" s="136"/>
      <c r="T45" s="136"/>
      <c r="U45" s="136"/>
      <c r="V45" s="136"/>
      <c r="W45" s="136"/>
      <c r="X45" s="136"/>
      <c r="Y45" s="136"/>
    </row>
    <row r="46" spans="1:25" ht="15.95" customHeight="1">
      <c r="A46" s="332"/>
      <c r="B46" s="52" t="s">
        <v>76</v>
      </c>
      <c r="C46" s="53"/>
      <c r="D46" s="53"/>
      <c r="E46" s="53"/>
      <c r="F46" s="167">
        <v>0</v>
      </c>
      <c r="G46" s="169">
        <v>0</v>
      </c>
      <c r="H46" s="144"/>
      <c r="I46" s="145"/>
      <c r="J46" s="144">
        <v>0</v>
      </c>
      <c r="K46" s="145">
        <v>0</v>
      </c>
      <c r="L46" s="117"/>
      <c r="M46" s="118"/>
      <c r="N46" s="144"/>
      <c r="O46" s="131"/>
      <c r="P46" s="147"/>
      <c r="Q46" s="147"/>
      <c r="R46" s="147"/>
      <c r="S46" s="147"/>
      <c r="T46" s="147"/>
      <c r="U46" s="147"/>
      <c r="V46" s="147"/>
      <c r="W46" s="147"/>
      <c r="X46" s="147"/>
      <c r="Y46" s="147"/>
    </row>
    <row r="47" spans="1:25" ht="15.95" customHeight="1">
      <c r="A47" s="332"/>
      <c r="B47" s="52" t="s">
        <v>77</v>
      </c>
      <c r="C47" s="53"/>
      <c r="D47" s="53"/>
      <c r="E47" s="53"/>
      <c r="F47" s="117">
        <v>9</v>
      </c>
      <c r="G47" s="118">
        <v>9</v>
      </c>
      <c r="H47" s="117">
        <v>2</v>
      </c>
      <c r="I47" s="119">
        <v>2</v>
      </c>
      <c r="J47" s="117">
        <v>40</v>
      </c>
      <c r="K47" s="120">
        <v>32</v>
      </c>
      <c r="L47" s="117"/>
      <c r="M47" s="118"/>
      <c r="N47" s="117"/>
      <c r="O47" s="150"/>
      <c r="P47" s="136"/>
      <c r="Q47" s="136"/>
      <c r="R47" s="136"/>
      <c r="S47" s="136"/>
      <c r="T47" s="136"/>
      <c r="U47" s="136"/>
      <c r="V47" s="136"/>
      <c r="W47" s="136"/>
      <c r="X47" s="136"/>
      <c r="Y47" s="136"/>
    </row>
    <row r="48" spans="1:25" ht="15.95" customHeight="1">
      <c r="A48" s="333"/>
      <c r="B48" s="59" t="s">
        <v>78</v>
      </c>
      <c r="C48" s="37"/>
      <c r="D48" s="37"/>
      <c r="E48" s="37"/>
      <c r="F48" s="301">
        <v>9</v>
      </c>
      <c r="G48" s="141">
        <v>9</v>
      </c>
      <c r="H48" s="140">
        <v>2</v>
      </c>
      <c r="I48" s="142">
        <v>2</v>
      </c>
      <c r="J48" s="140">
        <v>40</v>
      </c>
      <c r="K48" s="143">
        <v>32</v>
      </c>
      <c r="L48" s="140"/>
      <c r="M48" s="141"/>
      <c r="N48" s="140"/>
      <c r="O48" s="151"/>
      <c r="P48" s="136"/>
      <c r="Q48" s="136"/>
      <c r="R48" s="136"/>
      <c r="S48" s="136"/>
      <c r="T48" s="136"/>
      <c r="U48" s="136"/>
      <c r="V48" s="136"/>
      <c r="W48" s="136"/>
      <c r="X48" s="136"/>
      <c r="Y48" s="136"/>
    </row>
    <row r="49" spans="1:15" ht="15.95" customHeight="1">
      <c r="A49" s="27" t="s">
        <v>208</v>
      </c>
      <c r="O49" s="5"/>
    </row>
    <row r="50" spans="1:15" ht="15.95" customHeight="1">
      <c r="A50" s="27"/>
      <c r="O50" s="14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5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75" firstPageNumber="3" orientation="landscape" useFirstPageNumber="1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="85" zoomScaleNormal="100" zoomScaleSheetLayoutView="85" workbookViewId="0">
      <pane xSplit="4" ySplit="7" topLeftCell="E8" activePane="bottomRight" state="frozen"/>
      <selection activeCell="G46" sqref="G46"/>
      <selection pane="topRight" activeCell="G46" sqref="G46"/>
      <selection pane="bottomLeft" activeCell="G46" sqref="G46"/>
      <selection pane="bottomRight"/>
    </sheetView>
  </sheetViews>
  <sheetFormatPr defaultRowHeight="13.5"/>
  <cols>
    <col min="1" max="2" width="3.625" style="1" customWidth="1"/>
    <col min="3" max="3" width="21.375" style="1" customWidth="1"/>
    <col min="4" max="4" width="20" style="1" customWidth="1"/>
    <col min="5" max="14" width="12.625" style="1" customWidth="1"/>
    <col min="15" max="16384" width="9" style="1"/>
  </cols>
  <sheetData>
    <row r="1" spans="1:14" ht="33.950000000000003" customHeight="1">
      <c r="A1" s="185" t="s">
        <v>0</v>
      </c>
      <c r="B1" s="185"/>
      <c r="C1" s="241" t="s">
        <v>290</v>
      </c>
      <c r="D1" s="242"/>
    </row>
    <row r="3" spans="1:14" ht="15" customHeight="1">
      <c r="A3" s="45" t="s">
        <v>209</v>
      </c>
      <c r="B3" s="45"/>
      <c r="C3" s="45"/>
      <c r="D3" s="45"/>
      <c r="E3" s="45"/>
      <c r="F3" s="45"/>
      <c r="I3" s="45"/>
      <c r="J3" s="45"/>
    </row>
    <row r="4" spans="1:14" ht="15" customHeight="1">
      <c r="A4" s="45"/>
      <c r="B4" s="45"/>
      <c r="C4" s="45"/>
      <c r="D4" s="45"/>
      <c r="E4" s="45"/>
      <c r="F4" s="45"/>
      <c r="I4" s="45"/>
      <c r="J4" s="45"/>
    </row>
    <row r="5" spans="1:14" ht="15" customHeight="1">
      <c r="A5" s="243"/>
      <c r="B5" s="243" t="s">
        <v>285</v>
      </c>
      <c r="C5" s="243"/>
      <c r="D5" s="243"/>
      <c r="H5" s="46"/>
      <c r="L5" s="46"/>
      <c r="N5" s="46" t="s">
        <v>210</v>
      </c>
    </row>
    <row r="6" spans="1:14" ht="15" customHeight="1">
      <c r="A6" s="244"/>
      <c r="B6" s="245"/>
      <c r="C6" s="245"/>
      <c r="D6" s="245"/>
      <c r="E6" s="360" t="s">
        <v>303</v>
      </c>
      <c r="F6" s="361"/>
      <c r="G6" s="360" t="s">
        <v>304</v>
      </c>
      <c r="H6" s="361"/>
      <c r="I6" s="246"/>
      <c r="J6" s="247"/>
      <c r="K6" s="360"/>
      <c r="L6" s="361"/>
      <c r="M6" s="360"/>
      <c r="N6" s="361"/>
    </row>
    <row r="7" spans="1:14" ht="15" customHeight="1">
      <c r="A7" s="248"/>
      <c r="B7" s="249"/>
      <c r="C7" s="249"/>
      <c r="D7" s="249"/>
      <c r="E7" s="250" t="s">
        <v>284</v>
      </c>
      <c r="F7" s="35" t="s">
        <v>1</v>
      </c>
      <c r="G7" s="250" t="s">
        <v>284</v>
      </c>
      <c r="H7" s="35" t="s">
        <v>1</v>
      </c>
      <c r="I7" s="250" t="s">
        <v>284</v>
      </c>
      <c r="J7" s="35" t="s">
        <v>1</v>
      </c>
      <c r="K7" s="250" t="s">
        <v>284</v>
      </c>
      <c r="L7" s="35" t="s">
        <v>1</v>
      </c>
      <c r="M7" s="250" t="s">
        <v>284</v>
      </c>
      <c r="N7" s="297" t="s">
        <v>1</v>
      </c>
    </row>
    <row r="8" spans="1:14" ht="18" customHeight="1">
      <c r="A8" s="359" t="s">
        <v>211</v>
      </c>
      <c r="B8" s="251" t="s">
        <v>212</v>
      </c>
      <c r="C8" s="252"/>
      <c r="D8" s="252"/>
      <c r="E8" s="253">
        <v>1</v>
      </c>
      <c r="F8" s="254">
        <v>1</v>
      </c>
      <c r="G8" s="253">
        <v>6</v>
      </c>
      <c r="H8" s="255">
        <v>6</v>
      </c>
      <c r="I8" s="253"/>
      <c r="J8" s="254"/>
      <c r="K8" s="253"/>
      <c r="L8" s="255"/>
      <c r="M8" s="253"/>
      <c r="N8" s="255"/>
    </row>
    <row r="9" spans="1:14" ht="18" customHeight="1">
      <c r="A9" s="304"/>
      <c r="B9" s="359" t="s">
        <v>213</v>
      </c>
      <c r="C9" s="207" t="s">
        <v>214</v>
      </c>
      <c r="D9" s="208"/>
      <c r="E9" s="256">
        <v>20</v>
      </c>
      <c r="F9" s="257">
        <v>20</v>
      </c>
      <c r="G9" s="256">
        <v>50</v>
      </c>
      <c r="H9" s="258">
        <v>50</v>
      </c>
      <c r="I9" s="256"/>
      <c r="J9" s="257"/>
      <c r="K9" s="256"/>
      <c r="L9" s="258"/>
      <c r="M9" s="256"/>
      <c r="N9" s="258"/>
    </row>
    <row r="10" spans="1:14" ht="18" customHeight="1">
      <c r="A10" s="304"/>
      <c r="B10" s="304"/>
      <c r="C10" s="52" t="s">
        <v>215</v>
      </c>
      <c r="D10" s="53"/>
      <c r="E10" s="259">
        <v>20</v>
      </c>
      <c r="F10" s="260">
        <v>20</v>
      </c>
      <c r="G10" s="259">
        <v>26</v>
      </c>
      <c r="H10" s="261">
        <v>26</v>
      </c>
      <c r="I10" s="259"/>
      <c r="J10" s="260"/>
      <c r="K10" s="259"/>
      <c r="L10" s="261"/>
      <c r="M10" s="259"/>
      <c r="N10" s="261"/>
    </row>
    <row r="11" spans="1:14" ht="18" customHeight="1">
      <c r="A11" s="304"/>
      <c r="B11" s="304"/>
      <c r="C11" s="52" t="s">
        <v>216</v>
      </c>
      <c r="D11" s="53"/>
      <c r="E11" s="259">
        <v>0</v>
      </c>
      <c r="F11" s="260">
        <v>0</v>
      </c>
      <c r="G11" s="259">
        <v>0</v>
      </c>
      <c r="H11" s="261">
        <v>0</v>
      </c>
      <c r="I11" s="259"/>
      <c r="J11" s="260"/>
      <c r="K11" s="259"/>
      <c r="L11" s="261"/>
      <c r="M11" s="259"/>
      <c r="N11" s="261"/>
    </row>
    <row r="12" spans="1:14" ht="18" customHeight="1">
      <c r="A12" s="304"/>
      <c r="B12" s="304"/>
      <c r="C12" s="52" t="s">
        <v>217</v>
      </c>
      <c r="D12" s="53"/>
      <c r="E12" s="259">
        <v>0</v>
      </c>
      <c r="F12" s="260">
        <v>0</v>
      </c>
      <c r="G12" s="259">
        <v>25</v>
      </c>
      <c r="H12" s="261">
        <v>25</v>
      </c>
      <c r="I12" s="259"/>
      <c r="J12" s="260"/>
      <c r="K12" s="259"/>
      <c r="L12" s="261"/>
      <c r="M12" s="259"/>
      <c r="N12" s="261"/>
    </row>
    <row r="13" spans="1:14" ht="18" customHeight="1">
      <c r="A13" s="304"/>
      <c r="B13" s="304"/>
      <c r="C13" s="52" t="s">
        <v>218</v>
      </c>
      <c r="D13" s="53"/>
      <c r="E13" s="259">
        <v>0</v>
      </c>
      <c r="F13" s="260">
        <v>0</v>
      </c>
      <c r="G13" s="259">
        <v>0</v>
      </c>
      <c r="H13" s="261">
        <v>0</v>
      </c>
      <c r="I13" s="259"/>
      <c r="J13" s="260"/>
      <c r="K13" s="259"/>
      <c r="L13" s="261"/>
      <c r="M13" s="259"/>
      <c r="N13" s="261"/>
    </row>
    <row r="14" spans="1:14" ht="18" customHeight="1">
      <c r="A14" s="305"/>
      <c r="B14" s="305"/>
      <c r="C14" s="59" t="s">
        <v>79</v>
      </c>
      <c r="D14" s="37"/>
      <c r="E14" s="262">
        <v>0</v>
      </c>
      <c r="F14" s="263">
        <v>0</v>
      </c>
      <c r="G14" s="262">
        <v>0</v>
      </c>
      <c r="H14" s="264">
        <v>0</v>
      </c>
      <c r="I14" s="262"/>
      <c r="J14" s="263"/>
      <c r="K14" s="262"/>
      <c r="L14" s="264"/>
      <c r="M14" s="262"/>
      <c r="N14" s="264"/>
    </row>
    <row r="15" spans="1:14" ht="18" customHeight="1">
      <c r="A15" s="303" t="s">
        <v>219</v>
      </c>
      <c r="B15" s="359" t="s">
        <v>220</v>
      </c>
      <c r="C15" s="207" t="s">
        <v>221</v>
      </c>
      <c r="D15" s="208"/>
      <c r="E15" s="265">
        <v>3527</v>
      </c>
      <c r="F15" s="266">
        <v>3614</v>
      </c>
      <c r="G15" s="265">
        <v>119</v>
      </c>
      <c r="H15" s="152">
        <v>137</v>
      </c>
      <c r="I15" s="265"/>
      <c r="J15" s="266"/>
      <c r="K15" s="265"/>
      <c r="L15" s="152"/>
      <c r="M15" s="265"/>
      <c r="N15" s="152"/>
    </row>
    <row r="16" spans="1:14" ht="18" customHeight="1">
      <c r="A16" s="304"/>
      <c r="B16" s="304"/>
      <c r="C16" s="52" t="s">
        <v>222</v>
      </c>
      <c r="D16" s="53"/>
      <c r="E16" s="117">
        <v>0</v>
      </c>
      <c r="F16" s="119">
        <v>0</v>
      </c>
      <c r="G16" s="117">
        <v>5</v>
      </c>
      <c r="H16" s="150">
        <v>4</v>
      </c>
      <c r="I16" s="117"/>
      <c r="J16" s="119"/>
      <c r="K16" s="117"/>
      <c r="L16" s="150"/>
      <c r="M16" s="117"/>
      <c r="N16" s="150"/>
    </row>
    <row r="17" spans="1:15" ht="18" customHeight="1">
      <c r="A17" s="304"/>
      <c r="B17" s="304"/>
      <c r="C17" s="52" t="s">
        <v>223</v>
      </c>
      <c r="D17" s="53"/>
      <c r="E17" s="117">
        <v>0</v>
      </c>
      <c r="F17" s="119">
        <v>0</v>
      </c>
      <c r="G17" s="117">
        <v>0</v>
      </c>
      <c r="H17" s="150">
        <v>0</v>
      </c>
      <c r="I17" s="117"/>
      <c r="J17" s="119"/>
      <c r="K17" s="117"/>
      <c r="L17" s="150"/>
      <c r="M17" s="117"/>
      <c r="N17" s="150"/>
    </row>
    <row r="18" spans="1:15" ht="18" customHeight="1">
      <c r="A18" s="304"/>
      <c r="B18" s="305"/>
      <c r="C18" s="59" t="s">
        <v>224</v>
      </c>
      <c r="D18" s="37"/>
      <c r="E18" s="165">
        <v>3527</v>
      </c>
      <c r="F18" s="267">
        <v>3614</v>
      </c>
      <c r="G18" s="165">
        <v>123</v>
      </c>
      <c r="H18" s="267">
        <v>141</v>
      </c>
      <c r="I18" s="165"/>
      <c r="J18" s="267"/>
      <c r="K18" s="165"/>
      <c r="L18" s="267"/>
      <c r="M18" s="165"/>
      <c r="N18" s="267"/>
    </row>
    <row r="19" spans="1:15" ht="18" customHeight="1">
      <c r="A19" s="304"/>
      <c r="B19" s="359" t="s">
        <v>225</v>
      </c>
      <c r="C19" s="207" t="s">
        <v>226</v>
      </c>
      <c r="D19" s="208"/>
      <c r="E19" s="168">
        <v>3341</v>
      </c>
      <c r="F19" s="152">
        <v>3427</v>
      </c>
      <c r="G19" s="168">
        <v>33</v>
      </c>
      <c r="H19" s="152">
        <v>54</v>
      </c>
      <c r="I19" s="168"/>
      <c r="J19" s="152"/>
      <c r="K19" s="168"/>
      <c r="L19" s="152"/>
      <c r="M19" s="168"/>
      <c r="N19" s="152"/>
    </row>
    <row r="20" spans="1:15" ht="18" customHeight="1">
      <c r="A20" s="304"/>
      <c r="B20" s="304"/>
      <c r="C20" s="52" t="s">
        <v>227</v>
      </c>
      <c r="D20" s="53"/>
      <c r="E20" s="161">
        <v>0</v>
      </c>
      <c r="F20" s="150">
        <v>0</v>
      </c>
      <c r="G20" s="161">
        <v>24</v>
      </c>
      <c r="H20" s="150">
        <v>23</v>
      </c>
      <c r="I20" s="161"/>
      <c r="J20" s="150"/>
      <c r="K20" s="161"/>
      <c r="L20" s="150"/>
      <c r="M20" s="161"/>
      <c r="N20" s="150"/>
    </row>
    <row r="21" spans="1:15" s="272" customFormat="1" ht="18" customHeight="1">
      <c r="A21" s="304"/>
      <c r="B21" s="304"/>
      <c r="C21" s="268" t="s">
        <v>228</v>
      </c>
      <c r="D21" s="269"/>
      <c r="E21" s="270">
        <v>0</v>
      </c>
      <c r="F21" s="271">
        <v>0</v>
      </c>
      <c r="G21" s="270">
        <v>0</v>
      </c>
      <c r="H21" s="271">
        <v>0</v>
      </c>
      <c r="I21" s="270"/>
      <c r="J21" s="271"/>
      <c r="K21" s="270"/>
      <c r="L21" s="271"/>
      <c r="M21" s="270"/>
      <c r="N21" s="271"/>
    </row>
    <row r="22" spans="1:15" ht="18" customHeight="1">
      <c r="A22" s="304"/>
      <c r="B22" s="305"/>
      <c r="C22" s="6" t="s">
        <v>229</v>
      </c>
      <c r="D22" s="7"/>
      <c r="E22" s="165">
        <v>3441</v>
      </c>
      <c r="F22" s="151">
        <v>3427</v>
      </c>
      <c r="G22" s="165">
        <v>57</v>
      </c>
      <c r="H22" s="151">
        <v>77</v>
      </c>
      <c r="I22" s="165"/>
      <c r="J22" s="151"/>
      <c r="K22" s="165"/>
      <c r="L22" s="151"/>
      <c r="M22" s="165"/>
      <c r="N22" s="151"/>
    </row>
    <row r="23" spans="1:15" ht="18" customHeight="1">
      <c r="A23" s="304"/>
      <c r="B23" s="359" t="s">
        <v>230</v>
      </c>
      <c r="C23" s="207" t="s">
        <v>231</v>
      </c>
      <c r="D23" s="208"/>
      <c r="E23" s="168">
        <v>20</v>
      </c>
      <c r="F23" s="152">
        <v>20</v>
      </c>
      <c r="G23" s="168">
        <v>50</v>
      </c>
      <c r="H23" s="152">
        <v>50</v>
      </c>
      <c r="I23" s="168"/>
      <c r="J23" s="152"/>
      <c r="K23" s="168"/>
      <c r="L23" s="152"/>
      <c r="M23" s="168"/>
      <c r="N23" s="152"/>
    </row>
    <row r="24" spans="1:15" ht="18" customHeight="1">
      <c r="A24" s="304"/>
      <c r="B24" s="304"/>
      <c r="C24" s="52" t="s">
        <v>232</v>
      </c>
      <c r="D24" s="53"/>
      <c r="E24" s="161">
        <v>0</v>
      </c>
      <c r="F24" s="150">
        <v>0</v>
      </c>
      <c r="G24" s="161">
        <v>17</v>
      </c>
      <c r="H24" s="150">
        <v>14</v>
      </c>
      <c r="I24" s="161"/>
      <c r="J24" s="150"/>
      <c r="K24" s="161"/>
      <c r="L24" s="150"/>
      <c r="M24" s="161"/>
      <c r="N24" s="150"/>
    </row>
    <row r="25" spans="1:15" ht="18" customHeight="1">
      <c r="A25" s="304"/>
      <c r="B25" s="304"/>
      <c r="C25" s="52" t="s">
        <v>233</v>
      </c>
      <c r="D25" s="53"/>
      <c r="E25" s="161">
        <v>167</v>
      </c>
      <c r="F25" s="150">
        <v>166</v>
      </c>
      <c r="G25" s="161">
        <v>0</v>
      </c>
      <c r="H25" s="150">
        <v>0</v>
      </c>
      <c r="I25" s="161"/>
      <c r="J25" s="150"/>
      <c r="K25" s="161"/>
      <c r="L25" s="150"/>
      <c r="M25" s="161"/>
      <c r="N25" s="150"/>
    </row>
    <row r="26" spans="1:15" ht="18" customHeight="1">
      <c r="A26" s="304"/>
      <c r="B26" s="305"/>
      <c r="C26" s="57" t="s">
        <v>234</v>
      </c>
      <c r="D26" s="58"/>
      <c r="E26" s="273">
        <v>187</v>
      </c>
      <c r="F26" s="151">
        <v>186</v>
      </c>
      <c r="G26" s="273">
        <v>67</v>
      </c>
      <c r="H26" s="151">
        <v>64</v>
      </c>
      <c r="I26" s="142"/>
      <c r="J26" s="151"/>
      <c r="K26" s="273"/>
      <c r="L26" s="151"/>
      <c r="M26" s="273"/>
      <c r="N26" s="151"/>
    </row>
    <row r="27" spans="1:15" ht="18" customHeight="1">
      <c r="A27" s="305"/>
      <c r="B27" s="59" t="s">
        <v>235</v>
      </c>
      <c r="C27" s="37"/>
      <c r="D27" s="37"/>
      <c r="E27" s="274">
        <v>3527</v>
      </c>
      <c r="F27" s="151">
        <v>3614</v>
      </c>
      <c r="G27" s="165">
        <v>123</v>
      </c>
      <c r="H27" s="151">
        <v>141</v>
      </c>
      <c r="I27" s="274"/>
      <c r="J27" s="151"/>
      <c r="K27" s="165"/>
      <c r="L27" s="151"/>
      <c r="M27" s="165"/>
      <c r="N27" s="151"/>
    </row>
    <row r="28" spans="1:15" ht="18" customHeight="1">
      <c r="A28" s="359" t="s">
        <v>236</v>
      </c>
      <c r="B28" s="359" t="s">
        <v>237</v>
      </c>
      <c r="C28" s="207" t="s">
        <v>238</v>
      </c>
      <c r="D28" s="275" t="s">
        <v>37</v>
      </c>
      <c r="E28" s="168">
        <v>185</v>
      </c>
      <c r="F28" s="152">
        <v>182</v>
      </c>
      <c r="G28" s="168">
        <v>344</v>
      </c>
      <c r="H28" s="152">
        <v>363</v>
      </c>
      <c r="I28" s="168"/>
      <c r="J28" s="152"/>
      <c r="K28" s="168"/>
      <c r="L28" s="152"/>
      <c r="M28" s="168"/>
      <c r="N28" s="152"/>
    </row>
    <row r="29" spans="1:15" ht="18" customHeight="1">
      <c r="A29" s="304"/>
      <c r="B29" s="304"/>
      <c r="C29" s="52" t="s">
        <v>239</v>
      </c>
      <c r="D29" s="276" t="s">
        <v>38</v>
      </c>
      <c r="E29" s="161">
        <v>174</v>
      </c>
      <c r="F29" s="150">
        <v>172</v>
      </c>
      <c r="G29" s="161">
        <v>340</v>
      </c>
      <c r="H29" s="150">
        <v>358</v>
      </c>
      <c r="I29" s="161"/>
      <c r="J29" s="150"/>
      <c r="K29" s="161"/>
      <c r="L29" s="150"/>
      <c r="M29" s="161"/>
      <c r="N29" s="150"/>
    </row>
    <row r="30" spans="1:15" ht="18" customHeight="1">
      <c r="A30" s="304"/>
      <c r="B30" s="304"/>
      <c r="C30" s="52" t="s">
        <v>240</v>
      </c>
      <c r="D30" s="276" t="s">
        <v>241</v>
      </c>
      <c r="E30" s="161">
        <v>29</v>
      </c>
      <c r="F30" s="150">
        <v>30</v>
      </c>
      <c r="G30" s="117">
        <v>0</v>
      </c>
      <c r="H30" s="150">
        <v>0</v>
      </c>
      <c r="I30" s="161"/>
      <c r="J30" s="150"/>
      <c r="K30" s="161"/>
      <c r="L30" s="150"/>
      <c r="M30" s="161"/>
      <c r="N30" s="150"/>
    </row>
    <row r="31" spans="1:15" ht="18" customHeight="1">
      <c r="A31" s="304"/>
      <c r="B31" s="304"/>
      <c r="C31" s="6" t="s">
        <v>242</v>
      </c>
      <c r="D31" s="277" t="s">
        <v>243</v>
      </c>
      <c r="E31" s="165">
        <f t="shared" ref="E31:N31" si="0">E28-E29-E30</f>
        <v>-18</v>
      </c>
      <c r="F31" s="267">
        <f t="shared" si="0"/>
        <v>-20</v>
      </c>
      <c r="G31" s="165">
        <f t="shared" si="0"/>
        <v>4</v>
      </c>
      <c r="H31" s="267">
        <v>6</v>
      </c>
      <c r="I31" s="165">
        <f t="shared" si="0"/>
        <v>0</v>
      </c>
      <c r="J31" s="278">
        <f t="shared" si="0"/>
        <v>0</v>
      </c>
      <c r="K31" s="165">
        <f t="shared" si="0"/>
        <v>0</v>
      </c>
      <c r="L31" s="278">
        <f t="shared" si="0"/>
        <v>0</v>
      </c>
      <c r="M31" s="165">
        <f t="shared" si="0"/>
        <v>0</v>
      </c>
      <c r="N31" s="267">
        <f t="shared" si="0"/>
        <v>0</v>
      </c>
      <c r="O31" s="8"/>
    </row>
    <row r="32" spans="1:15" ht="18" customHeight="1">
      <c r="A32" s="304"/>
      <c r="B32" s="304"/>
      <c r="C32" s="207" t="s">
        <v>244</v>
      </c>
      <c r="D32" s="275" t="s">
        <v>245</v>
      </c>
      <c r="E32" s="168">
        <v>18</v>
      </c>
      <c r="F32" s="152">
        <v>20</v>
      </c>
      <c r="G32" s="168">
        <v>2</v>
      </c>
      <c r="H32" s="152">
        <v>2</v>
      </c>
      <c r="I32" s="168"/>
      <c r="J32" s="152"/>
      <c r="K32" s="168"/>
      <c r="L32" s="152"/>
      <c r="M32" s="168"/>
      <c r="N32" s="152"/>
    </row>
    <row r="33" spans="1:14" ht="18" customHeight="1">
      <c r="A33" s="304"/>
      <c r="B33" s="304"/>
      <c r="C33" s="52" t="s">
        <v>246</v>
      </c>
      <c r="D33" s="276" t="s">
        <v>247</v>
      </c>
      <c r="E33" s="161">
        <v>0</v>
      </c>
      <c r="F33" s="150">
        <v>0</v>
      </c>
      <c r="G33" s="161">
        <v>2</v>
      </c>
      <c r="H33" s="150">
        <v>2</v>
      </c>
      <c r="I33" s="161"/>
      <c r="J33" s="150"/>
      <c r="K33" s="161"/>
      <c r="L33" s="150"/>
      <c r="M33" s="161"/>
      <c r="N33" s="150"/>
    </row>
    <row r="34" spans="1:14" ht="18" customHeight="1">
      <c r="A34" s="304"/>
      <c r="B34" s="305"/>
      <c r="C34" s="6" t="s">
        <v>248</v>
      </c>
      <c r="D34" s="277" t="s">
        <v>249</v>
      </c>
      <c r="E34" s="165">
        <f t="shared" ref="E34:N34" si="1">E31+E32-E33</f>
        <v>0</v>
      </c>
      <c r="F34" s="151">
        <f t="shared" si="1"/>
        <v>0</v>
      </c>
      <c r="G34" s="165">
        <f t="shared" si="1"/>
        <v>4</v>
      </c>
      <c r="H34" s="151">
        <v>5</v>
      </c>
      <c r="I34" s="165">
        <f t="shared" si="1"/>
        <v>0</v>
      </c>
      <c r="J34" s="151">
        <f t="shared" si="1"/>
        <v>0</v>
      </c>
      <c r="K34" s="165">
        <f t="shared" si="1"/>
        <v>0</v>
      </c>
      <c r="L34" s="151">
        <f t="shared" si="1"/>
        <v>0</v>
      </c>
      <c r="M34" s="165">
        <f t="shared" si="1"/>
        <v>0</v>
      </c>
      <c r="N34" s="151">
        <f t="shared" si="1"/>
        <v>0</v>
      </c>
    </row>
    <row r="35" spans="1:14" ht="18" customHeight="1">
      <c r="A35" s="304"/>
      <c r="B35" s="359" t="s">
        <v>250</v>
      </c>
      <c r="C35" s="207" t="s">
        <v>251</v>
      </c>
      <c r="D35" s="275" t="s">
        <v>252</v>
      </c>
      <c r="E35" s="168">
        <v>0</v>
      </c>
      <c r="F35" s="152">
        <v>0</v>
      </c>
      <c r="G35" s="168">
        <v>0</v>
      </c>
      <c r="H35" s="152">
        <v>0</v>
      </c>
      <c r="I35" s="168"/>
      <c r="J35" s="152"/>
      <c r="K35" s="168"/>
      <c r="L35" s="152"/>
      <c r="M35" s="168"/>
      <c r="N35" s="152"/>
    </row>
    <row r="36" spans="1:14" ht="18" customHeight="1">
      <c r="A36" s="304"/>
      <c r="B36" s="304"/>
      <c r="C36" s="52" t="s">
        <v>253</v>
      </c>
      <c r="D36" s="276" t="s">
        <v>254</v>
      </c>
      <c r="E36" s="161">
        <v>0</v>
      </c>
      <c r="F36" s="150">
        <v>0</v>
      </c>
      <c r="G36" s="161">
        <v>0</v>
      </c>
      <c r="H36" s="150">
        <v>0</v>
      </c>
      <c r="I36" s="161"/>
      <c r="J36" s="150"/>
      <c r="K36" s="161"/>
      <c r="L36" s="150"/>
      <c r="M36" s="161"/>
      <c r="N36" s="150"/>
    </row>
    <row r="37" spans="1:14" ht="18" customHeight="1">
      <c r="A37" s="304"/>
      <c r="B37" s="304"/>
      <c r="C37" s="52" t="s">
        <v>255</v>
      </c>
      <c r="D37" s="276" t="s">
        <v>256</v>
      </c>
      <c r="E37" s="161">
        <f t="shared" ref="E37:N37" si="2">E34+E35-E36</f>
        <v>0</v>
      </c>
      <c r="F37" s="150">
        <f t="shared" si="2"/>
        <v>0</v>
      </c>
      <c r="G37" s="161">
        <f t="shared" si="2"/>
        <v>4</v>
      </c>
      <c r="H37" s="150">
        <f t="shared" si="2"/>
        <v>5</v>
      </c>
      <c r="I37" s="161">
        <f t="shared" si="2"/>
        <v>0</v>
      </c>
      <c r="J37" s="150">
        <f t="shared" si="2"/>
        <v>0</v>
      </c>
      <c r="K37" s="161">
        <f t="shared" si="2"/>
        <v>0</v>
      </c>
      <c r="L37" s="150">
        <f t="shared" si="2"/>
        <v>0</v>
      </c>
      <c r="M37" s="161">
        <f t="shared" si="2"/>
        <v>0</v>
      </c>
      <c r="N37" s="150">
        <f t="shared" si="2"/>
        <v>0</v>
      </c>
    </row>
    <row r="38" spans="1:14" ht="18" customHeight="1">
      <c r="A38" s="304"/>
      <c r="B38" s="304"/>
      <c r="C38" s="52" t="s">
        <v>257</v>
      </c>
      <c r="D38" s="276" t="s">
        <v>258</v>
      </c>
      <c r="E38" s="161">
        <v>0</v>
      </c>
      <c r="F38" s="150">
        <v>0</v>
      </c>
      <c r="G38" s="161">
        <v>0</v>
      </c>
      <c r="H38" s="150">
        <v>0</v>
      </c>
      <c r="I38" s="161"/>
      <c r="J38" s="150"/>
      <c r="K38" s="161"/>
      <c r="L38" s="150"/>
      <c r="M38" s="161"/>
      <c r="N38" s="150"/>
    </row>
    <row r="39" spans="1:14" ht="18" customHeight="1">
      <c r="A39" s="304"/>
      <c r="B39" s="304"/>
      <c r="C39" s="52" t="s">
        <v>259</v>
      </c>
      <c r="D39" s="276" t="s">
        <v>260</v>
      </c>
      <c r="E39" s="161">
        <v>0</v>
      </c>
      <c r="F39" s="150">
        <v>0</v>
      </c>
      <c r="G39" s="161">
        <v>0</v>
      </c>
      <c r="H39" s="150">
        <v>0</v>
      </c>
      <c r="I39" s="161"/>
      <c r="J39" s="150"/>
      <c r="K39" s="161"/>
      <c r="L39" s="150"/>
      <c r="M39" s="161"/>
      <c r="N39" s="150"/>
    </row>
    <row r="40" spans="1:14" ht="18" customHeight="1">
      <c r="A40" s="304"/>
      <c r="B40" s="304"/>
      <c r="C40" s="52" t="s">
        <v>261</v>
      </c>
      <c r="D40" s="276" t="s">
        <v>262</v>
      </c>
      <c r="E40" s="161">
        <v>0</v>
      </c>
      <c r="F40" s="150">
        <v>0</v>
      </c>
      <c r="G40" s="161">
        <v>1</v>
      </c>
      <c r="H40" s="150">
        <v>2</v>
      </c>
      <c r="I40" s="161"/>
      <c r="J40" s="150"/>
      <c r="K40" s="161"/>
      <c r="L40" s="150"/>
      <c r="M40" s="161"/>
      <c r="N40" s="150"/>
    </row>
    <row r="41" spans="1:14" ht="18" customHeight="1">
      <c r="A41" s="304"/>
      <c r="B41" s="304"/>
      <c r="C41" s="219" t="s">
        <v>263</v>
      </c>
      <c r="D41" s="276" t="s">
        <v>264</v>
      </c>
      <c r="E41" s="161">
        <f t="shared" ref="E41:N41" si="3">E34+E35-E36-E40</f>
        <v>0</v>
      </c>
      <c r="F41" s="150">
        <f t="shared" si="3"/>
        <v>0</v>
      </c>
      <c r="G41" s="161">
        <v>2</v>
      </c>
      <c r="H41" s="150">
        <v>4</v>
      </c>
      <c r="I41" s="161">
        <f t="shared" si="3"/>
        <v>0</v>
      </c>
      <c r="J41" s="150">
        <f t="shared" si="3"/>
        <v>0</v>
      </c>
      <c r="K41" s="161">
        <f t="shared" si="3"/>
        <v>0</v>
      </c>
      <c r="L41" s="150">
        <f t="shared" si="3"/>
        <v>0</v>
      </c>
      <c r="M41" s="161">
        <f t="shared" si="3"/>
        <v>0</v>
      </c>
      <c r="N41" s="150">
        <f t="shared" si="3"/>
        <v>0</v>
      </c>
    </row>
    <row r="42" spans="1:14" ht="18" customHeight="1">
      <c r="A42" s="304"/>
      <c r="B42" s="304"/>
      <c r="C42" s="357" t="s">
        <v>265</v>
      </c>
      <c r="D42" s="358"/>
      <c r="E42" s="117">
        <f t="shared" ref="E42:N42" si="4">E37+E38-E39-E40</f>
        <v>0</v>
      </c>
      <c r="F42" s="118">
        <f t="shared" si="4"/>
        <v>0</v>
      </c>
      <c r="G42" s="117">
        <v>2</v>
      </c>
      <c r="H42" s="118">
        <v>4</v>
      </c>
      <c r="I42" s="117">
        <f t="shared" si="4"/>
        <v>0</v>
      </c>
      <c r="J42" s="118">
        <f t="shared" si="4"/>
        <v>0</v>
      </c>
      <c r="K42" s="117">
        <f t="shared" si="4"/>
        <v>0</v>
      </c>
      <c r="L42" s="118">
        <f t="shared" si="4"/>
        <v>0</v>
      </c>
      <c r="M42" s="117">
        <f t="shared" si="4"/>
        <v>0</v>
      </c>
      <c r="N42" s="150">
        <f t="shared" si="4"/>
        <v>0</v>
      </c>
    </row>
    <row r="43" spans="1:14" ht="18" customHeight="1">
      <c r="A43" s="304"/>
      <c r="B43" s="304"/>
      <c r="C43" s="52" t="s">
        <v>266</v>
      </c>
      <c r="D43" s="276" t="s">
        <v>267</v>
      </c>
      <c r="E43" s="161">
        <v>0</v>
      </c>
      <c r="F43" s="150">
        <v>0</v>
      </c>
      <c r="G43" s="161">
        <v>0</v>
      </c>
      <c r="H43" s="150">
        <v>0</v>
      </c>
      <c r="I43" s="161"/>
      <c r="J43" s="150"/>
      <c r="K43" s="161"/>
      <c r="L43" s="150"/>
      <c r="M43" s="161"/>
      <c r="N43" s="150"/>
    </row>
    <row r="44" spans="1:14" ht="18" customHeight="1">
      <c r="A44" s="305"/>
      <c r="B44" s="305"/>
      <c r="C44" s="6" t="s">
        <v>268</v>
      </c>
      <c r="D44" s="110" t="s">
        <v>269</v>
      </c>
      <c r="E44" s="165">
        <f t="shared" ref="E44:N44" si="5">E41+E43</f>
        <v>0</v>
      </c>
      <c r="F44" s="151">
        <f t="shared" si="5"/>
        <v>0</v>
      </c>
      <c r="G44" s="165">
        <f t="shared" si="5"/>
        <v>2</v>
      </c>
      <c r="H44" s="151">
        <f t="shared" si="5"/>
        <v>4</v>
      </c>
      <c r="I44" s="165">
        <f t="shared" si="5"/>
        <v>0</v>
      </c>
      <c r="J44" s="151">
        <f t="shared" si="5"/>
        <v>0</v>
      </c>
      <c r="K44" s="165">
        <f t="shared" si="5"/>
        <v>0</v>
      </c>
      <c r="L44" s="151">
        <f t="shared" si="5"/>
        <v>0</v>
      </c>
      <c r="M44" s="165">
        <f t="shared" si="5"/>
        <v>0</v>
      </c>
      <c r="N44" s="151">
        <f t="shared" si="5"/>
        <v>0</v>
      </c>
    </row>
    <row r="45" spans="1:14" ht="14.1" customHeight="1">
      <c r="A45" s="27" t="s">
        <v>270</v>
      </c>
    </row>
    <row r="46" spans="1:14" ht="14.1" customHeight="1">
      <c r="A46" s="27" t="s">
        <v>271</v>
      </c>
    </row>
    <row r="47" spans="1:14">
      <c r="A47" s="279"/>
    </row>
  </sheetData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5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76" firstPageNumber="5" orientation="landscape" useFirstPageNumber="1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  <vt:lpstr>'2.公営企業会計予算'!Print_Titles</vt:lpstr>
      <vt:lpstr>'4.公営企業会計決算'!Print_Titles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toyota</cp:lastModifiedBy>
  <cp:lastPrinted>2021-08-18T06:00:27Z</cp:lastPrinted>
  <dcterms:created xsi:type="dcterms:W3CDTF">1999-07-06T05:17:05Z</dcterms:created>
  <dcterms:modified xsi:type="dcterms:W3CDTF">2021-09-27T00:44:06Z</dcterms:modified>
</cp:coreProperties>
</file>