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2 政令市\52　横浜市\"/>
    </mc:Choice>
  </mc:AlternateContent>
  <xr:revisionPtr revIDLastSave="0" documentId="8_{AE369FEA-8B40-434D-BA4A-B48D70638A5A}" xr6:coauthVersionLast="47" xr6:coauthVersionMax="47" xr10:uidLastSave="{00000000-0000-0000-0000-000000000000}"/>
  <bookViews>
    <workbookView xWindow="2340" yWindow="2340" windowWidth="21600" windowHeight="11265" tabRatio="733" xr2:uid="{00000000-000D-0000-FFFF-FFFF00000000}"/>
  </bookViews>
  <sheets>
    <sheet name="1.普通会計予算" sheetId="2" r:id="rId1"/>
    <sheet name="2.公営企業会計予算" sheetId="11" r:id="rId2"/>
    <sheet name="3.(1)普通会計決算" sheetId="7" r:id="rId3"/>
    <sheet name="3.(2)財政指標等" sheetId="8" r:id="rId4"/>
    <sheet name="4.公営企業会計決算" sheetId="12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'2.公営企業会計予算'!$A$1:$S$50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'4.公営企業会計決算'!$A$1:$S$49</definedName>
    <definedName name="_xlnm.Print_Area" localSheetId="5">'5.三セク決算'!$A$1:$T$46</definedName>
    <definedName name="_xlnm.Print_Titles" localSheetId="1">'2.公営企業会計予算'!$1:$4</definedName>
    <definedName name="_xlnm.Print_Titles" localSheetId="4">'4.公営企業会計決算'!$1:$4</definedName>
  </definedNames>
  <calcPr calcId="191029"/>
</workbook>
</file>

<file path=xl/calcChain.xml><?xml version="1.0" encoding="utf-8"?>
<calcChain xmlns="http://schemas.openxmlformats.org/spreadsheetml/2006/main">
  <c r="F24" i="12" l="1"/>
  <c r="F27" i="12" s="1"/>
  <c r="F16" i="12"/>
  <c r="F15" i="12"/>
  <c r="F14" i="12"/>
  <c r="F24" i="11"/>
  <c r="F27" i="11" s="1"/>
  <c r="F16" i="11"/>
  <c r="F15" i="11"/>
  <c r="F14" i="11"/>
  <c r="N31" i="10" l="1"/>
  <c r="N34" i="10" s="1"/>
  <c r="M31" i="10"/>
  <c r="M34" i="10" s="1"/>
  <c r="M41" i="10" l="1"/>
  <c r="M44" i="10" s="1"/>
  <c r="M37" i="10"/>
  <c r="M42" i="10" s="1"/>
  <c r="N41" i="10"/>
  <c r="N44" i="10" s="1"/>
  <c r="N37" i="10"/>
  <c r="N42" i="10" s="1"/>
  <c r="J44" i="12" l="1"/>
  <c r="J39" i="12"/>
  <c r="J45" i="12" s="1"/>
  <c r="H44" i="12"/>
  <c r="H39" i="12"/>
  <c r="H45" i="12" s="1"/>
  <c r="J44" i="11"/>
  <c r="J39" i="11"/>
  <c r="J45" i="11" s="1"/>
  <c r="H44" i="11"/>
  <c r="H39" i="11"/>
  <c r="H45" i="11" s="1"/>
  <c r="R24" i="12" l="1"/>
  <c r="R27" i="12" s="1"/>
  <c r="R16" i="12"/>
  <c r="R15" i="12"/>
  <c r="R14" i="12"/>
  <c r="R24" i="11"/>
  <c r="R27" i="11" s="1"/>
  <c r="R16" i="11"/>
  <c r="R15" i="11"/>
  <c r="R14" i="11"/>
  <c r="K31" i="10" l="1"/>
  <c r="K34" i="10" s="1"/>
  <c r="K41" i="10" l="1"/>
  <c r="K44" i="10" s="1"/>
  <c r="K37" i="10"/>
  <c r="K42" i="10" s="1"/>
  <c r="N42" i="12"/>
  <c r="N40" i="12"/>
  <c r="N44" i="12" s="1"/>
  <c r="N39" i="12"/>
  <c r="N44" i="11"/>
  <c r="N39" i="11"/>
  <c r="N45" i="12" l="1"/>
  <c r="N45" i="11"/>
  <c r="L44" i="12"/>
  <c r="L39" i="12"/>
  <c r="L45" i="12" s="1"/>
  <c r="L44" i="11"/>
  <c r="L39" i="11"/>
  <c r="L45" i="11" l="1"/>
  <c r="E31" i="10"/>
  <c r="E34" i="10" s="1"/>
  <c r="E41" i="10" l="1"/>
  <c r="E44" i="10" s="1"/>
  <c r="E37" i="10"/>
  <c r="E42" i="10" s="1"/>
  <c r="I31" i="10"/>
  <c r="I34" i="10" s="1"/>
  <c r="G31" i="10"/>
  <c r="G34" i="10" s="1"/>
  <c r="I41" i="10" l="1"/>
  <c r="I44" i="10" s="1"/>
  <c r="I37" i="10"/>
  <c r="I42" i="10" s="1"/>
  <c r="G41" i="10"/>
  <c r="G44" i="10" s="1"/>
  <c r="G37" i="10"/>
  <c r="G42" i="10" s="1"/>
  <c r="P24" i="11" l="1"/>
  <c r="P27" i="11" s="1"/>
  <c r="P16" i="11"/>
  <c r="P15" i="11"/>
  <c r="P14" i="11"/>
  <c r="N24" i="11"/>
  <c r="N27" i="11" s="1"/>
  <c r="N16" i="11"/>
  <c r="N15" i="11"/>
  <c r="N14" i="11"/>
  <c r="P24" i="12"/>
  <c r="P27" i="12" s="1"/>
  <c r="P16" i="12"/>
  <c r="P15" i="12"/>
  <c r="P14" i="12"/>
  <c r="N24" i="12"/>
  <c r="N27" i="12" s="1"/>
  <c r="N16" i="12"/>
  <c r="N15" i="12"/>
  <c r="N14" i="12"/>
  <c r="O31" i="10" l="1"/>
  <c r="O34" i="10" s="1"/>
  <c r="O41" i="10" l="1"/>
  <c r="O44" i="10" s="1"/>
  <c r="O37" i="10"/>
  <c r="O42" i="10" s="1"/>
  <c r="S31" i="10" l="1"/>
  <c r="S34" i="10" s="1"/>
  <c r="S41" i="10" l="1"/>
  <c r="S44" i="10" s="1"/>
  <c r="S37" i="10"/>
  <c r="S42" i="10" s="1"/>
  <c r="H24" i="11" l="1"/>
  <c r="H27" i="11" s="1"/>
  <c r="H16" i="11"/>
  <c r="H15" i="11"/>
  <c r="H14" i="11"/>
  <c r="H24" i="12"/>
  <c r="H27" i="12" s="1"/>
  <c r="H16" i="12"/>
  <c r="H15" i="12"/>
  <c r="H14" i="12"/>
  <c r="Q31" i="10" l="1"/>
  <c r="Q34" i="10" s="1"/>
  <c r="T31" i="10"/>
  <c r="T34" i="10" s="1"/>
  <c r="P31" i="10"/>
  <c r="P34" i="10" s="1"/>
  <c r="L31" i="10"/>
  <c r="L34" i="10" s="1"/>
  <c r="J31" i="10"/>
  <c r="J34" i="10" s="1"/>
  <c r="H31" i="10"/>
  <c r="H34" i="10" s="1"/>
  <c r="F31" i="10"/>
  <c r="F34" i="10" s="1"/>
  <c r="Q41" i="10" l="1"/>
  <c r="Q44" i="10" s="1"/>
  <c r="Q37" i="10"/>
  <c r="Q42" i="10" s="1"/>
  <c r="T41" i="10"/>
  <c r="T44" i="10" s="1"/>
  <c r="T37" i="10"/>
  <c r="T42" i="10" s="1"/>
  <c r="P41" i="10"/>
  <c r="P44" i="10" s="1"/>
  <c r="P37" i="10"/>
  <c r="P42" i="10" s="1"/>
  <c r="L41" i="10"/>
  <c r="L44" i="10" s="1"/>
  <c r="L37" i="10"/>
  <c r="L42" i="10" s="1"/>
  <c r="J41" i="10"/>
  <c r="J44" i="10" s="1"/>
  <c r="J37" i="10"/>
  <c r="J42" i="10" s="1"/>
  <c r="H41" i="10"/>
  <c r="H44" i="10" s="1"/>
  <c r="H37" i="10"/>
  <c r="H42" i="10" s="1"/>
  <c r="F41" i="10"/>
  <c r="F44" i="10" s="1"/>
  <c r="F37" i="10"/>
  <c r="F42" i="10" s="1"/>
  <c r="H19" i="8" l="1"/>
  <c r="I19" i="8"/>
  <c r="J14" i="12" l="1"/>
  <c r="Q44" i="12"/>
  <c r="P44" i="12"/>
  <c r="O44" i="12"/>
  <c r="M44" i="12"/>
  <c r="K44" i="12"/>
  <c r="I44" i="12"/>
  <c r="G44" i="12"/>
  <c r="F44" i="12"/>
  <c r="Q39" i="12"/>
  <c r="Q45" i="12" s="1"/>
  <c r="P39" i="12"/>
  <c r="P45" i="12" s="1"/>
  <c r="O39" i="12"/>
  <c r="O45" i="12" s="1"/>
  <c r="M39" i="12"/>
  <c r="M45" i="12" s="1"/>
  <c r="K39" i="12"/>
  <c r="K45" i="12" s="1"/>
  <c r="I39" i="12"/>
  <c r="I45" i="12" s="1"/>
  <c r="G39" i="12"/>
  <c r="G45" i="12" s="1"/>
  <c r="F39" i="12"/>
  <c r="F45" i="12" s="1"/>
  <c r="S24" i="12"/>
  <c r="S27" i="12" s="1"/>
  <c r="Q24" i="12"/>
  <c r="Q27" i="12" s="1"/>
  <c r="O24" i="12"/>
  <c r="O27" i="12" s="1"/>
  <c r="M24" i="12"/>
  <c r="M27" i="12" s="1"/>
  <c r="L24" i="12"/>
  <c r="L27" i="12" s="1"/>
  <c r="K24" i="12"/>
  <c r="K27" i="12" s="1"/>
  <c r="J24" i="12"/>
  <c r="J27" i="12" s="1"/>
  <c r="I24" i="12"/>
  <c r="I27" i="12" s="1"/>
  <c r="G24" i="12"/>
  <c r="G27" i="12" s="1"/>
  <c r="S16" i="12"/>
  <c r="Q16" i="12"/>
  <c r="O16" i="12"/>
  <c r="M16" i="12"/>
  <c r="L16" i="12"/>
  <c r="K16" i="12"/>
  <c r="J16" i="12"/>
  <c r="I16" i="12"/>
  <c r="S15" i="12"/>
  <c r="Q15" i="12"/>
  <c r="O15" i="12"/>
  <c r="M15" i="12"/>
  <c r="L15" i="12"/>
  <c r="K15" i="12"/>
  <c r="J15" i="12"/>
  <c r="I15" i="12"/>
  <c r="G15" i="12"/>
  <c r="S14" i="12"/>
  <c r="Q14" i="12"/>
  <c r="O14" i="12"/>
  <c r="M14" i="12"/>
  <c r="L14" i="12"/>
  <c r="K14" i="12"/>
  <c r="I14" i="12"/>
  <c r="G14" i="12"/>
  <c r="G11" i="12"/>
  <c r="G8" i="12"/>
  <c r="O45" i="11"/>
  <c r="Q44" i="11"/>
  <c r="P44" i="11"/>
  <c r="O44" i="11"/>
  <c r="M44" i="11"/>
  <c r="K44" i="11"/>
  <c r="I44" i="11"/>
  <c r="G44" i="11"/>
  <c r="F44" i="11"/>
  <c r="Q39" i="11"/>
  <c r="Q45" i="11" s="1"/>
  <c r="P39" i="11"/>
  <c r="P45" i="11" s="1"/>
  <c r="O39" i="11"/>
  <c r="M39" i="11"/>
  <c r="M45" i="11" s="1"/>
  <c r="K39" i="11"/>
  <c r="K45" i="11" s="1"/>
  <c r="I39" i="11"/>
  <c r="I45" i="11" s="1"/>
  <c r="G39" i="11"/>
  <c r="G45" i="11" s="1"/>
  <c r="F39" i="11"/>
  <c r="F45" i="11" s="1"/>
  <c r="S24" i="11"/>
  <c r="S27" i="11" s="1"/>
  <c r="Q24" i="11"/>
  <c r="Q27" i="11" s="1"/>
  <c r="O24" i="11"/>
  <c r="O27" i="11" s="1"/>
  <c r="M24" i="11"/>
  <c r="M27" i="11" s="1"/>
  <c r="L24" i="11"/>
  <c r="L27" i="11" s="1"/>
  <c r="K24" i="11"/>
  <c r="K27" i="11" s="1"/>
  <c r="J24" i="11"/>
  <c r="J27" i="11" s="1"/>
  <c r="I24" i="11"/>
  <c r="I27" i="11" s="1"/>
  <c r="G24" i="11"/>
  <c r="G27" i="11" s="1"/>
  <c r="S16" i="11"/>
  <c r="Q16" i="11"/>
  <c r="O16" i="11"/>
  <c r="M16" i="11"/>
  <c r="L16" i="11"/>
  <c r="K16" i="11"/>
  <c r="J16" i="11"/>
  <c r="I16" i="11"/>
  <c r="G16" i="11"/>
  <c r="S15" i="11"/>
  <c r="Q15" i="11"/>
  <c r="O15" i="11"/>
  <c r="M15" i="11"/>
  <c r="L15" i="11"/>
  <c r="K15" i="11"/>
  <c r="J15" i="11"/>
  <c r="I15" i="11"/>
  <c r="G15" i="11"/>
  <c r="S14" i="11"/>
  <c r="Q14" i="11"/>
  <c r="O14" i="11"/>
  <c r="M14" i="11"/>
  <c r="L14" i="11"/>
  <c r="K14" i="11"/>
  <c r="J14" i="11"/>
  <c r="I14" i="11"/>
  <c r="G14" i="11"/>
  <c r="G16" i="12" l="1"/>
  <c r="I21" i="8"/>
  <c r="I40" i="2" l="1"/>
  <c r="F33" i="8" l="1"/>
  <c r="F32" i="8"/>
  <c r="G24" i="8"/>
  <c r="G22" i="8" s="1"/>
  <c r="F22" i="8"/>
  <c r="E22" i="8"/>
  <c r="H20" i="8"/>
  <c r="G20" i="8"/>
  <c r="F20" i="8"/>
  <c r="E20" i="8"/>
  <c r="G19" i="8"/>
  <c r="F19" i="8"/>
  <c r="F23" i="8" s="1"/>
  <c r="E19" i="8"/>
  <c r="E23" i="8" s="1"/>
  <c r="H27" i="7"/>
  <c r="H23" i="7"/>
  <c r="H40" i="7" s="1"/>
  <c r="H22" i="7"/>
  <c r="H24" i="8" l="1"/>
  <c r="G23" i="8"/>
  <c r="E21" i="8"/>
  <c r="G21" i="8"/>
  <c r="F21" i="8"/>
  <c r="H21" i="8"/>
  <c r="H22" i="8" l="1"/>
  <c r="H23" i="8"/>
  <c r="I16" i="2"/>
  <c r="I24" i="8"/>
  <c r="I40" i="7"/>
  <c r="AC14" i="7" s="1"/>
  <c r="G9" i="7"/>
  <c r="AD5" i="7" s="1"/>
  <c r="G38" i="2"/>
  <c r="G20" i="2"/>
  <c r="AJ5" i="2" s="1"/>
  <c r="I36" i="2"/>
  <c r="I20" i="8"/>
  <c r="AS2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G40" i="2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G34" i="2"/>
  <c r="AJ13" i="2" s="1"/>
  <c r="G13" i="2"/>
  <c r="AF5" i="2" s="1"/>
  <c r="G31" i="2"/>
  <c r="G21" i="2"/>
  <c r="AK5" i="2" s="1"/>
  <c r="AC4" i="2"/>
  <c r="G31" i="7" l="1"/>
  <c r="G39" i="7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G19" i="7"/>
  <c r="G23" i="7"/>
  <c r="AD13" i="7" s="1"/>
  <c r="G14" i="7"/>
  <c r="AG5" i="7" s="1"/>
  <c r="G12" i="7"/>
  <c r="AC12" i="7"/>
  <c r="G27" i="7"/>
  <c r="AG13" i="7" s="1"/>
  <c r="G35" i="7"/>
  <c r="AK13" i="7" s="1"/>
  <c r="G9" i="2"/>
  <c r="AD5" i="2" s="1"/>
  <c r="I22" i="2"/>
  <c r="AC6" i="2" s="1"/>
  <c r="G22" i="2"/>
  <c r="G10" i="2"/>
  <c r="AE5" i="2" s="1"/>
  <c r="G16" i="2"/>
  <c r="G14" i="2"/>
  <c r="AG5" i="2" s="1"/>
  <c r="G19" i="2"/>
  <c r="I22" i="8"/>
  <c r="I23" i="8"/>
  <c r="G29" i="2"/>
  <c r="G30" i="2"/>
  <c r="AC14" i="2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28" authorId="0" shapeId="0" xr:uid="{00000000-0006-0000-0300-000001000000}">
      <text>
        <r>
          <rPr>
            <sz val="9"/>
            <color indexed="81"/>
            <rFont val="BIZ UDゴシック"/>
            <family val="3"/>
            <charset val="128"/>
          </rPr>
          <t>昨年度記載誤り
101.2→97.7</t>
        </r>
      </text>
    </comment>
  </commentList>
</comments>
</file>

<file path=xl/sharedStrings.xml><?xml version="1.0" encoding="utf-8"?>
<sst xmlns="http://schemas.openxmlformats.org/spreadsheetml/2006/main" count="543" uniqueCount="297">
  <si>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</si>
  <si>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</si>
  <si>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</si>
  <si>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</si>
  <si>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</si>
  <si>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</si>
  <si>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</si>
  <si>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</si>
  <si>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</si>
  <si>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</si>
  <si>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</si>
  <si>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</si>
  <si>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</si>
  <si>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</si>
  <si>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</si>
  <si>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</si>
  <si>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</si>
  <si>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</si>
  <si>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</si>
  <si>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</si>
  <si>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</si>
  <si>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</si>
  <si>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</si>
  <si>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</si>
  <si>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</si>
  <si>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</si>
  <si>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</si>
  <si>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</si>
  <si>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</si>
  <si>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</si>
  <si>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</si>
  <si>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</si>
  <si>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</si>
  <si>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</si>
  <si>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</si>
  <si>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</si>
  <si>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</si>
  <si>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</si>
  <si>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</si>
  <si>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</si>
  <si>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</si>
  <si>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</si>
  <si>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</si>
  <si>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</si>
  <si>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</si>
  <si>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</si>
  <si>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</si>
  <si>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</si>
  <si>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</si>
  <si>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</si>
  <si>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</si>
  <si>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</si>
  <si>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</si>
  <si>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</si>
  <si>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</si>
  <si>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</si>
  <si>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</si>
  <si>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</si>
  <si>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</si>
  <si>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</si>
  <si>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</si>
  <si>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</si>
  <si>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</si>
  <si>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</si>
  <si>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</si>
  <si>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</si>
  <si>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</si>
  <si>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</si>
  <si>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</si>
  <si>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</si>
  <si>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</si>
  <si>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</si>
  <si>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</si>
  <si>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</si>
  <si>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</si>
  <si>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</si>
  <si>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</si>
  <si>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</si>
  <si>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</si>
  <si>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</si>
  <si>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</si>
  <si>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</si>
  <si>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</si>
  <si>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</si>
  <si>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</si>
  <si>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</si>
  <si>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</si>
  <si>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</si>
  <si>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</si>
  <si>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</si>
  <si>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</si>
  <si>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</si>
  <si>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</si>
  <si>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</si>
  <si>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</si>
  <si>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</si>
  <si>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</si>
  <si>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</si>
  <si>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</si>
  <si>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</si>
  <si>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</si>
  <si>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</si>
  <si>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</si>
  <si>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</si>
  <si>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</si>
  <si>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</si>
  <si>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</si>
  <si>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</si>
  <si>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</si>
  <si>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</si>
  <si>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</si>
  <si>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</si>
  <si>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</si>
  <si>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</si>
  <si>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</si>
  <si>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</si>
  <si>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</si>
  <si>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</si>
  <si>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</si>
  <si>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</si>
  <si>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</si>
  <si>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</si>
  <si>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</si>
  <si>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</si>
  <si>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</si>
  <si>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</si>
  <si>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</si>
  <si>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</si>
  <si>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</si>
  <si>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</si>
  <si>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</si>
  <si>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</si>
  <si>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</si>
  <si>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</si>
  <si>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</si>
  <si>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</si>
  <si>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</si>
  <si>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</si>
  <si>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</si>
  <si>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</si>
  <si>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</si>
  <si>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</si>
  <si>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</si>
  <si>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</si>
  <si>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</si>
  <si>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</si>
  <si>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</si>
  <si>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</si>
  <si>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</si>
  <si>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</si>
  <si>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</si>
  <si>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</si>
  <si>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</si>
  <si>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</si>
  <si>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</si>
  <si>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</si>
  <si>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</si>
  <si>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</si>
  <si>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</si>
  <si>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</si>
  <si>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</si>
  <si>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</si>
  <si>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</si>
  <si>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</si>
  <si>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</si>
  <si>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</si>
  <si>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</si>
  <si>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</si>
  <si>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</si>
  <si>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</si>
  <si>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</si>
  <si>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</si>
  <si>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</si>
  <si>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</si>
  <si>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</si>
  <si>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</si>
  <si>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</si>
  <si>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</si>
  <si>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</si>
  <si>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</si>
  <si>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</si>
  <si>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</si>
  <si>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</si>
  <si>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</si>
  <si>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</si>
  <si>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</si>
  <si>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</si>
  <si>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</si>
  <si>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</si>
  <si>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</si>
  <si>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</si>
  <si>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</si>
  <si>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</si>
  <si>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</si>
  <si>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</si>
  <si>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</si>
  <si>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</si>
  <si>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</si>
  <si>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</si>
  <si>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</si>
  <si>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</si>
  <si>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</si>
  <si>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</si>
  <si>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</si>
  <si>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</si>
  <si>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</si>
  <si>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</si>
  <si>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</si>
  <si>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</si>
  <si>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</si>
  <si>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</si>
  <si>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</si>
  <si>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</si>
  <si>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</si>
  <si>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</si>
  <si>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</si>
  <si>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</si>
  <si>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</si>
  <si>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</si>
  <si>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</si>
  <si>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</si>
  <si>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</si>
  <si>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</si>
  <si>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</si>
  <si>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</si>
  <si>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</si>
  <si>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</si>
  <si>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</si>
  <si>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</si>
  <si>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</si>
  <si>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</si>
  <si>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</si>
  <si>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</si>
  <si>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</si>
  <si>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</si>
  <si>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</si>
  <si>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</si>
  <si>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</si>
  <si>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</si>
  <si>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</si>
  <si>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</si>
  <si>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</si>
  <si>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</si>
  <si>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</si>
  <si>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</si>
  <si>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</si>
  <si>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</si>
  <si>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</si>
  <si>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</si>
  <si>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</si>
  <si>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</si>
  <si>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</si>
  <si>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</si>
  <si>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</si>
  <si>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</si>
  <si>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</si>
  <si>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</si>
  <si>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（1）令和３年度普通会計予算の状況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</si>
  <si>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令和３年度</t>
    <rPh sb="0" eb="1">
      <t>レイ</t>
    </rPh>
    <rPh sb="1" eb="2">
      <t>ワ</t>
    </rPh>
    <phoneticPr fontId="7"/>
  </si>
  <si>
    <t>(令和３年度予算ﾍﾞｰｽ）</t>
    <rPh sb="1" eb="2">
      <t>レイ</t>
    </rPh>
    <rPh sb="2" eb="3">
      <t>ワ</t>
    </rPh>
    <rPh sb="6" eb="8">
      <t>ヨサン</t>
    </rPh>
    <phoneticPr fontId="7"/>
  </si>
  <si>
    <t>（1）令和元年度普通会計決算の状況</t>
    <rPh sb="3" eb="5">
      <t>レイワ</t>
    </rPh>
    <rPh sb="5" eb="6">
      <t>ガン</t>
    </rPh>
    <phoneticPr fontId="7"/>
  </si>
  <si>
    <t>令和元年度</t>
    <rPh sb="0" eb="3">
      <t>レイワガン</t>
    </rPh>
    <phoneticPr fontId="15"/>
  </si>
  <si>
    <r>
      <rPr>
        <sz val="11"/>
        <rFont val="游ゴシック"/>
        <family val="1"/>
        <charset val="128"/>
      </rPr>
      <t>27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</si>
  <si>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</si>
  <si>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</si>
  <si>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</si>
  <si>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</si>
  <si>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（注1）平成27年度～令和元年度は平成27年度国勢調査を基に計上している。</t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</si>
  <si>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元年度</t>
    <rPh sb="0" eb="1">
      <t>ガン</t>
    </rPh>
    <phoneticPr fontId="15"/>
  </si>
  <si>
    <t>(令和元年度決算額）</t>
    <rPh sb="1" eb="4">
      <t>レイワガン</t>
    </rPh>
    <phoneticPr fontId="15"/>
  </si>
  <si>
    <t>横浜市</t>
    <rPh sb="0" eb="3">
      <t>ヨコハマシ</t>
    </rPh>
    <phoneticPr fontId="7"/>
  </si>
  <si>
    <t>横浜市</t>
    <rPh sb="0" eb="3">
      <t>ヨコハマシ</t>
    </rPh>
    <phoneticPr fontId="15"/>
  </si>
  <si>
    <t>下水道事業会計</t>
    <rPh sb="0" eb="3">
      <t>ゲスイドウ</t>
    </rPh>
    <rPh sb="3" eb="5">
      <t>ジギョウ</t>
    </rPh>
    <rPh sb="5" eb="6">
      <t>カイ</t>
    </rPh>
    <rPh sb="6" eb="7">
      <t>ケイ</t>
    </rPh>
    <phoneticPr fontId="3"/>
  </si>
  <si>
    <t>埋立事業会計</t>
  </si>
  <si>
    <t>水道事業会計</t>
  </si>
  <si>
    <t>工業用水道事業会計</t>
  </si>
  <si>
    <t>自動車事業会計</t>
  </si>
  <si>
    <t>高速鉄道事業会計</t>
  </si>
  <si>
    <t>病院事業会計</t>
  </si>
  <si>
    <t>風力発電事業費会計</t>
  </si>
  <si>
    <t>中央卸売市場費会計</t>
  </si>
  <si>
    <t>中央と畜場費会計</t>
  </si>
  <si>
    <t>自動車駐車場事業費会計</t>
  </si>
  <si>
    <t>港湾整備事業費会計</t>
  </si>
  <si>
    <t>市街地開発事業費会計</t>
  </si>
  <si>
    <t>(令和元年度決算ﾍﾞｰｽ）</t>
    <rPh sb="1" eb="4">
      <t>レイワガン</t>
    </rPh>
    <phoneticPr fontId="7"/>
  </si>
  <si>
    <t>元年度</t>
    <rPh sb="0" eb="1">
      <t>ガン</t>
    </rPh>
    <phoneticPr fontId="7"/>
  </si>
  <si>
    <t>横浜市</t>
    <rPh sb="0" eb="3">
      <t>ヨコハマシ</t>
    </rPh>
    <phoneticPr fontId="18"/>
  </si>
  <si>
    <t>-</t>
  </si>
  <si>
    <t>横浜市住宅供給公社</t>
  </si>
  <si>
    <t>横浜シティ・エア・ターミナル株式会社</t>
  </si>
  <si>
    <t>横浜高速鉄道株式会社</t>
  </si>
  <si>
    <t>株式会社横浜シーサイドライン</t>
  </si>
  <si>
    <t>横浜ベイサイドマリーナ株式会社</t>
  </si>
  <si>
    <t>横浜交通開発株式会社</t>
  </si>
  <si>
    <t>横浜港埠頭株式会社</t>
    <phoneticPr fontId="18"/>
  </si>
  <si>
    <t>横浜ウォーター株式会社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</si>
</sst>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6"/>
      <name val="明朝"/>
      <family val="1"/>
      <charset val="128"/>
    </font>
    <font>
      <sz val="9"/>
      <color indexed="81"/>
      <name val="BIZ UDゴシック"/>
      <family val="3"/>
      <charset val="128"/>
    </font>
    <font>
      <sz val="11"/>
      <color rgb="FFFF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398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37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9" fontId="0" fillId="0" borderId="30" xfId="1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4" xfId="1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0" fillId="0" borderId="67" xfId="0" applyNumberFormat="1" applyBorder="1" applyAlignment="1">
      <alignment vertical="center"/>
    </xf>
    <xf numFmtId="179" fontId="0" fillId="0" borderId="68" xfId="0" applyNumberFormat="1" applyBorder="1" applyAlignment="1">
      <alignment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2" fillId="0" borderId="71" xfId="1" applyNumberFormat="1" applyBorder="1" applyAlignment="1">
      <alignment horizontal="center" vertical="center"/>
    </xf>
    <xf numFmtId="179" fontId="2" fillId="0" borderId="72" xfId="1" applyNumberFormat="1" applyBorder="1" applyAlignment="1">
      <alignment horizontal="center" vertical="center"/>
    </xf>
    <xf numFmtId="179" fontId="2" fillId="0" borderId="73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9" xfId="1" applyNumberFormat="1" applyBorder="1" applyAlignment="1">
      <alignment horizontal="center" vertical="center"/>
    </xf>
    <xf numFmtId="179" fontId="2" fillId="0" borderId="56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7" xfId="1" applyNumberFormat="1" applyBorder="1" applyAlignment="1">
      <alignment horizontal="center" vertical="center"/>
    </xf>
    <xf numFmtId="179" fontId="2" fillId="0" borderId="57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26" xfId="1" applyNumberFormat="1" applyBorder="1" applyAlignment="1">
      <alignment horizontal="center" vertical="center"/>
    </xf>
    <xf numFmtId="179" fontId="2" fillId="0" borderId="13" xfId="1" applyNumberFormat="1" applyBorder="1" applyAlignment="1">
      <alignment horizontal="center" vertical="center"/>
    </xf>
    <xf numFmtId="179" fontId="2" fillId="0" borderId="74" xfId="1" applyNumberFormat="1" applyBorder="1" applyAlignment="1">
      <alignment vertical="center"/>
    </xf>
    <xf numFmtId="179" fontId="2" fillId="0" borderId="33" xfId="1" applyNumberFormat="1" applyBorder="1" applyAlignment="1">
      <alignment vertical="center"/>
    </xf>
    <xf numFmtId="179" fontId="2" fillId="0" borderId="53" xfId="1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179" fontId="2" fillId="0" borderId="29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180" fontId="0" fillId="0" borderId="73" xfId="1" applyNumberFormat="1" applyFont="1" applyBorder="1" applyAlignment="1">
      <alignment vertical="center"/>
    </xf>
    <xf numFmtId="180" fontId="0" fillId="0" borderId="75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79" fontId="0" fillId="0" borderId="22" xfId="1" applyNumberFormat="1" applyFont="1" applyBorder="1" applyAlignment="1">
      <alignment vertical="center"/>
    </xf>
    <xf numFmtId="179" fontId="0" fillId="0" borderId="24" xfId="1" applyNumberFormat="1" applyFont="1" applyBorder="1" applyAlignment="1">
      <alignment vertical="center"/>
    </xf>
    <xf numFmtId="179" fontId="0" fillId="0" borderId="7" xfId="1" applyNumberFormat="1" applyFont="1" applyBorder="1" applyAlignment="1">
      <alignment vertical="center"/>
    </xf>
    <xf numFmtId="179" fontId="0" fillId="0" borderId="9" xfId="1" applyNumberFormat="1" applyFont="1" applyBorder="1" applyAlignment="1">
      <alignment vertical="center"/>
    </xf>
    <xf numFmtId="179" fontId="0" fillId="0" borderId="29" xfId="1" applyNumberFormat="1" applyFon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179" fontId="0" fillId="0" borderId="78" xfId="1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Continuous" vertical="center" wrapText="1"/>
    </xf>
    <xf numFmtId="41" fontId="0" fillId="0" borderId="0" xfId="1" applyNumberFormat="1" applyFont="1" applyBorder="1" applyAlignment="1">
      <alignment vertical="center"/>
    </xf>
    <xf numFmtId="41" fontId="0" fillId="0" borderId="67" xfId="0" applyNumberFormat="1" applyBorder="1" applyAlignment="1">
      <alignment horizontal="center" vertical="center"/>
    </xf>
    <xf numFmtId="186" fontId="0" fillId="0" borderId="69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distributed" vertical="center"/>
    </xf>
    <xf numFmtId="0" fontId="1" fillId="0" borderId="4" xfId="0" applyNumberFormat="1" applyFont="1" applyFill="1" applyBorder="1" applyAlignment="1">
      <alignment horizontal="distributed" vertical="center" justifyLastLine="1"/>
    </xf>
    <xf numFmtId="41" fontId="1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0" fillId="0" borderId="4" xfId="0" applyNumberFormat="1" applyFill="1" applyBorder="1" applyAlignment="1">
      <alignment horizontal="left" vertical="center"/>
    </xf>
    <xf numFmtId="41" fontId="0" fillId="0" borderId="0" xfId="0" quotePrefix="1" applyNumberFormat="1" applyFill="1" applyAlignment="1">
      <alignment horizontal="right" vertical="center"/>
    </xf>
    <xf numFmtId="0" fontId="0" fillId="0" borderId="52" xfId="0" applyNumberForma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left" vertical="center"/>
    </xf>
    <xf numFmtId="41" fontId="0" fillId="0" borderId="2" xfId="0" applyNumberFormat="1" applyFill="1" applyBorder="1" applyAlignment="1">
      <alignment horizontal="left" vertical="center"/>
    </xf>
    <xf numFmtId="41" fontId="0" fillId="0" borderId="39" xfId="0" applyNumberFormat="1" applyFill="1" applyBorder="1" applyAlignment="1">
      <alignment horizontal="right" vertical="center"/>
    </xf>
    <xf numFmtId="179" fontId="2" fillId="0" borderId="48" xfId="1" applyNumberFormat="1" applyFill="1" applyBorder="1" applyAlignment="1">
      <alignment vertical="center"/>
    </xf>
    <xf numFmtId="179" fontId="2" fillId="0" borderId="2" xfId="1" applyNumberFormat="1" applyFill="1" applyBorder="1" applyAlignment="1">
      <alignment vertical="center"/>
    </xf>
    <xf numFmtId="179" fontId="2" fillId="0" borderId="49" xfId="1" applyNumberFormat="1" applyFill="1" applyBorder="1" applyAlignment="1">
      <alignment vertical="center"/>
    </xf>
    <xf numFmtId="179" fontId="2" fillId="0" borderId="39" xfId="1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41" fontId="0" fillId="0" borderId="7" xfId="0" applyNumberFormat="1" applyFill="1" applyBorder="1" applyAlignment="1">
      <alignment horizontal="left" vertical="center"/>
    </xf>
    <xf numFmtId="41" fontId="0" fillId="0" borderId="25" xfId="0" applyNumberFormat="1" applyFill="1" applyBorder="1" applyAlignment="1">
      <alignment horizontal="right" vertical="center"/>
    </xf>
    <xf numFmtId="179" fontId="2" fillId="0" borderId="50" xfId="1" applyNumberFormat="1" applyFill="1" applyBorder="1" applyAlignment="1">
      <alignment vertical="center"/>
    </xf>
    <xf numFmtId="179" fontId="2" fillId="0" borderId="28" xfId="1" applyNumberFormat="1" applyFill="1" applyBorder="1" applyAlignment="1">
      <alignment vertical="center"/>
    </xf>
    <xf numFmtId="179" fontId="2" fillId="0" borderId="7" xfId="1" applyNumberFormat="1" applyFill="1" applyBorder="1" applyAlignment="1">
      <alignment vertical="center"/>
    </xf>
    <xf numFmtId="179" fontId="2" fillId="0" borderId="25" xfId="1" applyNumberForma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179" fontId="0" fillId="0" borderId="50" xfId="0" quotePrefix="1" applyNumberFormat="1" applyFill="1" applyBorder="1" applyAlignment="1">
      <alignment horizontal="right" vertical="center"/>
    </xf>
    <xf numFmtId="179" fontId="0" fillId="0" borderId="28" xfId="0" quotePrefix="1" applyNumberFormat="1" applyFill="1" applyBorder="1" applyAlignment="1">
      <alignment horizontal="right" vertical="center"/>
    </xf>
    <xf numFmtId="41" fontId="0" fillId="0" borderId="5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43" xfId="0" applyNumberFormat="1" applyFill="1" applyBorder="1" applyAlignment="1">
      <alignment horizontal="right" vertical="center"/>
    </xf>
    <xf numFmtId="179" fontId="2" fillId="0" borderId="10" xfId="1" applyNumberFormat="1" applyFill="1" applyBorder="1" applyAlignment="1">
      <alignment vertical="center"/>
    </xf>
    <xf numFmtId="179" fontId="2" fillId="0" borderId="36" xfId="1" applyNumberFormat="1" applyFill="1" applyBorder="1" applyAlignment="1">
      <alignment vertical="center"/>
    </xf>
    <xf numFmtId="179" fontId="2" fillId="0" borderId="9" xfId="1" applyNumberFormat="1" applyFill="1" applyBorder="1" applyAlignment="1">
      <alignment vertical="center"/>
    </xf>
    <xf numFmtId="179" fontId="2" fillId="0" borderId="43" xfId="1" applyNumberFormat="1" applyFill="1" applyBorder="1" applyAlignment="1">
      <alignment vertical="center"/>
    </xf>
    <xf numFmtId="41" fontId="0" fillId="0" borderId="5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41" fontId="0" fillId="0" borderId="41" xfId="0" applyNumberFormat="1" applyFill="1" applyBorder="1" applyAlignment="1">
      <alignment horizontal="right" vertical="center"/>
    </xf>
    <xf numFmtId="179" fontId="2" fillId="0" borderId="51" xfId="1" applyNumberFormat="1" applyFill="1" applyBorder="1" applyAlignment="1">
      <alignment vertical="center"/>
    </xf>
    <xf numFmtId="179" fontId="2" fillId="0" borderId="37" xfId="1" applyNumberFormat="1" applyFill="1" applyBorder="1" applyAlignment="1">
      <alignment vertical="center"/>
    </xf>
    <xf numFmtId="179" fontId="2" fillId="0" borderId="24" xfId="1" applyNumberFormat="1" applyFill="1" applyBorder="1" applyAlignment="1">
      <alignment vertical="center"/>
    </xf>
    <xf numFmtId="179" fontId="2" fillId="0" borderId="41" xfId="1" applyNumberFormat="1" applyFill="1" applyBorder="1" applyAlignment="1">
      <alignment vertical="center"/>
    </xf>
    <xf numFmtId="0" fontId="0" fillId="0" borderId="25" xfId="0" applyNumberFormat="1" applyFill="1" applyBorder="1" applyAlignment="1">
      <alignment horizontal="center" vertical="center"/>
    </xf>
    <xf numFmtId="179" fontId="0" fillId="0" borderId="7" xfId="0" quotePrefix="1" applyNumberFormat="1" applyFill="1" applyBorder="1" applyAlignment="1">
      <alignment horizontal="right" vertical="center"/>
    </xf>
    <xf numFmtId="179" fontId="0" fillId="0" borderId="57" xfId="0" quotePrefix="1" applyNumberFormat="1" applyFill="1" applyBorder="1" applyAlignment="1">
      <alignment horizontal="right" vertical="center"/>
    </xf>
    <xf numFmtId="179" fontId="2" fillId="0" borderId="25" xfId="1" quotePrefix="1" applyNumberFormat="1" applyFont="1" applyFill="1" applyBorder="1" applyAlignment="1">
      <alignment horizontal="right" vertical="center"/>
    </xf>
    <xf numFmtId="41" fontId="0" fillId="0" borderId="3" xfId="0" applyNumberForma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/>
    </xf>
    <xf numFmtId="179" fontId="2" fillId="0" borderId="3" xfId="1" quotePrefix="1" applyNumberFormat="1" applyFont="1" applyFill="1" applyBorder="1" applyAlignment="1">
      <alignment horizontal="right" vertical="center"/>
    </xf>
    <xf numFmtId="179" fontId="2" fillId="0" borderId="13" xfId="1" quotePrefix="1" applyNumberFormat="1" applyFont="1" applyFill="1" applyBorder="1" applyAlignment="1">
      <alignment horizontal="right" vertical="center"/>
    </xf>
    <xf numFmtId="179" fontId="2" fillId="0" borderId="52" xfId="1" quotePrefix="1" applyNumberFormat="1" applyFont="1" applyFill="1" applyBorder="1" applyAlignment="1">
      <alignment horizontal="right" vertical="center"/>
    </xf>
    <xf numFmtId="179" fontId="2" fillId="0" borderId="4" xfId="1" quotePrefix="1" applyNumberFormat="1" applyFont="1" applyFill="1" applyBorder="1" applyAlignment="1">
      <alignment horizontal="right" vertical="center"/>
    </xf>
    <xf numFmtId="179" fontId="2" fillId="0" borderId="53" xfId="1" quotePrefix="1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46" xfId="0" applyNumberFormat="1" applyFill="1" applyBorder="1" applyAlignment="1">
      <alignment horizontal="right" vertical="center"/>
    </xf>
    <xf numFmtId="179" fontId="2" fillId="0" borderId="5" xfId="1" applyNumberFormat="1" applyFill="1" applyBorder="1" applyAlignment="1">
      <alignment vertical="center"/>
    </xf>
    <xf numFmtId="179" fontId="2" fillId="0" borderId="59" xfId="1" applyNumberFormat="1" applyFill="1" applyBorder="1" applyAlignment="1">
      <alignment vertical="center"/>
    </xf>
    <xf numFmtId="179" fontId="2" fillId="0" borderId="54" xfId="1" applyNumberFormat="1" applyFill="1" applyBorder="1" applyAlignment="1">
      <alignment vertical="center"/>
    </xf>
    <xf numFmtId="179" fontId="2" fillId="0" borderId="22" xfId="1" applyNumberFormat="1" applyFill="1" applyBorder="1" applyAlignment="1">
      <alignment vertical="center"/>
    </xf>
    <xf numFmtId="179" fontId="2" fillId="0" borderId="46" xfId="1" applyNumberForma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8" xfId="0" applyNumberFormat="1" applyFill="1" applyBorder="1" applyAlignment="1">
      <alignment horizontal="left" vertical="center"/>
    </xf>
    <xf numFmtId="179" fontId="2" fillId="0" borderId="8" xfId="1" applyNumberFormat="1" applyFill="1" applyBorder="1" applyAlignment="1">
      <alignment vertical="center"/>
    </xf>
    <xf numFmtId="179" fontId="2" fillId="0" borderId="56" xfId="1" applyNumberFormat="1" applyFill="1" applyBorder="1" applyAlignment="1">
      <alignment vertical="center"/>
    </xf>
    <xf numFmtId="179" fontId="2" fillId="0" borderId="47" xfId="1" applyNumberFormat="1" applyFill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41" fontId="0" fillId="0" borderId="47" xfId="0" applyNumberFormat="1" applyFill="1" applyBorder="1" applyAlignment="1">
      <alignment horizontal="left" vertical="center"/>
    </xf>
    <xf numFmtId="41" fontId="0" fillId="0" borderId="11" xfId="0" applyNumberFormat="1" applyFill="1" applyBorder="1" applyAlignment="1">
      <alignment horizontal="right" vertical="center"/>
    </xf>
    <xf numFmtId="179" fontId="2" fillId="0" borderId="3" xfId="1" applyNumberFormat="1" applyFill="1" applyBorder="1" applyAlignment="1">
      <alignment vertical="center"/>
    </xf>
    <xf numFmtId="179" fontId="2" fillId="0" borderId="13" xfId="1" applyNumberForma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quotePrefix="1" applyNumberForma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5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179" fontId="2" fillId="0" borderId="0" xfId="1" applyNumberFormat="1" applyFill="1" applyBorder="1" applyAlignment="1">
      <alignment vertical="center"/>
    </xf>
    <xf numFmtId="179" fontId="2" fillId="0" borderId="0" xfId="1" quotePrefix="1" applyNumberFormat="1" applyFont="1" applyFill="1" applyBorder="1" applyAlignment="1">
      <alignment horizontal="right" vertical="center"/>
    </xf>
    <xf numFmtId="41" fontId="0" fillId="0" borderId="37" xfId="0" applyNumberFormat="1" applyFill="1" applyBorder="1" applyAlignment="1">
      <alignment horizontal="right" vertical="center"/>
    </xf>
    <xf numFmtId="41" fontId="0" fillId="0" borderId="9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horizontal="right" vertical="center"/>
    </xf>
    <xf numFmtId="41" fontId="0" fillId="0" borderId="9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right" vertical="center"/>
    </xf>
    <xf numFmtId="179" fontId="2" fillId="0" borderId="50" xfId="1" quotePrefix="1" applyNumberFormat="1" applyFont="1" applyFill="1" applyBorder="1" applyAlignment="1">
      <alignment horizontal="right" vertical="center"/>
    </xf>
    <xf numFmtId="179" fontId="2" fillId="0" borderId="28" xfId="1" quotePrefix="1" applyNumberFormat="1" applyFont="1" applyFill="1" applyBorder="1" applyAlignment="1">
      <alignment horizontal="right" vertical="center"/>
    </xf>
    <xf numFmtId="41" fontId="0" fillId="0" borderId="3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horizontal="right" vertical="center"/>
    </xf>
    <xf numFmtId="179" fontId="2" fillId="0" borderId="27" xfId="1" quotePrefix="1" applyNumberFormat="1" applyFont="1" applyFill="1" applyBorder="1" applyAlignment="1">
      <alignment horizontal="right" vertical="center"/>
    </xf>
    <xf numFmtId="179" fontId="2" fillId="0" borderId="57" xfId="1" quotePrefix="1" applyNumberFormat="1" applyFont="1" applyFill="1" applyBorder="1" applyAlignment="1">
      <alignment horizontal="right" vertical="center"/>
    </xf>
    <xf numFmtId="179" fontId="2" fillId="0" borderId="5" xfId="1" quotePrefix="1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horizontal="right" vertical="center"/>
    </xf>
    <xf numFmtId="179" fontId="2" fillId="0" borderId="14" xfId="1" applyNumberFormat="1" applyFill="1" applyBorder="1" applyAlignment="1">
      <alignment vertical="center"/>
    </xf>
    <xf numFmtId="179" fontId="2" fillId="0" borderId="58" xfId="1" applyNumberFormat="1" applyFill="1" applyBorder="1" applyAlignment="1">
      <alignment vertical="center"/>
    </xf>
    <xf numFmtId="179" fontId="2" fillId="0" borderId="52" xfId="1" applyNumberFormat="1" applyFill="1" applyBorder="1" applyAlignment="1">
      <alignment vertical="center"/>
    </xf>
    <xf numFmtId="179" fontId="2" fillId="0" borderId="4" xfId="1" applyNumberFormat="1" applyFill="1" applyBorder="1" applyAlignment="1">
      <alignment vertical="center"/>
    </xf>
    <xf numFmtId="179" fontId="2" fillId="0" borderId="26" xfId="1" applyNumberFormat="1" applyFill="1" applyBorder="1" applyAlignment="1">
      <alignment vertical="center"/>
    </xf>
    <xf numFmtId="179" fontId="2" fillId="0" borderId="11" xfId="1" applyNumberFormat="1" applyFill="1" applyBorder="1" applyAlignment="1">
      <alignment vertical="center"/>
    </xf>
    <xf numFmtId="179" fontId="0" fillId="0" borderId="57" xfId="1" applyNumberFormat="1" applyFont="1" applyFill="1" applyBorder="1" applyAlignment="1">
      <alignment vertical="center"/>
    </xf>
    <xf numFmtId="179" fontId="0" fillId="0" borderId="13" xfId="1" quotePrefix="1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Continuous" vertical="center" shrinkToFit="1"/>
    </xf>
    <xf numFmtId="41" fontId="0" fillId="0" borderId="6" xfId="0" applyNumberFormat="1" applyFill="1" applyBorder="1" applyAlignment="1">
      <alignment horizontal="centerContinuous" vertical="center" shrinkToFit="1"/>
    </xf>
    <xf numFmtId="179" fontId="20" fillId="2" borderId="58" xfId="1" applyNumberFormat="1" applyFont="1" applyFill="1" applyBorder="1" applyAlignment="1">
      <alignment vertical="center"/>
    </xf>
    <xf numFmtId="179" fontId="20" fillId="2" borderId="57" xfId="1" applyNumberFormat="1" applyFont="1" applyFill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81" fontId="9" fillId="0" borderId="76" xfId="1" applyNumberFormat="1" applyFont="1" applyFill="1" applyBorder="1" applyAlignment="1">
      <alignment vertical="center" textRotation="255"/>
    </xf>
    <xf numFmtId="0" fontId="12" fillId="0" borderId="77" xfId="3" applyFont="1" applyFill="1" applyBorder="1" applyAlignment="1">
      <alignment vertical="center"/>
    </xf>
    <xf numFmtId="0" fontId="12" fillId="0" borderId="61" xfId="3" applyFont="1" applyFill="1" applyBorder="1" applyAlignment="1">
      <alignment vertical="center"/>
    </xf>
    <xf numFmtId="181" fontId="9" fillId="0" borderId="5" xfId="1" applyNumberFormat="1" applyFont="1" applyFill="1" applyBorder="1" applyAlignment="1">
      <alignment vertical="center" textRotation="255"/>
    </xf>
    <xf numFmtId="0" fontId="12" fillId="0" borderId="5" xfId="3" applyFont="1" applyFill="1" applyBorder="1" applyAlignment="1">
      <alignment vertical="center"/>
    </xf>
    <xf numFmtId="0" fontId="12" fillId="0" borderId="3" xfId="3" applyFont="1" applyFill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179" fontId="0" fillId="0" borderId="56" xfId="0" applyNumberFormat="1" applyFill="1" applyBorder="1" applyAlignment="1">
      <alignment vertical="center"/>
    </xf>
    <xf numFmtId="179" fontId="2" fillId="0" borderId="51" xfId="1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distributed" vertical="center" justifyLastLine="1"/>
    </xf>
    <xf numFmtId="0" fontId="10" fillId="0" borderId="2" xfId="0" applyNumberFormat="1" applyFont="1" applyFill="1" applyBorder="1" applyAlignment="1">
      <alignment horizontal="distributed" vertical="center" justifyLastLine="1"/>
    </xf>
    <xf numFmtId="0" fontId="10" fillId="0" borderId="39" xfId="0" applyNumberFormat="1" applyFont="1" applyFill="1" applyBorder="1" applyAlignment="1">
      <alignment horizontal="distributed" vertical="center" justifyLastLine="1"/>
    </xf>
    <xf numFmtId="0" fontId="10" fillId="0" borderId="3" xfId="0" applyNumberFormat="1" applyFont="1" applyFill="1" applyBorder="1" applyAlignment="1">
      <alignment horizontal="distributed" vertical="center" justifyLastLine="1"/>
    </xf>
    <xf numFmtId="0" fontId="10" fillId="0" borderId="4" xfId="0" applyNumberFormat="1" applyFont="1" applyFill="1" applyBorder="1" applyAlignment="1">
      <alignment horizontal="distributed" vertical="center" justifyLastLine="1"/>
    </xf>
    <xf numFmtId="0" fontId="10" fillId="0" borderId="11" xfId="0" applyNumberFormat="1" applyFont="1" applyFill="1" applyBorder="1" applyAlignment="1">
      <alignment horizontal="distributed" vertical="center" justifyLastLine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70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2" fillId="0" borderId="77" xfId="3" applyFont="1" applyFill="1" applyBorder="1" applyAlignment="1">
      <alignment vertical="center" textRotation="255"/>
    </xf>
    <xf numFmtId="0" fontId="12" fillId="0" borderId="61" xfId="3" applyFont="1" applyFill="1" applyBorder="1" applyAlignment="1">
      <alignment vertical="center" textRotation="255"/>
    </xf>
    <xf numFmtId="181" fontId="9" fillId="0" borderId="77" xfId="1" applyNumberFormat="1" applyFont="1" applyFill="1" applyBorder="1" applyAlignment="1">
      <alignment vertical="center" textRotation="255"/>
    </xf>
    <xf numFmtId="181" fontId="9" fillId="0" borderId="61" xfId="1" applyNumberFormat="1" applyFont="1" applyFill="1" applyBorder="1" applyAlignment="1">
      <alignment vertical="center" textRotation="255"/>
    </xf>
    <xf numFmtId="41" fontId="0" fillId="0" borderId="41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179" fontId="2" fillId="0" borderId="47" xfId="1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79" fontId="0" fillId="0" borderId="55" xfId="1" applyNumberFormat="1" applyFont="1" applyFill="1" applyBorder="1" applyAlignment="1">
      <alignment vertical="center"/>
    </xf>
    <xf numFmtId="0" fontId="10" fillId="0" borderId="1" xfId="2" applyNumberFormat="1" applyFont="1" applyFill="1" applyBorder="1" applyAlignment="1">
      <alignment horizontal="distributed" vertical="center" justifyLastLine="1"/>
    </xf>
    <xf numFmtId="0" fontId="10" fillId="0" borderId="2" xfId="0" applyFont="1" applyFill="1" applyBorder="1" applyAlignment="1">
      <alignment horizontal="distributed" vertical="center" justifyLastLine="1"/>
    </xf>
    <xf numFmtId="0" fontId="10" fillId="0" borderId="39" xfId="0" applyFont="1" applyFill="1" applyBorder="1" applyAlignment="1">
      <alignment horizontal="distributed" vertical="center" justifyLastLine="1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4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distributed" vertical="center" justifyLastLine="1"/>
    </xf>
    <xf numFmtId="41" fontId="0" fillId="0" borderId="14" xfId="0" applyNumberFormat="1" applyFill="1" applyBorder="1" applyAlignment="1">
      <alignment horizontal="center" vertical="center" shrinkToFit="1"/>
    </xf>
    <xf numFmtId="41" fontId="0" fillId="0" borderId="70" xfId="0" applyNumberFormat="1" applyFill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textRotation="255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0" width="16.25" style="1" bestFit="1" customWidth="1"/>
    <col min="11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50" t="s">
        <v>0</v>
      </c>
      <c r="B1" s="350"/>
      <c r="C1" s="350"/>
      <c r="D1" s="350"/>
      <c r="E1" s="59" t="s">
        <v>270</v>
      </c>
      <c r="F1" s="2"/>
      <c r="AA1" s="349" t="s">
        <v>105</v>
      </c>
      <c r="AB1" s="349"/>
    </row>
    <row r="2" spans="1:38">
      <c r="AA2" s="337" t="s">
        <v>106</v>
      </c>
      <c r="AB2" s="337"/>
      <c r="AC2" s="340" t="s">
        <v>107</v>
      </c>
      <c r="AD2" s="338" t="s">
        <v>108</v>
      </c>
      <c r="AE2" s="347"/>
      <c r="AF2" s="348"/>
      <c r="AG2" s="337" t="s">
        <v>109</v>
      </c>
      <c r="AH2" s="337" t="s">
        <v>110</v>
      </c>
      <c r="AI2" s="337" t="s">
        <v>111</v>
      </c>
      <c r="AJ2" s="337" t="s">
        <v>112</v>
      </c>
      <c r="AK2" s="337" t="s">
        <v>113</v>
      </c>
    </row>
    <row r="3" spans="1:38" ht="14.25">
      <c r="A3" s="18" t="s">
        <v>104</v>
      </c>
      <c r="AA3" s="337"/>
      <c r="AB3" s="337"/>
      <c r="AC3" s="342"/>
      <c r="AD3" s="104"/>
      <c r="AE3" s="103" t="s">
        <v>126</v>
      </c>
      <c r="AF3" s="103" t="s">
        <v>127</v>
      </c>
      <c r="AG3" s="337"/>
      <c r="AH3" s="337"/>
      <c r="AI3" s="337"/>
      <c r="AJ3" s="337"/>
      <c r="AK3" s="337"/>
    </row>
    <row r="4" spans="1:38">
      <c r="AA4" s="340" t="str">
        <f>E1</f>
        <v>横浜市</v>
      </c>
      <c r="AB4" s="105" t="s">
        <v>114</v>
      </c>
      <c r="AC4" s="106">
        <f>F22</f>
        <v>2086141</v>
      </c>
      <c r="AD4" s="106">
        <f>F9</f>
        <v>792309</v>
      </c>
      <c r="AE4" s="106">
        <f>F10</f>
        <v>421230</v>
      </c>
      <c r="AF4" s="106">
        <f>F13</f>
        <v>269976</v>
      </c>
      <c r="AG4" s="106">
        <f>F14</f>
        <v>8672</v>
      </c>
      <c r="AH4" s="106">
        <f>F15</f>
        <v>23000</v>
      </c>
      <c r="AI4" s="106">
        <f>F17</f>
        <v>390345</v>
      </c>
      <c r="AJ4" s="106">
        <f>F20</f>
        <v>195404</v>
      </c>
      <c r="AK4" s="106">
        <f>F21</f>
        <v>488659</v>
      </c>
      <c r="AL4" s="107"/>
    </row>
    <row r="5" spans="1:38">
      <c r="A5" s="17" t="s">
        <v>257</v>
      </c>
      <c r="AA5" s="341"/>
      <c r="AB5" s="105" t="s">
        <v>115</v>
      </c>
      <c r="AC5" s="108"/>
      <c r="AD5" s="108">
        <f>G9</f>
        <v>37.97964758853788</v>
      </c>
      <c r="AE5" s="108">
        <f>G10</f>
        <v>20.191827877406176</v>
      </c>
      <c r="AF5" s="108">
        <f>G13</f>
        <v>12.941407124446524</v>
      </c>
      <c r="AG5" s="108">
        <f>G14</f>
        <v>0.41569577511778927</v>
      </c>
      <c r="AH5" s="108">
        <f>G15</f>
        <v>1.102514163711849</v>
      </c>
      <c r="AI5" s="108">
        <f>G17</f>
        <v>18.711343097134854</v>
      </c>
      <c r="AJ5" s="108">
        <f>G20</f>
        <v>9.3667685933021794</v>
      </c>
      <c r="AK5" s="108">
        <f>G21</f>
        <v>23.424063857620361</v>
      </c>
    </row>
    <row r="6" spans="1:38" ht="14.25">
      <c r="A6" s="3"/>
      <c r="G6" s="354" t="s">
        <v>128</v>
      </c>
      <c r="H6" s="355"/>
      <c r="I6" s="355"/>
      <c r="AA6" s="342"/>
      <c r="AB6" s="105" t="s">
        <v>116</v>
      </c>
      <c r="AC6" s="108">
        <f>I22</f>
        <v>18.019366087622601</v>
      </c>
      <c r="AD6" s="108">
        <f>I9</f>
        <v>-6.133645783229591</v>
      </c>
      <c r="AE6" s="108">
        <f>I10</f>
        <v>-9.4592445157102407</v>
      </c>
      <c r="AF6" s="108">
        <f>I13</f>
        <v>-2.5343326257418863</v>
      </c>
      <c r="AG6" s="108">
        <f>I14</f>
        <v>-3.235884847132342</v>
      </c>
      <c r="AH6" s="108">
        <f>I15</f>
        <v>14.999999999999991</v>
      </c>
      <c r="AI6" s="108">
        <f>I17</f>
        <v>14.912464047996842</v>
      </c>
      <c r="AJ6" s="108">
        <f>I20</f>
        <v>36.716902453017639</v>
      </c>
      <c r="AK6" s="108">
        <f>I21</f>
        <v>86.096258721018799</v>
      </c>
    </row>
    <row r="7" spans="1:38" ht="27" customHeight="1">
      <c r="A7" s="15"/>
      <c r="B7" s="5"/>
      <c r="C7" s="5"/>
      <c r="D7" s="5"/>
      <c r="E7" s="19"/>
      <c r="F7" s="54" t="s">
        <v>258</v>
      </c>
      <c r="G7" s="55"/>
      <c r="H7" s="56" t="s">
        <v>1</v>
      </c>
      <c r="I7" s="13" t="s">
        <v>21</v>
      </c>
    </row>
    <row r="8" spans="1:38" ht="17.100000000000001" customHeight="1">
      <c r="A8" s="6"/>
      <c r="B8" s="7"/>
      <c r="C8" s="7"/>
      <c r="D8" s="7"/>
      <c r="E8" s="20"/>
      <c r="F8" s="24" t="s">
        <v>102</v>
      </c>
      <c r="G8" s="25" t="s">
        <v>2</v>
      </c>
      <c r="H8" s="57"/>
      <c r="I8" s="14"/>
      <c r="J8" s="220"/>
    </row>
    <row r="9" spans="1:38" ht="18" customHeight="1">
      <c r="A9" s="351" t="s">
        <v>80</v>
      </c>
      <c r="B9" s="351" t="s">
        <v>81</v>
      </c>
      <c r="C9" s="40" t="s">
        <v>3</v>
      </c>
      <c r="D9" s="41"/>
      <c r="E9" s="42"/>
      <c r="F9" s="221">
        <v>792309</v>
      </c>
      <c r="G9" s="61">
        <f t="shared" ref="G9:G22" si="0">F9/$F$22*100</f>
        <v>37.97964758853788</v>
      </c>
      <c r="H9" s="62">
        <v>844082</v>
      </c>
      <c r="I9" s="63">
        <f t="shared" ref="I9:I21" si="1">(F9/H9-1)*100</f>
        <v>-6.133645783229591</v>
      </c>
      <c r="AA9" s="344" t="s">
        <v>105</v>
      </c>
      <c r="AB9" s="345"/>
      <c r="AC9" s="346" t="s">
        <v>117</v>
      </c>
    </row>
    <row r="10" spans="1:38" ht="18" customHeight="1">
      <c r="A10" s="352"/>
      <c r="B10" s="352"/>
      <c r="C10" s="8"/>
      <c r="D10" s="43" t="s">
        <v>22</v>
      </c>
      <c r="E10" s="26"/>
      <c r="F10" s="70">
        <v>421230</v>
      </c>
      <c r="G10" s="65">
        <f t="shared" si="0"/>
        <v>20.191827877406176</v>
      </c>
      <c r="H10" s="66">
        <v>465238</v>
      </c>
      <c r="I10" s="67">
        <f t="shared" si="1"/>
        <v>-9.4592445157102407</v>
      </c>
      <c r="AA10" s="337" t="s">
        <v>106</v>
      </c>
      <c r="AB10" s="337"/>
      <c r="AC10" s="346"/>
      <c r="AD10" s="338" t="s">
        <v>118</v>
      </c>
      <c r="AE10" s="347"/>
      <c r="AF10" s="348"/>
      <c r="AG10" s="338" t="s">
        <v>119</v>
      </c>
      <c r="AH10" s="343"/>
      <c r="AI10" s="339"/>
      <c r="AJ10" s="338" t="s">
        <v>120</v>
      </c>
      <c r="AK10" s="339"/>
    </row>
    <row r="11" spans="1:38" ht="18" customHeight="1">
      <c r="A11" s="352"/>
      <c r="B11" s="352"/>
      <c r="C11" s="30"/>
      <c r="D11" s="31"/>
      <c r="E11" s="29" t="s">
        <v>23</v>
      </c>
      <c r="F11" s="70">
        <v>378148</v>
      </c>
      <c r="G11" s="69">
        <f t="shared" si="0"/>
        <v>18.126675042578619</v>
      </c>
      <c r="H11" s="70">
        <v>407216</v>
      </c>
      <c r="I11" s="71">
        <f t="shared" si="1"/>
        <v>-7.1382263958194141</v>
      </c>
      <c r="AA11" s="337"/>
      <c r="AB11" s="337"/>
      <c r="AC11" s="344"/>
      <c r="AD11" s="104"/>
      <c r="AE11" s="103" t="s">
        <v>121</v>
      </c>
      <c r="AF11" s="103" t="s">
        <v>122</v>
      </c>
      <c r="AG11" s="104"/>
      <c r="AH11" s="103" t="s">
        <v>123</v>
      </c>
      <c r="AI11" s="103" t="s">
        <v>124</v>
      </c>
      <c r="AJ11" s="104"/>
      <c r="AK11" s="109" t="s">
        <v>125</v>
      </c>
    </row>
    <row r="12" spans="1:38" ht="18" customHeight="1">
      <c r="A12" s="352"/>
      <c r="B12" s="352"/>
      <c r="C12" s="30"/>
      <c r="D12" s="32"/>
      <c r="E12" s="29" t="s">
        <v>24</v>
      </c>
      <c r="F12" s="70">
        <v>19586</v>
      </c>
      <c r="G12" s="69">
        <f>F12/$F$22*100</f>
        <v>0.93886271349827266</v>
      </c>
      <c r="H12" s="70">
        <v>34265</v>
      </c>
      <c r="I12" s="71">
        <f t="shared" si="1"/>
        <v>-42.839632277834525</v>
      </c>
      <c r="AA12" s="340" t="str">
        <f>E1</f>
        <v>横浜市</v>
      </c>
      <c r="AB12" s="105" t="s">
        <v>114</v>
      </c>
      <c r="AC12" s="106">
        <f>F40</f>
        <v>2086141</v>
      </c>
      <c r="AD12" s="106">
        <f>F23</f>
        <v>1066901</v>
      </c>
      <c r="AE12" s="106">
        <f>F24</f>
        <v>368003</v>
      </c>
      <c r="AF12" s="106">
        <f>F26</f>
        <v>192156</v>
      </c>
      <c r="AG12" s="106">
        <f>F27</f>
        <v>708615</v>
      </c>
      <c r="AH12" s="106">
        <f>F28</f>
        <v>218241</v>
      </c>
      <c r="AI12" s="106">
        <f>F32</f>
        <v>6005</v>
      </c>
      <c r="AJ12" s="106">
        <f>F34</f>
        <v>310625</v>
      </c>
      <c r="AK12" s="106">
        <f>F35</f>
        <v>310625</v>
      </c>
      <c r="AL12" s="110"/>
    </row>
    <row r="13" spans="1:38" ht="18" customHeight="1">
      <c r="A13" s="352"/>
      <c r="B13" s="352"/>
      <c r="C13" s="10"/>
      <c r="D13" s="27" t="s">
        <v>25</v>
      </c>
      <c r="E13" s="28"/>
      <c r="F13" s="70">
        <v>269976</v>
      </c>
      <c r="G13" s="73">
        <f t="shared" si="0"/>
        <v>12.941407124446524</v>
      </c>
      <c r="H13" s="74">
        <v>276996</v>
      </c>
      <c r="I13" s="75">
        <f t="shared" si="1"/>
        <v>-2.5343326257418863</v>
      </c>
      <c r="AA13" s="341"/>
      <c r="AB13" s="105" t="s">
        <v>115</v>
      </c>
      <c r="AC13" s="108"/>
      <c r="AD13" s="108">
        <f>G23</f>
        <v>51.142324512101531</v>
      </c>
      <c r="AE13" s="108">
        <f>G24</f>
        <v>17.640370425584848</v>
      </c>
      <c r="AF13" s="108">
        <f>G26</f>
        <v>9.211074419226696</v>
      </c>
      <c r="AG13" s="108">
        <f>G27</f>
        <v>33.967742352985731</v>
      </c>
      <c r="AH13" s="108">
        <f>G28</f>
        <v>10.4614692870712</v>
      </c>
      <c r="AI13" s="108">
        <f>G32</f>
        <v>0.28785206752563708</v>
      </c>
      <c r="AJ13" s="108">
        <f>G34</f>
        <v>14.889933134912742</v>
      </c>
      <c r="AK13" s="108">
        <f>G35</f>
        <v>14.889933134912742</v>
      </c>
    </row>
    <row r="14" spans="1:38" ht="18" customHeight="1">
      <c r="A14" s="352"/>
      <c r="B14" s="352"/>
      <c r="C14" s="44" t="s">
        <v>4</v>
      </c>
      <c r="D14" s="45"/>
      <c r="E14" s="46"/>
      <c r="F14" s="70">
        <v>8672</v>
      </c>
      <c r="G14" s="69">
        <f t="shared" si="0"/>
        <v>0.41569577511778927</v>
      </c>
      <c r="H14" s="70">
        <v>8962</v>
      </c>
      <c r="I14" s="71">
        <f t="shared" si="1"/>
        <v>-3.235884847132342</v>
      </c>
      <c r="AA14" s="342"/>
      <c r="AB14" s="105" t="s">
        <v>116</v>
      </c>
      <c r="AC14" s="108">
        <f>I40</f>
        <v>18.019366087622601</v>
      </c>
      <c r="AD14" s="108">
        <f>I23</f>
        <v>0.82719997580678051</v>
      </c>
      <c r="AE14" s="108">
        <f>I24</f>
        <v>0.35013184481851312</v>
      </c>
      <c r="AF14" s="108">
        <f>I26</f>
        <v>-3.1105508634816537</v>
      </c>
      <c r="AG14" s="108">
        <f>I27</f>
        <v>40.537983721262314</v>
      </c>
      <c r="AH14" s="108">
        <f>I28</f>
        <v>17.448161921009152</v>
      </c>
      <c r="AI14" s="108">
        <f>I32</f>
        <v>-2.2941750732183519</v>
      </c>
      <c r="AJ14" s="108">
        <f>I34</f>
        <v>51.331719128329297</v>
      </c>
      <c r="AK14" s="108">
        <f>I35</f>
        <v>51.331719128329297</v>
      </c>
    </row>
    <row r="15" spans="1:38" ht="18" customHeight="1">
      <c r="A15" s="352"/>
      <c r="B15" s="352"/>
      <c r="C15" s="44" t="s">
        <v>5</v>
      </c>
      <c r="D15" s="45"/>
      <c r="E15" s="46"/>
      <c r="F15" s="70">
        <v>23000</v>
      </c>
      <c r="G15" s="69">
        <f t="shared" si="0"/>
        <v>1.102514163711849</v>
      </c>
      <c r="H15" s="70">
        <v>20000</v>
      </c>
      <c r="I15" s="71">
        <f t="shared" si="1"/>
        <v>14.999999999999991</v>
      </c>
    </row>
    <row r="16" spans="1:38" ht="18" customHeight="1">
      <c r="A16" s="352"/>
      <c r="B16" s="352"/>
      <c r="C16" s="44" t="s">
        <v>26</v>
      </c>
      <c r="D16" s="45"/>
      <c r="E16" s="46"/>
      <c r="F16" s="70">
        <v>43805</v>
      </c>
      <c r="G16" s="69">
        <f t="shared" si="0"/>
        <v>2.0998101278868497</v>
      </c>
      <c r="H16" s="70">
        <v>43427</v>
      </c>
      <c r="I16" s="71">
        <f>(F16/H16-1)*100</f>
        <v>0.87042623252815421</v>
      </c>
    </row>
    <row r="17" spans="1:10" ht="18" customHeight="1">
      <c r="A17" s="352"/>
      <c r="B17" s="352"/>
      <c r="C17" s="44" t="s">
        <v>6</v>
      </c>
      <c r="D17" s="45"/>
      <c r="E17" s="46"/>
      <c r="F17" s="70">
        <v>390345</v>
      </c>
      <c r="G17" s="69">
        <f t="shared" si="0"/>
        <v>18.711343097134854</v>
      </c>
      <c r="H17" s="70">
        <v>339689</v>
      </c>
      <c r="I17" s="71">
        <f t="shared" si="1"/>
        <v>14.912464047996842</v>
      </c>
    </row>
    <row r="18" spans="1:10" ht="18" customHeight="1">
      <c r="A18" s="352"/>
      <c r="B18" s="352"/>
      <c r="C18" s="44" t="s">
        <v>27</v>
      </c>
      <c r="D18" s="45"/>
      <c r="E18" s="46"/>
      <c r="F18" s="70">
        <v>94449</v>
      </c>
      <c r="G18" s="69">
        <f t="shared" si="0"/>
        <v>4.5274504455834963</v>
      </c>
      <c r="H18" s="70">
        <v>89872</v>
      </c>
      <c r="I18" s="71">
        <f t="shared" si="1"/>
        <v>5.0927986469645692</v>
      </c>
    </row>
    <row r="19" spans="1:10" ht="18" customHeight="1">
      <c r="A19" s="352"/>
      <c r="B19" s="352"/>
      <c r="C19" s="44" t="s">
        <v>28</v>
      </c>
      <c r="D19" s="45"/>
      <c r="E19" s="46"/>
      <c r="F19" s="70">
        <v>49498</v>
      </c>
      <c r="G19" s="69">
        <f t="shared" si="0"/>
        <v>2.3727063511047435</v>
      </c>
      <c r="H19" s="70">
        <v>16084</v>
      </c>
      <c r="I19" s="71">
        <f t="shared" si="1"/>
        <v>207.74682914697834</v>
      </c>
    </row>
    <row r="20" spans="1:10" ht="18" customHeight="1">
      <c r="A20" s="352"/>
      <c r="B20" s="352"/>
      <c r="C20" s="44" t="s">
        <v>7</v>
      </c>
      <c r="D20" s="45"/>
      <c r="E20" s="46"/>
      <c r="F20" s="70">
        <v>195404</v>
      </c>
      <c r="G20" s="69">
        <f t="shared" si="0"/>
        <v>9.3667685933021794</v>
      </c>
      <c r="H20" s="70">
        <v>142926</v>
      </c>
      <c r="I20" s="71">
        <f t="shared" si="1"/>
        <v>36.716902453017639</v>
      </c>
    </row>
    <row r="21" spans="1:10" ht="18" customHeight="1">
      <c r="A21" s="352"/>
      <c r="B21" s="352"/>
      <c r="C21" s="49" t="s">
        <v>8</v>
      </c>
      <c r="D21" s="50"/>
      <c r="E21" s="48"/>
      <c r="F21" s="78">
        <v>488659</v>
      </c>
      <c r="G21" s="77">
        <f t="shared" si="0"/>
        <v>23.424063857620361</v>
      </c>
      <c r="H21" s="78">
        <v>262584</v>
      </c>
      <c r="I21" s="79">
        <f t="shared" si="1"/>
        <v>86.096258721018799</v>
      </c>
    </row>
    <row r="22" spans="1:10" ht="18" customHeight="1">
      <c r="A22" s="352"/>
      <c r="B22" s="353"/>
      <c r="C22" s="51" t="s">
        <v>9</v>
      </c>
      <c r="D22" s="33"/>
      <c r="E22" s="52"/>
      <c r="F22" s="80">
        <v>2086141</v>
      </c>
      <c r="G22" s="81">
        <f t="shared" si="0"/>
        <v>100</v>
      </c>
      <c r="H22" s="80">
        <v>1767626</v>
      </c>
      <c r="I22" s="202">
        <f t="shared" ref="I22:I37" si="2">(F22/H22-1)*100</f>
        <v>18.019366087622601</v>
      </c>
    </row>
    <row r="23" spans="1:10" ht="18" customHeight="1">
      <c r="A23" s="352"/>
      <c r="B23" s="351" t="s">
        <v>82</v>
      </c>
      <c r="C23" s="4" t="s">
        <v>10</v>
      </c>
      <c r="D23" s="5"/>
      <c r="E23" s="19"/>
      <c r="F23" s="60">
        <v>1066901</v>
      </c>
      <c r="G23" s="61">
        <f t="shared" ref="G23:G37" si="3">F23/$F$40*100</f>
        <v>51.142324512101531</v>
      </c>
      <c r="H23" s="62">
        <v>1058148</v>
      </c>
      <c r="I23" s="82">
        <f t="shared" si="2"/>
        <v>0.82719997580678051</v>
      </c>
      <c r="J23" s="220"/>
    </row>
    <row r="24" spans="1:10" ht="18" customHeight="1">
      <c r="A24" s="352"/>
      <c r="B24" s="352"/>
      <c r="C24" s="8"/>
      <c r="D24" s="9" t="s">
        <v>11</v>
      </c>
      <c r="E24" s="34"/>
      <c r="F24" s="68">
        <v>368003</v>
      </c>
      <c r="G24" s="69">
        <f t="shared" si="3"/>
        <v>17.640370425584848</v>
      </c>
      <c r="H24" s="70">
        <v>366719</v>
      </c>
      <c r="I24" s="71">
        <f t="shared" si="2"/>
        <v>0.35013184481851312</v>
      </c>
    </row>
    <row r="25" spans="1:10" ht="18" customHeight="1">
      <c r="A25" s="352"/>
      <c r="B25" s="352"/>
      <c r="C25" s="8"/>
      <c r="D25" s="9" t="s">
        <v>29</v>
      </c>
      <c r="E25" s="34"/>
      <c r="F25" s="68">
        <v>506742</v>
      </c>
      <c r="G25" s="69">
        <f t="shared" si="3"/>
        <v>24.290879667289985</v>
      </c>
      <c r="H25" s="70">
        <v>493104</v>
      </c>
      <c r="I25" s="71">
        <f t="shared" si="2"/>
        <v>2.7657451572082214</v>
      </c>
    </row>
    <row r="26" spans="1:10" ht="18" customHeight="1">
      <c r="A26" s="352"/>
      <c r="B26" s="352"/>
      <c r="C26" s="10"/>
      <c r="D26" s="9" t="s">
        <v>12</v>
      </c>
      <c r="E26" s="34"/>
      <c r="F26" s="68">
        <v>192156</v>
      </c>
      <c r="G26" s="69">
        <f t="shared" si="3"/>
        <v>9.211074419226696</v>
      </c>
      <c r="H26" s="70">
        <v>198325</v>
      </c>
      <c r="I26" s="71">
        <f t="shared" si="2"/>
        <v>-3.1105508634816537</v>
      </c>
    </row>
    <row r="27" spans="1:10" ht="18" customHeight="1">
      <c r="A27" s="352"/>
      <c r="B27" s="352"/>
      <c r="C27" s="8" t="s">
        <v>13</v>
      </c>
      <c r="D27" s="12"/>
      <c r="E27" s="21"/>
      <c r="F27" s="60">
        <v>708615</v>
      </c>
      <c r="G27" s="61">
        <f t="shared" si="3"/>
        <v>33.967742352985731</v>
      </c>
      <c r="H27" s="62">
        <v>504216</v>
      </c>
      <c r="I27" s="82">
        <f t="shared" si="2"/>
        <v>40.537983721262314</v>
      </c>
    </row>
    <row r="28" spans="1:10" ht="18" customHeight="1">
      <c r="A28" s="352"/>
      <c r="B28" s="352"/>
      <c r="C28" s="8"/>
      <c r="D28" s="9" t="s">
        <v>14</v>
      </c>
      <c r="E28" s="34"/>
      <c r="F28" s="68">
        <v>218241</v>
      </c>
      <c r="G28" s="69">
        <f t="shared" si="3"/>
        <v>10.4614692870712</v>
      </c>
      <c r="H28" s="70">
        <v>185819</v>
      </c>
      <c r="I28" s="71">
        <f t="shared" si="2"/>
        <v>17.448161921009152</v>
      </c>
    </row>
    <row r="29" spans="1:10" ht="18" customHeight="1">
      <c r="A29" s="352"/>
      <c r="B29" s="352"/>
      <c r="C29" s="8"/>
      <c r="D29" s="9" t="s">
        <v>30</v>
      </c>
      <c r="E29" s="34"/>
      <c r="F29" s="68">
        <v>12484</v>
      </c>
      <c r="G29" s="69">
        <f t="shared" si="3"/>
        <v>0.59842551390342258</v>
      </c>
      <c r="H29" s="70">
        <v>12422</v>
      </c>
      <c r="I29" s="71">
        <f t="shared" si="2"/>
        <v>0.49911447431976175</v>
      </c>
    </row>
    <row r="30" spans="1:10" ht="18" customHeight="1">
      <c r="A30" s="352"/>
      <c r="B30" s="352"/>
      <c r="C30" s="8"/>
      <c r="D30" s="9" t="s">
        <v>31</v>
      </c>
      <c r="E30" s="34"/>
      <c r="F30" s="68">
        <v>143983</v>
      </c>
      <c r="G30" s="69">
        <f t="shared" si="3"/>
        <v>6.9018824710314401</v>
      </c>
      <c r="H30" s="70">
        <v>135110</v>
      </c>
      <c r="I30" s="71">
        <f t="shared" si="2"/>
        <v>6.5672415069202961</v>
      </c>
    </row>
    <row r="31" spans="1:10" ht="18" customHeight="1">
      <c r="A31" s="352"/>
      <c r="B31" s="352"/>
      <c r="C31" s="8"/>
      <c r="D31" s="9" t="s">
        <v>32</v>
      </c>
      <c r="E31" s="34"/>
      <c r="F31" s="68">
        <v>122942</v>
      </c>
      <c r="G31" s="69">
        <f t="shared" si="3"/>
        <v>5.8932737528287875</v>
      </c>
      <c r="H31" s="70">
        <v>115915</v>
      </c>
      <c r="I31" s="71">
        <f t="shared" si="2"/>
        <v>6.0622007505499731</v>
      </c>
    </row>
    <row r="32" spans="1:10" ht="18" customHeight="1">
      <c r="A32" s="352"/>
      <c r="B32" s="352"/>
      <c r="C32" s="8"/>
      <c r="D32" s="9" t="s">
        <v>15</v>
      </c>
      <c r="E32" s="34"/>
      <c r="F32" s="68">
        <v>6005</v>
      </c>
      <c r="G32" s="69">
        <f t="shared" si="3"/>
        <v>0.28785206752563708</v>
      </c>
      <c r="H32" s="70">
        <v>6146</v>
      </c>
      <c r="I32" s="71">
        <f t="shared" si="2"/>
        <v>-2.2941750732183519</v>
      </c>
    </row>
    <row r="33" spans="1:9" ht="18" customHeight="1">
      <c r="A33" s="352"/>
      <c r="B33" s="352"/>
      <c r="C33" s="10"/>
      <c r="D33" s="9" t="s">
        <v>33</v>
      </c>
      <c r="E33" s="34"/>
      <c r="F33" s="68">
        <v>203959</v>
      </c>
      <c r="G33" s="69">
        <f t="shared" si="3"/>
        <v>9.7768559268045649</v>
      </c>
      <c r="H33" s="70">
        <v>47802</v>
      </c>
      <c r="I33" s="71">
        <f t="shared" si="2"/>
        <v>326.67461612484834</v>
      </c>
    </row>
    <row r="34" spans="1:9" ht="18" customHeight="1">
      <c r="A34" s="352"/>
      <c r="B34" s="352"/>
      <c r="C34" s="8" t="s">
        <v>16</v>
      </c>
      <c r="D34" s="12"/>
      <c r="E34" s="21"/>
      <c r="F34" s="62">
        <v>310625</v>
      </c>
      <c r="G34" s="61">
        <f t="shared" si="3"/>
        <v>14.889933134912742</v>
      </c>
      <c r="H34" s="62">
        <v>205261</v>
      </c>
      <c r="I34" s="82">
        <f t="shared" si="2"/>
        <v>51.331719128329297</v>
      </c>
    </row>
    <row r="35" spans="1:9" ht="18" customHeight="1">
      <c r="A35" s="352"/>
      <c r="B35" s="352"/>
      <c r="C35" s="8"/>
      <c r="D35" s="35" t="s">
        <v>17</v>
      </c>
      <c r="E35" s="36"/>
      <c r="F35" s="68">
        <v>310625</v>
      </c>
      <c r="G35" s="65">
        <f t="shared" si="3"/>
        <v>14.889933134912742</v>
      </c>
      <c r="H35" s="66">
        <v>205261</v>
      </c>
      <c r="I35" s="67">
        <f t="shared" si="2"/>
        <v>51.331719128329297</v>
      </c>
    </row>
    <row r="36" spans="1:9" ht="18" customHeight="1">
      <c r="A36" s="352"/>
      <c r="B36" s="352"/>
      <c r="C36" s="8"/>
      <c r="D36" s="37"/>
      <c r="E36" s="99" t="s">
        <v>103</v>
      </c>
      <c r="F36" s="68">
        <v>89843</v>
      </c>
      <c r="G36" s="69">
        <f t="shared" si="3"/>
        <v>4.3066600004505924</v>
      </c>
      <c r="H36" s="70">
        <v>91030</v>
      </c>
      <c r="I36" s="71">
        <f>(F36/H36-1)*100</f>
        <v>-1.3039657255849768</v>
      </c>
    </row>
    <row r="37" spans="1:9" ht="18" customHeight="1">
      <c r="A37" s="352"/>
      <c r="B37" s="352"/>
      <c r="C37" s="8"/>
      <c r="D37" s="11"/>
      <c r="E37" s="29" t="s">
        <v>34</v>
      </c>
      <c r="F37" s="68">
        <v>220557</v>
      </c>
      <c r="G37" s="69">
        <f t="shared" si="3"/>
        <v>10.572487669817141</v>
      </c>
      <c r="H37" s="70">
        <v>114010</v>
      </c>
      <c r="I37" s="71">
        <f t="shared" si="2"/>
        <v>93.454082975177613</v>
      </c>
    </row>
    <row r="38" spans="1:9" ht="18" customHeight="1">
      <c r="A38" s="352"/>
      <c r="B38" s="352"/>
      <c r="C38" s="8"/>
      <c r="D38" s="53" t="s">
        <v>35</v>
      </c>
      <c r="E38" s="46"/>
      <c r="F38" s="68">
        <v>0</v>
      </c>
      <c r="G38" s="65">
        <f>F38/$F$40*100</f>
        <v>0</v>
      </c>
      <c r="H38" s="70">
        <v>0</v>
      </c>
      <c r="I38" s="71">
        <v>0</v>
      </c>
    </row>
    <row r="39" spans="1:9" ht="18" customHeight="1">
      <c r="A39" s="352"/>
      <c r="B39" s="352"/>
      <c r="C39" s="6"/>
      <c r="D39" s="47" t="s">
        <v>36</v>
      </c>
      <c r="E39" s="48"/>
      <c r="F39" s="78">
        <v>0</v>
      </c>
      <c r="G39" s="77">
        <f>F39/$F$40*100</f>
        <v>0</v>
      </c>
      <c r="H39" s="96">
        <v>0</v>
      </c>
      <c r="I39" s="79">
        <v>0</v>
      </c>
    </row>
    <row r="40" spans="1:9" ht="18" customHeight="1">
      <c r="A40" s="353"/>
      <c r="B40" s="353"/>
      <c r="C40" s="6" t="s">
        <v>18</v>
      </c>
      <c r="D40" s="7"/>
      <c r="E40" s="20"/>
      <c r="F40" s="80">
        <v>2086141</v>
      </c>
      <c r="G40" s="203">
        <f>F40/$F$40*100</f>
        <v>100</v>
      </c>
      <c r="H40" s="80">
        <v>1767626</v>
      </c>
      <c r="I40" s="202">
        <f>(F40/H40-1)*100</f>
        <v>18.019366087622601</v>
      </c>
    </row>
    <row r="41" spans="1:9" ht="18" customHeight="1">
      <c r="A41" s="97" t="s">
        <v>19</v>
      </c>
      <c r="B41" s="97"/>
    </row>
    <row r="42" spans="1:9" ht="18" customHeight="1">
      <c r="A42" s="98" t="s">
        <v>20</v>
      </c>
      <c r="B42" s="97"/>
    </row>
    <row r="52" spans="10:10">
      <c r="J52" s="12"/>
    </row>
    <row r="53" spans="10:10">
      <c r="J53" s="12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0"/>
  <sheetViews>
    <sheetView view="pageBreakPreview" zoomScale="94" zoomScaleNormal="100" zoomScaleSheetLayoutView="94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3.625" style="194" customWidth="1"/>
    <col min="2" max="3" width="1.625" style="194" customWidth="1"/>
    <col min="4" max="4" width="22.625" style="194" customWidth="1"/>
    <col min="5" max="5" width="10.625" style="194" customWidth="1"/>
    <col min="6" max="11" width="13.625" style="194" customWidth="1"/>
    <col min="12" max="12" width="13.625" style="230" customWidth="1"/>
    <col min="13" max="15" width="13.625" style="194" customWidth="1"/>
    <col min="16" max="16" width="13.625" style="230" customWidth="1"/>
    <col min="17" max="25" width="13.625" style="194" customWidth="1"/>
    <col min="26" max="29" width="12" style="194" customWidth="1"/>
    <col min="30" max="16384" width="9" style="194"/>
  </cols>
  <sheetData>
    <row r="1" spans="1:29" ht="33.950000000000003" customHeight="1">
      <c r="A1" s="226" t="s">
        <v>0</v>
      </c>
      <c r="B1" s="227"/>
      <c r="C1" s="227"/>
      <c r="D1" s="228" t="s">
        <v>287</v>
      </c>
      <c r="E1" s="229"/>
      <c r="F1" s="229"/>
      <c r="G1" s="229"/>
    </row>
    <row r="2" spans="1:29" ht="15" customHeight="1"/>
    <row r="3" spans="1:29" ht="15" customHeight="1">
      <c r="A3" s="231" t="s">
        <v>43</v>
      </c>
      <c r="B3" s="231"/>
      <c r="C3" s="231"/>
      <c r="D3" s="231"/>
    </row>
    <row r="4" spans="1:29" ht="15" customHeight="1">
      <c r="A4" s="231"/>
      <c r="B4" s="231"/>
      <c r="C4" s="231"/>
      <c r="D4" s="231"/>
    </row>
    <row r="5" spans="1:29" ht="15.95" customHeight="1">
      <c r="A5" s="232" t="s">
        <v>259</v>
      </c>
      <c r="B5" s="232"/>
      <c r="C5" s="232"/>
      <c r="D5" s="232"/>
      <c r="K5" s="233"/>
      <c r="O5" s="233"/>
      <c r="S5" s="233" t="s">
        <v>44</v>
      </c>
    </row>
    <row r="6" spans="1:29" ht="15.95" customHeight="1">
      <c r="A6" s="387" t="s">
        <v>45</v>
      </c>
      <c r="B6" s="388"/>
      <c r="C6" s="388"/>
      <c r="D6" s="388"/>
      <c r="E6" s="389"/>
      <c r="F6" s="374" t="s">
        <v>272</v>
      </c>
      <c r="G6" s="375"/>
      <c r="H6" s="374" t="s">
        <v>273</v>
      </c>
      <c r="I6" s="375"/>
      <c r="J6" s="374" t="s">
        <v>274</v>
      </c>
      <c r="K6" s="375"/>
      <c r="L6" s="374" t="s">
        <v>275</v>
      </c>
      <c r="M6" s="375"/>
      <c r="N6" s="374" t="s">
        <v>276</v>
      </c>
      <c r="O6" s="375"/>
      <c r="P6" s="374" t="s">
        <v>277</v>
      </c>
      <c r="Q6" s="375"/>
      <c r="R6" s="374" t="s">
        <v>278</v>
      </c>
      <c r="S6" s="375"/>
    </row>
    <row r="7" spans="1:29" ht="15.95" customHeight="1">
      <c r="A7" s="390"/>
      <c r="B7" s="391"/>
      <c r="C7" s="391"/>
      <c r="D7" s="391"/>
      <c r="E7" s="392"/>
      <c r="F7" s="234" t="s">
        <v>258</v>
      </c>
      <c r="G7" s="235" t="s">
        <v>1</v>
      </c>
      <c r="H7" s="234" t="s">
        <v>258</v>
      </c>
      <c r="I7" s="235" t="s">
        <v>1</v>
      </c>
      <c r="J7" s="234" t="s">
        <v>258</v>
      </c>
      <c r="K7" s="235" t="s">
        <v>1</v>
      </c>
      <c r="L7" s="234" t="s">
        <v>258</v>
      </c>
      <c r="M7" s="235" t="s">
        <v>1</v>
      </c>
      <c r="N7" s="234" t="s">
        <v>258</v>
      </c>
      <c r="O7" s="235" t="s">
        <v>1</v>
      </c>
      <c r="P7" s="234" t="s">
        <v>258</v>
      </c>
      <c r="Q7" s="235" t="s">
        <v>1</v>
      </c>
      <c r="R7" s="234" t="s">
        <v>258</v>
      </c>
      <c r="S7" s="236" t="s">
        <v>1</v>
      </c>
    </row>
    <row r="8" spans="1:29" ht="15.95" customHeight="1">
      <c r="A8" s="356" t="s">
        <v>84</v>
      </c>
      <c r="B8" s="237" t="s">
        <v>46</v>
      </c>
      <c r="C8" s="238"/>
      <c r="D8" s="238"/>
      <c r="E8" s="239" t="s">
        <v>37</v>
      </c>
      <c r="F8" s="240">
        <v>131771</v>
      </c>
      <c r="G8" s="241">
        <v>132348</v>
      </c>
      <c r="H8" s="240">
        <v>12728</v>
      </c>
      <c r="I8" s="242">
        <v>723</v>
      </c>
      <c r="J8" s="240">
        <v>83194</v>
      </c>
      <c r="K8" s="243">
        <v>81993</v>
      </c>
      <c r="L8" s="240">
        <v>2746</v>
      </c>
      <c r="M8" s="242">
        <v>2840</v>
      </c>
      <c r="N8" s="240">
        <v>21122</v>
      </c>
      <c r="O8" s="243">
        <v>23212</v>
      </c>
      <c r="P8" s="240">
        <v>42645</v>
      </c>
      <c r="Q8" s="242">
        <v>53544</v>
      </c>
      <c r="R8" s="240">
        <v>40367</v>
      </c>
      <c r="S8" s="243">
        <v>37287</v>
      </c>
      <c r="T8" s="244"/>
      <c r="U8" s="244"/>
      <c r="V8" s="244"/>
      <c r="W8" s="244"/>
      <c r="X8" s="244"/>
      <c r="Y8" s="244"/>
      <c r="Z8" s="244"/>
      <c r="AA8" s="244"/>
      <c r="AB8" s="244"/>
      <c r="AC8" s="244"/>
    </row>
    <row r="9" spans="1:29" ht="15.95" customHeight="1">
      <c r="A9" s="380"/>
      <c r="B9" s="230"/>
      <c r="C9" s="245" t="s">
        <v>47</v>
      </c>
      <c r="D9" s="191"/>
      <c r="E9" s="246" t="s">
        <v>38</v>
      </c>
      <c r="F9" s="247">
        <v>131463</v>
      </c>
      <c r="G9" s="248">
        <v>131930</v>
      </c>
      <c r="H9" s="247">
        <v>12728</v>
      </c>
      <c r="I9" s="249">
        <v>723</v>
      </c>
      <c r="J9" s="247">
        <v>83102</v>
      </c>
      <c r="K9" s="250">
        <v>79670</v>
      </c>
      <c r="L9" s="247">
        <v>2746</v>
      </c>
      <c r="M9" s="249">
        <v>2840</v>
      </c>
      <c r="N9" s="247">
        <v>21122</v>
      </c>
      <c r="O9" s="250">
        <v>23212</v>
      </c>
      <c r="P9" s="247">
        <v>42645</v>
      </c>
      <c r="Q9" s="249">
        <v>53544</v>
      </c>
      <c r="R9" s="247">
        <v>40367</v>
      </c>
      <c r="S9" s="250">
        <v>37287</v>
      </c>
      <c r="T9" s="244"/>
      <c r="U9" s="244"/>
      <c r="V9" s="244"/>
      <c r="W9" s="244"/>
      <c r="X9" s="244"/>
      <c r="Y9" s="244"/>
      <c r="Z9" s="244"/>
      <c r="AA9" s="244"/>
      <c r="AB9" s="244"/>
      <c r="AC9" s="244"/>
    </row>
    <row r="10" spans="1:29" ht="15.95" customHeight="1">
      <c r="A10" s="380"/>
      <c r="B10" s="251"/>
      <c r="C10" s="245" t="s">
        <v>48</v>
      </c>
      <c r="D10" s="191"/>
      <c r="E10" s="246" t="s">
        <v>39</v>
      </c>
      <c r="F10" s="247">
        <v>309</v>
      </c>
      <c r="G10" s="248">
        <v>418</v>
      </c>
      <c r="H10" s="247">
        <v>0</v>
      </c>
      <c r="I10" s="249">
        <v>0</v>
      </c>
      <c r="J10" s="252">
        <v>92</v>
      </c>
      <c r="K10" s="253">
        <v>2323</v>
      </c>
      <c r="L10" s="247">
        <v>0</v>
      </c>
      <c r="M10" s="249">
        <v>0</v>
      </c>
      <c r="N10" s="252">
        <v>0</v>
      </c>
      <c r="O10" s="253">
        <v>0</v>
      </c>
      <c r="P10" s="247">
        <v>0</v>
      </c>
      <c r="Q10" s="249">
        <v>0</v>
      </c>
      <c r="R10" s="247">
        <v>0</v>
      </c>
      <c r="S10" s="250">
        <v>0</v>
      </c>
      <c r="T10" s="244"/>
      <c r="U10" s="244"/>
      <c r="V10" s="244"/>
      <c r="W10" s="244"/>
      <c r="X10" s="244"/>
      <c r="Y10" s="244"/>
      <c r="Z10" s="244"/>
      <c r="AA10" s="244"/>
      <c r="AB10" s="244"/>
      <c r="AC10" s="244"/>
    </row>
    <row r="11" spans="1:29" ht="15.95" customHeight="1">
      <c r="A11" s="380"/>
      <c r="B11" s="254" t="s">
        <v>49</v>
      </c>
      <c r="C11" s="255"/>
      <c r="D11" s="255"/>
      <c r="E11" s="256" t="s">
        <v>40</v>
      </c>
      <c r="F11" s="257">
        <v>121722</v>
      </c>
      <c r="G11" s="258">
        <v>121299</v>
      </c>
      <c r="H11" s="257">
        <v>11380</v>
      </c>
      <c r="I11" s="259">
        <v>2252</v>
      </c>
      <c r="J11" s="257">
        <v>76712</v>
      </c>
      <c r="K11" s="260">
        <v>76499</v>
      </c>
      <c r="L11" s="257">
        <v>2345</v>
      </c>
      <c r="M11" s="259">
        <v>2415</v>
      </c>
      <c r="N11" s="257">
        <v>22319</v>
      </c>
      <c r="O11" s="260">
        <v>23175</v>
      </c>
      <c r="P11" s="257">
        <v>43769</v>
      </c>
      <c r="Q11" s="259">
        <v>46236</v>
      </c>
      <c r="R11" s="257">
        <v>40494</v>
      </c>
      <c r="S11" s="260">
        <v>46330</v>
      </c>
      <c r="T11" s="244"/>
      <c r="U11" s="244"/>
      <c r="V11" s="244"/>
      <c r="W11" s="244"/>
      <c r="X11" s="244"/>
      <c r="Y11" s="244"/>
      <c r="Z11" s="244"/>
      <c r="AA11" s="244"/>
      <c r="AB11" s="244"/>
      <c r="AC11" s="244"/>
    </row>
    <row r="12" spans="1:29" ht="15.95" customHeight="1">
      <c r="A12" s="380"/>
      <c r="B12" s="261"/>
      <c r="C12" s="245" t="s">
        <v>50</v>
      </c>
      <c r="D12" s="191"/>
      <c r="E12" s="246" t="s">
        <v>41</v>
      </c>
      <c r="F12" s="247">
        <v>121564</v>
      </c>
      <c r="G12" s="248">
        <v>121023</v>
      </c>
      <c r="H12" s="257">
        <v>11380</v>
      </c>
      <c r="I12" s="249">
        <v>2252</v>
      </c>
      <c r="J12" s="257">
        <v>76677</v>
      </c>
      <c r="K12" s="250">
        <v>76464</v>
      </c>
      <c r="L12" s="247">
        <v>2335</v>
      </c>
      <c r="M12" s="249">
        <v>2405</v>
      </c>
      <c r="N12" s="257">
        <v>22319</v>
      </c>
      <c r="O12" s="250">
        <v>23175</v>
      </c>
      <c r="P12" s="247">
        <v>43769</v>
      </c>
      <c r="Q12" s="249">
        <v>46236</v>
      </c>
      <c r="R12" s="247">
        <v>39829</v>
      </c>
      <c r="S12" s="250">
        <v>38078</v>
      </c>
      <c r="T12" s="244"/>
      <c r="U12" s="244"/>
      <c r="V12" s="244"/>
      <c r="W12" s="244"/>
      <c r="X12" s="244"/>
      <c r="Y12" s="244"/>
      <c r="Z12" s="244"/>
      <c r="AA12" s="244"/>
      <c r="AB12" s="244"/>
      <c r="AC12" s="244"/>
    </row>
    <row r="13" spans="1:29" ht="15.95" customHeight="1">
      <c r="A13" s="380"/>
      <c r="B13" s="230"/>
      <c r="C13" s="262" t="s">
        <v>51</v>
      </c>
      <c r="D13" s="263"/>
      <c r="E13" s="264" t="s">
        <v>42</v>
      </c>
      <c r="F13" s="291">
        <v>158</v>
      </c>
      <c r="G13" s="292">
        <v>276</v>
      </c>
      <c r="H13" s="252">
        <v>0</v>
      </c>
      <c r="I13" s="253">
        <v>0</v>
      </c>
      <c r="J13" s="252">
        <v>35</v>
      </c>
      <c r="K13" s="253">
        <v>35</v>
      </c>
      <c r="L13" s="265">
        <v>10</v>
      </c>
      <c r="M13" s="267">
        <v>10</v>
      </c>
      <c r="N13" s="252">
        <v>0</v>
      </c>
      <c r="O13" s="253">
        <v>0</v>
      </c>
      <c r="P13" s="265">
        <v>0</v>
      </c>
      <c r="Q13" s="267">
        <v>0</v>
      </c>
      <c r="R13" s="265">
        <v>215</v>
      </c>
      <c r="S13" s="268">
        <v>7803</v>
      </c>
      <c r="T13" s="244"/>
      <c r="U13" s="244"/>
      <c r="V13" s="244"/>
      <c r="W13" s="244"/>
      <c r="X13" s="244"/>
      <c r="Y13" s="244"/>
      <c r="Z13" s="244"/>
      <c r="AA13" s="244"/>
      <c r="AB13" s="244"/>
      <c r="AC13" s="244"/>
    </row>
    <row r="14" spans="1:29" ht="15.95" customHeight="1">
      <c r="A14" s="380"/>
      <c r="B14" s="190" t="s">
        <v>52</v>
      </c>
      <c r="C14" s="191"/>
      <c r="D14" s="191"/>
      <c r="E14" s="246" t="s">
        <v>88</v>
      </c>
      <c r="F14" s="192">
        <f t="shared" ref="F14:F15" si="0">F9-F12</f>
        <v>9899</v>
      </c>
      <c r="G14" s="193">
        <f t="shared" ref="G14:S15" si="1">G9-G12</f>
        <v>10907</v>
      </c>
      <c r="H14" s="192">
        <f t="shared" si="1"/>
        <v>1348</v>
      </c>
      <c r="I14" s="193">
        <f t="shared" si="1"/>
        <v>-1529</v>
      </c>
      <c r="J14" s="192">
        <f t="shared" si="1"/>
        <v>6425</v>
      </c>
      <c r="K14" s="193">
        <f t="shared" si="1"/>
        <v>3206</v>
      </c>
      <c r="L14" s="192">
        <f t="shared" si="1"/>
        <v>411</v>
      </c>
      <c r="M14" s="193">
        <f t="shared" si="1"/>
        <v>435</v>
      </c>
      <c r="N14" s="192">
        <f t="shared" si="1"/>
        <v>-1197</v>
      </c>
      <c r="O14" s="193">
        <f t="shared" si="1"/>
        <v>37</v>
      </c>
      <c r="P14" s="192">
        <f t="shared" si="1"/>
        <v>-1124</v>
      </c>
      <c r="Q14" s="193">
        <f t="shared" si="1"/>
        <v>7308</v>
      </c>
      <c r="R14" s="192">
        <f t="shared" si="1"/>
        <v>538</v>
      </c>
      <c r="S14" s="193">
        <f t="shared" si="1"/>
        <v>-791</v>
      </c>
      <c r="T14" s="244"/>
      <c r="U14" s="244"/>
      <c r="V14" s="244"/>
      <c r="W14" s="244"/>
      <c r="X14" s="244"/>
      <c r="Y14" s="244"/>
      <c r="Z14" s="244"/>
      <c r="AA14" s="244"/>
      <c r="AB14" s="244"/>
      <c r="AC14" s="244"/>
    </row>
    <row r="15" spans="1:29" ht="15.95" customHeight="1">
      <c r="A15" s="380"/>
      <c r="B15" s="190" t="s">
        <v>53</v>
      </c>
      <c r="C15" s="191"/>
      <c r="D15" s="191"/>
      <c r="E15" s="246" t="s">
        <v>89</v>
      </c>
      <c r="F15" s="192">
        <f t="shared" si="0"/>
        <v>151</v>
      </c>
      <c r="G15" s="193">
        <f t="shared" si="1"/>
        <v>142</v>
      </c>
      <c r="H15" s="192">
        <f t="shared" si="1"/>
        <v>0</v>
      </c>
      <c r="I15" s="193">
        <f t="shared" si="1"/>
        <v>0</v>
      </c>
      <c r="J15" s="192">
        <f t="shared" si="1"/>
        <v>57</v>
      </c>
      <c r="K15" s="193">
        <f t="shared" si="1"/>
        <v>2288</v>
      </c>
      <c r="L15" s="192">
        <f t="shared" si="1"/>
        <v>-10</v>
      </c>
      <c r="M15" s="193">
        <f t="shared" si="1"/>
        <v>-10</v>
      </c>
      <c r="N15" s="192">
        <f t="shared" si="1"/>
        <v>0</v>
      </c>
      <c r="O15" s="193">
        <f t="shared" si="1"/>
        <v>0</v>
      </c>
      <c r="P15" s="192">
        <f t="shared" si="1"/>
        <v>0</v>
      </c>
      <c r="Q15" s="193">
        <f t="shared" si="1"/>
        <v>0</v>
      </c>
      <c r="R15" s="192">
        <f t="shared" si="1"/>
        <v>-215</v>
      </c>
      <c r="S15" s="193">
        <f t="shared" si="1"/>
        <v>-7803</v>
      </c>
      <c r="T15" s="244"/>
      <c r="U15" s="244"/>
      <c r="V15" s="244"/>
      <c r="W15" s="244"/>
      <c r="X15" s="244"/>
      <c r="Y15" s="244"/>
      <c r="Z15" s="244"/>
      <c r="AA15" s="244"/>
      <c r="AB15" s="244"/>
      <c r="AC15" s="244"/>
    </row>
    <row r="16" spans="1:29" ht="15.95" customHeight="1">
      <c r="A16" s="380"/>
      <c r="B16" s="190" t="s">
        <v>54</v>
      </c>
      <c r="C16" s="191"/>
      <c r="D16" s="191"/>
      <c r="E16" s="246" t="s">
        <v>90</v>
      </c>
      <c r="F16" s="291">
        <f t="shared" ref="F16" si="2">F8-F11</f>
        <v>10049</v>
      </c>
      <c r="G16" s="292">
        <f t="shared" ref="G16:S16" si="3">G8-G11</f>
        <v>11049</v>
      </c>
      <c r="H16" s="291">
        <f t="shared" si="3"/>
        <v>1348</v>
      </c>
      <c r="I16" s="292">
        <f t="shared" si="3"/>
        <v>-1529</v>
      </c>
      <c r="J16" s="291">
        <f t="shared" si="3"/>
        <v>6482</v>
      </c>
      <c r="K16" s="292">
        <f t="shared" si="3"/>
        <v>5494</v>
      </c>
      <c r="L16" s="291">
        <f t="shared" si="3"/>
        <v>401</v>
      </c>
      <c r="M16" s="292">
        <f t="shared" si="3"/>
        <v>425</v>
      </c>
      <c r="N16" s="291">
        <f t="shared" si="3"/>
        <v>-1197</v>
      </c>
      <c r="O16" s="292">
        <f t="shared" si="3"/>
        <v>37</v>
      </c>
      <c r="P16" s="291">
        <f t="shared" si="3"/>
        <v>-1124</v>
      </c>
      <c r="Q16" s="292">
        <f t="shared" si="3"/>
        <v>7308</v>
      </c>
      <c r="R16" s="291">
        <f t="shared" si="3"/>
        <v>-127</v>
      </c>
      <c r="S16" s="292">
        <f t="shared" si="3"/>
        <v>-9043</v>
      </c>
      <c r="T16" s="244"/>
      <c r="U16" s="244"/>
      <c r="V16" s="244"/>
      <c r="W16" s="244"/>
      <c r="X16" s="244"/>
      <c r="Y16" s="244"/>
      <c r="Z16" s="244"/>
      <c r="AA16" s="244"/>
      <c r="AB16" s="244"/>
      <c r="AC16" s="244"/>
    </row>
    <row r="17" spans="1:29" ht="15.95" customHeight="1">
      <c r="A17" s="380"/>
      <c r="B17" s="190" t="s">
        <v>55</v>
      </c>
      <c r="C17" s="191"/>
      <c r="D17" s="191"/>
      <c r="E17" s="269"/>
      <c r="F17" s="192">
        <v>0</v>
      </c>
      <c r="G17" s="329">
        <v>0</v>
      </c>
      <c r="H17" s="252">
        <v>0</v>
      </c>
      <c r="I17" s="253"/>
      <c r="J17" s="247">
        <v>0</v>
      </c>
      <c r="K17" s="250">
        <v>0</v>
      </c>
      <c r="L17" s="247">
        <v>0</v>
      </c>
      <c r="M17" s="249">
        <v>0</v>
      </c>
      <c r="N17" s="247">
        <v>4473</v>
      </c>
      <c r="O17" s="250">
        <v>0</v>
      </c>
      <c r="P17" s="247">
        <v>150513</v>
      </c>
      <c r="Q17" s="249">
        <v>138986</v>
      </c>
      <c r="R17" s="252">
        <v>51180</v>
      </c>
      <c r="S17" s="272">
        <v>42552</v>
      </c>
      <c r="T17" s="244"/>
      <c r="U17" s="244"/>
      <c r="V17" s="244"/>
      <c r="W17" s="244"/>
      <c r="X17" s="244"/>
      <c r="Y17" s="244"/>
      <c r="Z17" s="244"/>
      <c r="AA17" s="244"/>
      <c r="AB17" s="244"/>
      <c r="AC17" s="244"/>
    </row>
    <row r="18" spans="1:29" ht="15.95" customHeight="1">
      <c r="A18" s="381"/>
      <c r="B18" s="273" t="s">
        <v>56</v>
      </c>
      <c r="C18" s="232"/>
      <c r="D18" s="232"/>
      <c r="E18" s="274"/>
      <c r="F18" s="275">
        <v>0</v>
      </c>
      <c r="G18" s="330">
        <v>0</v>
      </c>
      <c r="H18" s="277">
        <v>0</v>
      </c>
      <c r="I18" s="278">
        <v>0</v>
      </c>
      <c r="J18" s="277">
        <v>0</v>
      </c>
      <c r="K18" s="278">
        <v>0</v>
      </c>
      <c r="L18" s="277">
        <v>0</v>
      </c>
      <c r="M18" s="278">
        <v>0</v>
      </c>
      <c r="N18" s="277">
        <v>0</v>
      </c>
      <c r="O18" s="278">
        <v>0</v>
      </c>
      <c r="P18" s="277">
        <v>0</v>
      </c>
      <c r="Q18" s="278">
        <v>0</v>
      </c>
      <c r="R18" s="277">
        <v>0</v>
      </c>
      <c r="S18" s="279">
        <v>0</v>
      </c>
      <c r="T18" s="244"/>
      <c r="U18" s="244"/>
      <c r="V18" s="244"/>
      <c r="W18" s="244"/>
      <c r="X18" s="244"/>
      <c r="Y18" s="244"/>
      <c r="Z18" s="244"/>
      <c r="AA18" s="244"/>
      <c r="AB18" s="244"/>
      <c r="AC18" s="244"/>
    </row>
    <row r="19" spans="1:29" ht="15.95" customHeight="1">
      <c r="A19" s="380" t="s">
        <v>85</v>
      </c>
      <c r="B19" s="254" t="s">
        <v>57</v>
      </c>
      <c r="C19" s="280"/>
      <c r="D19" s="280"/>
      <c r="E19" s="281"/>
      <c r="F19" s="282">
        <v>73437</v>
      </c>
      <c r="G19" s="283">
        <v>69563</v>
      </c>
      <c r="H19" s="284">
        <v>14474</v>
      </c>
      <c r="I19" s="285">
        <v>24518</v>
      </c>
      <c r="J19" s="284">
        <v>17870</v>
      </c>
      <c r="K19" s="286">
        <v>17016</v>
      </c>
      <c r="L19" s="284">
        <v>711</v>
      </c>
      <c r="M19" s="285">
        <v>799</v>
      </c>
      <c r="N19" s="284">
        <v>682</v>
      </c>
      <c r="O19" s="286">
        <v>820</v>
      </c>
      <c r="P19" s="284">
        <v>23907</v>
      </c>
      <c r="Q19" s="285">
        <v>26822</v>
      </c>
      <c r="R19" s="284">
        <v>4698</v>
      </c>
      <c r="S19" s="286">
        <v>5824</v>
      </c>
      <c r="T19" s="244"/>
      <c r="U19" s="244"/>
      <c r="V19" s="244"/>
      <c r="W19" s="244"/>
      <c r="X19" s="244"/>
      <c r="Y19" s="244"/>
      <c r="Z19" s="244"/>
      <c r="AA19" s="244"/>
      <c r="AB19" s="244"/>
      <c r="AC19" s="244"/>
    </row>
    <row r="20" spans="1:29" ht="15.95" customHeight="1">
      <c r="A20" s="380"/>
      <c r="B20" s="287"/>
      <c r="C20" s="245" t="s">
        <v>58</v>
      </c>
      <c r="D20" s="191"/>
      <c r="E20" s="246"/>
      <c r="F20" s="192">
        <v>57666</v>
      </c>
      <c r="G20" s="193">
        <v>53456</v>
      </c>
      <c r="H20" s="247">
        <v>8000</v>
      </c>
      <c r="I20" s="249">
        <v>15600</v>
      </c>
      <c r="J20" s="247">
        <v>15679</v>
      </c>
      <c r="K20" s="253">
        <v>14752</v>
      </c>
      <c r="L20" s="247">
        <v>529</v>
      </c>
      <c r="M20" s="249">
        <v>622</v>
      </c>
      <c r="N20" s="247">
        <v>637</v>
      </c>
      <c r="O20" s="253">
        <v>760</v>
      </c>
      <c r="P20" s="247">
        <v>18687</v>
      </c>
      <c r="Q20" s="249">
        <v>20615</v>
      </c>
      <c r="R20" s="247">
        <v>1074</v>
      </c>
      <c r="S20" s="250">
        <v>2148</v>
      </c>
      <c r="T20" s="244"/>
      <c r="U20" s="244"/>
      <c r="V20" s="244"/>
      <c r="W20" s="244"/>
      <c r="X20" s="244"/>
      <c r="Y20" s="244"/>
      <c r="Z20" s="244"/>
      <c r="AA20" s="244"/>
      <c r="AB20" s="244"/>
      <c r="AC20" s="244"/>
    </row>
    <row r="21" spans="1:29" ht="15.95" customHeight="1">
      <c r="A21" s="380"/>
      <c r="B21" s="288" t="s">
        <v>59</v>
      </c>
      <c r="C21" s="255"/>
      <c r="D21" s="255"/>
      <c r="E21" s="256" t="s">
        <v>91</v>
      </c>
      <c r="F21" s="289">
        <v>73437</v>
      </c>
      <c r="G21" s="290">
        <v>69563</v>
      </c>
      <c r="H21" s="257">
        <v>14474</v>
      </c>
      <c r="I21" s="259">
        <v>24518</v>
      </c>
      <c r="J21" s="257">
        <v>17870</v>
      </c>
      <c r="K21" s="260">
        <v>17016</v>
      </c>
      <c r="L21" s="257">
        <v>711</v>
      </c>
      <c r="M21" s="259">
        <v>799</v>
      </c>
      <c r="N21" s="257">
        <v>682</v>
      </c>
      <c r="O21" s="260">
        <v>820</v>
      </c>
      <c r="P21" s="257">
        <v>23907</v>
      </c>
      <c r="Q21" s="259">
        <v>26822</v>
      </c>
      <c r="R21" s="257">
        <v>4698</v>
      </c>
      <c r="S21" s="260">
        <v>5824</v>
      </c>
      <c r="T21" s="244"/>
      <c r="U21" s="244"/>
      <c r="V21" s="244"/>
      <c r="W21" s="244"/>
      <c r="X21" s="244"/>
      <c r="Y21" s="244"/>
      <c r="Z21" s="244"/>
      <c r="AA21" s="244"/>
      <c r="AB21" s="244"/>
      <c r="AC21" s="244"/>
    </row>
    <row r="22" spans="1:29" ht="15.95" customHeight="1">
      <c r="A22" s="380"/>
      <c r="B22" s="254" t="s">
        <v>60</v>
      </c>
      <c r="C22" s="280"/>
      <c r="D22" s="280"/>
      <c r="E22" s="281" t="s">
        <v>92</v>
      </c>
      <c r="F22" s="282">
        <v>131700</v>
      </c>
      <c r="G22" s="283">
        <v>131104</v>
      </c>
      <c r="H22" s="284">
        <v>34293</v>
      </c>
      <c r="I22" s="285">
        <v>32615</v>
      </c>
      <c r="J22" s="284">
        <v>48286</v>
      </c>
      <c r="K22" s="286">
        <v>45456</v>
      </c>
      <c r="L22" s="284">
        <v>2789</v>
      </c>
      <c r="M22" s="285">
        <v>2524</v>
      </c>
      <c r="N22" s="284">
        <v>1191</v>
      </c>
      <c r="O22" s="286">
        <v>2154</v>
      </c>
      <c r="P22" s="284">
        <v>45379</v>
      </c>
      <c r="Q22" s="285">
        <v>48930</v>
      </c>
      <c r="R22" s="284">
        <v>6124</v>
      </c>
      <c r="S22" s="286">
        <v>7989</v>
      </c>
      <c r="T22" s="244"/>
      <c r="U22" s="244"/>
      <c r="V22" s="244"/>
      <c r="W22" s="244"/>
      <c r="X22" s="244"/>
      <c r="Y22" s="244"/>
      <c r="Z22" s="244"/>
      <c r="AA22" s="244"/>
      <c r="AB22" s="244"/>
      <c r="AC22" s="244"/>
    </row>
    <row r="23" spans="1:29" ht="15.95" customHeight="1">
      <c r="A23" s="380"/>
      <c r="B23" s="261" t="s">
        <v>61</v>
      </c>
      <c r="C23" s="262" t="s">
        <v>62</v>
      </c>
      <c r="D23" s="263"/>
      <c r="E23" s="264"/>
      <c r="F23" s="291">
        <v>72005</v>
      </c>
      <c r="G23" s="292">
        <v>73891</v>
      </c>
      <c r="H23" s="265">
        <v>30046</v>
      </c>
      <c r="I23" s="267">
        <v>25035</v>
      </c>
      <c r="J23" s="265">
        <v>13667</v>
      </c>
      <c r="K23" s="268">
        <v>12569</v>
      </c>
      <c r="L23" s="265">
        <v>246</v>
      </c>
      <c r="M23" s="267">
        <v>263</v>
      </c>
      <c r="N23" s="265">
        <v>423</v>
      </c>
      <c r="O23" s="268">
        <v>395</v>
      </c>
      <c r="P23" s="265">
        <v>25862</v>
      </c>
      <c r="Q23" s="267">
        <v>28471</v>
      </c>
      <c r="R23" s="265">
        <v>5197</v>
      </c>
      <c r="S23" s="268">
        <v>6052</v>
      </c>
      <c r="T23" s="244"/>
      <c r="U23" s="244"/>
      <c r="V23" s="244"/>
      <c r="W23" s="244"/>
      <c r="X23" s="244"/>
      <c r="Y23" s="244"/>
      <c r="Z23" s="244"/>
      <c r="AA23" s="244"/>
      <c r="AB23" s="244"/>
      <c r="AC23" s="244"/>
    </row>
    <row r="24" spans="1:29" ht="15.95" customHeight="1">
      <c r="A24" s="380"/>
      <c r="B24" s="190" t="s">
        <v>93</v>
      </c>
      <c r="C24" s="191"/>
      <c r="D24" s="191"/>
      <c r="E24" s="246" t="s">
        <v>94</v>
      </c>
      <c r="F24" s="192">
        <f t="shared" ref="F24" si="4">F21-F22</f>
        <v>-58263</v>
      </c>
      <c r="G24" s="193">
        <f t="shared" ref="G24:S24" si="5">G21-G22</f>
        <v>-61541</v>
      </c>
      <c r="H24" s="192">
        <f t="shared" si="5"/>
        <v>-19819</v>
      </c>
      <c r="I24" s="193">
        <f t="shared" si="5"/>
        <v>-8097</v>
      </c>
      <c r="J24" s="192">
        <f t="shared" si="5"/>
        <v>-30416</v>
      </c>
      <c r="K24" s="193">
        <f t="shared" si="5"/>
        <v>-28440</v>
      </c>
      <c r="L24" s="192">
        <f t="shared" si="5"/>
        <v>-2078</v>
      </c>
      <c r="M24" s="193">
        <f t="shared" si="5"/>
        <v>-1725</v>
      </c>
      <c r="N24" s="192">
        <f t="shared" si="5"/>
        <v>-509</v>
      </c>
      <c r="O24" s="193">
        <f t="shared" si="5"/>
        <v>-1334</v>
      </c>
      <c r="P24" s="192">
        <f t="shared" si="5"/>
        <v>-21472</v>
      </c>
      <c r="Q24" s="193">
        <f t="shared" si="5"/>
        <v>-22108</v>
      </c>
      <c r="R24" s="192">
        <f t="shared" si="5"/>
        <v>-1426</v>
      </c>
      <c r="S24" s="193">
        <f t="shared" si="5"/>
        <v>-2165</v>
      </c>
      <c r="T24" s="244"/>
      <c r="U24" s="244"/>
      <c r="V24" s="244"/>
      <c r="W24" s="244"/>
      <c r="X24" s="244"/>
      <c r="Y24" s="244"/>
      <c r="Z24" s="244"/>
      <c r="AA24" s="244"/>
      <c r="AB24" s="244"/>
      <c r="AC24" s="244"/>
    </row>
    <row r="25" spans="1:29" ht="15.95" customHeight="1">
      <c r="A25" s="380"/>
      <c r="B25" s="293" t="s">
        <v>63</v>
      </c>
      <c r="C25" s="263"/>
      <c r="D25" s="263"/>
      <c r="E25" s="382" t="s">
        <v>95</v>
      </c>
      <c r="F25" s="384">
        <v>58263</v>
      </c>
      <c r="G25" s="386">
        <v>61541</v>
      </c>
      <c r="H25" s="364">
        <v>19819</v>
      </c>
      <c r="I25" s="386">
        <v>8097</v>
      </c>
      <c r="J25" s="364">
        <v>30416</v>
      </c>
      <c r="K25" s="362">
        <v>28440</v>
      </c>
      <c r="L25" s="364">
        <v>2078</v>
      </c>
      <c r="M25" s="362">
        <v>1725</v>
      </c>
      <c r="N25" s="364">
        <v>509</v>
      </c>
      <c r="O25" s="362">
        <v>1334</v>
      </c>
      <c r="P25" s="364">
        <v>21472</v>
      </c>
      <c r="Q25" s="362">
        <v>22108</v>
      </c>
      <c r="R25" s="364">
        <v>1426</v>
      </c>
      <c r="S25" s="362">
        <v>2165</v>
      </c>
      <c r="T25" s="244"/>
      <c r="U25" s="244"/>
      <c r="V25" s="244"/>
      <c r="W25" s="244"/>
      <c r="X25" s="244"/>
      <c r="Y25" s="244"/>
      <c r="Z25" s="244"/>
      <c r="AA25" s="244"/>
      <c r="AB25" s="244"/>
      <c r="AC25" s="244"/>
    </row>
    <row r="26" spans="1:29" ht="15.95" customHeight="1">
      <c r="A26" s="380"/>
      <c r="B26" s="288" t="s">
        <v>64</v>
      </c>
      <c r="C26" s="255"/>
      <c r="D26" s="255"/>
      <c r="E26" s="383"/>
      <c r="F26" s="385"/>
      <c r="G26" s="363"/>
      <c r="H26" s="365"/>
      <c r="I26" s="363"/>
      <c r="J26" s="365"/>
      <c r="K26" s="363"/>
      <c r="L26" s="365"/>
      <c r="M26" s="363"/>
      <c r="N26" s="365"/>
      <c r="O26" s="363"/>
      <c r="P26" s="365"/>
      <c r="Q26" s="363"/>
      <c r="R26" s="365"/>
      <c r="S26" s="363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</row>
    <row r="27" spans="1:29" ht="15.95" customHeight="1">
      <c r="A27" s="381"/>
      <c r="B27" s="273" t="s">
        <v>96</v>
      </c>
      <c r="C27" s="232"/>
      <c r="D27" s="232"/>
      <c r="E27" s="294" t="s">
        <v>97</v>
      </c>
      <c r="F27" s="295">
        <f t="shared" ref="F27" si="6">F24+F25</f>
        <v>0</v>
      </c>
      <c r="G27" s="296">
        <f t="shared" ref="G27:S27" si="7">G24+G25</f>
        <v>0</v>
      </c>
      <c r="H27" s="295">
        <f t="shared" si="7"/>
        <v>0</v>
      </c>
      <c r="I27" s="296">
        <f t="shared" si="7"/>
        <v>0</v>
      </c>
      <c r="J27" s="295">
        <f t="shared" si="7"/>
        <v>0</v>
      </c>
      <c r="K27" s="296">
        <f t="shared" si="7"/>
        <v>0</v>
      </c>
      <c r="L27" s="295">
        <f t="shared" si="7"/>
        <v>0</v>
      </c>
      <c r="M27" s="296">
        <f t="shared" si="7"/>
        <v>0</v>
      </c>
      <c r="N27" s="295">
        <f t="shared" si="7"/>
        <v>0</v>
      </c>
      <c r="O27" s="296">
        <f t="shared" si="7"/>
        <v>0</v>
      </c>
      <c r="P27" s="295">
        <f t="shared" si="7"/>
        <v>0</v>
      </c>
      <c r="Q27" s="296">
        <f t="shared" si="7"/>
        <v>0</v>
      </c>
      <c r="R27" s="295">
        <f t="shared" si="7"/>
        <v>0</v>
      </c>
      <c r="S27" s="296">
        <f t="shared" si="7"/>
        <v>0</v>
      </c>
      <c r="T27" s="244"/>
      <c r="U27" s="244"/>
      <c r="V27" s="244"/>
      <c r="W27" s="244"/>
      <c r="X27" s="244"/>
      <c r="Y27" s="244"/>
      <c r="Z27" s="244"/>
      <c r="AA27" s="244"/>
      <c r="AB27" s="244"/>
      <c r="AC27" s="244"/>
    </row>
    <row r="28" spans="1:29" ht="15.95" customHeight="1">
      <c r="A28" s="297"/>
      <c r="F28" s="244"/>
      <c r="G28" s="244"/>
      <c r="H28" s="244"/>
      <c r="I28" s="244"/>
      <c r="J28" s="244"/>
      <c r="K28" s="244"/>
      <c r="L28" s="298"/>
      <c r="M28" s="244"/>
      <c r="N28" s="244"/>
      <c r="O28" s="244"/>
      <c r="P28" s="298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</row>
    <row r="29" spans="1:29" ht="15.95" customHeight="1">
      <c r="A29" s="232"/>
      <c r="F29" s="244"/>
      <c r="G29" s="244"/>
      <c r="H29" s="244"/>
      <c r="I29" s="244"/>
      <c r="J29" s="299"/>
      <c r="K29" s="299"/>
      <c r="L29" s="298"/>
      <c r="M29" s="244"/>
      <c r="N29" s="299"/>
      <c r="O29" s="299"/>
      <c r="P29" s="298"/>
      <c r="Q29" s="299" t="s">
        <v>101</v>
      </c>
      <c r="R29" s="244"/>
      <c r="S29" s="299"/>
      <c r="T29" s="244"/>
      <c r="U29" s="244"/>
      <c r="V29" s="244"/>
      <c r="W29" s="244"/>
      <c r="X29" s="244"/>
      <c r="Y29" s="244"/>
      <c r="Z29" s="244"/>
      <c r="AA29" s="244"/>
      <c r="AB29" s="244"/>
      <c r="AC29" s="299"/>
    </row>
    <row r="30" spans="1:29" ht="15.95" customHeight="1">
      <c r="A30" s="366" t="s">
        <v>65</v>
      </c>
      <c r="B30" s="367"/>
      <c r="C30" s="367"/>
      <c r="D30" s="367"/>
      <c r="E30" s="368"/>
      <c r="F30" s="372" t="s">
        <v>279</v>
      </c>
      <c r="G30" s="373"/>
      <c r="H30" s="372" t="s">
        <v>280</v>
      </c>
      <c r="I30" s="373"/>
      <c r="J30" s="372" t="s">
        <v>281</v>
      </c>
      <c r="K30" s="373"/>
      <c r="L30" s="372" t="s">
        <v>282</v>
      </c>
      <c r="M30" s="373"/>
      <c r="N30" s="372" t="s">
        <v>283</v>
      </c>
      <c r="O30" s="373"/>
      <c r="P30" s="372" t="s">
        <v>284</v>
      </c>
      <c r="Q30" s="373"/>
      <c r="R30" s="376"/>
      <c r="S30" s="377"/>
      <c r="T30" s="300"/>
      <c r="U30" s="298"/>
      <c r="V30" s="300"/>
      <c r="W30" s="298"/>
      <c r="X30" s="300"/>
      <c r="Y30" s="298"/>
      <c r="Z30" s="300"/>
      <c r="AA30" s="298"/>
      <c r="AB30" s="300"/>
      <c r="AC30" s="298"/>
    </row>
    <row r="31" spans="1:29" ht="15.95" customHeight="1">
      <c r="A31" s="369"/>
      <c r="B31" s="370"/>
      <c r="C31" s="370"/>
      <c r="D31" s="370"/>
      <c r="E31" s="371"/>
      <c r="F31" s="234" t="s">
        <v>258</v>
      </c>
      <c r="G31" s="331" t="s">
        <v>1</v>
      </c>
      <c r="H31" s="234" t="s">
        <v>258</v>
      </c>
      <c r="I31" s="331" t="s">
        <v>1</v>
      </c>
      <c r="J31" s="234" t="s">
        <v>258</v>
      </c>
      <c r="K31" s="332" t="s">
        <v>1</v>
      </c>
      <c r="L31" s="234" t="s">
        <v>258</v>
      </c>
      <c r="M31" s="331" t="s">
        <v>1</v>
      </c>
      <c r="N31" s="234" t="s">
        <v>258</v>
      </c>
      <c r="O31" s="332" t="s">
        <v>1</v>
      </c>
      <c r="P31" s="234" t="s">
        <v>258</v>
      </c>
      <c r="Q31" s="331" t="s">
        <v>1</v>
      </c>
      <c r="R31" s="301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</row>
    <row r="32" spans="1:29" ht="15.95" customHeight="1">
      <c r="A32" s="356" t="s">
        <v>86</v>
      </c>
      <c r="B32" s="237" t="s">
        <v>46</v>
      </c>
      <c r="C32" s="238"/>
      <c r="D32" s="238"/>
      <c r="E32" s="304" t="s">
        <v>37</v>
      </c>
      <c r="F32" s="284">
        <v>106</v>
      </c>
      <c r="G32" s="305">
        <v>87</v>
      </c>
      <c r="H32" s="240">
        <v>2442</v>
      </c>
      <c r="I32" s="242">
        <v>2529</v>
      </c>
      <c r="J32" s="240">
        <v>2471</v>
      </c>
      <c r="K32" s="243">
        <v>2188</v>
      </c>
      <c r="L32" s="284">
        <v>173</v>
      </c>
      <c r="M32" s="305">
        <v>142</v>
      </c>
      <c r="N32" s="240">
        <v>1345</v>
      </c>
      <c r="O32" s="243">
        <v>1338</v>
      </c>
      <c r="P32" s="284"/>
      <c r="Q32" s="305"/>
      <c r="R32" s="282"/>
      <c r="S32" s="305"/>
      <c r="T32" s="305"/>
      <c r="U32" s="305"/>
      <c r="V32" s="305"/>
      <c r="W32" s="305"/>
      <c r="X32" s="306"/>
      <c r="Y32" s="306"/>
      <c r="Z32" s="305"/>
      <c r="AA32" s="305"/>
      <c r="AB32" s="306"/>
      <c r="AC32" s="306"/>
    </row>
    <row r="33" spans="1:29" ht="15.95" customHeight="1">
      <c r="A33" s="378"/>
      <c r="B33" s="230"/>
      <c r="C33" s="262" t="s">
        <v>66</v>
      </c>
      <c r="D33" s="263"/>
      <c r="E33" s="307"/>
      <c r="F33" s="265">
        <v>40</v>
      </c>
      <c r="G33" s="266">
        <v>37</v>
      </c>
      <c r="H33" s="265">
        <v>2375</v>
      </c>
      <c r="I33" s="267">
        <v>2378</v>
      </c>
      <c r="J33" s="265">
        <v>261</v>
      </c>
      <c r="K33" s="268">
        <v>267</v>
      </c>
      <c r="L33" s="265">
        <v>98</v>
      </c>
      <c r="M33" s="266">
        <v>95</v>
      </c>
      <c r="N33" s="265">
        <v>1332</v>
      </c>
      <c r="O33" s="268">
        <v>1325</v>
      </c>
      <c r="P33" s="265"/>
      <c r="Q33" s="266"/>
      <c r="R33" s="282"/>
      <c r="S33" s="305"/>
      <c r="T33" s="305"/>
      <c r="U33" s="305"/>
      <c r="V33" s="305"/>
      <c r="W33" s="305"/>
      <c r="X33" s="306"/>
      <c r="Y33" s="306"/>
      <c r="Z33" s="305"/>
      <c r="AA33" s="305"/>
      <c r="AB33" s="306"/>
      <c r="AC33" s="306"/>
    </row>
    <row r="34" spans="1:29" ht="15.95" customHeight="1">
      <c r="A34" s="378"/>
      <c r="B34" s="230"/>
      <c r="C34" s="308"/>
      <c r="D34" s="245" t="s">
        <v>67</v>
      </c>
      <c r="E34" s="309"/>
      <c r="F34" s="247">
        <v>14</v>
      </c>
      <c r="G34" s="248">
        <v>16</v>
      </c>
      <c r="H34" s="247">
        <v>1419</v>
      </c>
      <c r="I34" s="249">
        <v>1427</v>
      </c>
      <c r="J34" s="247">
        <v>190</v>
      </c>
      <c r="K34" s="250">
        <v>199</v>
      </c>
      <c r="L34" s="247">
        <v>93</v>
      </c>
      <c r="M34" s="248">
        <v>75</v>
      </c>
      <c r="N34" s="247">
        <v>1307</v>
      </c>
      <c r="O34" s="250">
        <v>1303</v>
      </c>
      <c r="P34" s="247"/>
      <c r="Q34" s="248"/>
      <c r="R34" s="282"/>
      <c r="S34" s="305"/>
      <c r="T34" s="305"/>
      <c r="U34" s="305"/>
      <c r="V34" s="305"/>
      <c r="W34" s="305"/>
      <c r="X34" s="306"/>
      <c r="Y34" s="306"/>
      <c r="Z34" s="305"/>
      <c r="AA34" s="305"/>
      <c r="AB34" s="306"/>
      <c r="AC34" s="306"/>
    </row>
    <row r="35" spans="1:29" ht="15.95" customHeight="1">
      <c r="A35" s="378"/>
      <c r="B35" s="251"/>
      <c r="C35" s="310" t="s">
        <v>68</v>
      </c>
      <c r="D35" s="255"/>
      <c r="E35" s="311"/>
      <c r="F35" s="257">
        <v>0.1</v>
      </c>
      <c r="G35" s="258">
        <v>7</v>
      </c>
      <c r="H35" s="257">
        <v>67</v>
      </c>
      <c r="I35" s="259">
        <v>151</v>
      </c>
      <c r="J35" s="312">
        <v>2211</v>
      </c>
      <c r="K35" s="313">
        <v>1921</v>
      </c>
      <c r="L35" s="257">
        <v>74</v>
      </c>
      <c r="M35" s="258">
        <v>47</v>
      </c>
      <c r="N35" s="312">
        <v>13</v>
      </c>
      <c r="O35" s="313">
        <v>13</v>
      </c>
      <c r="P35" s="257"/>
      <c r="Q35" s="258"/>
      <c r="R35" s="282"/>
      <c r="S35" s="305"/>
      <c r="T35" s="305"/>
      <c r="U35" s="305"/>
      <c r="V35" s="305"/>
      <c r="W35" s="305"/>
      <c r="X35" s="306"/>
      <c r="Y35" s="306"/>
      <c r="Z35" s="305"/>
      <c r="AA35" s="305"/>
      <c r="AB35" s="306"/>
      <c r="AC35" s="306"/>
    </row>
    <row r="36" spans="1:29" ht="15.95" customHeight="1">
      <c r="A36" s="378"/>
      <c r="B36" s="254" t="s">
        <v>49</v>
      </c>
      <c r="C36" s="280"/>
      <c r="D36" s="280"/>
      <c r="E36" s="304" t="s">
        <v>38</v>
      </c>
      <c r="F36" s="282">
        <v>66</v>
      </c>
      <c r="G36" s="292">
        <v>47</v>
      </c>
      <c r="H36" s="284">
        <v>2322</v>
      </c>
      <c r="I36" s="285">
        <v>2372</v>
      </c>
      <c r="J36" s="284">
        <v>2470</v>
      </c>
      <c r="K36" s="286">
        <v>2187</v>
      </c>
      <c r="L36" s="284">
        <v>178</v>
      </c>
      <c r="M36" s="305">
        <v>172</v>
      </c>
      <c r="N36" s="284">
        <v>1211</v>
      </c>
      <c r="O36" s="286">
        <v>1467</v>
      </c>
      <c r="P36" s="284"/>
      <c r="Q36" s="305"/>
      <c r="R36" s="282"/>
      <c r="S36" s="305"/>
      <c r="T36" s="305"/>
      <c r="U36" s="305"/>
      <c r="V36" s="305"/>
      <c r="W36" s="305"/>
      <c r="X36" s="305"/>
      <c r="Y36" s="305"/>
      <c r="Z36" s="305"/>
      <c r="AA36" s="305"/>
      <c r="AB36" s="306"/>
      <c r="AC36" s="306"/>
    </row>
    <row r="37" spans="1:29" ht="15.95" customHeight="1">
      <c r="A37" s="378"/>
      <c r="B37" s="230"/>
      <c r="C37" s="245" t="s">
        <v>69</v>
      </c>
      <c r="D37" s="191"/>
      <c r="E37" s="309"/>
      <c r="F37" s="192">
        <v>66</v>
      </c>
      <c r="G37" s="193">
        <v>47</v>
      </c>
      <c r="H37" s="247">
        <v>2235</v>
      </c>
      <c r="I37" s="249">
        <v>2324</v>
      </c>
      <c r="J37" s="247">
        <v>2420</v>
      </c>
      <c r="K37" s="250">
        <v>2132</v>
      </c>
      <c r="L37" s="247">
        <v>169</v>
      </c>
      <c r="M37" s="248">
        <v>159</v>
      </c>
      <c r="N37" s="247">
        <v>1061</v>
      </c>
      <c r="O37" s="250">
        <v>1278</v>
      </c>
      <c r="P37" s="247"/>
      <c r="Q37" s="248"/>
      <c r="R37" s="282"/>
      <c r="S37" s="305"/>
      <c r="T37" s="305"/>
      <c r="U37" s="305"/>
      <c r="V37" s="305"/>
      <c r="W37" s="305"/>
      <c r="X37" s="305"/>
      <c r="Y37" s="305"/>
      <c r="Z37" s="305"/>
      <c r="AA37" s="305"/>
      <c r="AB37" s="306"/>
      <c r="AC37" s="306"/>
    </row>
    <row r="38" spans="1:29" ht="15.95" customHeight="1">
      <c r="A38" s="378"/>
      <c r="B38" s="251"/>
      <c r="C38" s="245" t="s">
        <v>70</v>
      </c>
      <c r="D38" s="191"/>
      <c r="E38" s="309"/>
      <c r="F38" s="192">
        <v>0</v>
      </c>
      <c r="G38" s="193">
        <v>0</v>
      </c>
      <c r="H38" s="247">
        <v>87</v>
      </c>
      <c r="I38" s="249">
        <v>48</v>
      </c>
      <c r="J38" s="247">
        <v>51</v>
      </c>
      <c r="K38" s="313">
        <v>54</v>
      </c>
      <c r="L38" s="247">
        <v>9</v>
      </c>
      <c r="M38" s="248">
        <v>13</v>
      </c>
      <c r="N38" s="247">
        <v>151</v>
      </c>
      <c r="O38" s="313">
        <v>189</v>
      </c>
      <c r="P38" s="247"/>
      <c r="Q38" s="248"/>
      <c r="R38" s="282"/>
      <c r="S38" s="305"/>
      <c r="T38" s="305"/>
      <c r="U38" s="305"/>
      <c r="V38" s="306"/>
      <c r="W38" s="306"/>
      <c r="X38" s="305"/>
      <c r="Y38" s="305"/>
      <c r="Z38" s="305"/>
      <c r="AA38" s="305"/>
      <c r="AB38" s="306"/>
      <c r="AC38" s="306"/>
    </row>
    <row r="39" spans="1:29" ht="15.95" customHeight="1">
      <c r="A39" s="379"/>
      <c r="B39" s="314" t="s">
        <v>71</v>
      </c>
      <c r="C39" s="315"/>
      <c r="D39" s="315"/>
      <c r="E39" s="316" t="s">
        <v>98</v>
      </c>
      <c r="F39" s="295">
        <f t="shared" ref="F39:Q39" si="8">F32-F36</f>
        <v>40</v>
      </c>
      <c r="G39" s="296">
        <f t="shared" si="8"/>
        <v>40</v>
      </c>
      <c r="H39" s="295">
        <f t="shared" si="8"/>
        <v>120</v>
      </c>
      <c r="I39" s="296">
        <f t="shared" si="8"/>
        <v>157</v>
      </c>
      <c r="J39" s="295">
        <f t="shared" si="8"/>
        <v>1</v>
      </c>
      <c r="K39" s="296">
        <f t="shared" si="8"/>
        <v>1</v>
      </c>
      <c r="L39" s="295">
        <f t="shared" si="8"/>
        <v>-5</v>
      </c>
      <c r="M39" s="296">
        <f t="shared" si="8"/>
        <v>-30</v>
      </c>
      <c r="N39" s="295">
        <f>N32-N36</f>
        <v>134</v>
      </c>
      <c r="O39" s="296">
        <f t="shared" si="8"/>
        <v>-129</v>
      </c>
      <c r="P39" s="295">
        <f t="shared" si="8"/>
        <v>0</v>
      </c>
      <c r="Q39" s="296">
        <f t="shared" si="8"/>
        <v>0</v>
      </c>
      <c r="R39" s="282"/>
      <c r="S39" s="305"/>
      <c r="T39" s="305"/>
      <c r="U39" s="305"/>
      <c r="V39" s="305"/>
      <c r="W39" s="305"/>
      <c r="X39" s="305"/>
      <c r="Y39" s="305"/>
      <c r="Z39" s="305"/>
      <c r="AA39" s="305"/>
      <c r="AB39" s="306"/>
      <c r="AC39" s="306"/>
    </row>
    <row r="40" spans="1:29" ht="15.95" customHeight="1">
      <c r="A40" s="356" t="s">
        <v>87</v>
      </c>
      <c r="B40" s="254" t="s">
        <v>72</v>
      </c>
      <c r="C40" s="280"/>
      <c r="D40" s="280"/>
      <c r="E40" s="304" t="s">
        <v>40</v>
      </c>
      <c r="F40" s="282">
        <v>0</v>
      </c>
      <c r="G40" s="283">
        <v>0</v>
      </c>
      <c r="H40" s="284">
        <v>584</v>
      </c>
      <c r="I40" s="285">
        <v>497</v>
      </c>
      <c r="J40" s="284">
        <v>1076</v>
      </c>
      <c r="K40" s="286">
        <v>2913</v>
      </c>
      <c r="L40" s="284">
        <v>320</v>
      </c>
      <c r="M40" s="305">
        <v>316</v>
      </c>
      <c r="N40" s="284">
        <v>29928</v>
      </c>
      <c r="O40" s="286">
        <v>27084</v>
      </c>
      <c r="P40" s="284"/>
      <c r="Q40" s="305"/>
      <c r="R40" s="282"/>
      <c r="S40" s="305"/>
      <c r="T40" s="305"/>
      <c r="U40" s="305"/>
      <c r="V40" s="305"/>
      <c r="W40" s="305"/>
      <c r="X40" s="306"/>
      <c r="Y40" s="306"/>
      <c r="Z40" s="306"/>
      <c r="AA40" s="306"/>
      <c r="AB40" s="305"/>
      <c r="AC40" s="305"/>
    </row>
    <row r="41" spans="1:29" ht="15.95" customHeight="1">
      <c r="A41" s="357"/>
      <c r="B41" s="251"/>
      <c r="C41" s="245" t="s">
        <v>73</v>
      </c>
      <c r="D41" s="191"/>
      <c r="E41" s="309"/>
      <c r="F41" s="317">
        <v>0</v>
      </c>
      <c r="G41" s="318">
        <v>0</v>
      </c>
      <c r="H41" s="312">
        <v>571</v>
      </c>
      <c r="I41" s="313">
        <v>497</v>
      </c>
      <c r="J41" s="247">
        <v>380</v>
      </c>
      <c r="K41" s="250">
        <v>1954</v>
      </c>
      <c r="L41" s="247">
        <v>0</v>
      </c>
      <c r="M41" s="248">
        <v>0</v>
      </c>
      <c r="N41" s="247">
        <v>5813</v>
      </c>
      <c r="O41" s="250">
        <v>6871</v>
      </c>
      <c r="P41" s="247"/>
      <c r="Q41" s="248"/>
      <c r="R41" s="282"/>
      <c r="S41" s="305"/>
      <c r="T41" s="306"/>
      <c r="U41" s="306"/>
      <c r="V41" s="306"/>
      <c r="W41" s="306"/>
      <c r="X41" s="306"/>
      <c r="Y41" s="306"/>
      <c r="Z41" s="306"/>
      <c r="AA41" s="306"/>
      <c r="AB41" s="305"/>
      <c r="AC41" s="305"/>
    </row>
    <row r="42" spans="1:29" ht="15.95" customHeight="1">
      <c r="A42" s="357"/>
      <c r="B42" s="254" t="s">
        <v>60</v>
      </c>
      <c r="C42" s="280"/>
      <c r="D42" s="280"/>
      <c r="E42" s="304" t="s">
        <v>41</v>
      </c>
      <c r="F42" s="282">
        <v>0</v>
      </c>
      <c r="G42" s="283">
        <v>0</v>
      </c>
      <c r="H42" s="284">
        <v>900</v>
      </c>
      <c r="I42" s="285">
        <v>726</v>
      </c>
      <c r="J42" s="284">
        <v>1076</v>
      </c>
      <c r="K42" s="286">
        <v>2913</v>
      </c>
      <c r="L42" s="284">
        <v>268</v>
      </c>
      <c r="M42" s="305">
        <v>264</v>
      </c>
      <c r="N42" s="284">
        <v>30079</v>
      </c>
      <c r="O42" s="286">
        <v>27641</v>
      </c>
      <c r="P42" s="284"/>
      <c r="Q42" s="305"/>
      <c r="R42" s="282"/>
      <c r="S42" s="305"/>
      <c r="T42" s="305"/>
      <c r="U42" s="305"/>
      <c r="V42" s="305"/>
      <c r="W42" s="305"/>
      <c r="X42" s="306"/>
      <c r="Y42" s="306"/>
      <c r="Z42" s="305"/>
      <c r="AA42" s="305"/>
      <c r="AB42" s="305"/>
      <c r="AC42" s="305"/>
    </row>
    <row r="43" spans="1:29" ht="15.95" customHeight="1">
      <c r="A43" s="357"/>
      <c r="B43" s="251"/>
      <c r="C43" s="245" t="s">
        <v>74</v>
      </c>
      <c r="D43" s="191"/>
      <c r="E43" s="309"/>
      <c r="F43" s="192">
        <v>0</v>
      </c>
      <c r="G43" s="193">
        <v>0</v>
      </c>
      <c r="H43" s="247">
        <v>298</v>
      </c>
      <c r="I43" s="249">
        <v>193</v>
      </c>
      <c r="J43" s="312">
        <v>386</v>
      </c>
      <c r="K43" s="313">
        <v>371</v>
      </c>
      <c r="L43" s="247">
        <v>268</v>
      </c>
      <c r="M43" s="248">
        <v>264</v>
      </c>
      <c r="N43" s="312">
        <v>24</v>
      </c>
      <c r="O43" s="313">
        <v>1</v>
      </c>
      <c r="P43" s="247"/>
      <c r="Q43" s="248"/>
      <c r="R43" s="282"/>
      <c r="S43" s="305"/>
      <c r="T43" s="305"/>
      <c r="U43" s="305"/>
      <c r="V43" s="306"/>
      <c r="W43" s="305"/>
      <c r="X43" s="306"/>
      <c r="Y43" s="306"/>
      <c r="Z43" s="305"/>
      <c r="AA43" s="305"/>
      <c r="AB43" s="306"/>
      <c r="AC43" s="306"/>
    </row>
    <row r="44" spans="1:29" ht="15.95" customHeight="1">
      <c r="A44" s="358"/>
      <c r="B44" s="273" t="s">
        <v>71</v>
      </c>
      <c r="C44" s="232"/>
      <c r="D44" s="232"/>
      <c r="E44" s="316" t="s">
        <v>99</v>
      </c>
      <c r="F44" s="275">
        <f t="shared" ref="F44:Q44" si="9">F40-F42</f>
        <v>0</v>
      </c>
      <c r="G44" s="276">
        <f t="shared" si="9"/>
        <v>0</v>
      </c>
      <c r="H44" s="275">
        <f t="shared" si="9"/>
        <v>-316</v>
      </c>
      <c r="I44" s="276">
        <f t="shared" si="9"/>
        <v>-229</v>
      </c>
      <c r="J44" s="275">
        <f t="shared" si="9"/>
        <v>0</v>
      </c>
      <c r="K44" s="276">
        <f t="shared" si="9"/>
        <v>0</v>
      </c>
      <c r="L44" s="275">
        <f t="shared" si="9"/>
        <v>52</v>
      </c>
      <c r="M44" s="276">
        <f t="shared" si="9"/>
        <v>52</v>
      </c>
      <c r="N44" s="275">
        <f>N40-N42</f>
        <v>-151</v>
      </c>
      <c r="O44" s="276">
        <f t="shared" si="9"/>
        <v>-557</v>
      </c>
      <c r="P44" s="275">
        <f t="shared" si="9"/>
        <v>0</v>
      </c>
      <c r="Q44" s="276">
        <f t="shared" si="9"/>
        <v>0</v>
      </c>
      <c r="R44" s="319"/>
      <c r="S44" s="306"/>
      <c r="T44" s="306"/>
      <c r="U44" s="306"/>
      <c r="V44" s="305"/>
      <c r="W44" s="305"/>
      <c r="X44" s="306"/>
      <c r="Y44" s="306"/>
      <c r="Z44" s="305"/>
      <c r="AA44" s="305"/>
      <c r="AB44" s="305"/>
      <c r="AC44" s="305"/>
    </row>
    <row r="45" spans="1:29" ht="15.95" customHeight="1">
      <c r="A45" s="359" t="s">
        <v>79</v>
      </c>
      <c r="B45" s="320" t="s">
        <v>75</v>
      </c>
      <c r="C45" s="321"/>
      <c r="D45" s="321"/>
      <c r="E45" s="322" t="s">
        <v>100</v>
      </c>
      <c r="F45" s="323">
        <f t="shared" ref="F45:Q45" si="10">F39+F44</f>
        <v>40</v>
      </c>
      <c r="G45" s="324">
        <f t="shared" si="10"/>
        <v>40</v>
      </c>
      <c r="H45" s="323">
        <f>H39+H44</f>
        <v>-196</v>
      </c>
      <c r="I45" s="324">
        <f t="shared" si="10"/>
        <v>-72</v>
      </c>
      <c r="J45" s="323">
        <f t="shared" si="10"/>
        <v>1</v>
      </c>
      <c r="K45" s="324">
        <f t="shared" si="10"/>
        <v>1</v>
      </c>
      <c r="L45" s="323">
        <f t="shared" si="10"/>
        <v>47</v>
      </c>
      <c r="M45" s="324">
        <f t="shared" si="10"/>
        <v>22</v>
      </c>
      <c r="N45" s="323">
        <f>N39+N44</f>
        <v>-17</v>
      </c>
      <c r="O45" s="324">
        <f t="shared" si="10"/>
        <v>-686</v>
      </c>
      <c r="P45" s="323">
        <f t="shared" si="10"/>
        <v>0</v>
      </c>
      <c r="Q45" s="324">
        <f t="shared" si="10"/>
        <v>0</v>
      </c>
      <c r="R45" s="282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</row>
    <row r="46" spans="1:29" ht="15.95" customHeight="1">
      <c r="A46" s="360"/>
      <c r="B46" s="190" t="s">
        <v>76</v>
      </c>
      <c r="C46" s="191"/>
      <c r="D46" s="191"/>
      <c r="E46" s="191"/>
      <c r="F46" s="317">
        <v>0</v>
      </c>
      <c r="G46" s="318">
        <v>0</v>
      </c>
      <c r="H46" s="312">
        <v>0</v>
      </c>
      <c r="I46" s="313">
        <v>0</v>
      </c>
      <c r="J46" s="312">
        <v>0</v>
      </c>
      <c r="K46" s="313">
        <v>0</v>
      </c>
      <c r="L46" s="247">
        <v>52</v>
      </c>
      <c r="M46" s="248">
        <v>52</v>
      </c>
      <c r="N46" s="312">
        <v>0</v>
      </c>
      <c r="O46" s="313">
        <v>0</v>
      </c>
      <c r="P46" s="247"/>
      <c r="Q46" s="248"/>
      <c r="R46" s="319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</row>
    <row r="47" spans="1:29" ht="15.95" customHeight="1">
      <c r="A47" s="360"/>
      <c r="B47" s="190" t="s">
        <v>77</v>
      </c>
      <c r="C47" s="191"/>
      <c r="D47" s="191"/>
      <c r="E47" s="191"/>
      <c r="F47" s="192">
        <v>40</v>
      </c>
      <c r="G47" s="193">
        <v>40</v>
      </c>
      <c r="H47" s="247">
        <v>0</v>
      </c>
      <c r="I47" s="249">
        <v>0</v>
      </c>
      <c r="J47" s="247">
        <v>0</v>
      </c>
      <c r="K47" s="250">
        <v>0</v>
      </c>
      <c r="L47" s="247">
        <v>0</v>
      </c>
      <c r="M47" s="248">
        <v>0</v>
      </c>
      <c r="N47" s="247">
        <v>0</v>
      </c>
      <c r="O47" s="250">
        <v>0</v>
      </c>
      <c r="P47" s="247"/>
      <c r="Q47" s="248"/>
      <c r="R47" s="282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</row>
    <row r="48" spans="1:29" ht="15.95" customHeight="1">
      <c r="A48" s="361"/>
      <c r="B48" s="273" t="s">
        <v>78</v>
      </c>
      <c r="C48" s="232"/>
      <c r="D48" s="232"/>
      <c r="E48" s="232"/>
      <c r="F48" s="325">
        <v>40</v>
      </c>
      <c r="G48" s="326">
        <v>40</v>
      </c>
      <c r="H48" s="325">
        <v>0</v>
      </c>
      <c r="I48" s="327">
        <v>0</v>
      </c>
      <c r="J48" s="325">
        <v>0</v>
      </c>
      <c r="K48" s="328">
        <v>0</v>
      </c>
      <c r="L48" s="325">
        <v>0</v>
      </c>
      <c r="M48" s="326">
        <v>0</v>
      </c>
      <c r="N48" s="325">
        <v>0</v>
      </c>
      <c r="O48" s="328">
        <v>0</v>
      </c>
      <c r="P48" s="325"/>
      <c r="Q48" s="326"/>
      <c r="R48" s="282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</row>
    <row r="49" spans="1:20" ht="15.95" customHeight="1">
      <c r="A49" s="297" t="s">
        <v>83</v>
      </c>
      <c r="S49" s="230"/>
      <c r="T49" s="230"/>
    </row>
    <row r="50" spans="1:20" ht="15.95" customHeight="1">
      <c r="A50" s="297"/>
      <c r="S50" s="230"/>
      <c r="T50" s="230"/>
    </row>
  </sheetData>
  <mergeCells count="36">
    <mergeCell ref="N6:O6"/>
    <mergeCell ref="M25:M26"/>
    <mergeCell ref="H25:H26"/>
    <mergeCell ref="I25:I26"/>
    <mergeCell ref="J25:J26"/>
    <mergeCell ref="P6:Q6"/>
    <mergeCell ref="R30:S30"/>
    <mergeCell ref="S25:S26"/>
    <mergeCell ref="R6:S6"/>
    <mergeCell ref="A32:A39"/>
    <mergeCell ref="A19:A27"/>
    <mergeCell ref="E25:E26"/>
    <mergeCell ref="F25:F26"/>
    <mergeCell ref="G25:G26"/>
    <mergeCell ref="P25:P26"/>
    <mergeCell ref="A6:E7"/>
    <mergeCell ref="F6:G6"/>
    <mergeCell ref="H6:I6"/>
    <mergeCell ref="J6:K6"/>
    <mergeCell ref="A8:A18"/>
    <mergeCell ref="L6:M6"/>
    <mergeCell ref="A40:A44"/>
    <mergeCell ref="A45:A48"/>
    <mergeCell ref="Q25:Q26"/>
    <mergeCell ref="R25:R26"/>
    <mergeCell ref="A30:E31"/>
    <mergeCell ref="F30:G30"/>
    <mergeCell ref="H30:I30"/>
    <mergeCell ref="J30:K30"/>
    <mergeCell ref="L30:M30"/>
    <mergeCell ref="N30:O30"/>
    <mergeCell ref="P30:Q30"/>
    <mergeCell ref="K25:K26"/>
    <mergeCell ref="L25:L26"/>
    <mergeCell ref="N25:N26"/>
    <mergeCell ref="O25:O26"/>
  </mergeCells>
  <phoneticPr fontId="18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0" width="16.25" style="1" bestFit="1" customWidth="1"/>
    <col min="11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50" t="s">
        <v>0</v>
      </c>
      <c r="B1" s="350"/>
      <c r="C1" s="350"/>
      <c r="D1" s="350"/>
      <c r="E1" s="59" t="s">
        <v>271</v>
      </c>
      <c r="F1" s="2"/>
      <c r="AA1" s="349" t="s">
        <v>129</v>
      </c>
      <c r="AB1" s="349"/>
    </row>
    <row r="2" spans="1:38">
      <c r="AA2" s="337" t="s">
        <v>106</v>
      </c>
      <c r="AB2" s="337"/>
      <c r="AC2" s="340" t="s">
        <v>107</v>
      </c>
      <c r="AD2" s="338" t="s">
        <v>108</v>
      </c>
      <c r="AE2" s="347"/>
      <c r="AF2" s="348"/>
      <c r="AG2" s="337" t="s">
        <v>109</v>
      </c>
      <c r="AH2" s="337" t="s">
        <v>110</v>
      </c>
      <c r="AI2" s="337" t="s">
        <v>111</v>
      </c>
      <c r="AJ2" s="337" t="s">
        <v>112</v>
      </c>
      <c r="AK2" s="337" t="s">
        <v>113</v>
      </c>
    </row>
    <row r="3" spans="1:38" ht="14.25">
      <c r="A3" s="18" t="s">
        <v>130</v>
      </c>
      <c r="AA3" s="337"/>
      <c r="AB3" s="337"/>
      <c r="AC3" s="342"/>
      <c r="AD3" s="104"/>
      <c r="AE3" s="103" t="s">
        <v>126</v>
      </c>
      <c r="AF3" s="103" t="s">
        <v>127</v>
      </c>
      <c r="AG3" s="337"/>
      <c r="AH3" s="337"/>
      <c r="AI3" s="337"/>
      <c r="AJ3" s="337"/>
      <c r="AK3" s="337"/>
    </row>
    <row r="4" spans="1:38">
      <c r="AA4" s="105" t="str">
        <f>E1</f>
        <v>横浜市</v>
      </c>
      <c r="AB4" s="105" t="s">
        <v>131</v>
      </c>
      <c r="AC4" s="106">
        <f>SUM(F22)</f>
        <v>1794130</v>
      </c>
      <c r="AD4" s="106">
        <f>F9</f>
        <v>846456</v>
      </c>
      <c r="AE4" s="106">
        <f>F10</f>
        <v>467961</v>
      </c>
      <c r="AF4" s="106">
        <f>F13</f>
        <v>276339</v>
      </c>
      <c r="AG4" s="106">
        <f>F14</f>
        <v>8580</v>
      </c>
      <c r="AH4" s="106">
        <f>F15</f>
        <v>23732</v>
      </c>
      <c r="AI4" s="106">
        <f>F17</f>
        <v>319255</v>
      </c>
      <c r="AJ4" s="106">
        <f>F20</f>
        <v>185781</v>
      </c>
      <c r="AK4" s="106">
        <f>F21</f>
        <v>256960</v>
      </c>
      <c r="AL4" s="107"/>
    </row>
    <row r="5" spans="1:38" ht="14.25">
      <c r="A5" s="17" t="s">
        <v>260</v>
      </c>
      <c r="E5" s="3"/>
      <c r="AA5" s="105" t="str">
        <f>E1</f>
        <v>横浜市</v>
      </c>
      <c r="AB5" s="105" t="s">
        <v>115</v>
      </c>
      <c r="AC5" s="108"/>
      <c r="AD5" s="108">
        <f>G9</f>
        <v>47.179189913774366</v>
      </c>
      <c r="AE5" s="108">
        <f>G10</f>
        <v>26.082892544018549</v>
      </c>
      <c r="AF5" s="108">
        <f>G13</f>
        <v>15.402395590063151</v>
      </c>
      <c r="AG5" s="108">
        <f>G14</f>
        <v>0.47822621549163102</v>
      </c>
      <c r="AH5" s="108">
        <f>G15</f>
        <v>1.3227581055999287</v>
      </c>
      <c r="AI5" s="108">
        <f>G17</f>
        <v>17.794418464659749</v>
      </c>
      <c r="AJ5" s="108">
        <f>G20</f>
        <v>10.354935261101481</v>
      </c>
      <c r="AK5" s="108">
        <f>G21</f>
        <v>14.322262043441668</v>
      </c>
    </row>
    <row r="6" spans="1:38" ht="14.25">
      <c r="A6" s="3"/>
      <c r="G6" s="354" t="s">
        <v>132</v>
      </c>
      <c r="H6" s="355"/>
      <c r="I6" s="355"/>
      <c r="J6" s="219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AA6" s="105" t="str">
        <f>E1</f>
        <v>横浜市</v>
      </c>
      <c r="AB6" s="105" t="s">
        <v>116</v>
      </c>
      <c r="AC6" s="108">
        <f>SUM(I22)</f>
        <v>2.6099588503255555</v>
      </c>
      <c r="AD6" s="108">
        <f>I9</f>
        <v>2.7601612198319803</v>
      </c>
      <c r="AE6" s="108">
        <f>I10</f>
        <v>3.7994197395038398</v>
      </c>
      <c r="AF6" s="108">
        <f>I13</f>
        <v>1.3125139775406192</v>
      </c>
      <c r="AG6" s="108">
        <f>I14</f>
        <v>-1.9652650822669093</v>
      </c>
      <c r="AH6" s="108">
        <f>I15</f>
        <v>10.902378615823171</v>
      </c>
      <c r="AI6" s="108">
        <f>I17</f>
        <v>7.1440557375288538</v>
      </c>
      <c r="AJ6" s="108">
        <f>I20</f>
        <v>4.2770303265024401</v>
      </c>
      <c r="AK6" s="108">
        <f>I21</f>
        <v>-4.3179076244805543</v>
      </c>
    </row>
    <row r="7" spans="1:38" ht="27" customHeight="1">
      <c r="A7" s="15"/>
      <c r="B7" s="5"/>
      <c r="C7" s="5"/>
      <c r="D7" s="5"/>
      <c r="E7" s="19"/>
      <c r="F7" s="54" t="s">
        <v>261</v>
      </c>
      <c r="G7" s="55"/>
      <c r="H7" s="204" t="s">
        <v>1</v>
      </c>
      <c r="I7" s="113" t="s">
        <v>21</v>
      </c>
      <c r="J7" s="222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</row>
    <row r="8" spans="1:38" ht="17.100000000000001" customHeight="1">
      <c r="A8" s="6"/>
      <c r="B8" s="7"/>
      <c r="C8" s="7"/>
      <c r="D8" s="7"/>
      <c r="E8" s="20"/>
      <c r="F8" s="24" t="s">
        <v>133</v>
      </c>
      <c r="G8" s="25" t="s">
        <v>2</v>
      </c>
      <c r="H8" s="205"/>
      <c r="I8" s="14"/>
      <c r="J8" s="220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38" ht="18" customHeight="1">
      <c r="A9" s="351" t="s">
        <v>80</v>
      </c>
      <c r="B9" s="351" t="s">
        <v>81</v>
      </c>
      <c r="C9" s="40" t="s">
        <v>3</v>
      </c>
      <c r="D9" s="41"/>
      <c r="E9" s="42"/>
      <c r="F9" s="60">
        <v>846456</v>
      </c>
      <c r="G9" s="61">
        <f t="shared" ref="G9:G22" si="0">F9/$F$22*100</f>
        <v>47.179189913774366</v>
      </c>
      <c r="H9" s="206">
        <v>823720</v>
      </c>
      <c r="I9" s="211">
        <f t="shared" ref="I9:I40" si="1">(F9/H9-1)*100</f>
        <v>2.7601612198319803</v>
      </c>
      <c r="J9" s="223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AA9" s="344" t="s">
        <v>129</v>
      </c>
      <c r="AB9" s="345"/>
      <c r="AC9" s="346" t="s">
        <v>117</v>
      </c>
    </row>
    <row r="10" spans="1:38" ht="18" customHeight="1">
      <c r="A10" s="352"/>
      <c r="B10" s="352"/>
      <c r="C10" s="8"/>
      <c r="D10" s="43" t="s">
        <v>22</v>
      </c>
      <c r="E10" s="26"/>
      <c r="F10" s="64">
        <v>467961</v>
      </c>
      <c r="G10" s="65">
        <f t="shared" si="0"/>
        <v>26.082892544018549</v>
      </c>
      <c r="H10" s="207">
        <v>450832</v>
      </c>
      <c r="I10" s="212">
        <f t="shared" si="1"/>
        <v>3.7994197395038398</v>
      </c>
      <c r="J10" s="223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AA10" s="337" t="s">
        <v>106</v>
      </c>
      <c r="AB10" s="337"/>
      <c r="AC10" s="346"/>
      <c r="AD10" s="338" t="s">
        <v>118</v>
      </c>
      <c r="AE10" s="347"/>
      <c r="AF10" s="348"/>
      <c r="AG10" s="338" t="s">
        <v>119</v>
      </c>
      <c r="AH10" s="343"/>
      <c r="AI10" s="339"/>
      <c r="AJ10" s="338" t="s">
        <v>120</v>
      </c>
      <c r="AK10" s="339"/>
    </row>
    <row r="11" spans="1:38" ht="18" customHeight="1">
      <c r="A11" s="352"/>
      <c r="B11" s="352"/>
      <c r="C11" s="30"/>
      <c r="D11" s="31"/>
      <c r="E11" s="29" t="s">
        <v>23</v>
      </c>
      <c r="F11" s="68">
        <v>400760</v>
      </c>
      <c r="G11" s="69">
        <f t="shared" si="0"/>
        <v>22.337288825224483</v>
      </c>
      <c r="H11" s="208">
        <v>380354</v>
      </c>
      <c r="I11" s="213">
        <f t="shared" si="1"/>
        <v>5.3650020770124707</v>
      </c>
      <c r="J11" s="223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AA11" s="337"/>
      <c r="AB11" s="337"/>
      <c r="AC11" s="344"/>
      <c r="AD11" s="104"/>
      <c r="AE11" s="103" t="s">
        <v>121</v>
      </c>
      <c r="AF11" s="103" t="s">
        <v>122</v>
      </c>
      <c r="AG11" s="104"/>
      <c r="AH11" s="103" t="s">
        <v>123</v>
      </c>
      <c r="AI11" s="103" t="s">
        <v>124</v>
      </c>
      <c r="AJ11" s="104"/>
      <c r="AK11" s="109" t="s">
        <v>125</v>
      </c>
    </row>
    <row r="12" spans="1:38" ht="18" customHeight="1">
      <c r="A12" s="352"/>
      <c r="B12" s="352"/>
      <c r="C12" s="30"/>
      <c r="D12" s="32"/>
      <c r="E12" s="29" t="s">
        <v>24</v>
      </c>
      <c r="F12" s="68">
        <v>45345</v>
      </c>
      <c r="G12" s="69">
        <f t="shared" si="0"/>
        <v>2.5274088276769242</v>
      </c>
      <c r="H12" s="208">
        <v>48818</v>
      </c>
      <c r="I12" s="213">
        <f t="shared" si="1"/>
        <v>-7.1141791961981227</v>
      </c>
      <c r="J12" s="223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AA12" s="105" t="str">
        <f>E1</f>
        <v>横浜市</v>
      </c>
      <c r="AB12" s="105" t="s">
        <v>131</v>
      </c>
      <c r="AC12" s="106">
        <f>F40</f>
        <v>1765971</v>
      </c>
      <c r="AD12" s="106">
        <f>F23</f>
        <v>1029068</v>
      </c>
      <c r="AE12" s="106">
        <f>F24</f>
        <v>352493</v>
      </c>
      <c r="AF12" s="106">
        <f>F26</f>
        <v>199264</v>
      </c>
      <c r="AG12" s="106">
        <f>F27</f>
        <v>501656</v>
      </c>
      <c r="AH12" s="106">
        <f>F28</f>
        <v>168676</v>
      </c>
      <c r="AI12" s="106">
        <f>F32</f>
        <v>8973</v>
      </c>
      <c r="AJ12" s="106">
        <f>F34</f>
        <v>235247</v>
      </c>
      <c r="AK12" s="106">
        <f>F35</f>
        <v>235247</v>
      </c>
      <c r="AL12" s="110"/>
    </row>
    <row r="13" spans="1:38" ht="18" customHeight="1">
      <c r="A13" s="352"/>
      <c r="B13" s="352"/>
      <c r="C13" s="10"/>
      <c r="D13" s="27" t="s">
        <v>25</v>
      </c>
      <c r="E13" s="28"/>
      <c r="F13" s="72">
        <v>276339</v>
      </c>
      <c r="G13" s="73">
        <f t="shared" si="0"/>
        <v>15.402395590063151</v>
      </c>
      <c r="H13" s="209">
        <v>272759</v>
      </c>
      <c r="I13" s="214">
        <f t="shared" si="1"/>
        <v>1.3125139775406192</v>
      </c>
      <c r="J13" s="223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AA13" s="105" t="str">
        <f>E1</f>
        <v>横浜市</v>
      </c>
      <c r="AB13" s="105" t="s">
        <v>115</v>
      </c>
      <c r="AC13" s="108"/>
      <c r="AD13" s="108">
        <f>G23</f>
        <v>58.272078080557378</v>
      </c>
      <c r="AE13" s="108">
        <f>G24</f>
        <v>19.960293798709039</v>
      </c>
      <c r="AF13" s="108">
        <f>G26</f>
        <v>11.283537498633896</v>
      </c>
      <c r="AG13" s="108">
        <f>G27</f>
        <v>28.406808492325187</v>
      </c>
      <c r="AH13" s="108">
        <f>G28</f>
        <v>9.5514592255478714</v>
      </c>
      <c r="AI13" s="108">
        <f>G32</f>
        <v>0.50810573899571398</v>
      </c>
      <c r="AJ13" s="108">
        <f>G34</f>
        <v>13.321113427117433</v>
      </c>
      <c r="AK13" s="108">
        <f>G35</f>
        <v>13.321113427117433</v>
      </c>
    </row>
    <row r="14" spans="1:38" ht="18" customHeight="1">
      <c r="A14" s="352"/>
      <c r="B14" s="352"/>
      <c r="C14" s="44" t="s">
        <v>4</v>
      </c>
      <c r="D14" s="45"/>
      <c r="E14" s="46"/>
      <c r="F14" s="68">
        <v>8580</v>
      </c>
      <c r="G14" s="69">
        <f t="shared" si="0"/>
        <v>0.47822621549163102</v>
      </c>
      <c r="H14" s="208">
        <v>8752</v>
      </c>
      <c r="I14" s="213">
        <f t="shared" si="1"/>
        <v>-1.9652650822669093</v>
      </c>
      <c r="J14" s="223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AA14" s="105" t="str">
        <f>E1</f>
        <v>横浜市</v>
      </c>
      <c r="AB14" s="105" t="s">
        <v>116</v>
      </c>
      <c r="AC14" s="108">
        <f>I40</f>
        <v>2.0269376337103573</v>
      </c>
      <c r="AD14" s="108">
        <f>I23</f>
        <v>3.360656643320814</v>
      </c>
      <c r="AE14" s="108">
        <f>I24</f>
        <v>0.8650241794717628</v>
      </c>
      <c r="AF14" s="108">
        <f>I26</f>
        <v>3.8585225762400865</v>
      </c>
      <c r="AG14" s="108">
        <f>I27</f>
        <v>0.32237163129644753</v>
      </c>
      <c r="AH14" s="108">
        <f>I28</f>
        <v>5.0783683436744553</v>
      </c>
      <c r="AI14" s="108">
        <f>I32</f>
        <v>-49.944215106549152</v>
      </c>
      <c r="AJ14" s="108">
        <f>I34</f>
        <v>5.1012816970175123E-3</v>
      </c>
      <c r="AK14" s="108">
        <f>I35</f>
        <v>5.1012816970175123E-3</v>
      </c>
    </row>
    <row r="15" spans="1:38" ht="18" customHeight="1">
      <c r="A15" s="352"/>
      <c r="B15" s="352"/>
      <c r="C15" s="44" t="s">
        <v>5</v>
      </c>
      <c r="D15" s="45"/>
      <c r="E15" s="46"/>
      <c r="F15" s="68">
        <v>23732</v>
      </c>
      <c r="G15" s="69">
        <f t="shared" si="0"/>
        <v>1.3227581055999287</v>
      </c>
      <c r="H15" s="208">
        <v>21399</v>
      </c>
      <c r="I15" s="213">
        <f t="shared" si="1"/>
        <v>10.902378615823171</v>
      </c>
      <c r="J15" s="223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</row>
    <row r="16" spans="1:38" ht="18" customHeight="1">
      <c r="A16" s="352"/>
      <c r="B16" s="352"/>
      <c r="C16" s="44" t="s">
        <v>26</v>
      </c>
      <c r="D16" s="45"/>
      <c r="E16" s="46"/>
      <c r="F16" s="68">
        <v>41875</v>
      </c>
      <c r="G16" s="69">
        <f t="shared" si="0"/>
        <v>2.334000323276463</v>
      </c>
      <c r="H16" s="208">
        <v>43050</v>
      </c>
      <c r="I16" s="213">
        <f t="shared" si="1"/>
        <v>-2.7293844367015097</v>
      </c>
      <c r="J16" s="223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</row>
    <row r="17" spans="1:25" ht="18" customHeight="1">
      <c r="A17" s="352"/>
      <c r="B17" s="352"/>
      <c r="C17" s="44" t="s">
        <v>6</v>
      </c>
      <c r="D17" s="45"/>
      <c r="E17" s="46"/>
      <c r="F17" s="68">
        <v>319255</v>
      </c>
      <c r="G17" s="69">
        <f t="shared" si="0"/>
        <v>17.794418464659749</v>
      </c>
      <c r="H17" s="208">
        <v>297968</v>
      </c>
      <c r="I17" s="213">
        <f t="shared" si="1"/>
        <v>7.1440557375288538</v>
      </c>
      <c r="J17" s="223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8" customHeight="1">
      <c r="A18" s="352"/>
      <c r="B18" s="352"/>
      <c r="C18" s="44" t="s">
        <v>27</v>
      </c>
      <c r="D18" s="45"/>
      <c r="E18" s="46"/>
      <c r="F18" s="68">
        <v>78155</v>
      </c>
      <c r="G18" s="69">
        <f t="shared" si="0"/>
        <v>4.3561503347026136</v>
      </c>
      <c r="H18" s="208">
        <v>70523</v>
      </c>
      <c r="I18" s="213">
        <f t="shared" si="1"/>
        <v>10.822001332898479</v>
      </c>
      <c r="J18" s="223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8" customHeight="1">
      <c r="A19" s="352"/>
      <c r="B19" s="352"/>
      <c r="C19" s="44" t="s">
        <v>28</v>
      </c>
      <c r="D19" s="45"/>
      <c r="E19" s="46"/>
      <c r="F19" s="68">
        <v>33336</v>
      </c>
      <c r="G19" s="69">
        <f t="shared" si="0"/>
        <v>1.8580593379520993</v>
      </c>
      <c r="H19" s="208">
        <v>36367</v>
      </c>
      <c r="I19" s="213">
        <f t="shared" si="1"/>
        <v>-8.334479060686883</v>
      </c>
      <c r="J19" s="223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8" customHeight="1">
      <c r="A20" s="352"/>
      <c r="B20" s="352"/>
      <c r="C20" s="44" t="s">
        <v>7</v>
      </c>
      <c r="D20" s="45"/>
      <c r="E20" s="46"/>
      <c r="F20" s="68">
        <v>185781</v>
      </c>
      <c r="G20" s="69">
        <f t="shared" si="0"/>
        <v>10.354935261101481</v>
      </c>
      <c r="H20" s="208">
        <v>178161</v>
      </c>
      <c r="I20" s="213">
        <f t="shared" si="1"/>
        <v>4.2770303265024401</v>
      </c>
      <c r="J20" s="223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25" ht="18" customHeight="1">
      <c r="A21" s="352"/>
      <c r="B21" s="352"/>
      <c r="C21" s="49" t="s">
        <v>8</v>
      </c>
      <c r="D21" s="50"/>
      <c r="E21" s="48"/>
      <c r="F21" s="76">
        <v>256960</v>
      </c>
      <c r="G21" s="77">
        <f t="shared" si="0"/>
        <v>14.322262043441668</v>
      </c>
      <c r="H21" s="210">
        <v>268556</v>
      </c>
      <c r="I21" s="215">
        <f t="shared" si="1"/>
        <v>-4.3179076244805543</v>
      </c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25" ht="18" customHeight="1">
      <c r="A22" s="352"/>
      <c r="B22" s="353"/>
      <c r="C22" s="51" t="s">
        <v>9</v>
      </c>
      <c r="D22" s="33"/>
      <c r="E22" s="52"/>
      <c r="F22" s="80">
        <v>1794130</v>
      </c>
      <c r="G22" s="81">
        <f t="shared" si="0"/>
        <v>100</v>
      </c>
      <c r="H22" s="80">
        <f>SUM(H9,H14:H21)-1</f>
        <v>1748495</v>
      </c>
      <c r="I22" s="216">
        <f t="shared" si="1"/>
        <v>2.6099588503255555</v>
      </c>
      <c r="J22" s="223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3" spans="1:25" ht="18" customHeight="1">
      <c r="A23" s="352"/>
      <c r="B23" s="351" t="s">
        <v>82</v>
      </c>
      <c r="C23" s="4" t="s">
        <v>10</v>
      </c>
      <c r="D23" s="5"/>
      <c r="E23" s="19"/>
      <c r="F23" s="60">
        <v>1029068</v>
      </c>
      <c r="G23" s="61">
        <f t="shared" ref="G23:G40" si="2">F23/$F$40*100</f>
        <v>58.272078080557378</v>
      </c>
      <c r="H23" s="206">
        <f>SUM(H24:H26)</f>
        <v>995609</v>
      </c>
      <c r="I23" s="217">
        <f t="shared" si="1"/>
        <v>3.360656643320814</v>
      </c>
      <c r="J23" s="223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</row>
    <row r="24" spans="1:25" ht="18" customHeight="1">
      <c r="A24" s="352"/>
      <c r="B24" s="352"/>
      <c r="C24" s="8"/>
      <c r="D24" s="9" t="s">
        <v>11</v>
      </c>
      <c r="E24" s="34"/>
      <c r="F24" s="68">
        <v>352493</v>
      </c>
      <c r="G24" s="69">
        <f t="shared" si="2"/>
        <v>19.960293798709039</v>
      </c>
      <c r="H24" s="208">
        <v>349470</v>
      </c>
      <c r="I24" s="213">
        <f t="shared" si="1"/>
        <v>0.8650241794717628</v>
      </c>
      <c r="J24" s="223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</row>
    <row r="25" spans="1:25" ht="18" customHeight="1">
      <c r="A25" s="352"/>
      <c r="B25" s="352"/>
      <c r="C25" s="8"/>
      <c r="D25" s="9" t="s">
        <v>29</v>
      </c>
      <c r="E25" s="34"/>
      <c r="F25" s="68">
        <v>477311</v>
      </c>
      <c r="G25" s="69">
        <f t="shared" si="2"/>
        <v>27.028246783214449</v>
      </c>
      <c r="H25" s="208">
        <v>454278</v>
      </c>
      <c r="I25" s="213">
        <f t="shared" si="1"/>
        <v>5.070243331176072</v>
      </c>
      <c r="J25" s="223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</row>
    <row r="26" spans="1:25" ht="18" customHeight="1">
      <c r="A26" s="352"/>
      <c r="B26" s="352"/>
      <c r="C26" s="10"/>
      <c r="D26" s="9" t="s">
        <v>12</v>
      </c>
      <c r="E26" s="34"/>
      <c r="F26" s="68">
        <v>199264</v>
      </c>
      <c r="G26" s="69">
        <f t="shared" si="2"/>
        <v>11.283537498633896</v>
      </c>
      <c r="H26" s="208">
        <v>191861</v>
      </c>
      <c r="I26" s="213">
        <f t="shared" si="1"/>
        <v>3.8585225762400865</v>
      </c>
      <c r="J26" s="223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</row>
    <row r="27" spans="1:25" ht="18" customHeight="1">
      <c r="A27" s="352"/>
      <c r="B27" s="352"/>
      <c r="C27" s="8" t="s">
        <v>13</v>
      </c>
      <c r="D27" s="12"/>
      <c r="E27" s="21"/>
      <c r="F27" s="60">
        <v>501656</v>
      </c>
      <c r="G27" s="61">
        <f t="shared" si="2"/>
        <v>28.406808492325187</v>
      </c>
      <c r="H27" s="206">
        <f>SUM(H28:H33)</f>
        <v>500044</v>
      </c>
      <c r="I27" s="217">
        <f t="shared" si="1"/>
        <v>0.32237163129644753</v>
      </c>
      <c r="J27" s="223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</row>
    <row r="28" spans="1:25" ht="18" customHeight="1">
      <c r="A28" s="352"/>
      <c r="B28" s="352"/>
      <c r="C28" s="8"/>
      <c r="D28" s="9" t="s">
        <v>14</v>
      </c>
      <c r="E28" s="34"/>
      <c r="F28" s="68">
        <v>168676</v>
      </c>
      <c r="G28" s="69">
        <f t="shared" si="2"/>
        <v>9.5514592255478714</v>
      </c>
      <c r="H28" s="208">
        <v>160524</v>
      </c>
      <c r="I28" s="213">
        <f t="shared" si="1"/>
        <v>5.0783683436744553</v>
      </c>
      <c r="J28" s="223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</row>
    <row r="29" spans="1:25" ht="18" customHeight="1">
      <c r="A29" s="352"/>
      <c r="B29" s="352"/>
      <c r="C29" s="8"/>
      <c r="D29" s="9" t="s">
        <v>30</v>
      </c>
      <c r="E29" s="34"/>
      <c r="F29" s="68">
        <v>12543</v>
      </c>
      <c r="G29" s="69">
        <f t="shared" si="2"/>
        <v>0.71026081402242736</v>
      </c>
      <c r="H29" s="208">
        <v>12238</v>
      </c>
      <c r="I29" s="213">
        <f t="shared" si="1"/>
        <v>2.4922372936754478</v>
      </c>
      <c r="J29" s="223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</row>
    <row r="30" spans="1:25" ht="18" customHeight="1">
      <c r="A30" s="352"/>
      <c r="B30" s="352"/>
      <c r="C30" s="8"/>
      <c r="D30" s="9" t="s">
        <v>31</v>
      </c>
      <c r="E30" s="34"/>
      <c r="F30" s="68">
        <v>143359</v>
      </c>
      <c r="G30" s="69">
        <f t="shared" si="2"/>
        <v>8.1178569750012883</v>
      </c>
      <c r="H30" s="208">
        <v>141700</v>
      </c>
      <c r="I30" s="213">
        <f t="shared" si="1"/>
        <v>1.1707833450952609</v>
      </c>
      <c r="J30" s="223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</row>
    <row r="31" spans="1:25" ht="18" customHeight="1">
      <c r="A31" s="352"/>
      <c r="B31" s="352"/>
      <c r="C31" s="8"/>
      <c r="D31" s="9" t="s">
        <v>32</v>
      </c>
      <c r="E31" s="34"/>
      <c r="F31" s="68">
        <v>116912</v>
      </c>
      <c r="G31" s="69">
        <f t="shared" si="2"/>
        <v>6.6202672637319644</v>
      </c>
      <c r="H31" s="208">
        <v>118998</v>
      </c>
      <c r="I31" s="213">
        <f t="shared" si="1"/>
        <v>-1.7529706381619881</v>
      </c>
      <c r="J31" s="223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8" customHeight="1">
      <c r="A32" s="352"/>
      <c r="B32" s="352"/>
      <c r="C32" s="8"/>
      <c r="D32" s="9" t="s">
        <v>15</v>
      </c>
      <c r="E32" s="34"/>
      <c r="F32" s="68">
        <v>8973</v>
      </c>
      <c r="G32" s="69">
        <f t="shared" si="2"/>
        <v>0.50810573899571398</v>
      </c>
      <c r="H32" s="208">
        <v>17926</v>
      </c>
      <c r="I32" s="213">
        <f t="shared" si="1"/>
        <v>-49.944215106549152</v>
      </c>
      <c r="J32" s="223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</row>
    <row r="33" spans="1:25" ht="18" customHeight="1">
      <c r="A33" s="352"/>
      <c r="B33" s="352"/>
      <c r="C33" s="10"/>
      <c r="D33" s="9" t="s">
        <v>33</v>
      </c>
      <c r="E33" s="34"/>
      <c r="F33" s="68">
        <v>51192</v>
      </c>
      <c r="G33" s="69">
        <f t="shared" si="2"/>
        <v>2.8988018489544847</v>
      </c>
      <c r="H33" s="208">
        <v>48658</v>
      </c>
      <c r="I33" s="213">
        <f t="shared" si="1"/>
        <v>5.207776727362412</v>
      </c>
      <c r="J33" s="223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</row>
    <row r="34" spans="1:25" ht="18" customHeight="1">
      <c r="A34" s="352"/>
      <c r="B34" s="352"/>
      <c r="C34" s="8" t="s">
        <v>16</v>
      </c>
      <c r="D34" s="12"/>
      <c r="E34" s="21"/>
      <c r="F34" s="60">
        <v>235247</v>
      </c>
      <c r="G34" s="61">
        <f t="shared" si="2"/>
        <v>13.321113427117433</v>
      </c>
      <c r="H34" s="206">
        <v>235235</v>
      </c>
      <c r="I34" s="217">
        <f t="shared" si="1"/>
        <v>5.1012816970175123E-3</v>
      </c>
      <c r="J34" s="223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</row>
    <row r="35" spans="1:25" ht="18" customHeight="1">
      <c r="A35" s="352"/>
      <c r="B35" s="352"/>
      <c r="C35" s="8"/>
      <c r="D35" s="35" t="s">
        <v>17</v>
      </c>
      <c r="E35" s="36"/>
      <c r="F35" s="68">
        <v>235247</v>
      </c>
      <c r="G35" s="65">
        <f t="shared" si="2"/>
        <v>13.321113427117433</v>
      </c>
      <c r="H35" s="207">
        <v>235235</v>
      </c>
      <c r="I35" s="212">
        <f t="shared" si="1"/>
        <v>5.1012816970175123E-3</v>
      </c>
      <c r="J35" s="223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</row>
    <row r="36" spans="1:25" ht="18" customHeight="1">
      <c r="A36" s="352"/>
      <c r="B36" s="352"/>
      <c r="C36" s="8"/>
      <c r="D36" s="37"/>
      <c r="E36" s="99" t="s">
        <v>103</v>
      </c>
      <c r="F36" s="68">
        <v>85255</v>
      </c>
      <c r="G36" s="69">
        <f t="shared" si="2"/>
        <v>4.8276557202807977</v>
      </c>
      <c r="H36" s="208">
        <v>78836</v>
      </c>
      <c r="I36" s="213">
        <f t="shared" si="1"/>
        <v>8.1422192906793747</v>
      </c>
      <c r="J36" s="223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</row>
    <row r="37" spans="1:25" ht="18" customHeight="1">
      <c r="A37" s="352"/>
      <c r="B37" s="352"/>
      <c r="C37" s="8"/>
      <c r="D37" s="11"/>
      <c r="E37" s="29" t="s">
        <v>34</v>
      </c>
      <c r="F37" s="68">
        <v>149855</v>
      </c>
      <c r="G37" s="69">
        <f t="shared" si="2"/>
        <v>8.4856999350498974</v>
      </c>
      <c r="H37" s="208">
        <v>156061</v>
      </c>
      <c r="I37" s="213">
        <f t="shared" si="1"/>
        <v>-3.9766501560287271</v>
      </c>
      <c r="J37" s="223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</row>
    <row r="38" spans="1:25" ht="18" customHeight="1">
      <c r="A38" s="352"/>
      <c r="B38" s="352"/>
      <c r="C38" s="8"/>
      <c r="D38" s="53" t="s">
        <v>35</v>
      </c>
      <c r="E38" s="46"/>
      <c r="F38" s="68">
        <v>0</v>
      </c>
      <c r="G38" s="69">
        <f t="shared" si="2"/>
        <v>0</v>
      </c>
      <c r="H38" s="208">
        <v>0</v>
      </c>
      <c r="I38" s="213">
        <v>0</v>
      </c>
      <c r="J38" s="223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</row>
    <row r="39" spans="1:25" ht="18" customHeight="1">
      <c r="A39" s="352"/>
      <c r="B39" s="352"/>
      <c r="C39" s="6"/>
      <c r="D39" s="47" t="s">
        <v>36</v>
      </c>
      <c r="E39" s="48"/>
      <c r="F39" s="76">
        <v>0</v>
      </c>
      <c r="G39" s="77">
        <f t="shared" si="2"/>
        <v>0</v>
      </c>
      <c r="H39" s="210">
        <v>0</v>
      </c>
      <c r="I39" s="215">
        <v>0</v>
      </c>
      <c r="J39" s="223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</row>
    <row r="40" spans="1:25" ht="18" customHeight="1">
      <c r="A40" s="353"/>
      <c r="B40" s="353"/>
      <c r="C40" s="6" t="s">
        <v>18</v>
      </c>
      <c r="D40" s="7"/>
      <c r="E40" s="20"/>
      <c r="F40" s="80">
        <v>1765971</v>
      </c>
      <c r="G40" s="81">
        <f t="shared" si="2"/>
        <v>100</v>
      </c>
      <c r="H40" s="80">
        <f>SUM(H23,H27,H34)-1</f>
        <v>1730887</v>
      </c>
      <c r="I40" s="216">
        <f t="shared" si="1"/>
        <v>2.0269376337103573</v>
      </c>
      <c r="J40" s="223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</row>
    <row r="41" spans="1:25" ht="18" customHeight="1">
      <c r="A41" s="97" t="s">
        <v>19</v>
      </c>
    </row>
    <row r="42" spans="1:25" ht="18" customHeight="1">
      <c r="A42" s="98" t="s">
        <v>20</v>
      </c>
    </row>
    <row r="52" spans="26:26">
      <c r="Z52" s="12"/>
    </row>
    <row r="53" spans="26:26">
      <c r="Z53" s="12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0" width="15.125" style="1" bestFit="1" customWidth="1"/>
    <col min="11" max="27" width="9" style="1"/>
    <col min="28" max="45" width="13.625" style="1" customWidth="1"/>
    <col min="46" max="16384" width="9" style="1"/>
  </cols>
  <sheetData>
    <row r="1" spans="1:45" ht="33.950000000000003" customHeight="1">
      <c r="A1" s="117" t="s">
        <v>0</v>
      </c>
      <c r="B1" s="117"/>
      <c r="C1" s="59" t="s">
        <v>271</v>
      </c>
      <c r="D1" s="118"/>
      <c r="E1" s="118"/>
      <c r="AA1" s="1" t="str">
        <f>C1</f>
        <v>横浜市</v>
      </c>
      <c r="AB1" s="1" t="s">
        <v>134</v>
      </c>
      <c r="AC1" s="1" t="s">
        <v>135</v>
      </c>
      <c r="AD1" s="119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20">
        <f>I7</f>
        <v>1794131</v>
      </c>
      <c r="AC2" s="120">
        <f>I9</f>
        <v>1765971</v>
      </c>
      <c r="AD2" s="120">
        <f>I10</f>
        <v>28160</v>
      </c>
      <c r="AE2" s="120">
        <f>I11</f>
        <v>2075</v>
      </c>
      <c r="AF2" s="120">
        <f>I12</f>
        <v>8085</v>
      </c>
      <c r="AG2" s="120">
        <f>I13</f>
        <v>3330</v>
      </c>
      <c r="AH2" s="1">
        <f>I14</f>
        <v>0</v>
      </c>
      <c r="AI2" s="120">
        <f>I15</f>
        <v>-11386</v>
      </c>
      <c r="AJ2" s="120">
        <f>I25</f>
        <v>944807</v>
      </c>
      <c r="AK2" s="121">
        <f>I26</f>
        <v>0.97</v>
      </c>
      <c r="AL2" s="122">
        <f>I27</f>
        <v>0.85599999999999998</v>
      </c>
      <c r="AM2" s="122">
        <f>I28</f>
        <v>101.2</v>
      </c>
      <c r="AN2" s="122">
        <f>I29</f>
        <v>60.27</v>
      </c>
      <c r="AO2" s="122">
        <f>I33</f>
        <v>140.4</v>
      </c>
      <c r="AP2" s="120">
        <f>I16</f>
        <v>24705</v>
      </c>
      <c r="AQ2" s="120">
        <f>I17</f>
        <v>254108</v>
      </c>
      <c r="AR2" s="120">
        <f>I18</f>
        <v>2392644</v>
      </c>
      <c r="AS2" s="123">
        <f>I21</f>
        <v>2.6926510019213805</v>
      </c>
    </row>
    <row r="3" spans="1:45">
      <c r="AA3" s="1" t="s">
        <v>152</v>
      </c>
      <c r="AB3" s="120">
        <f>H7</f>
        <v>1748495</v>
      </c>
      <c r="AC3" s="120">
        <f>H9</f>
        <v>1730887</v>
      </c>
      <c r="AD3" s="120">
        <f>H10</f>
        <v>17608</v>
      </c>
      <c r="AE3" s="120">
        <f>H11</f>
        <v>12853</v>
      </c>
      <c r="AF3" s="120">
        <f>H12</f>
        <v>4755</v>
      </c>
      <c r="AG3" s="120">
        <f>H13</f>
        <v>-8301</v>
      </c>
      <c r="AH3" s="1">
        <f>H14</f>
        <v>0</v>
      </c>
      <c r="AI3" s="120">
        <f>H15</f>
        <v>-16496</v>
      </c>
      <c r="AJ3" s="120">
        <f>H25</f>
        <v>940364</v>
      </c>
      <c r="AK3" s="121">
        <f>H26</f>
        <v>0.97</v>
      </c>
      <c r="AL3" s="122">
        <f>H27</f>
        <v>0.50600000000000001</v>
      </c>
      <c r="AM3" s="122">
        <f>H28</f>
        <v>97.7</v>
      </c>
      <c r="AN3" s="122">
        <f>H29</f>
        <v>60.78</v>
      </c>
      <c r="AO3" s="122">
        <f>H33</f>
        <v>138.5</v>
      </c>
      <c r="AP3" s="120">
        <f>H16</f>
        <v>36220</v>
      </c>
      <c r="AQ3" s="120">
        <f>H17</f>
        <v>254738</v>
      </c>
      <c r="AR3" s="120">
        <f>H18</f>
        <v>2379039</v>
      </c>
      <c r="AS3" s="123">
        <f>H21</f>
        <v>2.7378701050117469</v>
      </c>
    </row>
    <row r="4" spans="1:45">
      <c r="A4" s="17" t="s">
        <v>153</v>
      </c>
      <c r="AP4" s="120"/>
      <c r="AQ4" s="120"/>
      <c r="AR4" s="120"/>
    </row>
    <row r="5" spans="1:45">
      <c r="I5" s="124" t="s">
        <v>154</v>
      </c>
    </row>
    <row r="6" spans="1:45" s="111" customFormat="1" ht="29.25" customHeight="1">
      <c r="A6" s="125" t="s">
        <v>155</v>
      </c>
      <c r="B6" s="126"/>
      <c r="C6" s="126"/>
      <c r="D6" s="127"/>
      <c r="E6" s="103" t="s">
        <v>262</v>
      </c>
      <c r="F6" s="103" t="s">
        <v>263</v>
      </c>
      <c r="G6" s="103" t="s">
        <v>264</v>
      </c>
      <c r="H6" s="103" t="s">
        <v>265</v>
      </c>
      <c r="I6" s="103" t="s">
        <v>266</v>
      </c>
      <c r="J6" s="220"/>
    </row>
    <row r="7" spans="1:45" ht="27" customHeight="1">
      <c r="A7" s="351" t="s">
        <v>156</v>
      </c>
      <c r="B7" s="40" t="s">
        <v>157</v>
      </c>
      <c r="C7" s="41"/>
      <c r="D7" s="83" t="s">
        <v>158</v>
      </c>
      <c r="E7" s="128">
        <v>1526933</v>
      </c>
      <c r="F7" s="129">
        <v>1559291</v>
      </c>
      <c r="G7" s="129">
        <v>1705236</v>
      </c>
      <c r="H7" s="129">
        <v>1748495</v>
      </c>
      <c r="I7" s="129">
        <v>1794131</v>
      </c>
    </row>
    <row r="8" spans="1:45" ht="27" customHeight="1">
      <c r="A8" s="352"/>
      <c r="B8" s="22"/>
      <c r="C8" s="53" t="s">
        <v>159</v>
      </c>
      <c r="D8" s="84" t="s">
        <v>38</v>
      </c>
      <c r="E8" s="130">
        <v>841122</v>
      </c>
      <c r="F8" s="130">
        <v>831869</v>
      </c>
      <c r="G8" s="130">
        <v>948282</v>
      </c>
      <c r="H8" s="130">
        <v>948751</v>
      </c>
      <c r="I8" s="224">
        <v>973779</v>
      </c>
    </row>
    <row r="9" spans="1:45" ht="27" customHeight="1">
      <c r="A9" s="352"/>
      <c r="B9" s="44" t="s">
        <v>160</v>
      </c>
      <c r="C9" s="45"/>
      <c r="D9" s="85"/>
      <c r="E9" s="131">
        <v>1501290</v>
      </c>
      <c r="F9" s="131">
        <v>1541515</v>
      </c>
      <c r="G9" s="131">
        <v>1682029</v>
      </c>
      <c r="H9" s="131">
        <v>1730887</v>
      </c>
      <c r="I9" s="224">
        <v>1765971</v>
      </c>
    </row>
    <row r="10" spans="1:45" ht="27" customHeight="1">
      <c r="A10" s="352"/>
      <c r="B10" s="44" t="s">
        <v>161</v>
      </c>
      <c r="C10" s="45"/>
      <c r="D10" s="85"/>
      <c r="E10" s="131">
        <v>25643</v>
      </c>
      <c r="F10" s="131">
        <v>17777</v>
      </c>
      <c r="G10" s="131">
        <v>23207</v>
      </c>
      <c r="H10" s="131">
        <v>17608</v>
      </c>
      <c r="I10" s="224">
        <v>28160</v>
      </c>
    </row>
    <row r="11" spans="1:45" ht="27" customHeight="1">
      <c r="A11" s="352"/>
      <c r="B11" s="44" t="s">
        <v>162</v>
      </c>
      <c r="C11" s="45"/>
      <c r="D11" s="85"/>
      <c r="E11" s="131">
        <v>12669</v>
      </c>
      <c r="F11" s="131">
        <v>9555</v>
      </c>
      <c r="G11" s="131">
        <v>10151</v>
      </c>
      <c r="H11" s="131">
        <v>12853</v>
      </c>
      <c r="I11" s="224">
        <v>2075</v>
      </c>
    </row>
    <row r="12" spans="1:45" ht="27" customHeight="1">
      <c r="A12" s="352"/>
      <c r="B12" s="44" t="s">
        <v>163</v>
      </c>
      <c r="C12" s="45"/>
      <c r="D12" s="85"/>
      <c r="E12" s="131">
        <v>12974</v>
      </c>
      <c r="F12" s="131">
        <v>8222</v>
      </c>
      <c r="G12" s="131">
        <v>13056</v>
      </c>
      <c r="H12" s="131">
        <v>4755</v>
      </c>
      <c r="I12" s="224">
        <v>8085</v>
      </c>
    </row>
    <row r="13" spans="1:45" ht="27" customHeight="1">
      <c r="A13" s="352"/>
      <c r="B13" s="44" t="s">
        <v>164</v>
      </c>
      <c r="C13" s="45"/>
      <c r="D13" s="86"/>
      <c r="E13" s="132">
        <v>2396</v>
      </c>
      <c r="F13" s="132">
        <v>-4752</v>
      </c>
      <c r="G13" s="132">
        <v>4834</v>
      </c>
      <c r="H13" s="132">
        <v>-8301</v>
      </c>
      <c r="I13" s="224">
        <v>3330</v>
      </c>
    </row>
    <row r="14" spans="1:45" ht="27" customHeight="1">
      <c r="A14" s="352"/>
      <c r="B14" s="88" t="s">
        <v>165</v>
      </c>
      <c r="C14" s="58"/>
      <c r="D14" s="86"/>
      <c r="E14" s="132">
        <v>0</v>
      </c>
      <c r="F14" s="132">
        <v>5410</v>
      </c>
      <c r="G14" s="132">
        <v>0</v>
      </c>
      <c r="H14" s="132">
        <v>0</v>
      </c>
      <c r="I14" s="224">
        <v>0</v>
      </c>
    </row>
    <row r="15" spans="1:45" ht="27" customHeight="1">
      <c r="A15" s="352"/>
      <c r="B15" s="49" t="s">
        <v>166</v>
      </c>
      <c r="C15" s="50"/>
      <c r="D15" s="133"/>
      <c r="E15" s="134">
        <v>5214</v>
      </c>
      <c r="F15" s="134">
        <v>-13542</v>
      </c>
      <c r="G15" s="134">
        <v>12482</v>
      </c>
      <c r="H15" s="134">
        <v>-16496</v>
      </c>
      <c r="I15" s="225">
        <v>-11386</v>
      </c>
    </row>
    <row r="16" spans="1:45" ht="27" customHeight="1">
      <c r="A16" s="352"/>
      <c r="B16" s="136" t="s">
        <v>167</v>
      </c>
      <c r="C16" s="137"/>
      <c r="D16" s="138" t="s">
        <v>39</v>
      </c>
      <c r="E16" s="139">
        <v>37967</v>
      </c>
      <c r="F16" s="139">
        <v>32003</v>
      </c>
      <c r="G16" s="139">
        <v>41613</v>
      </c>
      <c r="H16" s="139">
        <v>36220</v>
      </c>
      <c r="I16" s="139">
        <v>24705</v>
      </c>
    </row>
    <row r="17" spans="1:9" ht="27" customHeight="1">
      <c r="A17" s="352"/>
      <c r="B17" s="44" t="s">
        <v>168</v>
      </c>
      <c r="C17" s="45"/>
      <c r="D17" s="84" t="s">
        <v>40</v>
      </c>
      <c r="E17" s="131">
        <v>343888</v>
      </c>
      <c r="F17" s="131">
        <v>318089</v>
      </c>
      <c r="G17" s="131">
        <v>313489</v>
      </c>
      <c r="H17" s="131">
        <v>254738</v>
      </c>
      <c r="I17" s="131">
        <v>254108</v>
      </c>
    </row>
    <row r="18" spans="1:9" ht="27" customHeight="1">
      <c r="A18" s="352"/>
      <c r="B18" s="44" t="s">
        <v>169</v>
      </c>
      <c r="C18" s="45"/>
      <c r="D18" s="84" t="s">
        <v>41</v>
      </c>
      <c r="E18" s="131">
        <v>2362487</v>
      </c>
      <c r="F18" s="131">
        <v>2358434</v>
      </c>
      <c r="G18" s="131">
        <v>2364112</v>
      </c>
      <c r="H18" s="131">
        <v>2379039</v>
      </c>
      <c r="I18" s="131">
        <v>2392644</v>
      </c>
    </row>
    <row r="19" spans="1:9" ht="27" customHeight="1">
      <c r="A19" s="352"/>
      <c r="B19" s="44" t="s">
        <v>170</v>
      </c>
      <c r="C19" s="45"/>
      <c r="D19" s="84" t="s">
        <v>171</v>
      </c>
      <c r="E19" s="131">
        <f>E17+E18-E16</f>
        <v>2668408</v>
      </c>
      <c r="F19" s="131">
        <f>F17+F18-F16</f>
        <v>2644520</v>
      </c>
      <c r="G19" s="131">
        <f>G17+G18-G16</f>
        <v>2635988</v>
      </c>
      <c r="H19" s="131">
        <f>H17+H18-H16</f>
        <v>2597557</v>
      </c>
      <c r="I19" s="130">
        <f>I17+I18-I16</f>
        <v>2622047</v>
      </c>
    </row>
    <row r="20" spans="1:9" ht="27" customHeight="1">
      <c r="A20" s="352"/>
      <c r="B20" s="44" t="s">
        <v>172</v>
      </c>
      <c r="C20" s="45"/>
      <c r="D20" s="85" t="s">
        <v>173</v>
      </c>
      <c r="E20" s="140">
        <f>E18/E8</f>
        <v>2.8087328592047287</v>
      </c>
      <c r="F20" s="140">
        <f>F18/F8</f>
        <v>2.8351026423631605</v>
      </c>
      <c r="G20" s="140">
        <f>G18/G8</f>
        <v>2.4930474268202918</v>
      </c>
      <c r="H20" s="140">
        <f>H18/H8</f>
        <v>2.507548345140084</v>
      </c>
      <c r="I20" s="140">
        <f>I18/I8</f>
        <v>2.457070854885965</v>
      </c>
    </row>
    <row r="21" spans="1:9" ht="27" customHeight="1">
      <c r="A21" s="352"/>
      <c r="B21" s="44" t="s">
        <v>174</v>
      </c>
      <c r="C21" s="45"/>
      <c r="D21" s="85" t="s">
        <v>175</v>
      </c>
      <c r="E21" s="140">
        <f>E19/E8</f>
        <v>3.1724387187589911</v>
      </c>
      <c r="F21" s="140">
        <f>F19/F8</f>
        <v>3.1790101566472604</v>
      </c>
      <c r="G21" s="140">
        <f>G19/G8</f>
        <v>2.7797511710651475</v>
      </c>
      <c r="H21" s="140">
        <f>H19/H8</f>
        <v>2.7378701050117469</v>
      </c>
      <c r="I21" s="140">
        <f>I19/I8</f>
        <v>2.6926510019213805</v>
      </c>
    </row>
    <row r="22" spans="1:9" ht="27" customHeight="1">
      <c r="A22" s="352"/>
      <c r="B22" s="44" t="s">
        <v>176</v>
      </c>
      <c r="C22" s="45"/>
      <c r="D22" s="85" t="s">
        <v>177</v>
      </c>
      <c r="E22" s="131">
        <f>E18/E24*1000000</f>
        <v>640453.34315773833</v>
      </c>
      <c r="F22" s="131">
        <f>F18/F24*1000000</f>
        <v>632938.35193108628</v>
      </c>
      <c r="G22" s="131">
        <f>G18/G24*1000000</f>
        <v>634462.16983833525</v>
      </c>
      <c r="H22" s="131">
        <f>H18/H24*1000000</f>
        <v>638468.16312849103</v>
      </c>
      <c r="I22" s="131">
        <f>I18/I24*1000000</f>
        <v>642119.36824087589</v>
      </c>
    </row>
    <row r="23" spans="1:9" ht="27" customHeight="1">
      <c r="A23" s="352"/>
      <c r="B23" s="44" t="s">
        <v>178</v>
      </c>
      <c r="C23" s="45"/>
      <c r="D23" s="85" t="s">
        <v>179</v>
      </c>
      <c r="E23" s="131">
        <f>E19/E24*1000000</f>
        <v>723386.34011905862</v>
      </c>
      <c r="F23" s="131">
        <f>F19/F24*1000000</f>
        <v>709715.90913665434</v>
      </c>
      <c r="G23" s="131">
        <f>G19/G24*1000000</f>
        <v>707426.15669131302</v>
      </c>
      <c r="H23" s="131">
        <f>H19/H24*1000000</f>
        <v>697112.34091225651</v>
      </c>
      <c r="I23" s="131">
        <f>I19/I24*1000000</f>
        <v>703684.77848684718</v>
      </c>
    </row>
    <row r="24" spans="1:9" ht="27" customHeight="1">
      <c r="A24" s="352"/>
      <c r="B24" s="141" t="s">
        <v>180</v>
      </c>
      <c r="C24" s="142"/>
      <c r="D24" s="143" t="s">
        <v>181</v>
      </c>
      <c r="E24" s="134">
        <v>3688773</v>
      </c>
      <c r="F24" s="134">
        <v>3726167</v>
      </c>
      <c r="G24" s="134">
        <f>F24</f>
        <v>3726167</v>
      </c>
      <c r="H24" s="134">
        <f>G24</f>
        <v>3726167</v>
      </c>
      <c r="I24" s="135">
        <f>H24</f>
        <v>3726167</v>
      </c>
    </row>
    <row r="25" spans="1:9" ht="27" customHeight="1">
      <c r="A25" s="352"/>
      <c r="B25" s="10" t="s">
        <v>182</v>
      </c>
      <c r="C25" s="144"/>
      <c r="D25" s="145"/>
      <c r="E25" s="130">
        <v>814375</v>
      </c>
      <c r="F25" s="130">
        <v>820066</v>
      </c>
      <c r="G25" s="130">
        <v>936031</v>
      </c>
      <c r="H25" s="130">
        <v>940364</v>
      </c>
      <c r="I25" s="129">
        <v>944807</v>
      </c>
    </row>
    <row r="26" spans="1:9" ht="27" customHeight="1">
      <c r="A26" s="352"/>
      <c r="B26" s="146" t="s">
        <v>183</v>
      </c>
      <c r="C26" s="147"/>
      <c r="D26" s="148"/>
      <c r="E26" s="149">
        <v>0.97</v>
      </c>
      <c r="F26" s="149">
        <v>0.97</v>
      </c>
      <c r="G26" s="149">
        <v>0.97</v>
      </c>
      <c r="H26" s="149">
        <v>0.97</v>
      </c>
      <c r="I26" s="150">
        <v>0.97</v>
      </c>
    </row>
    <row r="27" spans="1:9" ht="27" customHeight="1">
      <c r="A27" s="352"/>
      <c r="B27" s="146" t="s">
        <v>184</v>
      </c>
      <c r="C27" s="147"/>
      <c r="D27" s="148"/>
      <c r="E27" s="151">
        <v>1.593</v>
      </c>
      <c r="F27" s="151">
        <v>1.0029999999999999</v>
      </c>
      <c r="G27" s="151">
        <v>1.395</v>
      </c>
      <c r="H27" s="151">
        <v>0.50600000000000001</v>
      </c>
      <c r="I27" s="152">
        <v>0.85599999999999998</v>
      </c>
    </row>
    <row r="28" spans="1:9" ht="27" customHeight="1">
      <c r="A28" s="352"/>
      <c r="B28" s="146" t="s">
        <v>185</v>
      </c>
      <c r="C28" s="147"/>
      <c r="D28" s="148"/>
      <c r="E28" s="151">
        <v>95.2</v>
      </c>
      <c r="F28" s="151">
        <v>98.9</v>
      </c>
      <c r="G28" s="151">
        <v>97.9</v>
      </c>
      <c r="H28" s="151">
        <v>97.7</v>
      </c>
      <c r="I28" s="152">
        <v>101.2</v>
      </c>
    </row>
    <row r="29" spans="1:9" ht="27" customHeight="1">
      <c r="A29" s="352"/>
      <c r="B29" s="153" t="s">
        <v>186</v>
      </c>
      <c r="C29" s="154"/>
      <c r="D29" s="155"/>
      <c r="E29" s="156">
        <v>60.2</v>
      </c>
      <c r="F29" s="156">
        <v>61.2</v>
      </c>
      <c r="G29" s="156">
        <v>55.67</v>
      </c>
      <c r="H29" s="156">
        <v>60.78</v>
      </c>
      <c r="I29" s="157">
        <v>60.27</v>
      </c>
    </row>
    <row r="30" spans="1:9" ht="27" customHeight="1">
      <c r="A30" s="352"/>
      <c r="B30" s="351" t="s">
        <v>187</v>
      </c>
      <c r="C30" s="16" t="s">
        <v>188</v>
      </c>
      <c r="D30" s="158"/>
      <c r="E30" s="159">
        <v>0</v>
      </c>
      <c r="F30" s="159">
        <v>0</v>
      </c>
      <c r="G30" s="159">
        <v>0</v>
      </c>
      <c r="H30" s="159">
        <v>0</v>
      </c>
      <c r="I30" s="160">
        <v>0</v>
      </c>
    </row>
    <row r="31" spans="1:9" ht="27" customHeight="1">
      <c r="A31" s="352"/>
      <c r="B31" s="352"/>
      <c r="C31" s="146" t="s">
        <v>189</v>
      </c>
      <c r="D31" s="148"/>
      <c r="E31" s="151">
        <v>0</v>
      </c>
      <c r="F31" s="151">
        <v>0</v>
      </c>
      <c r="G31" s="151">
        <v>0</v>
      </c>
      <c r="H31" s="151">
        <v>0</v>
      </c>
      <c r="I31" s="152">
        <v>0</v>
      </c>
    </row>
    <row r="32" spans="1:9" ht="27" customHeight="1">
      <c r="A32" s="352"/>
      <c r="B32" s="352"/>
      <c r="C32" s="146" t="s">
        <v>190</v>
      </c>
      <c r="D32" s="148"/>
      <c r="E32" s="151">
        <v>17</v>
      </c>
      <c r="F32" s="151">
        <f>0.165*100</f>
        <v>16.5</v>
      </c>
      <c r="G32" s="151">
        <v>13.3</v>
      </c>
      <c r="H32" s="151">
        <v>11.2</v>
      </c>
      <c r="I32" s="152">
        <v>10.199999999999999</v>
      </c>
    </row>
    <row r="33" spans="1:9" ht="27" customHeight="1">
      <c r="A33" s="353"/>
      <c r="B33" s="353"/>
      <c r="C33" s="153" t="s">
        <v>191</v>
      </c>
      <c r="D33" s="155"/>
      <c r="E33" s="156">
        <v>175.6</v>
      </c>
      <c r="F33" s="156">
        <f>1.607*100</f>
        <v>160.69999999999999</v>
      </c>
      <c r="G33" s="156">
        <v>145.6</v>
      </c>
      <c r="H33" s="156">
        <v>138.5</v>
      </c>
      <c r="I33" s="161">
        <v>140.4</v>
      </c>
    </row>
    <row r="34" spans="1:9" ht="27" customHeight="1">
      <c r="A34" s="1" t="s">
        <v>267</v>
      </c>
      <c r="B34" s="12"/>
      <c r="C34" s="12"/>
      <c r="D34" s="12"/>
      <c r="E34" s="162"/>
      <c r="F34" s="162"/>
      <c r="G34" s="162"/>
      <c r="H34" s="162"/>
      <c r="I34" s="163"/>
    </row>
    <row r="35" spans="1:9" ht="27" customHeight="1">
      <c r="A35" s="23" t="s">
        <v>192</v>
      </c>
    </row>
    <row r="36" spans="1:9">
      <c r="A36" s="164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77" firstPageNumber="2" orientation="portrait" useFirstPageNumber="1" horizontalDpi="4294967292" r:id="rId1"/>
  <headerFooter alignWithMargins="0">
    <oddHeader>&amp;R&amp;"明朝,斜体"&amp;9指定都市－3-2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view="pageBreakPreview" zoomScale="85" zoomScaleNormal="100" zoomScaleSheetLayoutView="85" workbookViewId="0">
      <pane xSplit="5" ySplit="7" topLeftCell="H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3.625" style="194" customWidth="1"/>
    <col min="2" max="3" width="1.625" style="194" customWidth="1"/>
    <col min="4" max="4" width="22.625" style="194" customWidth="1"/>
    <col min="5" max="5" width="10.625" style="194" customWidth="1"/>
    <col min="6" max="11" width="13.625" style="194" customWidth="1"/>
    <col min="12" max="12" width="13.625" style="230" customWidth="1"/>
    <col min="13" max="15" width="13.625" style="194" customWidth="1"/>
    <col min="16" max="16" width="13.625" style="230" customWidth="1"/>
    <col min="17" max="25" width="13.625" style="194" customWidth="1"/>
    <col min="26" max="29" width="12" style="194" customWidth="1"/>
    <col min="30" max="16384" width="9" style="194"/>
  </cols>
  <sheetData>
    <row r="1" spans="1:29" ht="33.950000000000003" customHeight="1">
      <c r="A1" s="226" t="s">
        <v>0</v>
      </c>
      <c r="B1" s="227"/>
      <c r="C1" s="227"/>
      <c r="D1" s="228" t="s">
        <v>287</v>
      </c>
      <c r="E1" s="229"/>
      <c r="F1" s="229"/>
      <c r="G1" s="229"/>
    </row>
    <row r="2" spans="1:29" ht="15" customHeight="1"/>
    <row r="3" spans="1:29" ht="15" customHeight="1">
      <c r="A3" s="231" t="s">
        <v>193</v>
      </c>
      <c r="B3" s="231"/>
      <c r="C3" s="231"/>
      <c r="D3" s="231"/>
    </row>
    <row r="4" spans="1:29" ht="15" customHeight="1">
      <c r="A4" s="231"/>
      <c r="B4" s="231"/>
      <c r="C4" s="231"/>
      <c r="D4" s="231"/>
    </row>
    <row r="5" spans="1:29" ht="15.95" customHeight="1">
      <c r="A5" s="232" t="s">
        <v>285</v>
      </c>
      <c r="B5" s="232"/>
      <c r="C5" s="232"/>
      <c r="D5" s="232"/>
      <c r="K5" s="233"/>
      <c r="O5" s="233"/>
      <c r="S5" s="233" t="s">
        <v>44</v>
      </c>
    </row>
    <row r="6" spans="1:29" ht="15.95" customHeight="1">
      <c r="A6" s="387" t="s">
        <v>45</v>
      </c>
      <c r="B6" s="388"/>
      <c r="C6" s="388"/>
      <c r="D6" s="388"/>
      <c r="E6" s="389"/>
      <c r="F6" s="374" t="s">
        <v>272</v>
      </c>
      <c r="G6" s="375"/>
      <c r="H6" s="374" t="s">
        <v>273</v>
      </c>
      <c r="I6" s="375"/>
      <c r="J6" s="374" t="s">
        <v>274</v>
      </c>
      <c r="K6" s="375"/>
      <c r="L6" s="374" t="s">
        <v>275</v>
      </c>
      <c r="M6" s="375"/>
      <c r="N6" s="374" t="s">
        <v>276</v>
      </c>
      <c r="O6" s="375"/>
      <c r="P6" s="374" t="s">
        <v>277</v>
      </c>
      <c r="Q6" s="375"/>
      <c r="R6" s="374" t="s">
        <v>278</v>
      </c>
      <c r="S6" s="375"/>
    </row>
    <row r="7" spans="1:29" ht="15.95" customHeight="1">
      <c r="A7" s="390"/>
      <c r="B7" s="391"/>
      <c r="C7" s="391"/>
      <c r="D7" s="391"/>
      <c r="E7" s="392"/>
      <c r="F7" s="234" t="s">
        <v>286</v>
      </c>
      <c r="G7" s="235" t="s">
        <v>1</v>
      </c>
      <c r="H7" s="234" t="s">
        <v>286</v>
      </c>
      <c r="I7" s="235" t="s">
        <v>1</v>
      </c>
      <c r="J7" s="234" t="s">
        <v>286</v>
      </c>
      <c r="K7" s="235" t="s">
        <v>1</v>
      </c>
      <c r="L7" s="234" t="s">
        <v>286</v>
      </c>
      <c r="M7" s="235" t="s">
        <v>1</v>
      </c>
      <c r="N7" s="234" t="s">
        <v>286</v>
      </c>
      <c r="O7" s="235" t="s">
        <v>1</v>
      </c>
      <c r="P7" s="234" t="s">
        <v>286</v>
      </c>
      <c r="Q7" s="235" t="s">
        <v>1</v>
      </c>
      <c r="R7" s="234" t="s">
        <v>286</v>
      </c>
      <c r="S7" s="236" t="s">
        <v>1</v>
      </c>
    </row>
    <row r="8" spans="1:29" ht="15.95" customHeight="1">
      <c r="A8" s="356" t="s">
        <v>84</v>
      </c>
      <c r="B8" s="237" t="s">
        <v>46</v>
      </c>
      <c r="C8" s="238"/>
      <c r="D8" s="238"/>
      <c r="E8" s="239" t="s">
        <v>37</v>
      </c>
      <c r="F8" s="240">
        <v>128729</v>
      </c>
      <c r="G8" s="241">
        <f>SUM(G9:G10)</f>
        <v>130952</v>
      </c>
      <c r="H8" s="240">
        <v>16490</v>
      </c>
      <c r="I8" s="242">
        <v>16973</v>
      </c>
      <c r="J8" s="240">
        <v>79397</v>
      </c>
      <c r="K8" s="243">
        <v>80227</v>
      </c>
      <c r="L8" s="240">
        <v>2819</v>
      </c>
      <c r="M8" s="242">
        <v>2879</v>
      </c>
      <c r="N8" s="240">
        <v>20720</v>
      </c>
      <c r="O8" s="243">
        <v>20720</v>
      </c>
      <c r="P8" s="240">
        <v>49855</v>
      </c>
      <c r="Q8" s="242">
        <v>50895</v>
      </c>
      <c r="R8" s="240">
        <v>34009</v>
      </c>
      <c r="S8" s="243">
        <v>33084</v>
      </c>
      <c r="T8" s="244"/>
      <c r="U8" s="244"/>
      <c r="V8" s="244"/>
      <c r="W8" s="244"/>
      <c r="X8" s="244"/>
      <c r="Y8" s="244"/>
      <c r="Z8" s="244"/>
      <c r="AA8" s="244"/>
      <c r="AB8" s="244"/>
      <c r="AC8" s="244"/>
    </row>
    <row r="9" spans="1:29" ht="15.95" customHeight="1">
      <c r="A9" s="380"/>
      <c r="B9" s="230"/>
      <c r="C9" s="245" t="s">
        <v>47</v>
      </c>
      <c r="D9" s="191"/>
      <c r="E9" s="246" t="s">
        <v>38</v>
      </c>
      <c r="F9" s="247">
        <v>128692</v>
      </c>
      <c r="G9" s="248">
        <v>130682</v>
      </c>
      <c r="H9" s="247">
        <v>16490</v>
      </c>
      <c r="I9" s="249">
        <v>16973</v>
      </c>
      <c r="J9" s="247">
        <v>79365</v>
      </c>
      <c r="K9" s="250">
        <v>80227</v>
      </c>
      <c r="L9" s="247">
        <v>2819</v>
      </c>
      <c r="M9" s="249">
        <v>2879</v>
      </c>
      <c r="N9" s="247">
        <v>20720</v>
      </c>
      <c r="O9" s="250">
        <v>20720</v>
      </c>
      <c r="P9" s="247">
        <v>49853</v>
      </c>
      <c r="Q9" s="249">
        <v>50744</v>
      </c>
      <c r="R9" s="247">
        <v>34003</v>
      </c>
      <c r="S9" s="250">
        <v>32992</v>
      </c>
      <c r="T9" s="244"/>
      <c r="U9" s="244"/>
      <c r="V9" s="244"/>
      <c r="W9" s="244"/>
      <c r="X9" s="244"/>
      <c r="Y9" s="244"/>
      <c r="Z9" s="244"/>
      <c r="AA9" s="244"/>
      <c r="AB9" s="244"/>
      <c r="AC9" s="244"/>
    </row>
    <row r="10" spans="1:29" ht="15.95" customHeight="1">
      <c r="A10" s="380"/>
      <c r="B10" s="251"/>
      <c r="C10" s="245" t="s">
        <v>48</v>
      </c>
      <c r="D10" s="191"/>
      <c r="E10" s="246" t="s">
        <v>39</v>
      </c>
      <c r="F10" s="247">
        <v>37</v>
      </c>
      <c r="G10" s="248">
        <v>270</v>
      </c>
      <c r="H10" s="247">
        <v>0</v>
      </c>
      <c r="I10" s="249">
        <v>0</v>
      </c>
      <c r="J10" s="252">
        <v>32</v>
      </c>
      <c r="K10" s="253">
        <v>0</v>
      </c>
      <c r="L10" s="247">
        <v>0</v>
      </c>
      <c r="M10" s="249">
        <v>0</v>
      </c>
      <c r="N10" s="252">
        <v>0</v>
      </c>
      <c r="O10" s="253">
        <v>0</v>
      </c>
      <c r="P10" s="247">
        <v>2</v>
      </c>
      <c r="Q10" s="249">
        <v>152</v>
      </c>
      <c r="R10" s="247">
        <v>7</v>
      </c>
      <c r="S10" s="250">
        <v>93</v>
      </c>
      <c r="T10" s="244"/>
      <c r="U10" s="244"/>
      <c r="V10" s="244"/>
      <c r="W10" s="244"/>
      <c r="X10" s="244"/>
      <c r="Y10" s="244"/>
      <c r="Z10" s="244"/>
      <c r="AA10" s="244"/>
      <c r="AB10" s="244"/>
      <c r="AC10" s="244"/>
    </row>
    <row r="11" spans="1:29" ht="15.95" customHeight="1">
      <c r="A11" s="380"/>
      <c r="B11" s="254" t="s">
        <v>49</v>
      </c>
      <c r="C11" s="255"/>
      <c r="D11" s="255"/>
      <c r="E11" s="256" t="s">
        <v>40</v>
      </c>
      <c r="F11" s="257">
        <v>112332</v>
      </c>
      <c r="G11" s="258">
        <f>SUM(G12:G13)</f>
        <v>112118</v>
      </c>
      <c r="H11" s="257">
        <v>15930</v>
      </c>
      <c r="I11" s="259">
        <v>9743</v>
      </c>
      <c r="J11" s="257">
        <v>74171</v>
      </c>
      <c r="K11" s="260">
        <v>72965</v>
      </c>
      <c r="L11" s="257">
        <v>2084</v>
      </c>
      <c r="M11" s="259">
        <v>2013</v>
      </c>
      <c r="N11" s="257">
        <v>20450</v>
      </c>
      <c r="O11" s="260">
        <v>20203</v>
      </c>
      <c r="P11" s="257">
        <v>42444</v>
      </c>
      <c r="Q11" s="259">
        <v>41953</v>
      </c>
      <c r="R11" s="257">
        <v>34178</v>
      </c>
      <c r="S11" s="260">
        <v>34023</v>
      </c>
      <c r="T11" s="244"/>
      <c r="U11" s="244"/>
      <c r="V11" s="244"/>
      <c r="W11" s="244"/>
      <c r="X11" s="244"/>
      <c r="Y11" s="244"/>
      <c r="Z11" s="244"/>
      <c r="AA11" s="244"/>
      <c r="AB11" s="244"/>
      <c r="AC11" s="244"/>
    </row>
    <row r="12" spans="1:29" ht="15.95" customHeight="1">
      <c r="A12" s="380"/>
      <c r="B12" s="261"/>
      <c r="C12" s="245" t="s">
        <v>50</v>
      </c>
      <c r="D12" s="191"/>
      <c r="E12" s="246" t="s">
        <v>41</v>
      </c>
      <c r="F12" s="247">
        <v>112332</v>
      </c>
      <c r="G12" s="248">
        <v>111927</v>
      </c>
      <c r="H12" s="257">
        <v>15930</v>
      </c>
      <c r="I12" s="249">
        <v>9743</v>
      </c>
      <c r="J12" s="257">
        <v>74171</v>
      </c>
      <c r="K12" s="250">
        <v>72965</v>
      </c>
      <c r="L12" s="247">
        <v>2084</v>
      </c>
      <c r="M12" s="249">
        <v>2013</v>
      </c>
      <c r="N12" s="257">
        <v>20450</v>
      </c>
      <c r="O12" s="250">
        <v>20176</v>
      </c>
      <c r="P12" s="247">
        <v>41997</v>
      </c>
      <c r="Q12" s="249">
        <v>41953</v>
      </c>
      <c r="R12" s="247">
        <v>34002</v>
      </c>
      <c r="S12" s="250">
        <v>32549</v>
      </c>
      <c r="T12" s="244"/>
      <c r="U12" s="244"/>
      <c r="V12" s="244"/>
      <c r="W12" s="244"/>
      <c r="X12" s="244"/>
      <c r="Y12" s="244"/>
      <c r="Z12" s="244"/>
      <c r="AA12" s="244"/>
      <c r="AB12" s="244"/>
      <c r="AC12" s="244"/>
    </row>
    <row r="13" spans="1:29" ht="15.95" customHeight="1">
      <c r="A13" s="380"/>
      <c r="B13" s="230"/>
      <c r="C13" s="262" t="s">
        <v>51</v>
      </c>
      <c r="D13" s="263"/>
      <c r="E13" s="264" t="s">
        <v>42</v>
      </c>
      <c r="F13" s="265">
        <v>0</v>
      </c>
      <c r="G13" s="266">
        <v>191</v>
      </c>
      <c r="H13" s="252">
        <v>0</v>
      </c>
      <c r="I13" s="253">
        <v>0</v>
      </c>
      <c r="J13" s="252">
        <v>0</v>
      </c>
      <c r="K13" s="253">
        <v>0</v>
      </c>
      <c r="L13" s="265">
        <v>0</v>
      </c>
      <c r="M13" s="267">
        <v>0</v>
      </c>
      <c r="N13" s="252">
        <v>0</v>
      </c>
      <c r="O13" s="253">
        <v>28</v>
      </c>
      <c r="P13" s="265">
        <v>447</v>
      </c>
      <c r="Q13" s="267">
        <v>0</v>
      </c>
      <c r="R13" s="265">
        <v>177</v>
      </c>
      <c r="S13" s="268">
        <v>1474</v>
      </c>
      <c r="T13" s="244"/>
      <c r="U13" s="244"/>
      <c r="V13" s="244"/>
      <c r="W13" s="244"/>
      <c r="X13" s="244"/>
      <c r="Y13" s="244"/>
      <c r="Z13" s="244"/>
      <c r="AA13" s="244"/>
      <c r="AB13" s="244"/>
      <c r="AC13" s="244"/>
    </row>
    <row r="14" spans="1:29" ht="15.95" customHeight="1">
      <c r="A14" s="380"/>
      <c r="B14" s="190" t="s">
        <v>52</v>
      </c>
      <c r="C14" s="191"/>
      <c r="D14" s="191"/>
      <c r="E14" s="246" t="s">
        <v>88</v>
      </c>
      <c r="F14" s="192">
        <f>F9-F12</f>
        <v>16360</v>
      </c>
      <c r="G14" s="193">
        <f t="shared" ref="G14:S15" si="0">G9-G12</f>
        <v>18755</v>
      </c>
      <c r="H14" s="192">
        <f t="shared" si="0"/>
        <v>560</v>
      </c>
      <c r="I14" s="193">
        <f t="shared" si="0"/>
        <v>7230</v>
      </c>
      <c r="J14" s="192">
        <f>J9-J12</f>
        <v>5194</v>
      </c>
      <c r="K14" s="193">
        <f t="shared" si="0"/>
        <v>7262</v>
      </c>
      <c r="L14" s="192">
        <f t="shared" si="0"/>
        <v>735</v>
      </c>
      <c r="M14" s="193">
        <f t="shared" si="0"/>
        <v>866</v>
      </c>
      <c r="N14" s="192">
        <f t="shared" si="0"/>
        <v>270</v>
      </c>
      <c r="O14" s="193">
        <f t="shared" si="0"/>
        <v>544</v>
      </c>
      <c r="P14" s="192">
        <f t="shared" si="0"/>
        <v>7856</v>
      </c>
      <c r="Q14" s="193">
        <f t="shared" si="0"/>
        <v>8791</v>
      </c>
      <c r="R14" s="192">
        <f t="shared" si="0"/>
        <v>1</v>
      </c>
      <c r="S14" s="193">
        <f t="shared" si="0"/>
        <v>443</v>
      </c>
      <c r="T14" s="244"/>
      <c r="U14" s="244"/>
      <c r="V14" s="244"/>
      <c r="W14" s="244"/>
      <c r="X14" s="244"/>
      <c r="Y14" s="244"/>
      <c r="Z14" s="244"/>
      <c r="AA14" s="244"/>
      <c r="AB14" s="244"/>
      <c r="AC14" s="244"/>
    </row>
    <row r="15" spans="1:29" ht="15.95" customHeight="1">
      <c r="A15" s="380"/>
      <c r="B15" s="190" t="s">
        <v>53</v>
      </c>
      <c r="C15" s="191"/>
      <c r="D15" s="191"/>
      <c r="E15" s="246" t="s">
        <v>89</v>
      </c>
      <c r="F15" s="192">
        <f t="shared" ref="F15" si="1">F10-F13</f>
        <v>37</v>
      </c>
      <c r="G15" s="193">
        <f>G10-G13</f>
        <v>79</v>
      </c>
      <c r="H15" s="192">
        <f t="shared" si="0"/>
        <v>0</v>
      </c>
      <c r="I15" s="193">
        <f>I10-I13</f>
        <v>0</v>
      </c>
      <c r="J15" s="192">
        <f t="shared" si="0"/>
        <v>32</v>
      </c>
      <c r="K15" s="193">
        <f>K10-K13</f>
        <v>0</v>
      </c>
      <c r="L15" s="192">
        <f t="shared" si="0"/>
        <v>0</v>
      </c>
      <c r="M15" s="193">
        <f>M10-M13</f>
        <v>0</v>
      </c>
      <c r="N15" s="192">
        <f t="shared" si="0"/>
        <v>0</v>
      </c>
      <c r="O15" s="193">
        <f>O10-O13</f>
        <v>-28</v>
      </c>
      <c r="P15" s="192">
        <f t="shared" si="0"/>
        <v>-445</v>
      </c>
      <c r="Q15" s="193">
        <f>Q10-Q13</f>
        <v>152</v>
      </c>
      <c r="R15" s="192">
        <f t="shared" si="0"/>
        <v>-170</v>
      </c>
      <c r="S15" s="193">
        <f>S10-S13</f>
        <v>-1381</v>
      </c>
      <c r="T15" s="244"/>
      <c r="U15" s="244"/>
      <c r="V15" s="244"/>
      <c r="W15" s="244"/>
      <c r="X15" s="244"/>
      <c r="Y15" s="244"/>
      <c r="Z15" s="244"/>
      <c r="AA15" s="244"/>
      <c r="AB15" s="244"/>
      <c r="AC15" s="244"/>
    </row>
    <row r="16" spans="1:29" ht="15.95" customHeight="1">
      <c r="A16" s="380"/>
      <c r="B16" s="190" t="s">
        <v>54</v>
      </c>
      <c r="C16" s="191"/>
      <c r="D16" s="191"/>
      <c r="E16" s="246" t="s">
        <v>90</v>
      </c>
      <c r="F16" s="192">
        <f t="shared" ref="F16" si="2">F8-F11</f>
        <v>16397</v>
      </c>
      <c r="G16" s="193">
        <f>G8-G11</f>
        <v>18834</v>
      </c>
      <c r="H16" s="192">
        <f t="shared" ref="H16" si="3">H8-H11</f>
        <v>560</v>
      </c>
      <c r="I16" s="193">
        <f t="shared" ref="I16:S16" si="4">I8-I11</f>
        <v>7230</v>
      </c>
      <c r="J16" s="192">
        <f t="shared" si="4"/>
        <v>5226</v>
      </c>
      <c r="K16" s="193">
        <f t="shared" si="4"/>
        <v>7262</v>
      </c>
      <c r="L16" s="192">
        <f t="shared" si="4"/>
        <v>735</v>
      </c>
      <c r="M16" s="193">
        <f t="shared" si="4"/>
        <v>866</v>
      </c>
      <c r="N16" s="192">
        <f t="shared" si="4"/>
        <v>270</v>
      </c>
      <c r="O16" s="193">
        <f t="shared" si="4"/>
        <v>517</v>
      </c>
      <c r="P16" s="192">
        <f t="shared" si="4"/>
        <v>7411</v>
      </c>
      <c r="Q16" s="193">
        <f t="shared" si="4"/>
        <v>8942</v>
      </c>
      <c r="R16" s="192">
        <f t="shared" si="4"/>
        <v>-169</v>
      </c>
      <c r="S16" s="193">
        <f t="shared" si="4"/>
        <v>-939</v>
      </c>
      <c r="T16" s="244"/>
      <c r="U16" s="244"/>
      <c r="V16" s="244"/>
      <c r="W16" s="244"/>
      <c r="X16" s="244"/>
      <c r="Y16" s="244"/>
      <c r="Z16" s="244"/>
      <c r="AA16" s="244"/>
      <c r="AB16" s="244"/>
      <c r="AC16" s="244"/>
    </row>
    <row r="17" spans="1:29" ht="15.95" customHeight="1">
      <c r="A17" s="380"/>
      <c r="B17" s="190" t="s">
        <v>55</v>
      </c>
      <c r="C17" s="191"/>
      <c r="D17" s="191"/>
      <c r="E17" s="269"/>
      <c r="F17" s="270">
        <v>0</v>
      </c>
      <c r="G17" s="271">
        <v>0</v>
      </c>
      <c r="H17" s="252">
        <v>77908</v>
      </c>
      <c r="I17" s="253">
        <v>78576</v>
      </c>
      <c r="J17" s="247">
        <v>0</v>
      </c>
      <c r="K17" s="250">
        <v>0</v>
      </c>
      <c r="L17" s="247">
        <v>0</v>
      </c>
      <c r="M17" s="249">
        <v>0</v>
      </c>
      <c r="N17" s="247">
        <v>0</v>
      </c>
      <c r="O17" s="250">
        <v>0</v>
      </c>
      <c r="P17" s="247">
        <v>144305</v>
      </c>
      <c r="Q17" s="249">
        <v>151716</v>
      </c>
      <c r="R17" s="252">
        <v>42967</v>
      </c>
      <c r="S17" s="272">
        <v>42798</v>
      </c>
      <c r="T17" s="244"/>
      <c r="U17" s="244"/>
      <c r="V17" s="244"/>
      <c r="W17" s="244"/>
      <c r="X17" s="244"/>
      <c r="Y17" s="244"/>
      <c r="Z17" s="244"/>
      <c r="AA17" s="244"/>
      <c r="AB17" s="244"/>
      <c r="AC17" s="244"/>
    </row>
    <row r="18" spans="1:29" ht="15.95" customHeight="1">
      <c r="A18" s="381"/>
      <c r="B18" s="273" t="s">
        <v>56</v>
      </c>
      <c r="C18" s="232"/>
      <c r="D18" s="232"/>
      <c r="E18" s="274"/>
      <c r="F18" s="275">
        <v>0</v>
      </c>
      <c r="G18" s="276">
        <v>0</v>
      </c>
      <c r="H18" s="277">
        <v>0</v>
      </c>
      <c r="I18" s="278">
        <v>0</v>
      </c>
      <c r="J18" s="277">
        <v>0</v>
      </c>
      <c r="K18" s="278">
        <v>0</v>
      </c>
      <c r="L18" s="277">
        <v>0</v>
      </c>
      <c r="M18" s="278">
        <v>0</v>
      </c>
      <c r="N18" s="277">
        <v>0</v>
      </c>
      <c r="O18" s="278">
        <v>0</v>
      </c>
      <c r="P18" s="277">
        <v>0</v>
      </c>
      <c r="Q18" s="278">
        <v>0</v>
      </c>
      <c r="R18" s="277">
        <v>0</v>
      </c>
      <c r="S18" s="279">
        <v>0</v>
      </c>
      <c r="T18" s="244"/>
      <c r="U18" s="244"/>
      <c r="V18" s="244"/>
      <c r="W18" s="244"/>
      <c r="X18" s="244"/>
      <c r="Y18" s="244"/>
      <c r="Z18" s="244"/>
      <c r="AA18" s="244"/>
      <c r="AB18" s="244"/>
      <c r="AC18" s="244"/>
    </row>
    <row r="19" spans="1:29" ht="15.95" customHeight="1">
      <c r="A19" s="380" t="s">
        <v>85</v>
      </c>
      <c r="B19" s="254" t="s">
        <v>57</v>
      </c>
      <c r="C19" s="280"/>
      <c r="D19" s="280"/>
      <c r="E19" s="281"/>
      <c r="F19" s="282">
        <v>69205</v>
      </c>
      <c r="G19" s="283">
        <v>69630</v>
      </c>
      <c r="H19" s="284">
        <v>24634</v>
      </c>
      <c r="I19" s="285">
        <v>12022</v>
      </c>
      <c r="J19" s="284">
        <v>13027</v>
      </c>
      <c r="K19" s="286">
        <v>12508</v>
      </c>
      <c r="L19" s="284">
        <v>374</v>
      </c>
      <c r="M19" s="285">
        <v>243</v>
      </c>
      <c r="N19" s="284">
        <v>518</v>
      </c>
      <c r="O19" s="286">
        <v>451</v>
      </c>
      <c r="P19" s="284">
        <v>29245</v>
      </c>
      <c r="Q19" s="285">
        <v>22284</v>
      </c>
      <c r="R19" s="284">
        <v>32811</v>
      </c>
      <c r="S19" s="286">
        <v>8821</v>
      </c>
      <c r="T19" s="244"/>
      <c r="U19" s="244"/>
      <c r="V19" s="244"/>
      <c r="W19" s="244"/>
      <c r="X19" s="244"/>
      <c r="Y19" s="244"/>
      <c r="Z19" s="244"/>
      <c r="AA19" s="244"/>
      <c r="AB19" s="244"/>
      <c r="AC19" s="244"/>
    </row>
    <row r="20" spans="1:29" ht="15.95" customHeight="1">
      <c r="A20" s="380"/>
      <c r="B20" s="287"/>
      <c r="C20" s="245" t="s">
        <v>58</v>
      </c>
      <c r="D20" s="191"/>
      <c r="E20" s="246"/>
      <c r="F20" s="192">
        <v>55595</v>
      </c>
      <c r="G20" s="193">
        <v>55906</v>
      </c>
      <c r="H20" s="247">
        <v>15600</v>
      </c>
      <c r="I20" s="249">
        <v>1200</v>
      </c>
      <c r="J20" s="247">
        <v>11332</v>
      </c>
      <c r="K20" s="253">
        <v>10590</v>
      </c>
      <c r="L20" s="247">
        <v>218</v>
      </c>
      <c r="M20" s="249">
        <v>56</v>
      </c>
      <c r="N20" s="247">
        <v>200</v>
      </c>
      <c r="O20" s="253">
        <v>300</v>
      </c>
      <c r="P20" s="247">
        <v>23955</v>
      </c>
      <c r="Q20" s="249">
        <v>16589</v>
      </c>
      <c r="R20" s="247">
        <v>28801</v>
      </c>
      <c r="S20" s="250">
        <v>5583</v>
      </c>
      <c r="T20" s="244"/>
      <c r="U20" s="244"/>
      <c r="V20" s="244"/>
      <c r="W20" s="244"/>
      <c r="X20" s="244"/>
      <c r="Y20" s="244"/>
      <c r="Z20" s="244"/>
      <c r="AA20" s="244"/>
      <c r="AB20" s="244"/>
      <c r="AC20" s="244"/>
    </row>
    <row r="21" spans="1:29" ht="15.95" customHeight="1">
      <c r="A21" s="380"/>
      <c r="B21" s="288" t="s">
        <v>59</v>
      </c>
      <c r="C21" s="255"/>
      <c r="D21" s="255"/>
      <c r="E21" s="256" t="s">
        <v>91</v>
      </c>
      <c r="F21" s="289">
        <v>56829</v>
      </c>
      <c r="G21" s="290">
        <v>59763</v>
      </c>
      <c r="H21" s="257">
        <v>24634</v>
      </c>
      <c r="I21" s="259">
        <v>12022</v>
      </c>
      <c r="J21" s="257">
        <v>13027</v>
      </c>
      <c r="K21" s="260">
        <v>12508</v>
      </c>
      <c r="L21" s="257">
        <v>374</v>
      </c>
      <c r="M21" s="259">
        <v>243</v>
      </c>
      <c r="N21" s="257">
        <v>518</v>
      </c>
      <c r="O21" s="260">
        <v>451</v>
      </c>
      <c r="P21" s="257">
        <v>29245</v>
      </c>
      <c r="Q21" s="259">
        <v>22284</v>
      </c>
      <c r="R21" s="257">
        <v>32811</v>
      </c>
      <c r="S21" s="260">
        <v>8821</v>
      </c>
      <c r="T21" s="244"/>
      <c r="U21" s="244"/>
      <c r="V21" s="244"/>
      <c r="W21" s="244"/>
      <c r="X21" s="244"/>
      <c r="Y21" s="244"/>
      <c r="Z21" s="244"/>
      <c r="AA21" s="244"/>
      <c r="AB21" s="244"/>
      <c r="AC21" s="244"/>
    </row>
    <row r="22" spans="1:29" ht="15.95" customHeight="1">
      <c r="A22" s="380"/>
      <c r="B22" s="254" t="s">
        <v>60</v>
      </c>
      <c r="C22" s="280"/>
      <c r="D22" s="280"/>
      <c r="E22" s="281" t="s">
        <v>92</v>
      </c>
      <c r="F22" s="282">
        <v>129561</v>
      </c>
      <c r="G22" s="283">
        <v>129197</v>
      </c>
      <c r="H22" s="284">
        <v>30136</v>
      </c>
      <c r="I22" s="285">
        <v>10303</v>
      </c>
      <c r="J22" s="284">
        <v>38435</v>
      </c>
      <c r="K22" s="286">
        <v>40085</v>
      </c>
      <c r="L22" s="284">
        <v>2262</v>
      </c>
      <c r="M22" s="285">
        <v>1941</v>
      </c>
      <c r="N22" s="284">
        <v>2450</v>
      </c>
      <c r="O22" s="286">
        <v>2539</v>
      </c>
      <c r="P22" s="284">
        <v>48009</v>
      </c>
      <c r="Q22" s="285">
        <v>43170</v>
      </c>
      <c r="R22" s="284">
        <v>32045</v>
      </c>
      <c r="S22" s="286">
        <v>9913</v>
      </c>
      <c r="T22" s="244"/>
      <c r="U22" s="244"/>
      <c r="V22" s="244"/>
      <c r="W22" s="244"/>
      <c r="X22" s="244"/>
      <c r="Y22" s="244"/>
      <c r="Z22" s="244"/>
      <c r="AA22" s="244"/>
      <c r="AB22" s="244"/>
      <c r="AC22" s="244"/>
    </row>
    <row r="23" spans="1:29" ht="15.95" customHeight="1">
      <c r="A23" s="380"/>
      <c r="B23" s="261" t="s">
        <v>61</v>
      </c>
      <c r="C23" s="262" t="s">
        <v>62</v>
      </c>
      <c r="D23" s="263"/>
      <c r="E23" s="264"/>
      <c r="F23" s="291">
        <v>84579</v>
      </c>
      <c r="G23" s="292">
        <v>84870</v>
      </c>
      <c r="H23" s="265">
        <v>25035</v>
      </c>
      <c r="I23" s="267">
        <v>5308</v>
      </c>
      <c r="J23" s="265">
        <v>12865</v>
      </c>
      <c r="K23" s="268">
        <v>12813</v>
      </c>
      <c r="L23" s="265">
        <v>257</v>
      </c>
      <c r="M23" s="267">
        <v>258</v>
      </c>
      <c r="N23" s="265">
        <v>240</v>
      </c>
      <c r="O23" s="268">
        <v>364</v>
      </c>
      <c r="P23" s="265">
        <v>32081</v>
      </c>
      <c r="Q23" s="267">
        <v>29568</v>
      </c>
      <c r="R23" s="265">
        <v>4286</v>
      </c>
      <c r="S23" s="268">
        <v>4340</v>
      </c>
      <c r="T23" s="244"/>
      <c r="U23" s="244"/>
      <c r="V23" s="244"/>
      <c r="W23" s="244"/>
      <c r="X23" s="244"/>
      <c r="Y23" s="244"/>
      <c r="Z23" s="244"/>
      <c r="AA23" s="244"/>
      <c r="AB23" s="244"/>
      <c r="AC23" s="244"/>
    </row>
    <row r="24" spans="1:29" ht="15.95" customHeight="1">
      <c r="A24" s="380"/>
      <c r="B24" s="190" t="s">
        <v>93</v>
      </c>
      <c r="C24" s="191"/>
      <c r="D24" s="191"/>
      <c r="E24" s="246" t="s">
        <v>94</v>
      </c>
      <c r="F24" s="192">
        <f>F21-F22</f>
        <v>-72732</v>
      </c>
      <c r="G24" s="193">
        <f t="shared" ref="G24:S24" si="5">G21-G22</f>
        <v>-69434</v>
      </c>
      <c r="H24" s="192">
        <f t="shared" si="5"/>
        <v>-5502</v>
      </c>
      <c r="I24" s="193">
        <f t="shared" si="5"/>
        <v>1719</v>
      </c>
      <c r="J24" s="192">
        <f t="shared" si="5"/>
        <v>-25408</v>
      </c>
      <c r="K24" s="193">
        <f t="shared" si="5"/>
        <v>-27577</v>
      </c>
      <c r="L24" s="192">
        <f t="shared" si="5"/>
        <v>-1888</v>
      </c>
      <c r="M24" s="193">
        <f t="shared" si="5"/>
        <v>-1698</v>
      </c>
      <c r="N24" s="192">
        <f t="shared" si="5"/>
        <v>-1932</v>
      </c>
      <c r="O24" s="193">
        <f t="shared" si="5"/>
        <v>-2088</v>
      </c>
      <c r="P24" s="192">
        <f t="shared" si="5"/>
        <v>-18764</v>
      </c>
      <c r="Q24" s="193">
        <f t="shared" si="5"/>
        <v>-20886</v>
      </c>
      <c r="R24" s="192">
        <f t="shared" si="5"/>
        <v>766</v>
      </c>
      <c r="S24" s="193">
        <f t="shared" si="5"/>
        <v>-1092</v>
      </c>
      <c r="T24" s="244"/>
      <c r="U24" s="244"/>
      <c r="V24" s="244"/>
      <c r="W24" s="244"/>
      <c r="X24" s="244"/>
      <c r="Y24" s="244"/>
      <c r="Z24" s="244"/>
      <c r="AA24" s="244"/>
      <c r="AB24" s="244"/>
      <c r="AC24" s="244"/>
    </row>
    <row r="25" spans="1:29" ht="15.95" customHeight="1">
      <c r="A25" s="380"/>
      <c r="B25" s="293" t="s">
        <v>63</v>
      </c>
      <c r="C25" s="263"/>
      <c r="D25" s="263"/>
      <c r="E25" s="382" t="s">
        <v>95</v>
      </c>
      <c r="F25" s="384">
        <v>72732</v>
      </c>
      <c r="G25" s="362">
        <v>69434</v>
      </c>
      <c r="H25" s="364">
        <v>5502</v>
      </c>
      <c r="I25" s="362">
        <v>0</v>
      </c>
      <c r="J25" s="364">
        <v>25408</v>
      </c>
      <c r="K25" s="362">
        <v>27577</v>
      </c>
      <c r="L25" s="364">
        <v>1888</v>
      </c>
      <c r="M25" s="362">
        <v>1698</v>
      </c>
      <c r="N25" s="364">
        <v>1932</v>
      </c>
      <c r="O25" s="362">
        <v>2088</v>
      </c>
      <c r="P25" s="364">
        <v>18764</v>
      </c>
      <c r="Q25" s="362">
        <v>20886</v>
      </c>
      <c r="R25" s="364">
        <v>0</v>
      </c>
      <c r="S25" s="362">
        <v>1092</v>
      </c>
      <c r="T25" s="244"/>
      <c r="U25" s="244"/>
      <c r="V25" s="244"/>
      <c r="W25" s="244"/>
      <c r="X25" s="244"/>
      <c r="Y25" s="244"/>
      <c r="Z25" s="244"/>
      <c r="AA25" s="244"/>
      <c r="AB25" s="244"/>
      <c r="AC25" s="244"/>
    </row>
    <row r="26" spans="1:29" ht="15.95" customHeight="1">
      <c r="A26" s="380"/>
      <c r="B26" s="288" t="s">
        <v>64</v>
      </c>
      <c r="C26" s="255"/>
      <c r="D26" s="255"/>
      <c r="E26" s="383"/>
      <c r="F26" s="385"/>
      <c r="G26" s="363"/>
      <c r="H26" s="365"/>
      <c r="I26" s="363"/>
      <c r="J26" s="365"/>
      <c r="K26" s="363"/>
      <c r="L26" s="365"/>
      <c r="M26" s="363"/>
      <c r="N26" s="365"/>
      <c r="O26" s="363"/>
      <c r="P26" s="365"/>
      <c r="Q26" s="363"/>
      <c r="R26" s="365"/>
      <c r="S26" s="363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</row>
    <row r="27" spans="1:29" ht="15.95" customHeight="1">
      <c r="A27" s="381"/>
      <c r="B27" s="273" t="s">
        <v>96</v>
      </c>
      <c r="C27" s="232"/>
      <c r="D27" s="232"/>
      <c r="E27" s="294" t="s">
        <v>97</v>
      </c>
      <c r="F27" s="295">
        <f t="shared" ref="F27" si="6">F24+F25</f>
        <v>0</v>
      </c>
      <c r="G27" s="296">
        <f t="shared" ref="G27:S27" si="7">G24+G25</f>
        <v>0</v>
      </c>
      <c r="H27" s="295">
        <f t="shared" si="7"/>
        <v>0</v>
      </c>
      <c r="I27" s="296">
        <f t="shared" si="7"/>
        <v>1719</v>
      </c>
      <c r="J27" s="295">
        <f t="shared" si="7"/>
        <v>0</v>
      </c>
      <c r="K27" s="296">
        <f t="shared" si="7"/>
        <v>0</v>
      </c>
      <c r="L27" s="295">
        <f t="shared" si="7"/>
        <v>0</v>
      </c>
      <c r="M27" s="296">
        <f t="shared" si="7"/>
        <v>0</v>
      </c>
      <c r="N27" s="295">
        <f t="shared" si="7"/>
        <v>0</v>
      </c>
      <c r="O27" s="296">
        <f t="shared" si="7"/>
        <v>0</v>
      </c>
      <c r="P27" s="295">
        <f t="shared" si="7"/>
        <v>0</v>
      </c>
      <c r="Q27" s="296">
        <f t="shared" si="7"/>
        <v>0</v>
      </c>
      <c r="R27" s="295">
        <f t="shared" si="7"/>
        <v>766</v>
      </c>
      <c r="S27" s="296">
        <f t="shared" si="7"/>
        <v>0</v>
      </c>
      <c r="T27" s="244"/>
      <c r="U27" s="244"/>
      <c r="V27" s="244"/>
      <c r="W27" s="244"/>
      <c r="X27" s="244"/>
      <c r="Y27" s="244"/>
      <c r="Z27" s="244"/>
      <c r="AA27" s="244"/>
      <c r="AB27" s="244"/>
      <c r="AC27" s="244"/>
    </row>
    <row r="28" spans="1:29" ht="15.95" customHeight="1">
      <c r="A28" s="297"/>
      <c r="F28" s="244"/>
      <c r="G28" s="244"/>
      <c r="H28" s="244"/>
      <c r="I28" s="244"/>
      <c r="J28" s="244"/>
      <c r="K28" s="244"/>
      <c r="L28" s="298"/>
      <c r="M28" s="244"/>
      <c r="N28" s="244"/>
      <c r="O28" s="244"/>
      <c r="P28" s="298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</row>
    <row r="29" spans="1:29" ht="15.95" customHeight="1">
      <c r="A29" s="232"/>
      <c r="F29" s="244"/>
      <c r="G29" s="244"/>
      <c r="H29" s="244"/>
      <c r="I29" s="244"/>
      <c r="J29" s="299"/>
      <c r="K29" s="299"/>
      <c r="L29" s="298"/>
      <c r="M29" s="244"/>
      <c r="N29" s="299"/>
      <c r="O29" s="299"/>
      <c r="P29" s="298"/>
      <c r="Q29" s="299" t="s">
        <v>101</v>
      </c>
      <c r="R29" s="244"/>
      <c r="S29" s="299"/>
      <c r="T29" s="244"/>
      <c r="U29" s="244"/>
      <c r="V29" s="244"/>
      <c r="W29" s="244"/>
      <c r="X29" s="244"/>
      <c r="Y29" s="244"/>
      <c r="Z29" s="244"/>
      <c r="AA29" s="244"/>
      <c r="AB29" s="244"/>
      <c r="AC29" s="299"/>
    </row>
    <row r="30" spans="1:29" ht="15.95" customHeight="1">
      <c r="A30" s="366" t="s">
        <v>65</v>
      </c>
      <c r="B30" s="367"/>
      <c r="C30" s="367"/>
      <c r="D30" s="367"/>
      <c r="E30" s="368"/>
      <c r="F30" s="372" t="s">
        <v>279</v>
      </c>
      <c r="G30" s="373"/>
      <c r="H30" s="372" t="s">
        <v>280</v>
      </c>
      <c r="I30" s="373"/>
      <c r="J30" s="372" t="s">
        <v>281</v>
      </c>
      <c r="K30" s="373"/>
      <c r="L30" s="372" t="s">
        <v>282</v>
      </c>
      <c r="M30" s="373"/>
      <c r="N30" s="372" t="s">
        <v>283</v>
      </c>
      <c r="O30" s="373"/>
      <c r="P30" s="372" t="s">
        <v>284</v>
      </c>
      <c r="Q30" s="373"/>
      <c r="R30" s="376"/>
      <c r="S30" s="377"/>
      <c r="T30" s="300"/>
      <c r="U30" s="298"/>
      <c r="V30" s="300"/>
      <c r="W30" s="298"/>
      <c r="X30" s="300"/>
      <c r="Y30" s="298"/>
      <c r="Z30" s="300"/>
      <c r="AA30" s="298"/>
      <c r="AB30" s="300"/>
      <c r="AC30" s="298"/>
    </row>
    <row r="31" spans="1:29" ht="15.95" customHeight="1">
      <c r="A31" s="369"/>
      <c r="B31" s="370"/>
      <c r="C31" s="370"/>
      <c r="D31" s="370"/>
      <c r="E31" s="371"/>
      <c r="F31" s="234" t="s">
        <v>286</v>
      </c>
      <c r="G31" s="235" t="s">
        <v>1</v>
      </c>
      <c r="H31" s="234" t="s">
        <v>286</v>
      </c>
      <c r="I31" s="235" t="s">
        <v>1</v>
      </c>
      <c r="J31" s="234" t="s">
        <v>286</v>
      </c>
      <c r="K31" s="235" t="s">
        <v>1</v>
      </c>
      <c r="L31" s="234" t="s">
        <v>286</v>
      </c>
      <c r="M31" s="235" t="s">
        <v>1</v>
      </c>
      <c r="N31" s="234" t="s">
        <v>286</v>
      </c>
      <c r="O31" s="235" t="s">
        <v>1</v>
      </c>
      <c r="P31" s="234" t="s">
        <v>286</v>
      </c>
      <c r="Q31" s="235" t="s">
        <v>1</v>
      </c>
      <c r="R31" s="301"/>
      <c r="S31" s="302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</row>
    <row r="32" spans="1:29" ht="15.95" customHeight="1">
      <c r="A32" s="356" t="s">
        <v>86</v>
      </c>
      <c r="B32" s="237" t="s">
        <v>46</v>
      </c>
      <c r="C32" s="238"/>
      <c r="D32" s="238"/>
      <c r="E32" s="304" t="s">
        <v>37</v>
      </c>
      <c r="F32" s="284">
        <v>125</v>
      </c>
      <c r="G32" s="305">
        <v>112</v>
      </c>
      <c r="H32" s="240">
        <v>2351</v>
      </c>
      <c r="I32" s="242">
        <v>2383</v>
      </c>
      <c r="J32" s="240">
        <v>2196</v>
      </c>
      <c r="K32" s="243">
        <v>2246</v>
      </c>
      <c r="L32" s="284">
        <v>421</v>
      </c>
      <c r="M32" s="305">
        <v>453</v>
      </c>
      <c r="N32" s="240">
        <v>1401</v>
      </c>
      <c r="O32" s="243">
        <v>1415</v>
      </c>
      <c r="P32" s="284"/>
      <c r="Q32" s="305">
        <v>2480</v>
      </c>
      <c r="R32" s="282"/>
      <c r="S32" s="305"/>
      <c r="T32" s="305"/>
      <c r="U32" s="305"/>
      <c r="V32" s="305"/>
      <c r="W32" s="305"/>
      <c r="X32" s="306"/>
      <c r="Y32" s="306"/>
      <c r="Z32" s="305"/>
      <c r="AA32" s="305"/>
      <c r="AB32" s="306"/>
      <c r="AC32" s="306"/>
    </row>
    <row r="33" spans="1:29" ht="15.95" customHeight="1">
      <c r="A33" s="378"/>
      <c r="B33" s="230"/>
      <c r="C33" s="262" t="s">
        <v>66</v>
      </c>
      <c r="D33" s="263"/>
      <c r="E33" s="307"/>
      <c r="F33" s="265">
        <v>44</v>
      </c>
      <c r="G33" s="266">
        <v>49</v>
      </c>
      <c r="H33" s="265">
        <v>2209</v>
      </c>
      <c r="I33" s="267">
        <v>2139</v>
      </c>
      <c r="J33" s="265">
        <v>247</v>
      </c>
      <c r="K33" s="268">
        <v>260</v>
      </c>
      <c r="L33" s="265">
        <v>387</v>
      </c>
      <c r="M33" s="266">
        <v>394</v>
      </c>
      <c r="N33" s="265">
        <v>1388</v>
      </c>
      <c r="O33" s="268">
        <v>1313</v>
      </c>
      <c r="P33" s="265"/>
      <c r="Q33" s="266">
        <v>2</v>
      </c>
      <c r="R33" s="282"/>
      <c r="S33" s="305"/>
      <c r="T33" s="305"/>
      <c r="U33" s="305"/>
      <c r="V33" s="305"/>
      <c r="W33" s="305"/>
      <c r="X33" s="306"/>
      <c r="Y33" s="306"/>
      <c r="Z33" s="305"/>
      <c r="AA33" s="305"/>
      <c r="AB33" s="306"/>
      <c r="AC33" s="306"/>
    </row>
    <row r="34" spans="1:29" ht="15.95" customHeight="1">
      <c r="A34" s="378"/>
      <c r="B34" s="230"/>
      <c r="C34" s="308"/>
      <c r="D34" s="245" t="s">
        <v>67</v>
      </c>
      <c r="E34" s="309"/>
      <c r="F34" s="247">
        <v>21</v>
      </c>
      <c r="G34" s="248">
        <v>27</v>
      </c>
      <c r="H34" s="247">
        <v>1396</v>
      </c>
      <c r="I34" s="249">
        <v>1395</v>
      </c>
      <c r="J34" s="247">
        <v>185</v>
      </c>
      <c r="K34" s="250">
        <v>197</v>
      </c>
      <c r="L34" s="247">
        <v>379</v>
      </c>
      <c r="M34" s="248">
        <v>389</v>
      </c>
      <c r="N34" s="247">
        <v>1366</v>
      </c>
      <c r="O34" s="250">
        <v>1284</v>
      </c>
      <c r="P34" s="247"/>
      <c r="Q34" s="248">
        <v>2</v>
      </c>
      <c r="R34" s="282"/>
      <c r="S34" s="305"/>
      <c r="T34" s="305"/>
      <c r="U34" s="305"/>
      <c r="V34" s="305"/>
      <c r="W34" s="305"/>
      <c r="X34" s="306"/>
      <c r="Y34" s="306"/>
      <c r="Z34" s="305"/>
      <c r="AA34" s="305"/>
      <c r="AB34" s="306"/>
      <c r="AC34" s="306"/>
    </row>
    <row r="35" spans="1:29" ht="15.95" customHeight="1">
      <c r="A35" s="378"/>
      <c r="B35" s="251"/>
      <c r="C35" s="310" t="s">
        <v>68</v>
      </c>
      <c r="D35" s="255"/>
      <c r="E35" s="311"/>
      <c r="F35" s="257">
        <v>4</v>
      </c>
      <c r="G35" s="258">
        <v>5</v>
      </c>
      <c r="H35" s="257">
        <v>142</v>
      </c>
      <c r="I35" s="259">
        <v>243</v>
      </c>
      <c r="J35" s="312">
        <v>1949</v>
      </c>
      <c r="K35" s="313">
        <v>1986</v>
      </c>
      <c r="L35" s="257">
        <v>34</v>
      </c>
      <c r="M35" s="258">
        <v>59</v>
      </c>
      <c r="N35" s="312">
        <v>12</v>
      </c>
      <c r="O35" s="313">
        <v>102</v>
      </c>
      <c r="P35" s="257"/>
      <c r="Q35" s="258">
        <v>2478</v>
      </c>
      <c r="R35" s="282"/>
      <c r="S35" s="305"/>
      <c r="T35" s="305"/>
      <c r="U35" s="305"/>
      <c r="V35" s="305"/>
      <c r="W35" s="305"/>
      <c r="X35" s="306"/>
      <c r="Y35" s="306"/>
      <c r="Z35" s="305"/>
      <c r="AA35" s="305"/>
      <c r="AB35" s="306"/>
      <c r="AC35" s="306"/>
    </row>
    <row r="36" spans="1:29" ht="15.95" customHeight="1">
      <c r="A36" s="378"/>
      <c r="B36" s="254" t="s">
        <v>49</v>
      </c>
      <c r="C36" s="280"/>
      <c r="D36" s="280"/>
      <c r="E36" s="304" t="s">
        <v>38</v>
      </c>
      <c r="F36" s="284">
        <v>32</v>
      </c>
      <c r="G36" s="305">
        <v>35</v>
      </c>
      <c r="H36" s="284">
        <v>2052</v>
      </c>
      <c r="I36" s="285">
        <v>2110</v>
      </c>
      <c r="J36" s="284">
        <v>2249</v>
      </c>
      <c r="K36" s="286">
        <v>2286</v>
      </c>
      <c r="L36" s="284">
        <v>555</v>
      </c>
      <c r="M36" s="305">
        <v>475</v>
      </c>
      <c r="N36" s="284">
        <v>1086</v>
      </c>
      <c r="O36" s="286">
        <v>1197</v>
      </c>
      <c r="P36" s="284"/>
      <c r="Q36" s="305">
        <v>1</v>
      </c>
      <c r="R36" s="282"/>
      <c r="S36" s="305"/>
      <c r="T36" s="305"/>
      <c r="U36" s="305"/>
      <c r="V36" s="305"/>
      <c r="W36" s="305"/>
      <c r="X36" s="305"/>
      <c r="Y36" s="305"/>
      <c r="Z36" s="305"/>
      <c r="AA36" s="305"/>
      <c r="AB36" s="306"/>
      <c r="AC36" s="306"/>
    </row>
    <row r="37" spans="1:29" ht="15.95" customHeight="1">
      <c r="A37" s="378"/>
      <c r="B37" s="230"/>
      <c r="C37" s="245" t="s">
        <v>69</v>
      </c>
      <c r="D37" s="191"/>
      <c r="E37" s="309"/>
      <c r="F37" s="247">
        <v>32</v>
      </c>
      <c r="G37" s="248">
        <v>35</v>
      </c>
      <c r="H37" s="247">
        <v>1984</v>
      </c>
      <c r="I37" s="249">
        <v>2079</v>
      </c>
      <c r="J37" s="247">
        <v>2178</v>
      </c>
      <c r="K37" s="250">
        <v>2196</v>
      </c>
      <c r="L37" s="247">
        <v>537</v>
      </c>
      <c r="M37" s="248">
        <v>451</v>
      </c>
      <c r="N37" s="247">
        <v>1020</v>
      </c>
      <c r="O37" s="250">
        <v>1113</v>
      </c>
      <c r="P37" s="247"/>
      <c r="Q37" s="248">
        <v>8.6999999999999994E-2</v>
      </c>
      <c r="R37" s="282"/>
      <c r="S37" s="305"/>
      <c r="T37" s="305"/>
      <c r="U37" s="305"/>
      <c r="V37" s="305"/>
      <c r="W37" s="305"/>
      <c r="X37" s="305"/>
      <c r="Y37" s="305"/>
      <c r="Z37" s="305"/>
      <c r="AA37" s="305"/>
      <c r="AB37" s="306"/>
      <c r="AC37" s="306"/>
    </row>
    <row r="38" spans="1:29" ht="15.95" customHeight="1">
      <c r="A38" s="378"/>
      <c r="B38" s="251"/>
      <c r="C38" s="245" t="s">
        <v>70</v>
      </c>
      <c r="D38" s="191"/>
      <c r="E38" s="309"/>
      <c r="F38" s="192">
        <v>0</v>
      </c>
      <c r="G38" s="193">
        <v>0</v>
      </c>
      <c r="H38" s="247">
        <v>69</v>
      </c>
      <c r="I38" s="249">
        <v>31</v>
      </c>
      <c r="J38" s="247">
        <v>71</v>
      </c>
      <c r="K38" s="313">
        <v>90</v>
      </c>
      <c r="L38" s="247">
        <v>18</v>
      </c>
      <c r="M38" s="248">
        <v>23</v>
      </c>
      <c r="N38" s="247">
        <v>65</v>
      </c>
      <c r="O38" s="313">
        <v>84</v>
      </c>
      <c r="P38" s="247"/>
      <c r="Q38" s="248">
        <v>0.11899999999999999</v>
      </c>
      <c r="R38" s="282"/>
      <c r="S38" s="305"/>
      <c r="T38" s="305"/>
      <c r="U38" s="305"/>
      <c r="V38" s="306"/>
      <c r="W38" s="306"/>
      <c r="X38" s="305"/>
      <c r="Y38" s="305"/>
      <c r="Z38" s="305"/>
      <c r="AA38" s="305"/>
      <c r="AB38" s="306"/>
      <c r="AC38" s="306"/>
    </row>
    <row r="39" spans="1:29" ht="15.95" customHeight="1">
      <c r="A39" s="379"/>
      <c r="B39" s="314" t="s">
        <v>71</v>
      </c>
      <c r="C39" s="315"/>
      <c r="D39" s="315"/>
      <c r="E39" s="316" t="s">
        <v>98</v>
      </c>
      <c r="F39" s="295">
        <f t="shared" ref="F39:Q39" si="8">F32-F36</f>
        <v>93</v>
      </c>
      <c r="G39" s="296">
        <f t="shared" si="8"/>
        <v>77</v>
      </c>
      <c r="H39" s="295">
        <f t="shared" si="8"/>
        <v>299</v>
      </c>
      <c r="I39" s="296">
        <f t="shared" si="8"/>
        <v>273</v>
      </c>
      <c r="J39" s="295">
        <f t="shared" si="8"/>
        <v>-53</v>
      </c>
      <c r="K39" s="296">
        <f t="shared" si="8"/>
        <v>-40</v>
      </c>
      <c r="L39" s="295">
        <f t="shared" si="8"/>
        <v>-134</v>
      </c>
      <c r="M39" s="296">
        <f t="shared" si="8"/>
        <v>-22</v>
      </c>
      <c r="N39" s="295">
        <f>N32-N36</f>
        <v>315</v>
      </c>
      <c r="O39" s="296">
        <f t="shared" si="8"/>
        <v>218</v>
      </c>
      <c r="P39" s="295">
        <f t="shared" si="8"/>
        <v>0</v>
      </c>
      <c r="Q39" s="296">
        <f t="shared" si="8"/>
        <v>2479</v>
      </c>
      <c r="R39" s="282"/>
      <c r="S39" s="305"/>
      <c r="T39" s="305"/>
      <c r="U39" s="305"/>
      <c r="V39" s="305"/>
      <c r="W39" s="305"/>
      <c r="X39" s="305"/>
      <c r="Y39" s="305"/>
      <c r="Z39" s="305"/>
      <c r="AA39" s="305"/>
      <c r="AB39" s="306"/>
      <c r="AC39" s="306"/>
    </row>
    <row r="40" spans="1:29" ht="15.95" customHeight="1">
      <c r="A40" s="356" t="s">
        <v>87</v>
      </c>
      <c r="B40" s="254" t="s">
        <v>72</v>
      </c>
      <c r="C40" s="280"/>
      <c r="D40" s="280"/>
      <c r="E40" s="304" t="s">
        <v>40</v>
      </c>
      <c r="F40" s="282">
        <v>0</v>
      </c>
      <c r="G40" s="283">
        <v>0</v>
      </c>
      <c r="H40" s="284">
        <v>1960</v>
      </c>
      <c r="I40" s="285">
        <v>968</v>
      </c>
      <c r="J40" s="284">
        <v>1642</v>
      </c>
      <c r="K40" s="286">
        <v>1427</v>
      </c>
      <c r="L40" s="284">
        <v>329</v>
      </c>
      <c r="M40" s="305">
        <v>409</v>
      </c>
      <c r="N40" s="284">
        <f>3017+2510</f>
        <v>5527</v>
      </c>
      <c r="O40" s="286">
        <v>11914</v>
      </c>
      <c r="P40" s="284"/>
      <c r="Q40" s="305">
        <v>6327</v>
      </c>
      <c r="R40" s="282"/>
      <c r="S40" s="305"/>
      <c r="T40" s="305"/>
      <c r="U40" s="305"/>
      <c r="V40" s="305"/>
      <c r="W40" s="305"/>
      <c r="X40" s="306"/>
      <c r="Y40" s="306"/>
      <c r="Z40" s="306"/>
      <c r="AA40" s="306"/>
      <c r="AB40" s="305"/>
      <c r="AC40" s="305"/>
    </row>
    <row r="41" spans="1:29" ht="15.95" customHeight="1">
      <c r="A41" s="357"/>
      <c r="B41" s="251"/>
      <c r="C41" s="245" t="s">
        <v>73</v>
      </c>
      <c r="D41" s="191"/>
      <c r="E41" s="309"/>
      <c r="F41" s="317">
        <v>0</v>
      </c>
      <c r="G41" s="318">
        <v>0</v>
      </c>
      <c r="H41" s="312">
        <v>1568</v>
      </c>
      <c r="I41" s="313">
        <v>236</v>
      </c>
      <c r="J41" s="247">
        <v>664</v>
      </c>
      <c r="K41" s="250">
        <v>121</v>
      </c>
      <c r="L41" s="247">
        <v>0</v>
      </c>
      <c r="M41" s="248">
        <v>0</v>
      </c>
      <c r="N41" s="247">
        <v>3016</v>
      </c>
      <c r="O41" s="250">
        <v>8914</v>
      </c>
      <c r="P41" s="247"/>
      <c r="Q41" s="248">
        <v>0</v>
      </c>
      <c r="R41" s="282"/>
      <c r="S41" s="305"/>
      <c r="T41" s="306"/>
      <c r="U41" s="306"/>
      <c r="V41" s="306"/>
      <c r="W41" s="306"/>
      <c r="X41" s="306"/>
      <c r="Y41" s="306"/>
      <c r="Z41" s="306"/>
      <c r="AA41" s="306"/>
      <c r="AB41" s="305"/>
      <c r="AC41" s="305"/>
    </row>
    <row r="42" spans="1:29" ht="15.95" customHeight="1">
      <c r="A42" s="357"/>
      <c r="B42" s="254" t="s">
        <v>60</v>
      </c>
      <c r="C42" s="280"/>
      <c r="D42" s="280"/>
      <c r="E42" s="304" t="s">
        <v>41</v>
      </c>
      <c r="F42" s="282">
        <v>0</v>
      </c>
      <c r="G42" s="283">
        <v>0</v>
      </c>
      <c r="H42" s="284">
        <v>2234</v>
      </c>
      <c r="I42" s="285">
        <v>1394</v>
      </c>
      <c r="J42" s="284">
        <v>1642</v>
      </c>
      <c r="K42" s="286">
        <v>1427</v>
      </c>
      <c r="L42" s="284">
        <v>277</v>
      </c>
      <c r="M42" s="305">
        <v>358</v>
      </c>
      <c r="N42" s="284">
        <f>3017+2257</f>
        <v>5274</v>
      </c>
      <c r="O42" s="286">
        <v>11914</v>
      </c>
      <c r="P42" s="284"/>
      <c r="Q42" s="305">
        <v>6327</v>
      </c>
      <c r="R42" s="282"/>
      <c r="S42" s="305"/>
      <c r="T42" s="305"/>
      <c r="U42" s="305"/>
      <c r="V42" s="305"/>
      <c r="W42" s="305"/>
      <c r="X42" s="306"/>
      <c r="Y42" s="306"/>
      <c r="Z42" s="305"/>
      <c r="AA42" s="305"/>
      <c r="AB42" s="305"/>
      <c r="AC42" s="305"/>
    </row>
    <row r="43" spans="1:29" ht="15.95" customHeight="1">
      <c r="A43" s="357"/>
      <c r="B43" s="251"/>
      <c r="C43" s="245" t="s">
        <v>74</v>
      </c>
      <c r="D43" s="191"/>
      <c r="E43" s="309"/>
      <c r="F43" s="192">
        <v>0</v>
      </c>
      <c r="G43" s="193">
        <v>0</v>
      </c>
      <c r="H43" s="247">
        <v>281</v>
      </c>
      <c r="I43" s="249">
        <v>247</v>
      </c>
      <c r="J43" s="312">
        <v>392</v>
      </c>
      <c r="K43" s="313">
        <v>432</v>
      </c>
      <c r="L43" s="247">
        <v>277</v>
      </c>
      <c r="M43" s="248">
        <v>358</v>
      </c>
      <c r="N43" s="312">
        <v>539</v>
      </c>
      <c r="O43" s="313">
        <v>3000</v>
      </c>
      <c r="P43" s="247"/>
      <c r="Q43" s="248">
        <v>6327</v>
      </c>
      <c r="R43" s="282"/>
      <c r="S43" s="305"/>
      <c r="T43" s="305"/>
      <c r="U43" s="305"/>
      <c r="V43" s="306"/>
      <c r="W43" s="305"/>
      <c r="X43" s="306"/>
      <c r="Y43" s="306"/>
      <c r="Z43" s="305"/>
      <c r="AA43" s="305"/>
      <c r="AB43" s="306"/>
      <c r="AC43" s="306"/>
    </row>
    <row r="44" spans="1:29" ht="15.95" customHeight="1">
      <c r="A44" s="358"/>
      <c r="B44" s="273" t="s">
        <v>71</v>
      </c>
      <c r="C44" s="232"/>
      <c r="D44" s="232"/>
      <c r="E44" s="316" t="s">
        <v>99</v>
      </c>
      <c r="F44" s="275">
        <f t="shared" ref="F44:Q44" si="9">F40-F42</f>
        <v>0</v>
      </c>
      <c r="G44" s="276">
        <f t="shared" si="9"/>
        <v>0</v>
      </c>
      <c r="H44" s="275">
        <f t="shared" si="9"/>
        <v>-274</v>
      </c>
      <c r="I44" s="276">
        <f t="shared" si="9"/>
        <v>-426</v>
      </c>
      <c r="J44" s="275">
        <f t="shared" si="9"/>
        <v>0</v>
      </c>
      <c r="K44" s="276">
        <f t="shared" si="9"/>
        <v>0</v>
      </c>
      <c r="L44" s="275">
        <f t="shared" si="9"/>
        <v>52</v>
      </c>
      <c r="M44" s="276">
        <f t="shared" si="9"/>
        <v>51</v>
      </c>
      <c r="N44" s="275">
        <f>N40-N42</f>
        <v>253</v>
      </c>
      <c r="O44" s="276">
        <f t="shared" si="9"/>
        <v>0</v>
      </c>
      <c r="P44" s="275">
        <f t="shared" si="9"/>
        <v>0</v>
      </c>
      <c r="Q44" s="276">
        <f t="shared" si="9"/>
        <v>0</v>
      </c>
      <c r="R44" s="319"/>
      <c r="S44" s="306"/>
      <c r="T44" s="306"/>
      <c r="U44" s="306"/>
      <c r="V44" s="305"/>
      <c r="W44" s="305"/>
      <c r="X44" s="306"/>
      <c r="Y44" s="306"/>
      <c r="Z44" s="305"/>
      <c r="AA44" s="305"/>
      <c r="AB44" s="305"/>
      <c r="AC44" s="305"/>
    </row>
    <row r="45" spans="1:29" ht="15.95" customHeight="1">
      <c r="A45" s="359" t="s">
        <v>79</v>
      </c>
      <c r="B45" s="320" t="s">
        <v>75</v>
      </c>
      <c r="C45" s="321"/>
      <c r="D45" s="321"/>
      <c r="E45" s="322" t="s">
        <v>100</v>
      </c>
      <c r="F45" s="323">
        <f t="shared" ref="F45:Q45" si="10">F39+F44</f>
        <v>93</v>
      </c>
      <c r="G45" s="324">
        <f t="shared" si="10"/>
        <v>77</v>
      </c>
      <c r="H45" s="323">
        <f t="shared" si="10"/>
        <v>25</v>
      </c>
      <c r="I45" s="324">
        <f t="shared" si="10"/>
        <v>-153</v>
      </c>
      <c r="J45" s="323">
        <f t="shared" si="10"/>
        <v>-53</v>
      </c>
      <c r="K45" s="324">
        <f t="shared" si="10"/>
        <v>-40</v>
      </c>
      <c r="L45" s="323">
        <f t="shared" si="10"/>
        <v>-82</v>
      </c>
      <c r="M45" s="324">
        <f t="shared" si="10"/>
        <v>29</v>
      </c>
      <c r="N45" s="323">
        <f t="shared" si="10"/>
        <v>568</v>
      </c>
      <c r="O45" s="324">
        <f t="shared" si="10"/>
        <v>218</v>
      </c>
      <c r="P45" s="323">
        <f t="shared" si="10"/>
        <v>0</v>
      </c>
      <c r="Q45" s="324">
        <f t="shared" si="10"/>
        <v>2479</v>
      </c>
      <c r="R45" s="282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</row>
    <row r="46" spans="1:29" ht="15.95" customHeight="1">
      <c r="A46" s="360"/>
      <c r="B46" s="190" t="s">
        <v>76</v>
      </c>
      <c r="C46" s="191"/>
      <c r="D46" s="191"/>
      <c r="E46" s="191"/>
      <c r="F46" s="317">
        <v>0</v>
      </c>
      <c r="G46" s="318">
        <v>0</v>
      </c>
      <c r="H46" s="312">
        <v>0</v>
      </c>
      <c r="I46" s="313">
        <v>9</v>
      </c>
      <c r="J46" s="312">
        <v>0</v>
      </c>
      <c r="K46" s="313">
        <v>0</v>
      </c>
      <c r="L46" s="247">
        <v>52</v>
      </c>
      <c r="M46" s="248">
        <v>52</v>
      </c>
      <c r="N46" s="312">
        <v>0</v>
      </c>
      <c r="O46" s="313">
        <v>0</v>
      </c>
      <c r="P46" s="247"/>
      <c r="Q46" s="248">
        <v>2479</v>
      </c>
      <c r="R46" s="319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</row>
    <row r="47" spans="1:29" ht="15.95" customHeight="1">
      <c r="A47" s="360"/>
      <c r="B47" s="190" t="s">
        <v>77</v>
      </c>
      <c r="C47" s="191"/>
      <c r="D47" s="191"/>
      <c r="E47" s="191"/>
      <c r="F47" s="247">
        <v>93</v>
      </c>
      <c r="G47" s="248">
        <v>77</v>
      </c>
      <c r="H47" s="247">
        <v>479</v>
      </c>
      <c r="I47" s="249">
        <v>454</v>
      </c>
      <c r="J47" s="247">
        <v>0</v>
      </c>
      <c r="K47" s="250">
        <v>0</v>
      </c>
      <c r="L47" s="247">
        <v>49</v>
      </c>
      <c r="M47" s="248">
        <v>182</v>
      </c>
      <c r="N47" s="247">
        <v>3336</v>
      </c>
      <c r="O47" s="250">
        <v>2439</v>
      </c>
      <c r="P47" s="247"/>
      <c r="Q47" s="248">
        <v>0</v>
      </c>
      <c r="R47" s="282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</row>
    <row r="48" spans="1:29" ht="15.95" customHeight="1">
      <c r="A48" s="361"/>
      <c r="B48" s="273" t="s">
        <v>78</v>
      </c>
      <c r="C48" s="232"/>
      <c r="D48" s="232"/>
      <c r="E48" s="232"/>
      <c r="F48" s="325">
        <v>93</v>
      </c>
      <c r="G48" s="326">
        <v>77</v>
      </c>
      <c r="H48" s="325">
        <v>479</v>
      </c>
      <c r="I48" s="327">
        <v>454</v>
      </c>
      <c r="J48" s="325">
        <v>0</v>
      </c>
      <c r="K48" s="328">
        <v>0</v>
      </c>
      <c r="L48" s="325">
        <v>49</v>
      </c>
      <c r="M48" s="326">
        <v>182</v>
      </c>
      <c r="N48" s="325">
        <v>3336</v>
      </c>
      <c r="O48" s="328">
        <v>2439</v>
      </c>
      <c r="P48" s="325"/>
      <c r="Q48" s="326">
        <v>0</v>
      </c>
      <c r="R48" s="282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</row>
    <row r="49" spans="1:19" ht="15.95" customHeight="1">
      <c r="A49" s="297" t="s">
        <v>83</v>
      </c>
      <c r="S49" s="230"/>
    </row>
    <row r="50" spans="1:19" ht="15.95" customHeight="1">
      <c r="A50" s="297"/>
      <c r="S50" s="230"/>
    </row>
  </sheetData>
  <mergeCells count="36">
    <mergeCell ref="N6:O6"/>
    <mergeCell ref="M25:M26"/>
    <mergeCell ref="H25:H26"/>
    <mergeCell ref="I25:I26"/>
    <mergeCell ref="J25:J26"/>
    <mergeCell ref="P6:Q6"/>
    <mergeCell ref="R30:S30"/>
    <mergeCell ref="S25:S26"/>
    <mergeCell ref="R6:S6"/>
    <mergeCell ref="A32:A39"/>
    <mergeCell ref="A19:A27"/>
    <mergeCell ref="E25:E26"/>
    <mergeCell ref="F25:F26"/>
    <mergeCell ref="G25:G26"/>
    <mergeCell ref="P25:P26"/>
    <mergeCell ref="A6:E7"/>
    <mergeCell ref="F6:G6"/>
    <mergeCell ref="H6:I6"/>
    <mergeCell ref="J6:K6"/>
    <mergeCell ref="A8:A18"/>
    <mergeCell ref="L6:M6"/>
    <mergeCell ref="A40:A44"/>
    <mergeCell ref="A45:A48"/>
    <mergeCell ref="Q25:Q26"/>
    <mergeCell ref="R25:R26"/>
    <mergeCell ref="A30:E31"/>
    <mergeCell ref="F30:G30"/>
    <mergeCell ref="H30:I30"/>
    <mergeCell ref="J30:K30"/>
    <mergeCell ref="L30:M30"/>
    <mergeCell ref="N30:O30"/>
    <mergeCell ref="P30:Q30"/>
    <mergeCell ref="K25:K26"/>
    <mergeCell ref="L25:L26"/>
    <mergeCell ref="N25:N26"/>
    <mergeCell ref="O25:O26"/>
  </mergeCells>
  <phoneticPr fontId="18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20" width="12.625" style="1" customWidth="1"/>
    <col min="21" max="16384" width="9" style="1"/>
  </cols>
  <sheetData>
    <row r="1" spans="1:20" ht="33.950000000000003" customHeight="1">
      <c r="A1" s="117" t="s">
        <v>0</v>
      </c>
      <c r="B1" s="117"/>
      <c r="C1" s="165" t="s">
        <v>271</v>
      </c>
      <c r="D1" s="166"/>
    </row>
    <row r="3" spans="1:20" ht="15" customHeight="1">
      <c r="A3" s="38" t="s">
        <v>194</v>
      </c>
      <c r="B3" s="38"/>
      <c r="C3" s="38"/>
      <c r="D3" s="38"/>
      <c r="E3" s="38"/>
      <c r="F3" s="38"/>
      <c r="I3" s="38"/>
      <c r="J3" s="38"/>
    </row>
    <row r="4" spans="1:20" ht="15" customHeight="1">
      <c r="A4" s="38"/>
      <c r="B4" s="38"/>
      <c r="C4" s="38"/>
      <c r="D4" s="38"/>
      <c r="E4" s="38"/>
      <c r="F4" s="38"/>
      <c r="I4" s="38"/>
      <c r="J4" s="38"/>
    </row>
    <row r="5" spans="1:20" ht="15" customHeight="1">
      <c r="A5" s="167"/>
      <c r="B5" s="167" t="s">
        <v>269</v>
      </c>
      <c r="C5" s="167"/>
      <c r="D5" s="167"/>
      <c r="H5" s="39"/>
      <c r="L5" s="39"/>
      <c r="N5" s="39"/>
      <c r="P5" s="39"/>
      <c r="R5" s="39"/>
      <c r="T5" s="39" t="s">
        <v>195</v>
      </c>
    </row>
    <row r="6" spans="1:20" ht="15" customHeight="1">
      <c r="A6" s="168"/>
      <c r="B6" s="169"/>
      <c r="C6" s="169"/>
      <c r="D6" s="169"/>
      <c r="E6" s="393" t="s">
        <v>289</v>
      </c>
      <c r="F6" s="394"/>
      <c r="G6" s="393" t="s">
        <v>290</v>
      </c>
      <c r="H6" s="394"/>
      <c r="I6" s="333" t="s">
        <v>291</v>
      </c>
      <c r="J6" s="334"/>
      <c r="K6" s="393" t="s">
        <v>292</v>
      </c>
      <c r="L6" s="394"/>
      <c r="M6" s="393" t="s">
        <v>293</v>
      </c>
      <c r="N6" s="394"/>
      <c r="O6" s="393" t="s">
        <v>294</v>
      </c>
      <c r="P6" s="394"/>
      <c r="Q6" s="393" t="s">
        <v>295</v>
      </c>
      <c r="R6" s="394"/>
      <c r="S6" s="393" t="s">
        <v>296</v>
      </c>
      <c r="T6" s="394"/>
    </row>
    <row r="7" spans="1:20" ht="15" customHeight="1">
      <c r="A7" s="170"/>
      <c r="B7" s="171"/>
      <c r="C7" s="171"/>
      <c r="D7" s="171"/>
      <c r="E7" s="172" t="s">
        <v>268</v>
      </c>
      <c r="F7" s="31" t="s">
        <v>1</v>
      </c>
      <c r="G7" s="172" t="s">
        <v>268</v>
      </c>
      <c r="H7" s="31" t="s">
        <v>1</v>
      </c>
      <c r="I7" s="172" t="s">
        <v>268</v>
      </c>
      <c r="J7" s="31" t="s">
        <v>1</v>
      </c>
      <c r="K7" s="172" t="s">
        <v>268</v>
      </c>
      <c r="L7" s="31" t="s">
        <v>1</v>
      </c>
      <c r="M7" s="172" t="s">
        <v>268</v>
      </c>
      <c r="N7" s="31" t="s">
        <v>1</v>
      </c>
      <c r="O7" s="172" t="s">
        <v>268</v>
      </c>
      <c r="P7" s="31" t="s">
        <v>1</v>
      </c>
      <c r="Q7" s="172" t="s">
        <v>268</v>
      </c>
      <c r="R7" s="31" t="s">
        <v>1</v>
      </c>
      <c r="S7" s="172" t="s">
        <v>268</v>
      </c>
      <c r="T7" s="218" t="s">
        <v>1</v>
      </c>
    </row>
    <row r="8" spans="1:20" ht="18" customHeight="1">
      <c r="A8" s="395" t="s">
        <v>196</v>
      </c>
      <c r="B8" s="173" t="s">
        <v>197</v>
      </c>
      <c r="C8" s="174"/>
      <c r="D8" s="174"/>
      <c r="E8" s="175">
        <v>1</v>
      </c>
      <c r="F8" s="176">
        <v>1</v>
      </c>
      <c r="G8" s="175">
        <v>53</v>
      </c>
      <c r="H8" s="177">
        <v>53</v>
      </c>
      <c r="I8" s="175">
        <v>132</v>
      </c>
      <c r="J8" s="176">
        <v>133</v>
      </c>
      <c r="K8" s="175">
        <v>43</v>
      </c>
      <c r="L8" s="177">
        <v>43</v>
      </c>
      <c r="M8" s="175">
        <v>15</v>
      </c>
      <c r="N8" s="177">
        <v>15</v>
      </c>
      <c r="O8" s="175">
        <v>1</v>
      </c>
      <c r="P8" s="177">
        <v>1</v>
      </c>
      <c r="Q8" s="175">
        <v>4</v>
      </c>
      <c r="R8" s="177">
        <v>4</v>
      </c>
      <c r="S8" s="175">
        <v>1</v>
      </c>
      <c r="T8" s="177">
        <v>1</v>
      </c>
    </row>
    <row r="9" spans="1:20" ht="18" customHeight="1">
      <c r="A9" s="352"/>
      <c r="B9" s="395" t="s">
        <v>198</v>
      </c>
      <c r="C9" s="136" t="s">
        <v>199</v>
      </c>
      <c r="D9" s="137"/>
      <c r="E9" s="178">
        <v>10</v>
      </c>
      <c r="F9" s="179">
        <v>10</v>
      </c>
      <c r="G9" s="178">
        <v>3000</v>
      </c>
      <c r="H9" s="180">
        <v>3000</v>
      </c>
      <c r="I9" s="178">
        <v>50719</v>
      </c>
      <c r="J9" s="179">
        <v>50719</v>
      </c>
      <c r="K9" s="178">
        <v>10100</v>
      </c>
      <c r="L9" s="180">
        <v>10100</v>
      </c>
      <c r="M9" s="178">
        <v>4000</v>
      </c>
      <c r="N9" s="180">
        <v>4000</v>
      </c>
      <c r="O9" s="178">
        <v>90</v>
      </c>
      <c r="P9" s="180">
        <v>90</v>
      </c>
      <c r="Q9" s="178">
        <v>28308</v>
      </c>
      <c r="R9" s="180">
        <v>28308</v>
      </c>
      <c r="S9" s="178">
        <v>100</v>
      </c>
      <c r="T9" s="180">
        <v>100</v>
      </c>
    </row>
    <row r="10" spans="1:20" ht="18" customHeight="1">
      <c r="A10" s="352"/>
      <c r="B10" s="352"/>
      <c r="C10" s="44" t="s">
        <v>200</v>
      </c>
      <c r="D10" s="45"/>
      <c r="E10" s="181">
        <v>10</v>
      </c>
      <c r="F10" s="182">
        <v>10</v>
      </c>
      <c r="G10" s="181">
        <v>1550</v>
      </c>
      <c r="H10" s="183">
        <v>1550</v>
      </c>
      <c r="I10" s="181">
        <v>32197</v>
      </c>
      <c r="J10" s="182">
        <v>32197</v>
      </c>
      <c r="K10" s="181">
        <v>6400</v>
      </c>
      <c r="L10" s="183">
        <v>6400</v>
      </c>
      <c r="M10" s="181">
        <v>2040</v>
      </c>
      <c r="N10" s="183">
        <v>2040</v>
      </c>
      <c r="O10" s="181">
        <v>90</v>
      </c>
      <c r="P10" s="183">
        <v>90</v>
      </c>
      <c r="Q10" s="181">
        <v>28292</v>
      </c>
      <c r="R10" s="183">
        <v>28292</v>
      </c>
      <c r="S10" s="181">
        <v>100</v>
      </c>
      <c r="T10" s="183">
        <v>100</v>
      </c>
    </row>
    <row r="11" spans="1:20" ht="18" customHeight="1">
      <c r="A11" s="352"/>
      <c r="B11" s="352"/>
      <c r="C11" s="44" t="s">
        <v>201</v>
      </c>
      <c r="D11" s="45"/>
      <c r="E11" s="181">
        <v>0</v>
      </c>
      <c r="F11" s="182">
        <v>0</v>
      </c>
      <c r="G11" s="181">
        <v>300</v>
      </c>
      <c r="H11" s="183">
        <v>300</v>
      </c>
      <c r="I11" s="181">
        <v>4500</v>
      </c>
      <c r="J11" s="182">
        <v>4500</v>
      </c>
      <c r="K11" s="181">
        <v>4</v>
      </c>
      <c r="L11" s="183">
        <v>4</v>
      </c>
      <c r="M11" s="181">
        <v>0</v>
      </c>
      <c r="N11" s="183">
        <v>0</v>
      </c>
      <c r="O11" s="181">
        <v>0</v>
      </c>
      <c r="P11" s="183">
        <v>0</v>
      </c>
      <c r="Q11" s="181">
        <v>0</v>
      </c>
      <c r="R11" s="183">
        <v>0</v>
      </c>
      <c r="S11" s="181">
        <v>0</v>
      </c>
      <c r="T11" s="183">
        <v>0</v>
      </c>
    </row>
    <row r="12" spans="1:20" ht="18" customHeight="1">
      <c r="A12" s="352"/>
      <c r="B12" s="352"/>
      <c r="C12" s="44" t="s">
        <v>202</v>
      </c>
      <c r="D12" s="45"/>
      <c r="E12" s="181">
        <v>0</v>
      </c>
      <c r="F12" s="182">
        <v>0</v>
      </c>
      <c r="G12" s="181">
        <v>1140</v>
      </c>
      <c r="H12" s="183">
        <v>1140</v>
      </c>
      <c r="I12" s="181">
        <v>14022</v>
      </c>
      <c r="J12" s="182">
        <v>14022</v>
      </c>
      <c r="K12" s="181">
        <v>3696</v>
      </c>
      <c r="L12" s="183">
        <v>3696</v>
      </c>
      <c r="M12" s="181">
        <v>1960</v>
      </c>
      <c r="N12" s="183">
        <v>1960</v>
      </c>
      <c r="O12" s="181">
        <v>0</v>
      </c>
      <c r="P12" s="183">
        <v>0</v>
      </c>
      <c r="Q12" s="181">
        <v>11</v>
      </c>
      <c r="R12" s="183">
        <v>11</v>
      </c>
      <c r="S12" s="181">
        <v>0</v>
      </c>
      <c r="T12" s="183">
        <v>0</v>
      </c>
    </row>
    <row r="13" spans="1:20" ht="18" customHeight="1">
      <c r="A13" s="352"/>
      <c r="B13" s="352"/>
      <c r="C13" s="44" t="s">
        <v>203</v>
      </c>
      <c r="D13" s="45"/>
      <c r="E13" s="181">
        <v>0</v>
      </c>
      <c r="F13" s="182">
        <v>0</v>
      </c>
      <c r="G13" s="181">
        <v>0</v>
      </c>
      <c r="H13" s="183">
        <v>0</v>
      </c>
      <c r="I13" s="181">
        <v>0</v>
      </c>
      <c r="J13" s="182">
        <v>0</v>
      </c>
      <c r="K13" s="181">
        <v>0</v>
      </c>
      <c r="L13" s="183">
        <v>0</v>
      </c>
      <c r="M13" s="181">
        <v>0</v>
      </c>
      <c r="N13" s="183">
        <v>0</v>
      </c>
      <c r="O13" s="181">
        <v>0</v>
      </c>
      <c r="P13" s="183">
        <v>0</v>
      </c>
      <c r="Q13" s="181">
        <v>0</v>
      </c>
      <c r="R13" s="183">
        <v>0</v>
      </c>
      <c r="S13" s="181">
        <v>0</v>
      </c>
      <c r="T13" s="183">
        <v>0</v>
      </c>
    </row>
    <row r="14" spans="1:20" ht="18" customHeight="1">
      <c r="A14" s="353"/>
      <c r="B14" s="353"/>
      <c r="C14" s="51" t="s">
        <v>79</v>
      </c>
      <c r="D14" s="33"/>
      <c r="E14" s="184">
        <v>0</v>
      </c>
      <c r="F14" s="185">
        <v>0</v>
      </c>
      <c r="G14" s="184">
        <v>10</v>
      </c>
      <c r="H14" s="186">
        <v>10</v>
      </c>
      <c r="I14" s="184">
        <v>0</v>
      </c>
      <c r="J14" s="185">
        <v>0</v>
      </c>
      <c r="K14" s="184">
        <v>0</v>
      </c>
      <c r="L14" s="186">
        <v>0</v>
      </c>
      <c r="M14" s="184">
        <v>0</v>
      </c>
      <c r="N14" s="186">
        <v>0</v>
      </c>
      <c r="O14" s="184">
        <v>0</v>
      </c>
      <c r="P14" s="186">
        <v>0</v>
      </c>
      <c r="Q14" s="184">
        <v>0</v>
      </c>
      <c r="R14" s="186">
        <v>0</v>
      </c>
      <c r="S14" s="184">
        <v>0</v>
      </c>
      <c r="T14" s="186">
        <v>0</v>
      </c>
    </row>
    <row r="15" spans="1:20" ht="18" customHeight="1">
      <c r="A15" s="351" t="s">
        <v>204</v>
      </c>
      <c r="B15" s="395" t="s">
        <v>205</v>
      </c>
      <c r="C15" s="136" t="s">
        <v>206</v>
      </c>
      <c r="D15" s="137"/>
      <c r="E15" s="187">
        <v>7760</v>
      </c>
      <c r="F15" s="188">
        <v>7581</v>
      </c>
      <c r="G15" s="187">
        <v>1135</v>
      </c>
      <c r="H15" s="95">
        <v>1052</v>
      </c>
      <c r="I15" s="187">
        <v>8110</v>
      </c>
      <c r="J15" s="188">
        <v>10131</v>
      </c>
      <c r="K15" s="187">
        <v>3020</v>
      </c>
      <c r="L15" s="95">
        <v>4346</v>
      </c>
      <c r="M15" s="187">
        <v>2238</v>
      </c>
      <c r="N15" s="95">
        <v>1506</v>
      </c>
      <c r="O15" s="187">
        <v>698</v>
      </c>
      <c r="P15" s="95">
        <v>778</v>
      </c>
      <c r="Q15" s="187">
        <v>9930</v>
      </c>
      <c r="R15" s="95">
        <v>7927</v>
      </c>
      <c r="S15" s="187">
        <v>354</v>
      </c>
      <c r="T15" s="95">
        <v>348</v>
      </c>
    </row>
    <row r="16" spans="1:20" ht="18" customHeight="1">
      <c r="A16" s="352"/>
      <c r="B16" s="352"/>
      <c r="C16" s="44" t="s">
        <v>207</v>
      </c>
      <c r="D16" s="45"/>
      <c r="E16" s="89">
        <v>21644</v>
      </c>
      <c r="F16" s="91">
        <v>21802</v>
      </c>
      <c r="G16" s="89">
        <v>2683</v>
      </c>
      <c r="H16" s="93">
        <v>2701</v>
      </c>
      <c r="I16" s="89">
        <v>199394</v>
      </c>
      <c r="J16" s="91">
        <v>201299</v>
      </c>
      <c r="K16" s="89">
        <v>14508</v>
      </c>
      <c r="L16" s="93">
        <v>14716</v>
      </c>
      <c r="M16" s="89">
        <v>10542</v>
      </c>
      <c r="N16" s="93">
        <v>8170</v>
      </c>
      <c r="O16" s="89">
        <v>1721</v>
      </c>
      <c r="P16" s="93">
        <v>1627</v>
      </c>
      <c r="Q16" s="89">
        <v>42982</v>
      </c>
      <c r="R16" s="93">
        <v>45871</v>
      </c>
      <c r="S16" s="89">
        <v>72</v>
      </c>
      <c r="T16" s="93">
        <v>57</v>
      </c>
    </row>
    <row r="17" spans="1:21" ht="18" customHeight="1">
      <c r="A17" s="352"/>
      <c r="B17" s="352"/>
      <c r="C17" s="44" t="s">
        <v>208</v>
      </c>
      <c r="D17" s="45"/>
      <c r="E17" s="89">
        <v>0</v>
      </c>
      <c r="F17" s="91">
        <v>0</v>
      </c>
      <c r="G17" s="89">
        <v>0</v>
      </c>
      <c r="H17" s="93">
        <v>0</v>
      </c>
      <c r="I17" s="89">
        <v>156</v>
      </c>
      <c r="J17" s="91">
        <v>135</v>
      </c>
      <c r="K17" s="89">
        <v>0</v>
      </c>
      <c r="L17" s="93" t="s">
        <v>288</v>
      </c>
      <c r="M17" s="89">
        <v>0</v>
      </c>
      <c r="N17" s="93">
        <v>0</v>
      </c>
      <c r="O17" s="89">
        <v>0</v>
      </c>
      <c r="P17" s="93">
        <v>0</v>
      </c>
      <c r="Q17" s="89">
        <v>0</v>
      </c>
      <c r="R17" s="93">
        <v>0</v>
      </c>
      <c r="S17" s="89">
        <v>0</v>
      </c>
      <c r="T17" s="93">
        <v>0</v>
      </c>
    </row>
    <row r="18" spans="1:21" ht="18" customHeight="1">
      <c r="A18" s="352"/>
      <c r="B18" s="353"/>
      <c r="C18" s="51" t="s">
        <v>209</v>
      </c>
      <c r="D18" s="33"/>
      <c r="E18" s="101">
        <v>29404</v>
      </c>
      <c r="F18" s="189">
        <v>29382</v>
      </c>
      <c r="G18" s="101">
        <v>3819</v>
      </c>
      <c r="H18" s="189">
        <v>3753</v>
      </c>
      <c r="I18" s="101">
        <v>207661</v>
      </c>
      <c r="J18" s="189">
        <v>211565</v>
      </c>
      <c r="K18" s="101">
        <v>17528</v>
      </c>
      <c r="L18" s="189">
        <v>19062</v>
      </c>
      <c r="M18" s="101">
        <v>12780</v>
      </c>
      <c r="N18" s="189">
        <v>9676</v>
      </c>
      <c r="O18" s="101">
        <v>2419</v>
      </c>
      <c r="P18" s="189">
        <v>2405</v>
      </c>
      <c r="Q18" s="101">
        <v>52912</v>
      </c>
      <c r="R18" s="189">
        <v>53798</v>
      </c>
      <c r="S18" s="101">
        <v>425</v>
      </c>
      <c r="T18" s="189">
        <v>405</v>
      </c>
    </row>
    <row r="19" spans="1:21" ht="18" customHeight="1">
      <c r="A19" s="352"/>
      <c r="B19" s="395" t="s">
        <v>210</v>
      </c>
      <c r="C19" s="136" t="s">
        <v>211</v>
      </c>
      <c r="D19" s="137"/>
      <c r="E19" s="102">
        <v>3733</v>
      </c>
      <c r="F19" s="95">
        <v>3907</v>
      </c>
      <c r="G19" s="102">
        <v>113</v>
      </c>
      <c r="H19" s="95">
        <v>97</v>
      </c>
      <c r="I19" s="102">
        <v>19767</v>
      </c>
      <c r="J19" s="95">
        <v>19452</v>
      </c>
      <c r="K19" s="102">
        <v>2377</v>
      </c>
      <c r="L19" s="95">
        <v>4250</v>
      </c>
      <c r="M19" s="102">
        <v>3025</v>
      </c>
      <c r="N19" s="95">
        <v>1561</v>
      </c>
      <c r="O19" s="102">
        <v>633</v>
      </c>
      <c r="P19" s="95">
        <v>661</v>
      </c>
      <c r="Q19" s="102">
        <v>6314</v>
      </c>
      <c r="R19" s="95">
        <v>5538</v>
      </c>
      <c r="S19" s="102">
        <v>106</v>
      </c>
      <c r="T19" s="95">
        <v>114</v>
      </c>
    </row>
    <row r="20" spans="1:21" ht="18" customHeight="1">
      <c r="A20" s="352"/>
      <c r="B20" s="352"/>
      <c r="C20" s="44" t="s">
        <v>212</v>
      </c>
      <c r="D20" s="45"/>
      <c r="E20" s="100">
        <v>10654</v>
      </c>
      <c r="F20" s="93">
        <v>10654</v>
      </c>
      <c r="G20" s="100">
        <v>147</v>
      </c>
      <c r="H20" s="93">
        <v>140</v>
      </c>
      <c r="I20" s="100">
        <v>147148</v>
      </c>
      <c r="J20" s="93">
        <v>152118</v>
      </c>
      <c r="K20" s="100">
        <v>10441</v>
      </c>
      <c r="L20" s="93">
        <v>10073</v>
      </c>
      <c r="M20" s="100">
        <v>4241</v>
      </c>
      <c r="N20" s="93">
        <v>2627</v>
      </c>
      <c r="O20" s="100">
        <v>586</v>
      </c>
      <c r="P20" s="93">
        <v>592</v>
      </c>
      <c r="Q20" s="100">
        <v>17525</v>
      </c>
      <c r="R20" s="93">
        <v>19272</v>
      </c>
      <c r="S20" s="100">
        <v>0</v>
      </c>
      <c r="T20" s="93">
        <v>0</v>
      </c>
    </row>
    <row r="21" spans="1:21" s="194" customFormat="1" ht="18" customHeight="1">
      <c r="A21" s="352"/>
      <c r="B21" s="352"/>
      <c r="C21" s="190" t="s">
        <v>213</v>
      </c>
      <c r="D21" s="191"/>
      <c r="E21" s="192">
        <v>0</v>
      </c>
      <c r="F21" s="193">
        <v>0</v>
      </c>
      <c r="G21" s="192">
        <v>0</v>
      </c>
      <c r="H21" s="193">
        <v>0</v>
      </c>
      <c r="I21" s="192">
        <v>0</v>
      </c>
      <c r="J21" s="193">
        <v>0</v>
      </c>
      <c r="K21" s="192">
        <v>0</v>
      </c>
      <c r="L21" s="193" t="s">
        <v>288</v>
      </c>
      <c r="M21" s="192">
        <v>0</v>
      </c>
      <c r="N21" s="193">
        <v>0</v>
      </c>
      <c r="O21" s="192">
        <v>0</v>
      </c>
      <c r="P21" s="193">
        <v>0</v>
      </c>
      <c r="Q21" s="192">
        <v>0</v>
      </c>
      <c r="R21" s="193" t="s">
        <v>288</v>
      </c>
      <c r="S21" s="192">
        <v>0</v>
      </c>
      <c r="T21" s="193">
        <v>0</v>
      </c>
    </row>
    <row r="22" spans="1:21" ht="18" customHeight="1">
      <c r="A22" s="352"/>
      <c r="B22" s="353"/>
      <c r="C22" s="6" t="s">
        <v>214</v>
      </c>
      <c r="D22" s="7"/>
      <c r="E22" s="101">
        <v>14388</v>
      </c>
      <c r="F22" s="94">
        <v>14561</v>
      </c>
      <c r="G22" s="101">
        <v>260</v>
      </c>
      <c r="H22" s="94">
        <v>236</v>
      </c>
      <c r="I22" s="101">
        <v>166915</v>
      </c>
      <c r="J22" s="94">
        <v>171570</v>
      </c>
      <c r="K22" s="101">
        <v>12818</v>
      </c>
      <c r="L22" s="94">
        <v>14323</v>
      </c>
      <c r="M22" s="101">
        <v>7266</v>
      </c>
      <c r="N22" s="94">
        <v>4188</v>
      </c>
      <c r="O22" s="101">
        <v>1219</v>
      </c>
      <c r="P22" s="94">
        <v>1253</v>
      </c>
      <c r="Q22" s="101">
        <v>23839</v>
      </c>
      <c r="R22" s="94">
        <v>24809</v>
      </c>
      <c r="S22" s="101">
        <v>106</v>
      </c>
      <c r="T22" s="94">
        <v>114</v>
      </c>
    </row>
    <row r="23" spans="1:21" ht="18" customHeight="1">
      <c r="A23" s="352"/>
      <c r="B23" s="395" t="s">
        <v>215</v>
      </c>
      <c r="C23" s="136" t="s">
        <v>216</v>
      </c>
      <c r="D23" s="137"/>
      <c r="E23" s="102">
        <v>10</v>
      </c>
      <c r="F23" s="95">
        <v>10</v>
      </c>
      <c r="G23" s="102">
        <v>3000</v>
      </c>
      <c r="H23" s="95">
        <v>3000</v>
      </c>
      <c r="I23" s="102">
        <v>50719</v>
      </c>
      <c r="J23" s="95">
        <v>50719</v>
      </c>
      <c r="K23" s="102">
        <v>10100</v>
      </c>
      <c r="L23" s="95">
        <v>10100</v>
      </c>
      <c r="M23" s="102">
        <v>4000</v>
      </c>
      <c r="N23" s="95">
        <v>4000</v>
      </c>
      <c r="O23" s="102">
        <v>90</v>
      </c>
      <c r="P23" s="95">
        <v>90</v>
      </c>
      <c r="Q23" s="102">
        <v>15028</v>
      </c>
      <c r="R23" s="95">
        <v>15028</v>
      </c>
      <c r="S23" s="102">
        <v>100</v>
      </c>
      <c r="T23" s="95">
        <v>100</v>
      </c>
    </row>
    <row r="24" spans="1:21" ht="18" customHeight="1">
      <c r="A24" s="352"/>
      <c r="B24" s="352"/>
      <c r="C24" s="44" t="s">
        <v>217</v>
      </c>
      <c r="D24" s="45"/>
      <c r="E24" s="100">
        <v>15007</v>
      </c>
      <c r="F24" s="93">
        <v>14811</v>
      </c>
      <c r="G24" s="100">
        <v>558</v>
      </c>
      <c r="H24" s="93">
        <v>515</v>
      </c>
      <c r="I24" s="100">
        <v>-9973</v>
      </c>
      <c r="J24" s="93">
        <v>-10724</v>
      </c>
      <c r="K24" s="100">
        <v>-5389</v>
      </c>
      <c r="L24" s="93">
        <v>-5361</v>
      </c>
      <c r="M24" s="100">
        <v>1514</v>
      </c>
      <c r="N24" s="93">
        <v>1487</v>
      </c>
      <c r="O24" s="100">
        <v>1110</v>
      </c>
      <c r="P24" s="93">
        <v>1062</v>
      </c>
      <c r="Q24" s="100">
        <v>764</v>
      </c>
      <c r="R24" s="93">
        <v>680</v>
      </c>
      <c r="S24" s="100">
        <v>220</v>
      </c>
      <c r="T24" s="93">
        <v>191</v>
      </c>
    </row>
    <row r="25" spans="1:21" ht="18" customHeight="1">
      <c r="A25" s="352"/>
      <c r="B25" s="352"/>
      <c r="C25" s="44" t="s">
        <v>218</v>
      </c>
      <c r="D25" s="45"/>
      <c r="E25" s="100">
        <v>0</v>
      </c>
      <c r="F25" s="93">
        <v>0</v>
      </c>
      <c r="G25" s="100">
        <v>0.6</v>
      </c>
      <c r="H25" s="93">
        <v>0</v>
      </c>
      <c r="I25" s="100">
        <v>0</v>
      </c>
      <c r="J25" s="93">
        <v>0</v>
      </c>
      <c r="K25" s="100">
        <v>0</v>
      </c>
      <c r="L25" s="93" t="s">
        <v>288</v>
      </c>
      <c r="M25" s="100">
        <v>0</v>
      </c>
      <c r="N25" s="93">
        <v>0</v>
      </c>
      <c r="O25" s="100">
        <v>10</v>
      </c>
      <c r="P25" s="93">
        <v>9</v>
      </c>
      <c r="Q25" s="100">
        <v>13280</v>
      </c>
      <c r="R25" s="93">
        <v>13280</v>
      </c>
      <c r="S25" s="100">
        <v>0</v>
      </c>
      <c r="T25" s="93">
        <v>0</v>
      </c>
    </row>
    <row r="26" spans="1:21" ht="18" customHeight="1">
      <c r="A26" s="352"/>
      <c r="B26" s="353"/>
      <c r="C26" s="49" t="s">
        <v>219</v>
      </c>
      <c r="D26" s="50"/>
      <c r="E26" s="195">
        <v>15017</v>
      </c>
      <c r="F26" s="94">
        <v>14821</v>
      </c>
      <c r="G26" s="195">
        <v>3559</v>
      </c>
      <c r="H26" s="94">
        <v>3517</v>
      </c>
      <c r="I26" s="92">
        <v>40746</v>
      </c>
      <c r="J26" s="94">
        <v>39995</v>
      </c>
      <c r="K26" s="195">
        <v>4711</v>
      </c>
      <c r="L26" s="94">
        <v>4739</v>
      </c>
      <c r="M26" s="195">
        <v>5514</v>
      </c>
      <c r="N26" s="94">
        <v>5487</v>
      </c>
      <c r="O26" s="195">
        <v>1200</v>
      </c>
      <c r="P26" s="94">
        <v>1152</v>
      </c>
      <c r="Q26" s="195">
        <v>29073</v>
      </c>
      <c r="R26" s="94">
        <v>28989</v>
      </c>
      <c r="S26" s="195">
        <v>320</v>
      </c>
      <c r="T26" s="94">
        <v>291</v>
      </c>
    </row>
    <row r="27" spans="1:21" ht="18" customHeight="1">
      <c r="A27" s="353"/>
      <c r="B27" s="51" t="s">
        <v>220</v>
      </c>
      <c r="C27" s="33"/>
      <c r="D27" s="33"/>
      <c r="E27" s="196">
        <v>29404</v>
      </c>
      <c r="F27" s="94">
        <v>29382</v>
      </c>
      <c r="G27" s="101">
        <v>3819</v>
      </c>
      <c r="H27" s="94">
        <v>3753</v>
      </c>
      <c r="I27" s="196">
        <v>207661</v>
      </c>
      <c r="J27" s="94">
        <v>211565</v>
      </c>
      <c r="K27" s="101">
        <v>17528</v>
      </c>
      <c r="L27" s="94">
        <v>19062</v>
      </c>
      <c r="M27" s="101">
        <v>12780</v>
      </c>
      <c r="N27" s="94">
        <v>9676</v>
      </c>
      <c r="O27" s="101">
        <v>2419</v>
      </c>
      <c r="P27" s="94">
        <v>2405</v>
      </c>
      <c r="Q27" s="101">
        <v>52992</v>
      </c>
      <c r="R27" s="94">
        <v>53798</v>
      </c>
      <c r="S27" s="101">
        <v>425</v>
      </c>
      <c r="T27" s="94">
        <v>405</v>
      </c>
    </row>
    <row r="28" spans="1:21" ht="18" customHeight="1">
      <c r="A28" s="395" t="s">
        <v>221</v>
      </c>
      <c r="B28" s="395" t="s">
        <v>222</v>
      </c>
      <c r="C28" s="136" t="s">
        <v>223</v>
      </c>
      <c r="D28" s="197" t="s">
        <v>37</v>
      </c>
      <c r="E28" s="102">
        <v>6293</v>
      </c>
      <c r="F28" s="95">
        <v>6065</v>
      </c>
      <c r="G28" s="102">
        <v>559</v>
      </c>
      <c r="H28" s="95">
        <v>551</v>
      </c>
      <c r="I28" s="102">
        <v>12475</v>
      </c>
      <c r="J28" s="95">
        <v>12368</v>
      </c>
      <c r="K28" s="102">
        <v>3978</v>
      </c>
      <c r="L28" s="95">
        <v>3976</v>
      </c>
      <c r="M28" s="102">
        <v>1773</v>
      </c>
      <c r="N28" s="95">
        <v>1747</v>
      </c>
      <c r="O28" s="102">
        <v>3498</v>
      </c>
      <c r="P28" s="95">
        <v>3376</v>
      </c>
      <c r="Q28" s="102">
        <v>9965</v>
      </c>
      <c r="R28" s="95">
        <v>10292</v>
      </c>
      <c r="S28" s="102">
        <v>715</v>
      </c>
      <c r="T28" s="95">
        <v>626</v>
      </c>
    </row>
    <row r="29" spans="1:21" ht="18" customHeight="1">
      <c r="A29" s="352"/>
      <c r="B29" s="352"/>
      <c r="C29" s="44" t="s">
        <v>224</v>
      </c>
      <c r="D29" s="198" t="s">
        <v>38</v>
      </c>
      <c r="E29" s="100">
        <v>5777</v>
      </c>
      <c r="F29" s="93">
        <v>5500</v>
      </c>
      <c r="G29" s="100">
        <v>378</v>
      </c>
      <c r="H29" s="93">
        <v>357</v>
      </c>
      <c r="I29" s="100">
        <v>10237</v>
      </c>
      <c r="J29" s="93">
        <v>9923</v>
      </c>
      <c r="K29" s="100">
        <v>3424</v>
      </c>
      <c r="L29" s="93">
        <v>3346</v>
      </c>
      <c r="M29" s="100">
        <v>353</v>
      </c>
      <c r="N29" s="93">
        <v>377</v>
      </c>
      <c r="O29" s="100">
        <v>3294</v>
      </c>
      <c r="P29" s="93">
        <v>3227</v>
      </c>
      <c r="Q29" s="100">
        <v>8334</v>
      </c>
      <c r="R29" s="93">
        <v>8704</v>
      </c>
      <c r="S29" s="100">
        <v>569</v>
      </c>
      <c r="T29" s="93">
        <v>358</v>
      </c>
    </row>
    <row r="30" spans="1:21" ht="18" customHeight="1">
      <c r="A30" s="352"/>
      <c r="B30" s="352"/>
      <c r="C30" s="44" t="s">
        <v>225</v>
      </c>
      <c r="D30" s="198" t="s">
        <v>226</v>
      </c>
      <c r="E30" s="100">
        <v>243</v>
      </c>
      <c r="F30" s="93">
        <v>231</v>
      </c>
      <c r="G30" s="89">
        <v>110</v>
      </c>
      <c r="H30" s="93">
        <v>113</v>
      </c>
      <c r="I30" s="100">
        <v>338</v>
      </c>
      <c r="J30" s="93">
        <v>314</v>
      </c>
      <c r="K30" s="100">
        <v>200</v>
      </c>
      <c r="L30" s="93">
        <v>193</v>
      </c>
      <c r="M30" s="100">
        <v>1247</v>
      </c>
      <c r="N30" s="93">
        <v>1160</v>
      </c>
      <c r="O30" s="100">
        <v>92</v>
      </c>
      <c r="P30" s="93">
        <v>95</v>
      </c>
      <c r="Q30" s="100">
        <v>574</v>
      </c>
      <c r="R30" s="93">
        <v>563</v>
      </c>
      <c r="S30" s="100">
        <v>97</v>
      </c>
      <c r="T30" s="93">
        <v>245</v>
      </c>
    </row>
    <row r="31" spans="1:21" ht="18" customHeight="1">
      <c r="A31" s="352"/>
      <c r="B31" s="352"/>
      <c r="C31" s="6" t="s">
        <v>227</v>
      </c>
      <c r="D31" s="199" t="s">
        <v>228</v>
      </c>
      <c r="E31" s="101">
        <f t="shared" ref="E31" si="0">E28-E29-E30</f>
        <v>273</v>
      </c>
      <c r="F31" s="189">
        <f t="shared" ref="F31:K31" si="1">F28-F29-F30</f>
        <v>334</v>
      </c>
      <c r="G31" s="101">
        <f t="shared" si="1"/>
        <v>71</v>
      </c>
      <c r="H31" s="189">
        <f t="shared" si="1"/>
        <v>81</v>
      </c>
      <c r="I31" s="101">
        <f t="shared" si="1"/>
        <v>1900</v>
      </c>
      <c r="J31" s="200">
        <f t="shared" si="1"/>
        <v>2131</v>
      </c>
      <c r="K31" s="101">
        <f t="shared" si="1"/>
        <v>354</v>
      </c>
      <c r="L31" s="200">
        <f t="shared" ref="L31:N31" si="2">L28-L29-L30</f>
        <v>437</v>
      </c>
      <c r="M31" s="101">
        <f t="shared" si="2"/>
        <v>173</v>
      </c>
      <c r="N31" s="200">
        <f t="shared" si="2"/>
        <v>210</v>
      </c>
      <c r="O31" s="101">
        <f t="shared" ref="O31" si="3">O28-O29-O30</f>
        <v>112</v>
      </c>
      <c r="P31" s="200">
        <f t="shared" ref="P31:Q31" si="4">P28-P29-P30</f>
        <v>54</v>
      </c>
      <c r="Q31" s="101">
        <f t="shared" si="4"/>
        <v>1057</v>
      </c>
      <c r="R31" s="200">
        <v>1026</v>
      </c>
      <c r="S31" s="101">
        <f>S28-S29-S30</f>
        <v>49</v>
      </c>
      <c r="T31" s="189">
        <f>T28-T29-T30</f>
        <v>23</v>
      </c>
      <c r="U31" s="8"/>
    </row>
    <row r="32" spans="1:21" ht="18" customHeight="1">
      <c r="A32" s="352"/>
      <c r="B32" s="352"/>
      <c r="C32" s="136" t="s">
        <v>229</v>
      </c>
      <c r="D32" s="197" t="s">
        <v>230</v>
      </c>
      <c r="E32" s="102">
        <v>9</v>
      </c>
      <c r="F32" s="95">
        <v>5</v>
      </c>
      <c r="G32" s="102">
        <v>3</v>
      </c>
      <c r="H32" s="95">
        <v>2</v>
      </c>
      <c r="I32" s="102">
        <v>12</v>
      </c>
      <c r="J32" s="95">
        <v>7</v>
      </c>
      <c r="K32" s="102">
        <v>42</v>
      </c>
      <c r="L32" s="95">
        <v>36</v>
      </c>
      <c r="M32" s="102">
        <v>21</v>
      </c>
      <c r="N32" s="335">
        <v>19</v>
      </c>
      <c r="O32" s="102">
        <v>9</v>
      </c>
      <c r="P32" s="95">
        <v>7</v>
      </c>
      <c r="Q32" s="102">
        <v>73</v>
      </c>
      <c r="R32" s="95">
        <v>48</v>
      </c>
      <c r="S32" s="102">
        <v>1</v>
      </c>
      <c r="T32" s="95">
        <v>17</v>
      </c>
    </row>
    <row r="33" spans="1:20" ht="18" customHeight="1">
      <c r="A33" s="352"/>
      <c r="B33" s="352"/>
      <c r="C33" s="44" t="s">
        <v>231</v>
      </c>
      <c r="D33" s="198" t="s">
        <v>232</v>
      </c>
      <c r="E33" s="100">
        <v>112</v>
      </c>
      <c r="F33" s="93">
        <v>126</v>
      </c>
      <c r="G33" s="100">
        <v>0.7</v>
      </c>
      <c r="H33" s="93">
        <v>0.4</v>
      </c>
      <c r="I33" s="100">
        <v>1141</v>
      </c>
      <c r="J33" s="93">
        <v>1227</v>
      </c>
      <c r="K33" s="100">
        <v>69</v>
      </c>
      <c r="L33" s="93">
        <v>61</v>
      </c>
      <c r="M33" s="100">
        <v>28</v>
      </c>
      <c r="N33" s="336">
        <v>64</v>
      </c>
      <c r="O33" s="100">
        <v>0</v>
      </c>
      <c r="P33" s="93">
        <v>1</v>
      </c>
      <c r="Q33" s="100">
        <v>85</v>
      </c>
      <c r="R33" s="93">
        <v>93</v>
      </c>
      <c r="S33" s="100">
        <v>0.1</v>
      </c>
      <c r="T33" s="93">
        <v>7.0000000000000007E-2</v>
      </c>
    </row>
    <row r="34" spans="1:20" ht="18" customHeight="1">
      <c r="A34" s="352"/>
      <c r="B34" s="353"/>
      <c r="C34" s="6" t="s">
        <v>233</v>
      </c>
      <c r="D34" s="199" t="s">
        <v>234</v>
      </c>
      <c r="E34" s="101">
        <f t="shared" ref="E34" si="5">E31+E32-E33</f>
        <v>170</v>
      </c>
      <c r="F34" s="94">
        <f t="shared" ref="F34:T34" si="6">F31+F32-F33</f>
        <v>213</v>
      </c>
      <c r="G34" s="101">
        <f t="shared" si="6"/>
        <v>73.3</v>
      </c>
      <c r="H34" s="94">
        <f t="shared" si="6"/>
        <v>82.6</v>
      </c>
      <c r="I34" s="101">
        <f t="shared" si="6"/>
        <v>771</v>
      </c>
      <c r="J34" s="94">
        <f t="shared" si="6"/>
        <v>911</v>
      </c>
      <c r="K34" s="101">
        <f>K31+K32-K33</f>
        <v>327</v>
      </c>
      <c r="L34" s="94">
        <f t="shared" ref="L34:N34" si="7">L31+L32-L33</f>
        <v>412</v>
      </c>
      <c r="M34" s="101">
        <f t="shared" si="7"/>
        <v>166</v>
      </c>
      <c r="N34" s="94">
        <f t="shared" si="7"/>
        <v>165</v>
      </c>
      <c r="O34" s="101">
        <f t="shared" ref="O34" si="8">O31+O32-O33</f>
        <v>121</v>
      </c>
      <c r="P34" s="94">
        <f t="shared" ref="P34:Q34" si="9">P31+P32-P33</f>
        <v>60</v>
      </c>
      <c r="Q34" s="101">
        <f t="shared" si="9"/>
        <v>1045</v>
      </c>
      <c r="R34" s="94">
        <v>981</v>
      </c>
      <c r="S34" s="101">
        <f t="shared" ref="S34" si="10">S31+S32-S33</f>
        <v>49.9</v>
      </c>
      <c r="T34" s="94">
        <f t="shared" si="6"/>
        <v>39.93</v>
      </c>
    </row>
    <row r="35" spans="1:20" ht="18" customHeight="1">
      <c r="A35" s="352"/>
      <c r="B35" s="395" t="s">
        <v>235</v>
      </c>
      <c r="C35" s="136" t="s">
        <v>236</v>
      </c>
      <c r="D35" s="197" t="s">
        <v>237</v>
      </c>
      <c r="E35" s="102">
        <v>25</v>
      </c>
      <c r="F35" s="95">
        <v>12</v>
      </c>
      <c r="G35" s="102">
        <v>0</v>
      </c>
      <c r="H35" s="95">
        <v>0</v>
      </c>
      <c r="I35" s="102">
        <v>757</v>
      </c>
      <c r="J35" s="95">
        <v>264</v>
      </c>
      <c r="K35" s="102">
        <v>304</v>
      </c>
      <c r="L35" s="95">
        <v>680</v>
      </c>
      <c r="M35" s="102">
        <v>2</v>
      </c>
      <c r="N35" s="95">
        <v>10</v>
      </c>
      <c r="O35" s="102">
        <v>0</v>
      </c>
      <c r="P35" s="95">
        <v>1</v>
      </c>
      <c r="Q35" s="102">
        <v>64</v>
      </c>
      <c r="R35" s="95">
        <v>300</v>
      </c>
      <c r="S35" s="102">
        <v>0</v>
      </c>
      <c r="T35" s="95">
        <v>0</v>
      </c>
    </row>
    <row r="36" spans="1:20" ht="18" customHeight="1">
      <c r="A36" s="352"/>
      <c r="B36" s="352"/>
      <c r="C36" s="44" t="s">
        <v>238</v>
      </c>
      <c r="D36" s="198" t="s">
        <v>239</v>
      </c>
      <c r="E36" s="100">
        <v>0</v>
      </c>
      <c r="F36" s="93">
        <v>0</v>
      </c>
      <c r="G36" s="100">
        <v>0.3</v>
      </c>
      <c r="H36" s="93">
        <v>0.2</v>
      </c>
      <c r="I36" s="100">
        <v>441</v>
      </c>
      <c r="J36" s="93">
        <v>192</v>
      </c>
      <c r="K36" s="100">
        <v>555</v>
      </c>
      <c r="L36" s="93">
        <v>589</v>
      </c>
      <c r="M36" s="100">
        <v>69</v>
      </c>
      <c r="N36" s="93">
        <v>65</v>
      </c>
      <c r="O36" s="100">
        <v>11</v>
      </c>
      <c r="P36" s="93">
        <v>6</v>
      </c>
      <c r="Q36" s="100">
        <v>886</v>
      </c>
      <c r="R36" s="93">
        <v>434</v>
      </c>
      <c r="S36" s="100">
        <v>4</v>
      </c>
      <c r="T36" s="93">
        <v>0</v>
      </c>
    </row>
    <row r="37" spans="1:20" ht="18" customHeight="1">
      <c r="A37" s="352"/>
      <c r="B37" s="352"/>
      <c r="C37" s="44" t="s">
        <v>240</v>
      </c>
      <c r="D37" s="198" t="s">
        <v>241</v>
      </c>
      <c r="E37" s="100">
        <f t="shared" ref="E37" si="11">E34+E35-E36</f>
        <v>195</v>
      </c>
      <c r="F37" s="93">
        <f t="shared" ref="F37:T37" si="12">F34+F35-F36</f>
        <v>225</v>
      </c>
      <c r="G37" s="100">
        <f t="shared" si="12"/>
        <v>73</v>
      </c>
      <c r="H37" s="93">
        <f t="shared" si="12"/>
        <v>82.399999999999991</v>
      </c>
      <c r="I37" s="100">
        <f t="shared" si="12"/>
        <v>1087</v>
      </c>
      <c r="J37" s="93">
        <f t="shared" si="12"/>
        <v>983</v>
      </c>
      <c r="K37" s="100">
        <f>K34+K35-K36</f>
        <v>76</v>
      </c>
      <c r="L37" s="93">
        <f t="shared" ref="L37:N37" si="13">L34+L35-L36</f>
        <v>503</v>
      </c>
      <c r="M37" s="100">
        <f t="shared" si="13"/>
        <v>99</v>
      </c>
      <c r="N37" s="93">
        <f t="shared" si="13"/>
        <v>110</v>
      </c>
      <c r="O37" s="100">
        <f t="shared" ref="O37" si="14">O34+O35-O36</f>
        <v>110</v>
      </c>
      <c r="P37" s="93">
        <f t="shared" ref="P37:Q37" si="15">P34+P35-P36</f>
        <v>55</v>
      </c>
      <c r="Q37" s="100">
        <f t="shared" si="15"/>
        <v>223</v>
      </c>
      <c r="R37" s="93">
        <v>847</v>
      </c>
      <c r="S37" s="100">
        <f t="shared" ref="S37" si="16">S34+S35-S36</f>
        <v>45.9</v>
      </c>
      <c r="T37" s="93">
        <f t="shared" si="12"/>
        <v>39.93</v>
      </c>
    </row>
    <row r="38" spans="1:20" ht="18" customHeight="1">
      <c r="A38" s="352"/>
      <c r="B38" s="352"/>
      <c r="C38" s="44" t="s">
        <v>242</v>
      </c>
      <c r="D38" s="198" t="s">
        <v>243</v>
      </c>
      <c r="E38" s="100">
        <v>0</v>
      </c>
      <c r="F38" s="93">
        <v>104</v>
      </c>
      <c r="G38" s="100">
        <v>0</v>
      </c>
      <c r="H38" s="93">
        <v>0</v>
      </c>
      <c r="I38" s="100">
        <v>0</v>
      </c>
      <c r="J38" s="93">
        <v>0</v>
      </c>
      <c r="K38" s="100">
        <v>0</v>
      </c>
      <c r="L38" s="93">
        <v>0</v>
      </c>
      <c r="M38" s="100">
        <v>0</v>
      </c>
      <c r="N38" s="93">
        <v>0</v>
      </c>
      <c r="O38" s="100">
        <v>0</v>
      </c>
      <c r="P38" s="93">
        <v>0</v>
      </c>
      <c r="Q38" s="100">
        <v>0</v>
      </c>
      <c r="R38" s="93">
        <v>0</v>
      </c>
      <c r="S38" s="100">
        <v>0</v>
      </c>
      <c r="T38" s="93">
        <v>0</v>
      </c>
    </row>
    <row r="39" spans="1:20" ht="18" customHeight="1">
      <c r="A39" s="352"/>
      <c r="B39" s="352"/>
      <c r="C39" s="44" t="s">
        <v>244</v>
      </c>
      <c r="D39" s="198" t="s">
        <v>245</v>
      </c>
      <c r="E39" s="100">
        <v>0</v>
      </c>
      <c r="F39" s="93">
        <v>0</v>
      </c>
      <c r="G39" s="100">
        <v>0</v>
      </c>
      <c r="H39" s="93">
        <v>0</v>
      </c>
      <c r="I39" s="100">
        <v>0</v>
      </c>
      <c r="J39" s="93">
        <v>0</v>
      </c>
      <c r="K39" s="100">
        <v>0</v>
      </c>
      <c r="L39" s="93">
        <v>0</v>
      </c>
      <c r="M39" s="100">
        <v>0</v>
      </c>
      <c r="N39" s="93">
        <v>0</v>
      </c>
      <c r="O39" s="100">
        <v>0</v>
      </c>
      <c r="P39" s="93">
        <v>0</v>
      </c>
      <c r="Q39" s="100">
        <v>0</v>
      </c>
      <c r="R39" s="93">
        <v>0</v>
      </c>
      <c r="S39" s="100">
        <v>0</v>
      </c>
      <c r="T39" s="93">
        <v>0</v>
      </c>
    </row>
    <row r="40" spans="1:20" ht="18" customHeight="1">
      <c r="A40" s="352"/>
      <c r="B40" s="352"/>
      <c r="C40" s="44" t="s">
        <v>246</v>
      </c>
      <c r="D40" s="198" t="s">
        <v>247</v>
      </c>
      <c r="E40" s="100">
        <v>0</v>
      </c>
      <c r="F40" s="93">
        <v>0</v>
      </c>
      <c r="G40" s="100">
        <v>25</v>
      </c>
      <c r="H40" s="93">
        <v>28</v>
      </c>
      <c r="I40" s="100">
        <v>335</v>
      </c>
      <c r="J40" s="93">
        <v>74</v>
      </c>
      <c r="K40" s="100">
        <v>104</v>
      </c>
      <c r="L40" s="93">
        <v>150</v>
      </c>
      <c r="M40" s="100">
        <v>32</v>
      </c>
      <c r="N40" s="93">
        <v>36</v>
      </c>
      <c r="O40" s="100">
        <v>53</v>
      </c>
      <c r="P40" s="93">
        <v>21</v>
      </c>
      <c r="Q40" s="100">
        <v>139</v>
      </c>
      <c r="R40" s="93">
        <v>-40</v>
      </c>
      <c r="S40" s="100">
        <v>17</v>
      </c>
      <c r="T40" s="93">
        <v>12</v>
      </c>
    </row>
    <row r="41" spans="1:20" ht="18" customHeight="1">
      <c r="A41" s="352"/>
      <c r="B41" s="352"/>
      <c r="C41" s="146" t="s">
        <v>248</v>
      </c>
      <c r="D41" s="198" t="s">
        <v>249</v>
      </c>
      <c r="E41" s="100">
        <f t="shared" ref="E41" si="17">E34+E35-E36-E40</f>
        <v>195</v>
      </c>
      <c r="F41" s="93">
        <f t="shared" ref="F41:T41" si="18">F34+F35-F36-F40</f>
        <v>225</v>
      </c>
      <c r="G41" s="100">
        <f t="shared" si="18"/>
        <v>48</v>
      </c>
      <c r="H41" s="93">
        <f t="shared" si="18"/>
        <v>54.399999999999991</v>
      </c>
      <c r="I41" s="100">
        <f t="shared" si="18"/>
        <v>752</v>
      </c>
      <c r="J41" s="93">
        <f t="shared" si="18"/>
        <v>909</v>
      </c>
      <c r="K41" s="100">
        <f t="shared" si="18"/>
        <v>-28</v>
      </c>
      <c r="L41" s="93">
        <f t="shared" ref="L41:N41" si="19">L34+L35-L36-L40</f>
        <v>353</v>
      </c>
      <c r="M41" s="100">
        <f t="shared" si="19"/>
        <v>67</v>
      </c>
      <c r="N41" s="93">
        <f t="shared" si="19"/>
        <v>74</v>
      </c>
      <c r="O41" s="100">
        <f t="shared" ref="O41" si="20">O34+O35-O36-O40</f>
        <v>57</v>
      </c>
      <c r="P41" s="93">
        <f t="shared" ref="P41:Q41" si="21">P34+P35-P36-P40</f>
        <v>34</v>
      </c>
      <c r="Q41" s="100">
        <f t="shared" si="21"/>
        <v>84</v>
      </c>
      <c r="R41" s="93">
        <v>887</v>
      </c>
      <c r="S41" s="100">
        <f t="shared" ref="S41" si="22">S34+S35-S36-S40</f>
        <v>28.9</v>
      </c>
      <c r="T41" s="93">
        <f t="shared" si="18"/>
        <v>27.93</v>
      </c>
    </row>
    <row r="42" spans="1:20" ht="18" customHeight="1">
      <c r="A42" s="352"/>
      <c r="B42" s="352"/>
      <c r="C42" s="396" t="s">
        <v>250</v>
      </c>
      <c r="D42" s="397"/>
      <c r="E42" s="89">
        <f t="shared" ref="E42" si="23">E37+E38-E39-E40</f>
        <v>195</v>
      </c>
      <c r="F42" s="90">
        <f t="shared" ref="F42:T42" si="24">F37+F38-F39-F40</f>
        <v>329</v>
      </c>
      <c r="G42" s="89">
        <f t="shared" si="24"/>
        <v>48</v>
      </c>
      <c r="H42" s="90">
        <f t="shared" si="24"/>
        <v>54.399999999999991</v>
      </c>
      <c r="I42" s="89">
        <f t="shared" si="24"/>
        <v>752</v>
      </c>
      <c r="J42" s="90">
        <f t="shared" si="24"/>
        <v>909</v>
      </c>
      <c r="K42" s="89">
        <f t="shared" si="24"/>
        <v>-28</v>
      </c>
      <c r="L42" s="90">
        <f>L37-L40</f>
        <v>353</v>
      </c>
      <c r="M42" s="89">
        <f t="shared" ref="M42:N42" si="25">M37+M38-M39-M40</f>
        <v>67</v>
      </c>
      <c r="N42" s="90">
        <f t="shared" si="25"/>
        <v>74</v>
      </c>
      <c r="O42" s="89">
        <f t="shared" ref="O42" si="26">O37+O38-O39-O40</f>
        <v>57</v>
      </c>
      <c r="P42" s="90">
        <f t="shared" ref="P42:Q42" si="27">P37+P38-P39-P40</f>
        <v>34</v>
      </c>
      <c r="Q42" s="89">
        <f t="shared" si="27"/>
        <v>84</v>
      </c>
      <c r="R42" s="90">
        <v>887</v>
      </c>
      <c r="S42" s="89">
        <f t="shared" ref="S42" si="28">S37+S38-S39-S40</f>
        <v>28.9</v>
      </c>
      <c r="T42" s="93">
        <f t="shared" si="24"/>
        <v>27.93</v>
      </c>
    </row>
    <row r="43" spans="1:20" ht="18" customHeight="1">
      <c r="A43" s="352"/>
      <c r="B43" s="352"/>
      <c r="C43" s="44" t="s">
        <v>251</v>
      </c>
      <c r="D43" s="198" t="s">
        <v>252</v>
      </c>
      <c r="E43" s="100">
        <v>0</v>
      </c>
      <c r="F43" s="93">
        <v>0</v>
      </c>
      <c r="G43" s="100">
        <v>0</v>
      </c>
      <c r="H43" s="93">
        <v>0</v>
      </c>
      <c r="I43" s="100"/>
      <c r="J43" s="93">
        <v>0</v>
      </c>
      <c r="K43" s="100">
        <v>-5361</v>
      </c>
      <c r="L43" s="93">
        <v>-5714</v>
      </c>
      <c r="M43" s="100">
        <v>0</v>
      </c>
      <c r="N43" s="93">
        <v>0</v>
      </c>
      <c r="O43" s="100">
        <v>0</v>
      </c>
      <c r="P43" s="93">
        <v>0</v>
      </c>
      <c r="Q43" s="100">
        <v>0</v>
      </c>
      <c r="R43" s="93">
        <v>0</v>
      </c>
      <c r="S43" s="100">
        <v>0</v>
      </c>
      <c r="T43" s="93">
        <v>0</v>
      </c>
    </row>
    <row r="44" spans="1:20" ht="18" customHeight="1">
      <c r="A44" s="353"/>
      <c r="B44" s="353"/>
      <c r="C44" s="6" t="s">
        <v>253</v>
      </c>
      <c r="D44" s="87" t="s">
        <v>254</v>
      </c>
      <c r="E44" s="101">
        <f t="shared" ref="E44" si="29">E41+E43</f>
        <v>195</v>
      </c>
      <c r="F44" s="94">
        <f t="shared" ref="F44:T44" si="30">F41+F43</f>
        <v>225</v>
      </c>
      <c r="G44" s="101">
        <f t="shared" si="30"/>
        <v>48</v>
      </c>
      <c r="H44" s="94">
        <f t="shared" si="30"/>
        <v>54.399999999999991</v>
      </c>
      <c r="I44" s="101">
        <f t="shared" si="30"/>
        <v>752</v>
      </c>
      <c r="J44" s="94">
        <f t="shared" si="30"/>
        <v>909</v>
      </c>
      <c r="K44" s="101">
        <f t="shared" si="30"/>
        <v>-5389</v>
      </c>
      <c r="L44" s="94">
        <f t="shared" ref="L44:N44" si="31">L41+L43</f>
        <v>-5361</v>
      </c>
      <c r="M44" s="101">
        <f t="shared" si="31"/>
        <v>67</v>
      </c>
      <c r="N44" s="94">
        <f t="shared" si="31"/>
        <v>74</v>
      </c>
      <c r="O44" s="101">
        <f t="shared" ref="O44" si="32">O41+O43</f>
        <v>57</v>
      </c>
      <c r="P44" s="94">
        <f t="shared" ref="P44:Q44" si="33">P41+P43</f>
        <v>34</v>
      </c>
      <c r="Q44" s="101">
        <f t="shared" si="33"/>
        <v>84</v>
      </c>
      <c r="R44" s="94">
        <v>887</v>
      </c>
      <c r="S44" s="101">
        <f t="shared" ref="S44" si="34">S41+S43</f>
        <v>28.9</v>
      </c>
      <c r="T44" s="94">
        <f t="shared" si="30"/>
        <v>27.93</v>
      </c>
    </row>
    <row r="45" spans="1:20" ht="14.1" customHeight="1">
      <c r="A45" s="23" t="s">
        <v>255</v>
      </c>
    </row>
    <row r="46" spans="1:20" ht="14.1" customHeight="1">
      <c r="A46" s="23" t="s">
        <v>256</v>
      </c>
    </row>
    <row r="47" spans="1:20">
      <c r="A47" s="201"/>
    </row>
  </sheetData>
  <mergeCells count="17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S6:T6"/>
    <mergeCell ref="A8:A14"/>
    <mergeCell ref="B9:B14"/>
    <mergeCell ref="Q6:R6"/>
    <mergeCell ref="O6:P6"/>
    <mergeCell ref="M6:N6"/>
    <mergeCell ref="K6:L6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57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 知美</dc:creator>
  <cp:lastModifiedBy>toyota</cp:lastModifiedBy>
  <dcterms:created xsi:type="dcterms:W3CDTF">2021-08-27T07:01:13Z</dcterms:created>
  <dcterms:modified xsi:type="dcterms:W3CDTF">2021-09-27T00:30:31Z</dcterms:modified>
</cp:coreProperties>
</file>