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42　長崎県\"/>
    </mc:Choice>
  </mc:AlternateContent>
  <xr:revisionPtr revIDLastSave="0" documentId="8_{165E67BB-30D1-4A44-BBD0-C4C477DAC870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8" l="1"/>
  <c r="H41" i="8" s="1"/>
  <c r="H44" i="8" s="1"/>
  <c r="F34" i="8"/>
  <c r="F41" i="8" s="1"/>
  <c r="F44" i="8" s="1"/>
  <c r="E34" i="8"/>
  <c r="E41" i="8" s="1"/>
  <c r="E44" i="8" s="1"/>
  <c r="P31" i="8"/>
  <c r="P34" i="8" s="1"/>
  <c r="O31" i="8"/>
  <c r="O34" i="8" s="1"/>
  <c r="N31" i="8"/>
  <c r="N34" i="8" s="1"/>
  <c r="M31" i="8"/>
  <c r="M34" i="8" s="1"/>
  <c r="L31" i="8"/>
  <c r="L34" i="8" s="1"/>
  <c r="K31" i="8"/>
  <c r="K34" i="8" s="1"/>
  <c r="J31" i="8"/>
  <c r="J34" i="8" s="1"/>
  <c r="I31" i="8"/>
  <c r="I34" i="8" s="1"/>
  <c r="G31" i="8"/>
  <c r="G34" i="8" s="1"/>
  <c r="F31" i="8"/>
  <c r="E31" i="8"/>
  <c r="M41" i="8" l="1"/>
  <c r="M44" i="8" s="1"/>
  <c r="M37" i="8"/>
  <c r="M42" i="8" s="1"/>
  <c r="J41" i="8"/>
  <c r="J44" i="8" s="1"/>
  <c r="J37" i="8"/>
  <c r="J42" i="8" s="1"/>
  <c r="N37" i="8"/>
  <c r="N42" i="8" s="1"/>
  <c r="N41" i="8"/>
  <c r="N44" i="8" s="1"/>
  <c r="K41" i="8"/>
  <c r="K44" i="8" s="1"/>
  <c r="K37" i="8"/>
  <c r="K42" i="8" s="1"/>
  <c r="O41" i="8"/>
  <c r="O44" i="8" s="1"/>
  <c r="O37" i="8"/>
  <c r="O42" i="8" s="1"/>
  <c r="G41" i="8"/>
  <c r="G44" i="8" s="1"/>
  <c r="G37" i="8"/>
  <c r="G42" i="8" s="1"/>
  <c r="L41" i="8"/>
  <c r="L44" i="8" s="1"/>
  <c r="L37" i="8"/>
  <c r="L42" i="8" s="1"/>
  <c r="P41" i="8"/>
  <c r="P44" i="8" s="1"/>
  <c r="P37" i="8"/>
  <c r="P42" i="8" s="1"/>
  <c r="I41" i="8"/>
  <c r="I44" i="8" s="1"/>
  <c r="I37" i="8"/>
  <c r="I42" i="8" s="1"/>
  <c r="F37" i="8"/>
  <c r="F42" i="8" s="1"/>
  <c r="E37" i="8"/>
  <c r="E42" i="8" s="1"/>
  <c r="H37" i="8"/>
  <c r="H42" i="8" s="1"/>
  <c r="F26" i="2"/>
  <c r="I44" i="7" l="1"/>
  <c r="H44" i="7"/>
  <c r="G44" i="7"/>
  <c r="F44" i="7"/>
  <c r="I39" i="7"/>
  <c r="I45" i="7" s="1"/>
  <c r="H39" i="7"/>
  <c r="H45" i="7" s="1"/>
  <c r="G39" i="7"/>
  <c r="G45" i="7" s="1"/>
  <c r="F39" i="7"/>
  <c r="F45" i="7" s="1"/>
  <c r="I24" i="7"/>
  <c r="I27" i="7" s="1"/>
  <c r="H24" i="7"/>
  <c r="H27" i="7" s="1"/>
  <c r="G24" i="7"/>
  <c r="G27" i="7" s="1"/>
  <c r="F24" i="7"/>
  <c r="F27" i="7" s="1"/>
  <c r="I16" i="7"/>
  <c r="H16" i="7"/>
  <c r="G16" i="7"/>
  <c r="F16" i="7"/>
  <c r="I15" i="7"/>
  <c r="H15" i="7"/>
  <c r="G15" i="7"/>
  <c r="F15" i="7"/>
  <c r="I14" i="7"/>
  <c r="H14" i="7"/>
  <c r="G14" i="7"/>
  <c r="F14" i="7"/>
  <c r="H27" i="4"/>
  <c r="K24" i="4"/>
  <c r="K27" i="4" s="1"/>
  <c r="J24" i="4"/>
  <c r="J27" i="4" s="1"/>
  <c r="I24" i="4"/>
  <c r="I27" i="4" s="1"/>
  <c r="H24" i="4"/>
  <c r="G24" i="4"/>
  <c r="G27" i="4" s="1"/>
  <c r="F24" i="4"/>
  <c r="F27" i="4" s="1"/>
  <c r="K16" i="4"/>
  <c r="J16" i="4"/>
  <c r="I16" i="4"/>
  <c r="H16" i="4"/>
  <c r="G16" i="4"/>
  <c r="F16" i="4"/>
  <c r="K15" i="4"/>
  <c r="J15" i="4"/>
  <c r="G15" i="4"/>
  <c r="F15" i="4"/>
  <c r="K14" i="4"/>
  <c r="J14" i="4"/>
  <c r="I14" i="4"/>
  <c r="H14" i="4"/>
  <c r="G14" i="4"/>
  <c r="F14" i="4"/>
  <c r="F39" i="2" l="1"/>
  <c r="F32" i="2"/>
  <c r="F28" i="2"/>
  <c r="F26" i="5" l="1"/>
  <c r="F32" i="5"/>
  <c r="F28" i="5"/>
  <c r="I10" i="6"/>
  <c r="F24" i="6" l="1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F45" i="4" s="1"/>
  <c r="F27" i="2"/>
  <c r="G18" i="2" s="1"/>
  <c r="H27" i="2"/>
  <c r="H45" i="2"/>
  <c r="F45" i="2"/>
  <c r="G28" i="2" s="1"/>
  <c r="O44" i="7"/>
  <c r="O45" i="7"/>
  <c r="N44" i="7"/>
  <c r="M44" i="7"/>
  <c r="L44" i="7"/>
  <c r="K44" i="7"/>
  <c r="J44" i="7"/>
  <c r="O39" i="7"/>
  <c r="N39" i="7"/>
  <c r="M39" i="7"/>
  <c r="M45" i="7" s="1"/>
  <c r="L39" i="7"/>
  <c r="L45" i="7" s="1"/>
  <c r="K39" i="7"/>
  <c r="K45" i="7" s="1"/>
  <c r="J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O45" i="4" s="1"/>
  <c r="N39" i="4"/>
  <c r="N45" i="4" s="1"/>
  <c r="N44" i="4"/>
  <c r="M39" i="4"/>
  <c r="M45" i="4"/>
  <c r="M44" i="4"/>
  <c r="L39" i="4"/>
  <c r="L44" i="4"/>
  <c r="L45" i="4"/>
  <c r="K39" i="4"/>
  <c r="K44" i="4"/>
  <c r="K45" i="4"/>
  <c r="J39" i="4"/>
  <c r="J45" i="4" s="1"/>
  <c r="J44" i="4"/>
  <c r="I39" i="4"/>
  <c r="I44" i="4"/>
  <c r="I45" i="4" s="1"/>
  <c r="H39" i="4"/>
  <c r="H45" i="4" s="1"/>
  <c r="H44" i="4"/>
  <c r="G39" i="4"/>
  <c r="G44" i="4"/>
  <c r="G45" i="4" s="1"/>
  <c r="O24" i="4"/>
  <c r="O27" i="4" s="1"/>
  <c r="N24" i="4"/>
  <c r="N27" i="4"/>
  <c r="M24" i="4"/>
  <c r="M27" i="4" s="1"/>
  <c r="L24" i="4"/>
  <c r="L27" i="4" s="1"/>
  <c r="M16" i="4"/>
  <c r="L16" i="4"/>
  <c r="M15" i="4"/>
  <c r="L15" i="4"/>
  <c r="M14" i="4"/>
  <c r="L14" i="4"/>
  <c r="O16" i="4"/>
  <c r="N16" i="4"/>
  <c r="O15" i="4"/>
  <c r="N15" i="4"/>
  <c r="O14" i="4"/>
  <c r="N14" i="4"/>
  <c r="G24" i="2"/>
  <c r="E21" i="6"/>
  <c r="F23" i="6"/>
  <c r="G17" i="2"/>
  <c r="G30" i="2"/>
  <c r="G29" i="2"/>
  <c r="G19" i="2" l="1"/>
  <c r="G21" i="2"/>
  <c r="G9" i="2"/>
  <c r="G15" i="2"/>
  <c r="G22" i="2"/>
  <c r="G27" i="2"/>
  <c r="G20" i="2"/>
  <c r="G16" i="2"/>
  <c r="G25" i="2"/>
  <c r="G10" i="2"/>
  <c r="G14" i="2"/>
  <c r="G45" i="2"/>
  <c r="G41" i="2"/>
  <c r="G40" i="5"/>
  <c r="G32" i="5"/>
  <c r="G33" i="5"/>
  <c r="G35" i="5"/>
  <c r="G38" i="5"/>
  <c r="G30" i="5"/>
  <c r="G43" i="5"/>
  <c r="G31" i="5"/>
  <c r="G29" i="5"/>
  <c r="I45" i="5"/>
  <c r="G36" i="5"/>
  <c r="G28" i="5"/>
  <c r="G39" i="5"/>
  <c r="G42" i="5"/>
  <c r="G34" i="5"/>
  <c r="G45" i="5"/>
  <c r="G37" i="5"/>
  <c r="G41" i="5"/>
  <c r="G26" i="2"/>
  <c r="G12" i="2"/>
  <c r="G39" i="2"/>
  <c r="G32" i="2"/>
  <c r="G11" i="2"/>
  <c r="G13" i="2"/>
  <c r="G38" i="2"/>
  <c r="G40" i="2"/>
  <c r="J45" i="7"/>
  <c r="I27" i="2"/>
  <c r="G43" i="2"/>
  <c r="G31" i="2"/>
  <c r="N45" i="7"/>
  <c r="G23" i="2"/>
  <c r="G36" i="2"/>
  <c r="G24" i="6"/>
  <c r="H24" i="6" s="1"/>
  <c r="H22" i="6" s="1"/>
  <c r="I24" i="6"/>
  <c r="I23" i="6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G22" i="6" l="1"/>
  <c r="G23" i="6"/>
  <c r="I22" i="6"/>
  <c r="H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 太地</author>
  </authors>
  <commentList>
    <comment ref="I32" authorId="0" shapeId="0" xr:uid="{98E7FB7C-5625-4F13-B564-1CDF799946EB}">
      <text>
        <r>
          <rPr>
            <b/>
            <sz val="9"/>
            <color indexed="81"/>
            <rFont val="MS P ゴシック"/>
            <family val="3"/>
            <charset val="128"/>
          </rPr>
          <t>決算統計_全国分析_財政状況（普通会計）</t>
        </r>
      </text>
    </comment>
    <comment ref="I33" authorId="0" shapeId="0" xr:uid="{CAE98126-D900-4E06-B5D3-E71C202D3D68}">
      <text>
        <r>
          <rPr>
            <b/>
            <sz val="9"/>
            <color indexed="81"/>
            <rFont val="MS P ゴシック"/>
            <family val="3"/>
            <charset val="128"/>
          </rPr>
          <t>決算統計_全国分析_財政状況（普通会計）</t>
        </r>
      </text>
    </comment>
  </commentList>
</comments>
</file>

<file path=xl/sharedStrings.xml><?xml version="1.0" encoding="utf-8"?>
<sst xmlns="http://schemas.openxmlformats.org/spreadsheetml/2006/main" count="437" uniqueCount="262">
  <si>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</si>
  <si>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</si>
  <si>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</si>
  <si>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</si>
  <si>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</si>
  <si>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</si>
  <si>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</si>
  <si>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</si>
  <si>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</si>
  <si>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</si>
  <si>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</si>
  <si>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</si>
  <si>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</si>
  <si>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</si>
  <si>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</si>
  <si>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</si>
  <si>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</si>
  <si>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</si>
  <si>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</si>
  <si>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</si>
  <si>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</si>
  <si>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</si>
  <si>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</si>
  <si>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</si>
  <si>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</si>
  <si>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</si>
  <si>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</si>
  <si>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</si>
  <si>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</si>
  <si>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</si>
  <si>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</si>
  <si>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</si>
  <si>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</si>
  <si>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</si>
  <si>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</si>
  <si>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</si>
  <si>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</si>
  <si>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</si>
  <si>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</si>
  <si>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</si>
  <si>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</si>
  <si>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</si>
  <si>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</si>
  <si>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</si>
  <si>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</si>
  <si>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</si>
  <si>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</si>
  <si>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</si>
  <si>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</si>
  <si>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</si>
  <si>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</si>
  <si>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</si>
  <si>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</si>
  <si>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</si>
  <si>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</si>
  <si>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</si>
  <si>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</si>
  <si>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</si>
  <si>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</si>
  <si>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</si>
  <si>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</si>
  <si>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</si>
  <si>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</si>
  <si>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</si>
  <si>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</si>
  <si>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</si>
  <si>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</si>
  <si>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</si>
  <si>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</si>
  <si>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</si>
  <si>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</si>
  <si>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</si>
  <si>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</si>
  <si>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</si>
  <si>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</si>
  <si>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</si>
  <si>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</si>
  <si>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</si>
  <si>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</si>
  <si>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</si>
  <si>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</si>
  <si>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</si>
  <si>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</si>
  <si>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</si>
  <si>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</si>
  <si>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</si>
  <si>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</si>
  <si>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</si>
  <si>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</si>
  <si>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</si>
  <si>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</si>
  <si>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</si>
  <si>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</si>
  <si>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</si>
  <si>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</si>
  <si>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</si>
  <si>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</si>
  <si>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</si>
  <si>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</si>
  <si>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</si>
  <si>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</si>
  <si>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</si>
  <si>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</si>
  <si>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</si>
  <si>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</si>
  <si>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</si>
  <si>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</si>
  <si>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</si>
  <si>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</si>
  <si>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</si>
  <si>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</si>
  <si>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</si>
  <si>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</si>
  <si>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</si>
  <si>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</si>
  <si>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</si>
  <si>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</si>
  <si>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</si>
  <si>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</si>
  <si>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</si>
  <si>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</si>
  <si>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</si>
  <si>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</si>
  <si>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</si>
  <si>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</si>
  <si>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</si>
  <si>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</si>
  <si>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</si>
  <si>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</si>
  <si>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</si>
  <si>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</si>
  <si>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</si>
  <si>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</si>
  <si>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</si>
  <si>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</si>
  <si>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</si>
  <si>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</si>
  <si>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</si>
  <si>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</si>
  <si>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</si>
  <si>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</si>
  <si>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</si>
  <si>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</si>
  <si>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</si>
  <si>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</si>
  <si>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</si>
  <si>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</si>
  <si>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</si>
  <si>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</si>
  <si>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</si>
  <si>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</si>
  <si>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</si>
  <si>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</si>
  <si>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</si>
  <si>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</si>
  <si>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</si>
  <si>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</si>
  <si>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</si>
  <si>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</si>
  <si>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</si>
  <si>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</si>
  <si>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</si>
  <si>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</si>
  <si>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</si>
  <si>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</si>
  <si>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</si>
  <si>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</si>
  <si>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</si>
  <si>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</si>
  <si>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</si>
  <si>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</si>
  <si>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</si>
  <si>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</si>
  <si>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</si>
  <si>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</si>
  <si>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</si>
  <si>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</si>
  <si>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</si>
  <si>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</si>
  <si>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</si>
  <si>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</si>
  <si>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</si>
  <si>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</si>
  <si>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</si>
  <si>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</si>
  <si>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</si>
  <si>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</si>
  <si>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</si>
  <si>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</si>
  <si>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</si>
  <si>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</si>
  <si>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</si>
  <si>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</si>
  <si>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</si>
  <si>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</si>
  <si>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</si>
  <si>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</si>
  <si>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</si>
  <si>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</si>
  <si>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</si>
  <si>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</si>
  <si>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</si>
  <si>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</si>
  <si>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</si>
  <si>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</si>
  <si>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</si>
  <si>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</si>
  <si>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</si>
  <si>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</si>
  <si>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</si>
  <si>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</si>
  <si>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</si>
  <si>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</si>
  <si>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</si>
  <si>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</si>
  <si>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</si>
  <si>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</si>
  <si>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</si>
  <si>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</si>
  <si>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</si>
  <si>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</si>
  <si>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</si>
  <si>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</si>
  <si>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</si>
  <si>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</si>
  <si>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</si>
  <si>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</si>
  <si>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</si>
  <si>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</si>
  <si>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</si>
  <si>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</si>
  <si>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</si>
  <si>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</si>
  <si>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</si>
  <si>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</si>
  <si>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</si>
  <si>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</si>
  <si>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</si>
  <si>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</si>
  <si>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</si>
  <si>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</si>
  <si>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</si>
  <si>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</si>
  <si>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</si>
  <si>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</si>
  <si>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</si>
  <si>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</si>
  <si>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長崎県交通事業会計</t>
    <rPh sb="0" eb="3">
      <t>ナガサキケン</t>
    </rPh>
    <rPh sb="3" eb="5">
      <t>コウツウ</t>
    </rPh>
    <rPh sb="5" eb="7">
      <t>ジギョウ</t>
    </rPh>
    <rPh sb="7" eb="9">
      <t>カイケイ</t>
    </rPh>
    <phoneticPr fontId="9"/>
  </si>
  <si>
    <t>長崎県流域下水道事業会計</t>
    <rPh sb="0" eb="3">
      <t>ナガサキケン</t>
    </rPh>
    <rPh sb="3" eb="8">
      <t>リュウイキゲスイドウ</t>
    </rPh>
    <rPh sb="8" eb="10">
      <t>ジギョウ</t>
    </rPh>
    <rPh sb="10" eb="12">
      <t>カイケイ</t>
    </rPh>
    <phoneticPr fontId="9"/>
  </si>
  <si>
    <t>長崎県港湾整備事業会計</t>
    <rPh sb="0" eb="3">
      <t>ナガサキケン</t>
    </rPh>
    <rPh sb="3" eb="5">
      <t>コウワン</t>
    </rPh>
    <rPh sb="5" eb="7">
      <t>セイビ</t>
    </rPh>
    <rPh sb="7" eb="9">
      <t>ジギョウ</t>
    </rPh>
    <rPh sb="9" eb="11">
      <t>カイケイ</t>
    </rPh>
    <phoneticPr fontId="9"/>
  </si>
  <si>
    <t>－</t>
    <phoneticPr fontId="9"/>
  </si>
  <si>
    <t>長崎県交通事業会計</t>
    <rPh sb="0" eb="3">
      <t>ナガサキケン</t>
    </rPh>
    <rPh sb="3" eb="5">
      <t>コウツウ</t>
    </rPh>
    <rPh sb="5" eb="7">
      <t>ジギョウ</t>
    </rPh>
    <rPh sb="7" eb="9">
      <t>カイケイ</t>
    </rPh>
    <phoneticPr fontId="10"/>
  </si>
  <si>
    <t>長崎県港湾整備事業会計</t>
    <rPh sb="0" eb="3">
      <t>ナガサキケン</t>
    </rPh>
    <rPh sb="3" eb="5">
      <t>コウワン</t>
    </rPh>
    <rPh sb="5" eb="7">
      <t>セイビ</t>
    </rPh>
    <rPh sb="7" eb="9">
      <t>ジギョウ</t>
    </rPh>
    <rPh sb="9" eb="11">
      <t>カイケイ</t>
    </rPh>
    <phoneticPr fontId="10"/>
  </si>
  <si>
    <t>流域下水道特別会計</t>
    <rPh sb="0" eb="2">
      <t>リュウイキ</t>
    </rPh>
    <rPh sb="2" eb="5">
      <t>ゲスイドウ</t>
    </rPh>
    <rPh sb="5" eb="7">
      <t>トクベツ</t>
    </rPh>
    <rPh sb="7" eb="9">
      <t>カイケイ</t>
    </rPh>
    <phoneticPr fontId="14"/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</si>
  <si>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</si>
  <si>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</si>
  <si>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</si>
  <si>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</si>
  <si>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</si>
  <si>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</si>
  <si>
    <t>長崎県</t>
    <rPh sb="0" eb="3">
      <t>ナガサキケン</t>
    </rPh>
    <phoneticPr fontId="9"/>
  </si>
  <si>
    <t>長崎県</t>
    <rPh sb="0" eb="3">
      <t>ナガサキケン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</si>
</sst>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1"/>
      <charset val="128"/>
    </font>
    <font>
      <sz val="11"/>
      <name val="メイリオ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24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58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53" xfId="1" applyNumberFormat="1" applyFill="1" applyBorder="1" applyAlignment="1">
      <alignment horizontal="right" vertical="center"/>
    </xf>
    <xf numFmtId="177" fontId="2" fillId="0" borderId="54" xfId="1" applyNumberFormat="1" applyFill="1" applyBorder="1" applyAlignment="1">
      <alignment horizontal="right" vertical="center"/>
    </xf>
    <xf numFmtId="177" fontId="2" fillId="0" borderId="55" xfId="1" applyNumberFormat="1" applyFill="1" applyBorder="1" applyAlignment="1">
      <alignment horizontal="right" vertical="center"/>
    </xf>
    <xf numFmtId="177" fontId="2" fillId="0" borderId="51" xfId="1" applyNumberFormat="1" applyFill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8" fontId="2" fillId="0" borderId="53" xfId="1" applyNumberForma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62" xfId="1" applyNumberFormat="1" applyBorder="1" applyAlignment="1">
      <alignment vertical="center"/>
    </xf>
    <xf numFmtId="177" fontId="2" fillId="0" borderId="63" xfId="1" applyNumberFormat="1" applyBorder="1" applyAlignment="1">
      <alignment vertical="center"/>
    </xf>
    <xf numFmtId="177" fontId="20" fillId="0" borderId="32" xfId="1" applyNumberFormat="1" applyFont="1" applyBorder="1" applyAlignment="1">
      <alignment horizontal="right" vertical="center"/>
    </xf>
    <xf numFmtId="177" fontId="21" fillId="0" borderId="12" xfId="1" applyNumberFormat="1" applyFont="1" applyBorder="1" applyAlignment="1">
      <alignment horizontal="right" vertical="center"/>
    </xf>
    <xf numFmtId="177" fontId="2" fillId="0" borderId="64" xfId="1" applyNumberFormat="1" applyBorder="1" applyAlignment="1">
      <alignment vertical="center"/>
    </xf>
    <xf numFmtId="177" fontId="20" fillId="0" borderId="32" xfId="0" quotePrefix="1" applyNumberFormat="1" applyFont="1" applyBorder="1" applyAlignment="1">
      <alignment horizontal="right" vertical="center"/>
    </xf>
    <xf numFmtId="177" fontId="20" fillId="0" borderId="24" xfId="1" applyNumberFormat="1" applyFont="1" applyBorder="1" applyAlignment="1">
      <alignment horizontal="right" vertical="center"/>
    </xf>
    <xf numFmtId="177" fontId="0" fillId="0" borderId="63" xfId="0" quotePrefix="1" applyNumberFormat="1" applyBorder="1" applyAlignment="1">
      <alignment horizontal="right" vertical="center"/>
    </xf>
    <xf numFmtId="177" fontId="2" fillId="0" borderId="66" xfId="1" quotePrefix="1" applyNumberFormat="1" applyFont="1" applyBorder="1" applyAlignment="1">
      <alignment horizontal="right" vertical="center"/>
    </xf>
    <xf numFmtId="177" fontId="2" fillId="0" borderId="67" xfId="1" applyNumberFormat="1" applyBorder="1" applyAlignment="1">
      <alignment vertical="center"/>
    </xf>
    <xf numFmtId="177" fontId="2" fillId="0" borderId="65" xfId="1" applyNumberFormat="1" applyBorder="1" applyAlignment="1">
      <alignment vertical="center"/>
    </xf>
    <xf numFmtId="177" fontId="2" fillId="0" borderId="57" xfId="1" applyNumberFormat="1" applyFill="1" applyBorder="1" applyAlignment="1">
      <alignment horizontal="center" vertical="center"/>
    </xf>
    <xf numFmtId="177" fontId="2" fillId="0" borderId="9" xfId="1" applyNumberFormat="1" applyFill="1" applyBorder="1" applyAlignment="1">
      <alignment horizontal="center" vertical="center"/>
    </xf>
    <xf numFmtId="177" fontId="2" fillId="0" borderId="32" xfId="1" applyNumberFormat="1" applyFill="1" applyBorder="1" applyAlignment="1">
      <alignment horizontal="center" vertical="center"/>
    </xf>
    <xf numFmtId="177" fontId="2" fillId="0" borderId="11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55" xfId="1" applyNumberFormat="1" applyBorder="1" applyAlignment="1">
      <alignment vertical="center"/>
    </xf>
    <xf numFmtId="177" fontId="2" fillId="0" borderId="25" xfId="1" applyNumberFormat="1" applyFill="1" applyBorder="1" applyAlignment="1">
      <alignment vertical="center"/>
    </xf>
    <xf numFmtId="0" fontId="22" fillId="0" borderId="6" xfId="0" applyNumberFormat="1" applyFont="1" applyBorder="1" applyAlignment="1">
      <alignment horizontal="distributed" vertical="center" justifyLastLine="1"/>
    </xf>
    <xf numFmtId="0" fontId="23" fillId="0" borderId="6" xfId="0" applyNumberFormat="1" applyFont="1" applyBorder="1" applyAlignment="1">
      <alignment horizontal="distributed" vertical="center" justifyLastLine="1"/>
    </xf>
    <xf numFmtId="41" fontId="22" fillId="0" borderId="6" xfId="0" applyNumberFormat="1" applyFont="1" applyBorder="1" applyAlignment="1">
      <alignment horizontal="distributed" vertical="center" justifyLastLine="1"/>
    </xf>
    <xf numFmtId="177" fontId="2" fillId="0" borderId="30" xfId="1" applyNumberForma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59" xfId="1" applyNumberFormat="1" applyFont="1" applyBorder="1" applyAlignment="1">
      <alignment vertical="center" textRotation="255"/>
    </xf>
    <xf numFmtId="180" fontId="15" fillId="0" borderId="60" xfId="1" applyNumberFormat="1" applyFont="1" applyBorder="1" applyAlignment="1">
      <alignment vertical="center" textRotation="255"/>
    </xf>
    <xf numFmtId="180" fontId="15" fillId="0" borderId="61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0" xfId="3" applyFont="1" applyBorder="1" applyAlignment="1">
      <alignment vertical="center" textRotation="255"/>
    </xf>
    <xf numFmtId="0" fontId="13" fillId="0" borderId="61" xfId="3" applyFont="1" applyBorder="1" applyAlignment="1">
      <alignment vertical="center" textRotation="255"/>
    </xf>
    <xf numFmtId="0" fontId="13" fillId="0" borderId="60" xfId="3" applyFont="1" applyBorder="1" applyAlignment="1">
      <alignment vertical="center"/>
    </xf>
    <xf numFmtId="0" fontId="13" fillId="0" borderId="61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59" xfId="0" applyNumberFormat="1" applyBorder="1" applyAlignment="1">
      <alignment horizontal="center" vertical="center" textRotation="255"/>
    </xf>
    <xf numFmtId="176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266" t="s">
        <v>260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143887</v>
      </c>
      <c r="G9" s="75">
        <f>F9/$F$27*100</f>
        <v>19.991719151407537</v>
      </c>
      <c r="H9" s="66">
        <v>156786</v>
      </c>
      <c r="I9" s="80">
        <f>(F9/H9-1)*100</f>
        <v>-8.2271376270840477</v>
      </c>
      <c r="K9" s="107"/>
    </row>
    <row r="10" spans="1:11" ht="18" customHeight="1">
      <c r="A10" s="272"/>
      <c r="B10" s="272"/>
      <c r="C10" s="7"/>
      <c r="D10" s="52" t="s">
        <v>23</v>
      </c>
      <c r="E10" s="53"/>
      <c r="F10" s="67">
        <v>40131</v>
      </c>
      <c r="G10" s="76">
        <f t="shared" ref="G10:G27" si="0">F10/$F$27*100</f>
        <v>5.5758176990634025</v>
      </c>
      <c r="H10" s="68">
        <v>42644</v>
      </c>
      <c r="I10" s="81">
        <f t="shared" ref="I10:I27" si="1">(F10/H10-1)*100</f>
        <v>-5.8929743926460887</v>
      </c>
    </row>
    <row r="11" spans="1:11" ht="18" customHeight="1">
      <c r="A11" s="272"/>
      <c r="B11" s="272"/>
      <c r="C11" s="7"/>
      <c r="D11" s="16"/>
      <c r="E11" s="23" t="s">
        <v>24</v>
      </c>
      <c r="F11" s="229">
        <v>37813</v>
      </c>
      <c r="G11" s="77">
        <f t="shared" si="0"/>
        <v>5.2537538225981022</v>
      </c>
      <c r="H11" s="70">
        <v>39299</v>
      </c>
      <c r="I11" s="82">
        <f t="shared" si="1"/>
        <v>-3.7812666988981891</v>
      </c>
    </row>
    <row r="12" spans="1:11" ht="18" customHeight="1">
      <c r="A12" s="272"/>
      <c r="B12" s="272"/>
      <c r="C12" s="7"/>
      <c r="D12" s="16"/>
      <c r="E12" s="23" t="s">
        <v>25</v>
      </c>
      <c r="F12" s="229">
        <v>2202</v>
      </c>
      <c r="G12" s="77">
        <f t="shared" si="0"/>
        <v>0.30594678860077279</v>
      </c>
      <c r="H12" s="70">
        <v>3211</v>
      </c>
      <c r="I12" s="82">
        <f t="shared" si="1"/>
        <v>-31.423232637807541</v>
      </c>
    </row>
    <row r="13" spans="1:11" ht="18" customHeight="1">
      <c r="A13" s="272"/>
      <c r="B13" s="272"/>
      <c r="C13" s="7"/>
      <c r="D13" s="33"/>
      <c r="E13" s="23" t="s">
        <v>26</v>
      </c>
      <c r="F13" s="229">
        <v>116</v>
      </c>
      <c r="G13" s="77">
        <f t="shared" si="0"/>
        <v>1.6117087864527542E-2</v>
      </c>
      <c r="H13" s="70">
        <v>134</v>
      </c>
      <c r="I13" s="82">
        <f t="shared" si="1"/>
        <v>-13.432835820895528</v>
      </c>
    </row>
    <row r="14" spans="1:11" ht="18" customHeight="1">
      <c r="A14" s="272"/>
      <c r="B14" s="272"/>
      <c r="C14" s="7"/>
      <c r="D14" s="61" t="s">
        <v>27</v>
      </c>
      <c r="E14" s="51"/>
      <c r="F14" s="65">
        <v>19462</v>
      </c>
      <c r="G14" s="75">
        <f t="shared" si="0"/>
        <v>2.7040583105123703</v>
      </c>
      <c r="H14" s="66">
        <v>24432</v>
      </c>
      <c r="I14" s="83">
        <f t="shared" si="1"/>
        <v>-20.34217419777341</v>
      </c>
    </row>
    <row r="15" spans="1:11" ht="18" customHeight="1">
      <c r="A15" s="272"/>
      <c r="B15" s="272"/>
      <c r="C15" s="7"/>
      <c r="D15" s="16"/>
      <c r="E15" s="23" t="s">
        <v>28</v>
      </c>
      <c r="F15" s="69">
        <v>1108</v>
      </c>
      <c r="G15" s="77">
        <f t="shared" si="0"/>
        <v>0.15394597718876307</v>
      </c>
      <c r="H15" s="70">
        <v>1370</v>
      </c>
      <c r="I15" s="82">
        <f t="shared" si="1"/>
        <v>-19.12408759124088</v>
      </c>
    </row>
    <row r="16" spans="1:11" ht="18" customHeight="1">
      <c r="A16" s="272"/>
      <c r="B16" s="272"/>
      <c r="C16" s="7"/>
      <c r="D16" s="16"/>
      <c r="E16" s="29" t="s">
        <v>29</v>
      </c>
      <c r="F16" s="67">
        <v>18354</v>
      </c>
      <c r="G16" s="76">
        <f t="shared" si="0"/>
        <v>2.5501123333236073</v>
      </c>
      <c r="H16" s="68">
        <v>23062</v>
      </c>
      <c r="I16" s="81">
        <f t="shared" si="1"/>
        <v>-20.414534732460321</v>
      </c>
      <c r="K16" s="108"/>
    </row>
    <row r="17" spans="1:26" ht="18" customHeight="1">
      <c r="A17" s="272"/>
      <c r="B17" s="272"/>
      <c r="C17" s="7"/>
      <c r="D17" s="274" t="s">
        <v>30</v>
      </c>
      <c r="E17" s="275"/>
      <c r="F17" s="67">
        <v>60176</v>
      </c>
      <c r="G17" s="76">
        <f t="shared" si="0"/>
        <v>8.3608782701362863</v>
      </c>
      <c r="H17" s="68">
        <v>64956</v>
      </c>
      <c r="I17" s="81">
        <f t="shared" si="1"/>
        <v>-7.3588275140094801</v>
      </c>
    </row>
    <row r="18" spans="1:26" ht="18" customHeight="1">
      <c r="A18" s="272"/>
      <c r="B18" s="272"/>
      <c r="C18" s="7"/>
      <c r="D18" s="276" t="s">
        <v>94</v>
      </c>
      <c r="E18" s="277"/>
      <c r="F18" s="69">
        <v>2014</v>
      </c>
      <c r="G18" s="77">
        <f t="shared" si="0"/>
        <v>0.27982599102722816</v>
      </c>
      <c r="H18" s="70">
        <v>2451</v>
      </c>
      <c r="I18" s="82">
        <f t="shared" si="1"/>
        <v>-17.829457364341085</v>
      </c>
    </row>
    <row r="19" spans="1:26" ht="18" customHeight="1">
      <c r="A19" s="272"/>
      <c r="B19" s="272"/>
      <c r="C19" s="10"/>
      <c r="D19" s="276" t="s">
        <v>95</v>
      </c>
      <c r="E19" s="277"/>
      <c r="F19" s="106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72"/>
      <c r="B20" s="272"/>
      <c r="C20" s="44" t="s">
        <v>5</v>
      </c>
      <c r="D20" s="43"/>
      <c r="E20" s="43"/>
      <c r="F20" s="69">
        <v>16791</v>
      </c>
      <c r="G20" s="77">
        <f t="shared" si="0"/>
        <v>2.3329484683903616</v>
      </c>
      <c r="H20" s="70">
        <v>25787</v>
      </c>
      <c r="I20" s="82">
        <f t="shared" si="1"/>
        <v>-34.885795168107961</v>
      </c>
    </row>
    <row r="21" spans="1:26" ht="18" customHeight="1">
      <c r="A21" s="272"/>
      <c r="B21" s="272"/>
      <c r="C21" s="44" t="s">
        <v>6</v>
      </c>
      <c r="D21" s="43"/>
      <c r="E21" s="43"/>
      <c r="F21" s="69">
        <v>225947</v>
      </c>
      <c r="G21" s="77">
        <f t="shared" si="0"/>
        <v>31.393169411434517</v>
      </c>
      <c r="H21" s="70">
        <v>220537</v>
      </c>
      <c r="I21" s="82">
        <f t="shared" si="1"/>
        <v>2.4531031074150889</v>
      </c>
    </row>
    <row r="22" spans="1:26" ht="18" customHeight="1">
      <c r="A22" s="272"/>
      <c r="B22" s="272"/>
      <c r="C22" s="44" t="s">
        <v>31</v>
      </c>
      <c r="D22" s="43"/>
      <c r="E22" s="43"/>
      <c r="F22" s="69">
        <v>10719</v>
      </c>
      <c r="G22" s="77">
        <f t="shared" si="0"/>
        <v>1.4893022829299198</v>
      </c>
      <c r="H22" s="70">
        <v>10938</v>
      </c>
      <c r="I22" s="82">
        <f t="shared" si="1"/>
        <v>-2.0021941854086678</v>
      </c>
    </row>
    <row r="23" spans="1:26" ht="18" customHeight="1">
      <c r="A23" s="272"/>
      <c r="B23" s="272"/>
      <c r="C23" s="44" t="s">
        <v>7</v>
      </c>
      <c r="D23" s="43"/>
      <c r="E23" s="43"/>
      <c r="F23" s="69">
        <v>124348</v>
      </c>
      <c r="G23" s="77">
        <f t="shared" si="0"/>
        <v>17.276962429123021</v>
      </c>
      <c r="H23" s="70">
        <v>116242</v>
      </c>
      <c r="I23" s="82">
        <f t="shared" si="1"/>
        <v>6.9733831145369241</v>
      </c>
    </row>
    <row r="24" spans="1:26" ht="18" customHeight="1">
      <c r="A24" s="272"/>
      <c r="B24" s="272"/>
      <c r="C24" s="44" t="s">
        <v>32</v>
      </c>
      <c r="D24" s="43"/>
      <c r="E24" s="43"/>
      <c r="F24" s="69">
        <v>3755</v>
      </c>
      <c r="G24" s="77">
        <f t="shared" si="0"/>
        <v>0.52172124940776643</v>
      </c>
      <c r="H24" s="70">
        <v>3067</v>
      </c>
      <c r="I24" s="82">
        <f t="shared" si="1"/>
        <v>22.432344310401042</v>
      </c>
    </row>
    <row r="25" spans="1:26" ht="18" customHeight="1">
      <c r="A25" s="272"/>
      <c r="B25" s="272"/>
      <c r="C25" s="44" t="s">
        <v>8</v>
      </c>
      <c r="D25" s="43"/>
      <c r="E25" s="43"/>
      <c r="F25" s="69">
        <v>111577</v>
      </c>
      <c r="G25" s="77">
        <f t="shared" si="0"/>
        <v>15.502554419486113</v>
      </c>
      <c r="H25" s="70">
        <v>101649</v>
      </c>
      <c r="I25" s="82">
        <f t="shared" si="1"/>
        <v>9.766943108146652</v>
      </c>
    </row>
    <row r="26" spans="1:26" ht="18" customHeight="1">
      <c r="A26" s="272"/>
      <c r="B26" s="272"/>
      <c r="C26" s="45" t="s">
        <v>9</v>
      </c>
      <c r="D26" s="46"/>
      <c r="E26" s="46"/>
      <c r="F26" s="71">
        <f>719733-F9-F20-F21-F22-F23-F24-F25</f>
        <v>82709</v>
      </c>
      <c r="G26" s="78">
        <f t="shared" si="0"/>
        <v>11.491622587820762</v>
      </c>
      <c r="H26" s="72">
        <v>60271</v>
      </c>
      <c r="I26" s="84">
        <f t="shared" si="1"/>
        <v>37.228517860994501</v>
      </c>
    </row>
    <row r="27" spans="1:26" ht="18" customHeight="1">
      <c r="A27" s="272"/>
      <c r="B27" s="273"/>
      <c r="C27" s="47" t="s">
        <v>10</v>
      </c>
      <c r="D27" s="31"/>
      <c r="E27" s="31"/>
      <c r="F27" s="73">
        <f>SUM(F9,F20:F26)</f>
        <v>719733</v>
      </c>
      <c r="G27" s="79">
        <f t="shared" si="0"/>
        <v>100</v>
      </c>
      <c r="H27" s="73">
        <f>SUM(H9,H20:H26)</f>
        <v>695277</v>
      </c>
      <c r="I27" s="85">
        <f t="shared" si="1"/>
        <v>3.5174470031368754</v>
      </c>
    </row>
    <row r="28" spans="1:26" ht="18" customHeight="1">
      <c r="A28" s="272"/>
      <c r="B28" s="271" t="s">
        <v>89</v>
      </c>
      <c r="C28" s="55" t="s">
        <v>11</v>
      </c>
      <c r="D28" s="56"/>
      <c r="E28" s="56"/>
      <c r="F28" s="65">
        <f>SUM(F29:F31)</f>
        <v>336163.83899999998</v>
      </c>
      <c r="G28" s="75">
        <f>F28/$F$45*100</f>
        <v>46.706730624645928</v>
      </c>
      <c r="H28" s="65">
        <v>338258</v>
      </c>
      <c r="I28" s="86">
        <f>(F28/H28-1)*100</f>
        <v>-0.61910169160819262</v>
      </c>
    </row>
    <row r="29" spans="1:26" ht="18" customHeight="1">
      <c r="A29" s="272"/>
      <c r="B29" s="272"/>
      <c r="C29" s="7"/>
      <c r="D29" s="30" t="s">
        <v>12</v>
      </c>
      <c r="E29" s="43"/>
      <c r="F29" s="69">
        <v>188543.976</v>
      </c>
      <c r="G29" s="77">
        <f t="shared" ref="G29:G45" si="2">F29/$F$45*100</f>
        <v>26.196371162728504</v>
      </c>
      <c r="H29" s="69">
        <v>190646</v>
      </c>
      <c r="I29" s="87">
        <f t="shared" ref="I29:I45" si="3">(F29/H29-1)*100</f>
        <v>-1.1025796502418084</v>
      </c>
    </row>
    <row r="30" spans="1:26" ht="18" customHeight="1">
      <c r="A30" s="272"/>
      <c r="B30" s="272"/>
      <c r="C30" s="7"/>
      <c r="D30" s="30" t="s">
        <v>33</v>
      </c>
      <c r="E30" s="43"/>
      <c r="F30" s="69">
        <v>51243.271999999997</v>
      </c>
      <c r="G30" s="77">
        <f t="shared" si="2"/>
        <v>7.1197595456704121</v>
      </c>
      <c r="H30" s="69">
        <v>50799</v>
      </c>
      <c r="I30" s="87">
        <f t="shared" si="3"/>
        <v>0.87456839701567368</v>
      </c>
    </row>
    <row r="31" spans="1:26" ht="18" customHeight="1">
      <c r="A31" s="272"/>
      <c r="B31" s="272"/>
      <c r="C31" s="19"/>
      <c r="D31" s="30" t="s">
        <v>13</v>
      </c>
      <c r="E31" s="43"/>
      <c r="F31" s="69">
        <v>96376.591</v>
      </c>
      <c r="G31" s="77">
        <f t="shared" si="2"/>
        <v>13.390599916247018</v>
      </c>
      <c r="H31" s="69">
        <v>96813</v>
      </c>
      <c r="I31" s="87">
        <f t="shared" si="3"/>
        <v>-0.45077520580913966</v>
      </c>
    </row>
    <row r="32" spans="1:26" ht="18" customHeight="1">
      <c r="A32" s="272"/>
      <c r="B32" s="272"/>
      <c r="C32" s="50" t="s">
        <v>14</v>
      </c>
      <c r="D32" s="51"/>
      <c r="E32" s="51"/>
      <c r="F32" s="65">
        <f>SUM(F33:F38)+400</f>
        <v>240537.50500000003</v>
      </c>
      <c r="G32" s="75">
        <f t="shared" si="2"/>
        <v>33.420371699049475</v>
      </c>
      <c r="H32" s="65">
        <v>202496</v>
      </c>
      <c r="I32" s="86">
        <f t="shared" si="3"/>
        <v>18.786299482458936</v>
      </c>
    </row>
    <row r="33" spans="1:9" ht="18" customHeight="1">
      <c r="A33" s="272"/>
      <c r="B33" s="272"/>
      <c r="C33" s="7"/>
      <c r="D33" s="30" t="s">
        <v>15</v>
      </c>
      <c r="E33" s="43"/>
      <c r="F33" s="69">
        <v>22165.954000000002</v>
      </c>
      <c r="G33" s="77">
        <f t="shared" si="2"/>
        <v>3.079746011932869</v>
      </c>
      <c r="H33" s="69">
        <v>18870</v>
      </c>
      <c r="I33" s="87">
        <f t="shared" si="3"/>
        <v>17.466634870164288</v>
      </c>
    </row>
    <row r="34" spans="1:9" ht="18" customHeight="1">
      <c r="A34" s="272"/>
      <c r="B34" s="272"/>
      <c r="C34" s="7"/>
      <c r="D34" s="30" t="s">
        <v>34</v>
      </c>
      <c r="E34" s="43"/>
      <c r="F34" s="69">
        <v>7073.4719999999998</v>
      </c>
      <c r="G34" s="77">
        <f t="shared" si="2"/>
        <v>0.98279086848771824</v>
      </c>
      <c r="H34" s="69">
        <v>5746</v>
      </c>
      <c r="I34" s="87">
        <f t="shared" si="3"/>
        <v>23.102540898015999</v>
      </c>
    </row>
    <row r="35" spans="1:9" ht="18" customHeight="1">
      <c r="A35" s="272"/>
      <c r="B35" s="272"/>
      <c r="C35" s="7"/>
      <c r="D35" s="30" t="s">
        <v>35</v>
      </c>
      <c r="E35" s="43"/>
      <c r="F35" s="69">
        <v>147241.37700000001</v>
      </c>
      <c r="G35" s="77">
        <f t="shared" si="2"/>
        <v>20.457772474275369</v>
      </c>
      <c r="H35" s="69">
        <v>135503</v>
      </c>
      <c r="I35" s="87">
        <f t="shared" si="3"/>
        <v>8.6628170594009077</v>
      </c>
    </row>
    <row r="36" spans="1:9" ht="18" customHeight="1">
      <c r="A36" s="272"/>
      <c r="B36" s="272"/>
      <c r="C36" s="7"/>
      <c r="D36" s="30" t="s">
        <v>36</v>
      </c>
      <c r="E36" s="43"/>
      <c r="F36" s="69">
        <v>9497.2659999999996</v>
      </c>
      <c r="G36" s="77">
        <f t="shared" si="2"/>
        <v>1.3195537213406483</v>
      </c>
      <c r="H36" s="69">
        <v>13438</v>
      </c>
      <c r="I36" s="87">
        <f t="shared" si="3"/>
        <v>-29.325301384134551</v>
      </c>
    </row>
    <row r="37" spans="1:9" ht="18" customHeight="1">
      <c r="A37" s="272"/>
      <c r="B37" s="272"/>
      <c r="C37" s="7"/>
      <c r="D37" s="30" t="s">
        <v>16</v>
      </c>
      <c r="E37" s="43"/>
      <c r="F37" s="69">
        <v>7738.0619999999999</v>
      </c>
      <c r="G37" s="77">
        <f t="shared" si="2"/>
        <v>1.0751292538362787</v>
      </c>
      <c r="H37" s="69">
        <v>3492</v>
      </c>
      <c r="I37" s="87">
        <f t="shared" si="3"/>
        <v>121.59398625429554</v>
      </c>
    </row>
    <row r="38" spans="1:9" ht="18" customHeight="1">
      <c r="A38" s="272"/>
      <c r="B38" s="272"/>
      <c r="C38" s="19"/>
      <c r="D38" s="30" t="s">
        <v>37</v>
      </c>
      <c r="E38" s="43"/>
      <c r="F38" s="69">
        <v>46421.374000000003</v>
      </c>
      <c r="G38" s="77">
        <f t="shared" si="2"/>
        <v>6.4498032182573413</v>
      </c>
      <c r="H38" s="69">
        <v>25247</v>
      </c>
      <c r="I38" s="87">
        <f t="shared" si="3"/>
        <v>83.868871549094948</v>
      </c>
    </row>
    <row r="39" spans="1:9" ht="18" customHeight="1">
      <c r="A39" s="272"/>
      <c r="B39" s="272"/>
      <c r="C39" s="50" t="s">
        <v>17</v>
      </c>
      <c r="D39" s="51"/>
      <c r="E39" s="51"/>
      <c r="F39" s="65">
        <f>F40+F43</f>
        <v>143031.83900000001</v>
      </c>
      <c r="G39" s="75">
        <f t="shared" si="2"/>
        <v>19.872897676304579</v>
      </c>
      <c r="H39" s="65">
        <v>154523</v>
      </c>
      <c r="I39" s="86">
        <f t="shared" si="3"/>
        <v>-7.4365376028164061</v>
      </c>
    </row>
    <row r="40" spans="1:9" ht="18" customHeight="1">
      <c r="A40" s="272"/>
      <c r="B40" s="272"/>
      <c r="C40" s="7"/>
      <c r="D40" s="52" t="s">
        <v>18</v>
      </c>
      <c r="E40" s="53"/>
      <c r="F40" s="67">
        <v>134755.215</v>
      </c>
      <c r="G40" s="76">
        <f t="shared" si="2"/>
        <v>18.722940414989868</v>
      </c>
      <c r="H40" s="67">
        <v>149238</v>
      </c>
      <c r="I40" s="88">
        <f t="shared" si="3"/>
        <v>-9.7044888031198475</v>
      </c>
    </row>
    <row r="41" spans="1:9" ht="18" customHeight="1">
      <c r="A41" s="272"/>
      <c r="B41" s="272"/>
      <c r="C41" s="7"/>
      <c r="D41" s="16"/>
      <c r="E41" s="103" t="s">
        <v>92</v>
      </c>
      <c r="F41" s="69">
        <v>87536.13</v>
      </c>
      <c r="G41" s="77">
        <f t="shared" si="2"/>
        <v>12.162302929417663</v>
      </c>
      <c r="H41" s="69">
        <v>101714</v>
      </c>
      <c r="I41" s="89">
        <f t="shared" si="3"/>
        <v>-13.938956289203052</v>
      </c>
    </row>
    <row r="42" spans="1:9" ht="18" customHeight="1">
      <c r="A42" s="272"/>
      <c r="B42" s="272"/>
      <c r="C42" s="7"/>
      <c r="D42" s="33"/>
      <c r="E42" s="32" t="s">
        <v>38</v>
      </c>
      <c r="F42" s="69">
        <v>47219.084999999999</v>
      </c>
      <c r="G42" s="77">
        <f t="shared" si="2"/>
        <v>6.5606374855722045</v>
      </c>
      <c r="H42" s="69">
        <v>47524</v>
      </c>
      <c r="I42" s="89">
        <f t="shared" si="3"/>
        <v>-0.64160213786718101</v>
      </c>
    </row>
    <row r="43" spans="1:9" ht="18" customHeight="1">
      <c r="A43" s="272"/>
      <c r="B43" s="272"/>
      <c r="C43" s="7"/>
      <c r="D43" s="30" t="s">
        <v>39</v>
      </c>
      <c r="E43" s="54"/>
      <c r="F43" s="69">
        <v>8276.6239999999998</v>
      </c>
      <c r="G43" s="77">
        <f t="shared" si="2"/>
        <v>1.1499572613147113</v>
      </c>
      <c r="H43" s="69">
        <v>5286</v>
      </c>
      <c r="I43" s="89">
        <f t="shared" si="3"/>
        <v>56.576314793794921</v>
      </c>
    </row>
    <row r="44" spans="1:9" ht="18" customHeight="1">
      <c r="A44" s="272"/>
      <c r="B44" s="27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4">
        <f>SUM(F28,F32,F39)</f>
        <v>719733.18300000008</v>
      </c>
      <c r="G45" s="85">
        <f t="shared" si="2"/>
        <v>100</v>
      </c>
      <c r="H45" s="74">
        <f>SUM(H28,H32,H39)</f>
        <v>695277</v>
      </c>
      <c r="I45" s="85">
        <f t="shared" si="3"/>
        <v>3.5174733235818323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267" t="s">
        <v>260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295" t="s">
        <v>49</v>
      </c>
      <c r="B6" s="296"/>
      <c r="C6" s="296"/>
      <c r="D6" s="296"/>
      <c r="E6" s="297"/>
      <c r="F6" s="284" t="s">
        <v>247</v>
      </c>
      <c r="G6" s="285"/>
      <c r="H6" s="288" t="s">
        <v>248</v>
      </c>
      <c r="I6" s="289"/>
      <c r="J6" s="284" t="s">
        <v>249</v>
      </c>
      <c r="K6" s="285"/>
      <c r="L6" s="282"/>
      <c r="M6" s="283"/>
      <c r="N6" s="282"/>
      <c r="O6" s="283"/>
    </row>
    <row r="7" spans="1:25" ht="15.95" customHeight="1">
      <c r="A7" s="298"/>
      <c r="B7" s="299"/>
      <c r="C7" s="299"/>
      <c r="D7" s="299"/>
      <c r="E7" s="300"/>
      <c r="F7" s="246" t="s">
        <v>235</v>
      </c>
      <c r="G7" s="247" t="s">
        <v>2</v>
      </c>
      <c r="H7" s="246" t="s">
        <v>235</v>
      </c>
      <c r="I7" s="247" t="s">
        <v>2</v>
      </c>
      <c r="J7" s="246" t="s">
        <v>235</v>
      </c>
      <c r="K7" s="247" t="s">
        <v>2</v>
      </c>
      <c r="L7" s="109" t="s">
        <v>235</v>
      </c>
      <c r="M7" s="38" t="s">
        <v>2</v>
      </c>
      <c r="N7" s="109" t="s">
        <v>235</v>
      </c>
      <c r="O7" s="236" t="s">
        <v>2</v>
      </c>
    </row>
    <row r="8" spans="1:25" ht="15.95" customHeight="1">
      <c r="A8" s="307" t="s">
        <v>83</v>
      </c>
      <c r="B8" s="55" t="s">
        <v>50</v>
      </c>
      <c r="C8" s="56"/>
      <c r="D8" s="56"/>
      <c r="E8" s="93" t="s">
        <v>41</v>
      </c>
      <c r="F8" s="110">
        <v>4935</v>
      </c>
      <c r="G8" s="248">
        <v>5623</v>
      </c>
      <c r="H8" s="110">
        <v>1138</v>
      </c>
      <c r="I8" s="112">
        <v>1039</v>
      </c>
      <c r="J8" s="110"/>
      <c r="K8" s="248">
        <v>717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08"/>
      <c r="B9" s="8"/>
      <c r="C9" s="30" t="s">
        <v>51</v>
      </c>
      <c r="D9" s="43"/>
      <c r="E9" s="91" t="s">
        <v>42</v>
      </c>
      <c r="F9" s="70">
        <v>4935</v>
      </c>
      <c r="G9" s="249">
        <v>5623</v>
      </c>
      <c r="H9" s="70">
        <v>1138</v>
      </c>
      <c r="I9" s="116">
        <v>1039</v>
      </c>
      <c r="J9" s="70"/>
      <c r="K9" s="249">
        <v>717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08"/>
      <c r="B10" s="10"/>
      <c r="C10" s="30" t="s">
        <v>52</v>
      </c>
      <c r="D10" s="43"/>
      <c r="E10" s="91" t="s">
        <v>43</v>
      </c>
      <c r="F10" s="70">
        <v>0</v>
      </c>
      <c r="G10" s="249">
        <v>0</v>
      </c>
      <c r="H10" s="250">
        <v>0</v>
      </c>
      <c r="I10" s="251">
        <v>0</v>
      </c>
      <c r="J10" s="118"/>
      <c r="K10" s="249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08"/>
      <c r="B11" s="50" t="s">
        <v>53</v>
      </c>
      <c r="C11" s="63"/>
      <c r="D11" s="63"/>
      <c r="E11" s="90" t="s">
        <v>44</v>
      </c>
      <c r="F11" s="120">
        <v>5106</v>
      </c>
      <c r="G11" s="252">
        <v>5831</v>
      </c>
      <c r="H11" s="120">
        <v>999</v>
      </c>
      <c r="I11" s="122">
        <v>984</v>
      </c>
      <c r="J11" s="120"/>
      <c r="K11" s="252">
        <v>934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08"/>
      <c r="B12" s="7"/>
      <c r="C12" s="30" t="s">
        <v>54</v>
      </c>
      <c r="D12" s="43"/>
      <c r="E12" s="91" t="s">
        <v>45</v>
      </c>
      <c r="F12" s="70">
        <v>5105</v>
      </c>
      <c r="G12" s="249">
        <v>5830</v>
      </c>
      <c r="H12" s="120">
        <v>999</v>
      </c>
      <c r="I12" s="116">
        <v>970</v>
      </c>
      <c r="J12" s="120"/>
      <c r="K12" s="252">
        <v>934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08"/>
      <c r="B13" s="8"/>
      <c r="C13" s="52" t="s">
        <v>55</v>
      </c>
      <c r="D13" s="53"/>
      <c r="E13" s="95" t="s">
        <v>46</v>
      </c>
      <c r="F13" s="70">
        <v>1</v>
      </c>
      <c r="G13" s="150">
        <v>1</v>
      </c>
      <c r="H13" s="253" t="s">
        <v>250</v>
      </c>
      <c r="I13" s="119">
        <v>14</v>
      </c>
      <c r="J13" s="118"/>
      <c r="K13" s="119">
        <v>0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08"/>
      <c r="B14" s="44" t="s">
        <v>56</v>
      </c>
      <c r="C14" s="43"/>
      <c r="D14" s="43"/>
      <c r="E14" s="91" t="s">
        <v>97</v>
      </c>
      <c r="F14" s="69">
        <f t="shared" ref="F14:G15" si="0">F9-F12</f>
        <v>-170</v>
      </c>
      <c r="G14" s="127">
        <f>G9-G12</f>
        <v>-207</v>
      </c>
      <c r="H14" s="69">
        <f t="shared" ref="H14:K15" si="1">H9-H12</f>
        <v>139</v>
      </c>
      <c r="I14" s="127">
        <f t="shared" si="1"/>
        <v>69</v>
      </c>
      <c r="J14" s="70">
        <f t="shared" si="1"/>
        <v>0</v>
      </c>
      <c r="K14" s="115">
        <f t="shared" si="1"/>
        <v>-217</v>
      </c>
      <c r="L14" s="69">
        <f t="shared" ref="L14:O14" si="2">L9-L12</f>
        <v>0</v>
      </c>
      <c r="M14" s="127">
        <f t="shared" si="2"/>
        <v>0</v>
      </c>
      <c r="N14" s="69">
        <f t="shared" si="2"/>
        <v>0</v>
      </c>
      <c r="O14" s="127">
        <f t="shared" si="2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08"/>
      <c r="B15" s="44" t="s">
        <v>57</v>
      </c>
      <c r="C15" s="43"/>
      <c r="D15" s="43"/>
      <c r="E15" s="91" t="s">
        <v>98</v>
      </c>
      <c r="F15" s="69">
        <f t="shared" si="0"/>
        <v>-1</v>
      </c>
      <c r="G15" s="127">
        <f t="shared" si="0"/>
        <v>-1</v>
      </c>
      <c r="H15" s="254">
        <v>0</v>
      </c>
      <c r="I15" s="127">
        <v>-14</v>
      </c>
      <c r="J15" s="70">
        <f t="shared" si="1"/>
        <v>0</v>
      </c>
      <c r="K15" s="115">
        <f t="shared" si="1"/>
        <v>0</v>
      </c>
      <c r="L15" s="69">
        <f t="shared" ref="L15:O15" si="3">L10-L13</f>
        <v>0</v>
      </c>
      <c r="M15" s="127">
        <f t="shared" si="3"/>
        <v>0</v>
      </c>
      <c r="N15" s="69">
        <f t="shared" si="3"/>
        <v>0</v>
      </c>
      <c r="O15" s="127">
        <f t="shared" si="3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08"/>
      <c r="B16" s="44" t="s">
        <v>58</v>
      </c>
      <c r="C16" s="43"/>
      <c r="D16" s="43"/>
      <c r="E16" s="91" t="s">
        <v>99</v>
      </c>
      <c r="F16" s="244">
        <f t="shared" ref="F16:K16" si="4">F8-F11</f>
        <v>-171</v>
      </c>
      <c r="G16" s="243">
        <f t="shared" si="4"/>
        <v>-208</v>
      </c>
      <c r="H16" s="244">
        <f t="shared" si="4"/>
        <v>139</v>
      </c>
      <c r="I16" s="243">
        <f t="shared" si="4"/>
        <v>55</v>
      </c>
      <c r="J16" s="242">
        <f t="shared" si="4"/>
        <v>0</v>
      </c>
      <c r="K16" s="150">
        <f t="shared" si="4"/>
        <v>-217</v>
      </c>
      <c r="L16" s="67">
        <f t="shared" ref="L16:O16" si="5">L8-L11</f>
        <v>0</v>
      </c>
      <c r="M16" s="124">
        <f t="shared" si="5"/>
        <v>0</v>
      </c>
      <c r="N16" s="67">
        <f t="shared" si="5"/>
        <v>0</v>
      </c>
      <c r="O16" s="124">
        <f t="shared" si="5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08"/>
      <c r="B17" s="44" t="s">
        <v>59</v>
      </c>
      <c r="C17" s="43"/>
      <c r="D17" s="43"/>
      <c r="E17" s="34"/>
      <c r="F17" s="69"/>
      <c r="G17" s="127"/>
      <c r="H17" s="118"/>
      <c r="I17" s="119"/>
      <c r="J17" s="70"/>
      <c r="K17" s="255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09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256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08" t="s">
        <v>84</v>
      </c>
      <c r="B19" s="50" t="s">
        <v>61</v>
      </c>
      <c r="C19" s="51"/>
      <c r="D19" s="51"/>
      <c r="E19" s="96"/>
      <c r="F19" s="110">
        <v>200</v>
      </c>
      <c r="G19" s="147">
        <v>770</v>
      </c>
      <c r="H19" s="66">
        <v>508</v>
      </c>
      <c r="I19" s="135">
        <v>427</v>
      </c>
      <c r="J19" s="66"/>
      <c r="K19" s="257">
        <v>0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08"/>
      <c r="B20" s="19"/>
      <c r="C20" s="30" t="s">
        <v>62</v>
      </c>
      <c r="D20" s="43"/>
      <c r="E20" s="91"/>
      <c r="F20" s="70">
        <v>194</v>
      </c>
      <c r="G20" s="115">
        <v>762</v>
      </c>
      <c r="H20" s="70">
        <v>150</v>
      </c>
      <c r="I20" s="116">
        <v>128</v>
      </c>
      <c r="J20" s="70"/>
      <c r="K20" s="249">
        <v>0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08"/>
      <c r="B21" s="9" t="s">
        <v>63</v>
      </c>
      <c r="C21" s="63"/>
      <c r="D21" s="63"/>
      <c r="E21" s="90" t="s">
        <v>100</v>
      </c>
      <c r="F21" s="120">
        <v>201</v>
      </c>
      <c r="G21" s="121">
        <v>770</v>
      </c>
      <c r="H21" s="120">
        <v>508</v>
      </c>
      <c r="I21" s="122">
        <v>427</v>
      </c>
      <c r="J21" s="120"/>
      <c r="K21" s="252">
        <v>0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08"/>
      <c r="B22" s="50" t="s">
        <v>64</v>
      </c>
      <c r="C22" s="51"/>
      <c r="D22" s="51"/>
      <c r="E22" s="96" t="s">
        <v>101</v>
      </c>
      <c r="F22" s="66">
        <v>644</v>
      </c>
      <c r="G22" s="147">
        <v>1207</v>
      </c>
      <c r="H22" s="66">
        <v>631</v>
      </c>
      <c r="I22" s="135">
        <v>568</v>
      </c>
      <c r="J22" s="66"/>
      <c r="K22" s="257">
        <v>30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08"/>
      <c r="B23" s="7" t="s">
        <v>65</v>
      </c>
      <c r="C23" s="52" t="s">
        <v>66</v>
      </c>
      <c r="D23" s="53"/>
      <c r="E23" s="95"/>
      <c r="F23" s="70">
        <v>461</v>
      </c>
      <c r="G23" s="150">
        <v>503</v>
      </c>
      <c r="H23" s="242">
        <v>123</v>
      </c>
      <c r="I23" s="125">
        <v>120</v>
      </c>
      <c r="J23" s="242"/>
      <c r="K23" s="258">
        <v>0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08"/>
      <c r="B24" s="44" t="s">
        <v>102</v>
      </c>
      <c r="C24" s="43"/>
      <c r="D24" s="43"/>
      <c r="E24" s="91" t="s">
        <v>103</v>
      </c>
      <c r="F24" s="69">
        <f>F21-F22</f>
        <v>-443</v>
      </c>
      <c r="G24" s="127">
        <f t="shared" ref="G24:K24" si="6">G21-G22</f>
        <v>-437</v>
      </c>
      <c r="H24" s="69">
        <f t="shared" si="6"/>
        <v>-123</v>
      </c>
      <c r="I24" s="127">
        <f t="shared" si="6"/>
        <v>-141</v>
      </c>
      <c r="J24" s="70">
        <f t="shared" si="6"/>
        <v>0</v>
      </c>
      <c r="K24" s="115">
        <f t="shared" si="6"/>
        <v>-30</v>
      </c>
      <c r="L24" s="69">
        <f t="shared" ref="L24:O24" si="7">L21-L22</f>
        <v>0</v>
      </c>
      <c r="M24" s="127">
        <f t="shared" si="7"/>
        <v>0</v>
      </c>
      <c r="N24" s="69">
        <f t="shared" si="7"/>
        <v>0</v>
      </c>
      <c r="O24" s="127">
        <f t="shared" si="7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08"/>
      <c r="B25" s="101" t="s">
        <v>67</v>
      </c>
      <c r="C25" s="53"/>
      <c r="D25" s="53"/>
      <c r="E25" s="310" t="s">
        <v>104</v>
      </c>
      <c r="F25" s="290">
        <v>443</v>
      </c>
      <c r="G25" s="280">
        <v>437</v>
      </c>
      <c r="H25" s="278">
        <v>123</v>
      </c>
      <c r="I25" s="280">
        <v>141</v>
      </c>
      <c r="J25" s="278"/>
      <c r="K25" s="280">
        <v>30</v>
      </c>
      <c r="L25" s="278"/>
      <c r="M25" s="280"/>
      <c r="N25" s="278"/>
      <c r="O25" s="280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08"/>
      <c r="B26" s="9" t="s">
        <v>68</v>
      </c>
      <c r="C26" s="63"/>
      <c r="D26" s="63"/>
      <c r="E26" s="311"/>
      <c r="F26" s="291"/>
      <c r="G26" s="281"/>
      <c r="H26" s="279"/>
      <c r="I26" s="281"/>
      <c r="J26" s="279"/>
      <c r="K26" s="281"/>
      <c r="L26" s="279"/>
      <c r="M26" s="281"/>
      <c r="N26" s="279"/>
      <c r="O26" s="281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09"/>
      <c r="B27" s="47" t="s">
        <v>105</v>
      </c>
      <c r="C27" s="31"/>
      <c r="D27" s="31"/>
      <c r="E27" s="92" t="s">
        <v>106</v>
      </c>
      <c r="F27" s="73">
        <f t="shared" ref="F27:K27" si="8">F24+F25</f>
        <v>0</v>
      </c>
      <c r="G27" s="139">
        <f t="shared" si="8"/>
        <v>0</v>
      </c>
      <c r="H27" s="73">
        <f t="shared" si="8"/>
        <v>0</v>
      </c>
      <c r="I27" s="139">
        <f t="shared" si="8"/>
        <v>0</v>
      </c>
      <c r="J27" s="74">
        <f t="shared" si="8"/>
        <v>0</v>
      </c>
      <c r="K27" s="157">
        <f t="shared" si="8"/>
        <v>0</v>
      </c>
      <c r="L27" s="73">
        <f t="shared" ref="L27:O27" si="9">L24+L25</f>
        <v>0</v>
      </c>
      <c r="M27" s="139">
        <f t="shared" si="9"/>
        <v>0</v>
      </c>
      <c r="N27" s="73">
        <f t="shared" si="9"/>
        <v>0</v>
      </c>
      <c r="O27" s="139">
        <f t="shared" si="9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95" customHeight="1">
      <c r="A30" s="301" t="s">
        <v>69</v>
      </c>
      <c r="B30" s="302"/>
      <c r="C30" s="302"/>
      <c r="D30" s="302"/>
      <c r="E30" s="303"/>
      <c r="F30" s="286"/>
      <c r="G30" s="287"/>
      <c r="H30" s="286"/>
      <c r="I30" s="287"/>
      <c r="J30" s="286"/>
      <c r="K30" s="287"/>
      <c r="L30" s="286"/>
      <c r="M30" s="287"/>
      <c r="N30" s="286"/>
      <c r="O30" s="287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95" customHeight="1">
      <c r="A31" s="304"/>
      <c r="B31" s="305"/>
      <c r="C31" s="305"/>
      <c r="D31" s="305"/>
      <c r="E31" s="306"/>
      <c r="F31" s="109" t="s">
        <v>235</v>
      </c>
      <c r="G31" s="143" t="s">
        <v>2</v>
      </c>
      <c r="H31" s="109" t="s">
        <v>235</v>
      </c>
      <c r="I31" s="143" t="s">
        <v>2</v>
      </c>
      <c r="J31" s="109" t="s">
        <v>235</v>
      </c>
      <c r="K31" s="144" t="s">
        <v>2</v>
      </c>
      <c r="L31" s="109" t="s">
        <v>235</v>
      </c>
      <c r="M31" s="143" t="s">
        <v>2</v>
      </c>
      <c r="N31" s="109" t="s">
        <v>235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07" t="s">
        <v>85</v>
      </c>
      <c r="B32" s="55" t="s">
        <v>50</v>
      </c>
      <c r="C32" s="56"/>
      <c r="D32" s="56"/>
      <c r="E32" s="15" t="s">
        <v>41</v>
      </c>
      <c r="F32" s="66"/>
      <c r="G32" s="147"/>
      <c r="H32" s="110"/>
      <c r="I32" s="112"/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95" customHeight="1">
      <c r="A33" s="312"/>
      <c r="B33" s="8"/>
      <c r="C33" s="52" t="s">
        <v>70</v>
      </c>
      <c r="D33" s="53"/>
      <c r="E33" s="99"/>
      <c r="F33" s="68"/>
      <c r="G33" s="150"/>
      <c r="H33" s="68"/>
      <c r="I33" s="125"/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95" customHeight="1">
      <c r="A34" s="312"/>
      <c r="B34" s="8"/>
      <c r="C34" s="24"/>
      <c r="D34" s="30" t="s">
        <v>71</v>
      </c>
      <c r="E34" s="94"/>
      <c r="F34" s="70"/>
      <c r="G34" s="115"/>
      <c r="H34" s="70"/>
      <c r="I34" s="116"/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95" customHeight="1">
      <c r="A35" s="312"/>
      <c r="B35" s="10"/>
      <c r="C35" s="62" t="s">
        <v>72</v>
      </c>
      <c r="D35" s="63"/>
      <c r="E35" s="100"/>
      <c r="F35" s="120"/>
      <c r="G35" s="121"/>
      <c r="H35" s="120"/>
      <c r="I35" s="122"/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95" customHeight="1">
      <c r="A36" s="312"/>
      <c r="B36" s="50" t="s">
        <v>53</v>
      </c>
      <c r="C36" s="51"/>
      <c r="D36" s="51"/>
      <c r="E36" s="15" t="s">
        <v>42</v>
      </c>
      <c r="F36" s="65"/>
      <c r="G36" s="124"/>
      <c r="H36" s="66"/>
      <c r="I36" s="135"/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95" customHeight="1">
      <c r="A37" s="312"/>
      <c r="B37" s="8"/>
      <c r="C37" s="30" t="s">
        <v>73</v>
      </c>
      <c r="D37" s="43"/>
      <c r="E37" s="94"/>
      <c r="F37" s="69"/>
      <c r="G37" s="127"/>
      <c r="H37" s="70"/>
      <c r="I37" s="116"/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95" customHeight="1">
      <c r="A38" s="312"/>
      <c r="B38" s="10"/>
      <c r="C38" s="30" t="s">
        <v>74</v>
      </c>
      <c r="D38" s="43"/>
      <c r="E38" s="94"/>
      <c r="F38" s="69"/>
      <c r="G38" s="127"/>
      <c r="H38" s="70"/>
      <c r="I38" s="116"/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95" customHeight="1">
      <c r="A39" s="313"/>
      <c r="B39" s="11" t="s">
        <v>75</v>
      </c>
      <c r="C39" s="12"/>
      <c r="D39" s="12"/>
      <c r="E39" s="98" t="s">
        <v>108</v>
      </c>
      <c r="F39" s="73">
        <f>F32-F36</f>
        <v>0</v>
      </c>
      <c r="G39" s="139">
        <f t="shared" ref="G39:O39" si="10">G32-G36</f>
        <v>0</v>
      </c>
      <c r="H39" s="73">
        <f t="shared" si="10"/>
        <v>0</v>
      </c>
      <c r="I39" s="139">
        <f t="shared" si="10"/>
        <v>0</v>
      </c>
      <c r="J39" s="73">
        <f t="shared" si="10"/>
        <v>0</v>
      </c>
      <c r="K39" s="139">
        <f t="shared" si="10"/>
        <v>0</v>
      </c>
      <c r="L39" s="73">
        <f t="shared" si="10"/>
        <v>0</v>
      </c>
      <c r="M39" s="139">
        <f t="shared" si="10"/>
        <v>0</v>
      </c>
      <c r="N39" s="73">
        <f t="shared" si="10"/>
        <v>0</v>
      </c>
      <c r="O39" s="139">
        <f t="shared" si="10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95" customHeight="1">
      <c r="A40" s="307" t="s">
        <v>86</v>
      </c>
      <c r="B40" s="50" t="s">
        <v>76</v>
      </c>
      <c r="C40" s="51"/>
      <c r="D40" s="51"/>
      <c r="E40" s="15" t="s">
        <v>44</v>
      </c>
      <c r="F40" s="65"/>
      <c r="G40" s="134"/>
      <c r="H40" s="66"/>
      <c r="I40" s="135"/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95" customHeight="1">
      <c r="A41" s="314"/>
      <c r="B41" s="10"/>
      <c r="C41" s="30" t="s">
        <v>77</v>
      </c>
      <c r="D41" s="43"/>
      <c r="E41" s="94"/>
      <c r="F41" s="153"/>
      <c r="G41" s="154"/>
      <c r="H41" s="151"/>
      <c r="I41" s="152"/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95" customHeight="1">
      <c r="A42" s="314"/>
      <c r="B42" s="50" t="s">
        <v>64</v>
      </c>
      <c r="C42" s="51"/>
      <c r="D42" s="51"/>
      <c r="E42" s="15" t="s">
        <v>45</v>
      </c>
      <c r="F42" s="65"/>
      <c r="G42" s="134"/>
      <c r="H42" s="66"/>
      <c r="I42" s="135"/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95" customHeight="1">
      <c r="A43" s="314"/>
      <c r="B43" s="10"/>
      <c r="C43" s="30" t="s">
        <v>78</v>
      </c>
      <c r="D43" s="43"/>
      <c r="E43" s="94"/>
      <c r="F43" s="69"/>
      <c r="G43" s="127"/>
      <c r="H43" s="70"/>
      <c r="I43" s="116"/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95" customHeight="1">
      <c r="A44" s="315"/>
      <c r="B44" s="47" t="s">
        <v>75</v>
      </c>
      <c r="C44" s="31"/>
      <c r="D44" s="31"/>
      <c r="E44" s="98" t="s">
        <v>109</v>
      </c>
      <c r="F44" s="129">
        <f>F40-F42</f>
        <v>0</v>
      </c>
      <c r="G44" s="130">
        <f t="shared" ref="G44:O44" si="11">G40-G42</f>
        <v>0</v>
      </c>
      <c r="H44" s="129">
        <f t="shared" si="11"/>
        <v>0</v>
      </c>
      <c r="I44" s="130">
        <f t="shared" si="11"/>
        <v>0</v>
      </c>
      <c r="J44" s="129">
        <f t="shared" si="11"/>
        <v>0</v>
      </c>
      <c r="K44" s="130">
        <f t="shared" si="11"/>
        <v>0</v>
      </c>
      <c r="L44" s="129">
        <f t="shared" si="11"/>
        <v>0</v>
      </c>
      <c r="M44" s="130">
        <f t="shared" si="11"/>
        <v>0</v>
      </c>
      <c r="N44" s="129">
        <f t="shared" si="11"/>
        <v>0</v>
      </c>
      <c r="O44" s="130">
        <f t="shared" si="11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95" customHeight="1">
      <c r="A45" s="292" t="s">
        <v>87</v>
      </c>
      <c r="B45" s="25" t="s">
        <v>79</v>
      </c>
      <c r="C45" s="20"/>
      <c r="D45" s="20"/>
      <c r="E45" s="97" t="s">
        <v>110</v>
      </c>
      <c r="F45" s="155">
        <f>F39+F44</f>
        <v>0</v>
      </c>
      <c r="G45" s="156">
        <f t="shared" ref="G45:O45" si="12">G39+G44</f>
        <v>0</v>
      </c>
      <c r="H45" s="155">
        <f t="shared" si="12"/>
        <v>0</v>
      </c>
      <c r="I45" s="156">
        <f t="shared" si="12"/>
        <v>0</v>
      </c>
      <c r="J45" s="155">
        <f t="shared" si="12"/>
        <v>0</v>
      </c>
      <c r="K45" s="156">
        <f t="shared" si="12"/>
        <v>0</v>
      </c>
      <c r="L45" s="155">
        <f t="shared" si="12"/>
        <v>0</v>
      </c>
      <c r="M45" s="156">
        <f t="shared" si="12"/>
        <v>0</v>
      </c>
      <c r="N45" s="155">
        <f t="shared" si="12"/>
        <v>0</v>
      </c>
      <c r="O45" s="156">
        <f t="shared" si="12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95" customHeight="1">
      <c r="A46" s="293"/>
      <c r="B46" s="44" t="s">
        <v>80</v>
      </c>
      <c r="C46" s="43"/>
      <c r="D46" s="43"/>
      <c r="E46" s="43"/>
      <c r="F46" s="153"/>
      <c r="G46" s="154"/>
      <c r="H46" s="151"/>
      <c r="I46" s="152"/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95" customHeight="1">
      <c r="A47" s="293"/>
      <c r="B47" s="44" t="s">
        <v>81</v>
      </c>
      <c r="C47" s="43"/>
      <c r="D47" s="43"/>
      <c r="E47" s="43"/>
      <c r="F47" s="69"/>
      <c r="G47" s="127"/>
      <c r="H47" s="70"/>
      <c r="I47" s="116"/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95" customHeight="1">
      <c r="A48" s="294"/>
      <c r="B48" s="47" t="s">
        <v>82</v>
      </c>
      <c r="C48" s="31"/>
      <c r="D48" s="31"/>
      <c r="E48" s="31"/>
      <c r="F48" s="74"/>
      <c r="G48" s="157"/>
      <c r="H48" s="74"/>
      <c r="I48" s="158"/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90" zoomScaleNormal="100" zoomScaleSheetLayoutView="90" workbookViewId="0">
      <pane xSplit="5" ySplit="8" topLeftCell="F9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2" t="s">
        <v>261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1" t="s">
        <v>88</v>
      </c>
      <c r="B9" s="271" t="s">
        <v>90</v>
      </c>
      <c r="C9" s="55" t="s">
        <v>4</v>
      </c>
      <c r="D9" s="56"/>
      <c r="E9" s="56"/>
      <c r="F9" s="65">
        <v>143719</v>
      </c>
      <c r="G9" s="75">
        <f>F9/$F$27*100</f>
        <v>20.785582468948679</v>
      </c>
      <c r="H9" s="66">
        <v>147115.288</v>
      </c>
      <c r="I9" s="80">
        <f t="shared" ref="I9:I45" si="0">(F9/H9-1)*100</f>
        <v>-2.3085894376932425</v>
      </c>
    </row>
    <row r="10" spans="1:9" ht="18" customHeight="1">
      <c r="A10" s="272"/>
      <c r="B10" s="272"/>
      <c r="C10" s="7"/>
      <c r="D10" s="52" t="s">
        <v>23</v>
      </c>
      <c r="E10" s="53"/>
      <c r="F10" s="269">
        <v>43798.972000000002</v>
      </c>
      <c r="G10" s="76">
        <f t="shared" ref="G10:G27" si="1">F10/$F$27*100</f>
        <v>6.3344940095684921</v>
      </c>
      <c r="H10" s="68">
        <v>44396.749000000003</v>
      </c>
      <c r="I10" s="81">
        <f t="shared" si="0"/>
        <v>-1.3464431821348044</v>
      </c>
    </row>
    <row r="11" spans="1:9" ht="18" customHeight="1">
      <c r="A11" s="272"/>
      <c r="B11" s="272"/>
      <c r="C11" s="7"/>
      <c r="D11" s="16"/>
      <c r="E11" s="23" t="s">
        <v>24</v>
      </c>
      <c r="F11" s="229">
        <v>36708.468000000001</v>
      </c>
      <c r="G11" s="77">
        <f t="shared" si="1"/>
        <v>5.309018911367068</v>
      </c>
      <c r="H11" s="70">
        <v>37077.387999999999</v>
      </c>
      <c r="I11" s="82">
        <f t="shared" si="0"/>
        <v>-0.99499997141113683</v>
      </c>
    </row>
    <row r="12" spans="1:9" ht="18" customHeight="1">
      <c r="A12" s="272"/>
      <c r="B12" s="272"/>
      <c r="C12" s="7"/>
      <c r="D12" s="16"/>
      <c r="E12" s="23" t="s">
        <v>25</v>
      </c>
      <c r="F12" s="229">
        <v>3252.614</v>
      </c>
      <c r="G12" s="77">
        <f t="shared" si="1"/>
        <v>0.47041432612707462</v>
      </c>
      <c r="H12" s="70">
        <v>3188.52</v>
      </c>
      <c r="I12" s="82">
        <f t="shared" si="0"/>
        <v>2.0101489092118063</v>
      </c>
    </row>
    <row r="13" spans="1:9" ht="18" customHeight="1">
      <c r="A13" s="272"/>
      <c r="B13" s="272"/>
      <c r="C13" s="7"/>
      <c r="D13" s="33"/>
      <c r="E13" s="23" t="s">
        <v>26</v>
      </c>
      <c r="F13" s="229">
        <v>144.124</v>
      </c>
      <c r="G13" s="77">
        <f t="shared" si="1"/>
        <v>2.0844156219809208E-2</v>
      </c>
      <c r="H13" s="70">
        <v>384.73399999999998</v>
      </c>
      <c r="I13" s="82">
        <f t="shared" si="0"/>
        <v>-62.539312875909069</v>
      </c>
    </row>
    <row r="14" spans="1:9" ht="18" customHeight="1">
      <c r="A14" s="272"/>
      <c r="B14" s="272"/>
      <c r="C14" s="7"/>
      <c r="D14" s="61" t="s">
        <v>27</v>
      </c>
      <c r="E14" s="51"/>
      <c r="F14" s="270">
        <v>24935.899000000001</v>
      </c>
      <c r="G14" s="75">
        <f t="shared" si="1"/>
        <v>3.6063929271834274</v>
      </c>
      <c r="H14" s="66">
        <v>25019.334999999999</v>
      </c>
      <c r="I14" s="83">
        <f t="shared" si="0"/>
        <v>-0.33348608186427597</v>
      </c>
    </row>
    <row r="15" spans="1:9" ht="18" customHeight="1">
      <c r="A15" s="272"/>
      <c r="B15" s="272"/>
      <c r="C15" s="7"/>
      <c r="D15" s="16"/>
      <c r="E15" s="23" t="s">
        <v>28</v>
      </c>
      <c r="F15" s="229">
        <v>1352.329</v>
      </c>
      <c r="G15" s="77">
        <f t="shared" si="1"/>
        <v>0.19558267142584418</v>
      </c>
      <c r="H15" s="70">
        <v>1352.77</v>
      </c>
      <c r="I15" s="82">
        <f t="shared" si="0"/>
        <v>-3.2599776754360654E-2</v>
      </c>
    </row>
    <row r="16" spans="1:9" ht="18" customHeight="1">
      <c r="A16" s="272"/>
      <c r="B16" s="272"/>
      <c r="C16" s="7"/>
      <c r="D16" s="16"/>
      <c r="E16" s="29" t="s">
        <v>29</v>
      </c>
      <c r="F16" s="269">
        <v>23583.57</v>
      </c>
      <c r="G16" s="76">
        <f t="shared" si="1"/>
        <v>3.4108102557575828</v>
      </c>
      <c r="H16" s="68">
        <v>23666.564999999999</v>
      </c>
      <c r="I16" s="81">
        <f t="shared" si="0"/>
        <v>-0.35068460505358612</v>
      </c>
    </row>
    <row r="17" spans="1:9" ht="18" customHeight="1">
      <c r="A17" s="272"/>
      <c r="B17" s="272"/>
      <c r="C17" s="7"/>
      <c r="D17" s="276" t="s">
        <v>30</v>
      </c>
      <c r="E17" s="316"/>
      <c r="F17" s="269">
        <v>25349.753000000001</v>
      </c>
      <c r="G17" s="76">
        <f t="shared" si="1"/>
        <v>3.6662472014763479</v>
      </c>
      <c r="H17" s="68">
        <v>25687.929</v>
      </c>
      <c r="I17" s="81">
        <f t="shared" si="0"/>
        <v>-1.3164782571611688</v>
      </c>
    </row>
    <row r="18" spans="1:9" ht="18" customHeight="1">
      <c r="A18" s="272"/>
      <c r="B18" s="272"/>
      <c r="C18" s="7"/>
      <c r="D18" s="276" t="s">
        <v>94</v>
      </c>
      <c r="E18" s="277"/>
      <c r="F18" s="229">
        <v>2554.134</v>
      </c>
      <c r="G18" s="77">
        <f t="shared" si="1"/>
        <v>0.36939557674173751</v>
      </c>
      <c r="H18" s="70">
        <v>2448.3989999999999</v>
      </c>
      <c r="I18" s="82">
        <f t="shared" si="0"/>
        <v>4.3185363169973678</v>
      </c>
    </row>
    <row r="19" spans="1:9" ht="18" customHeight="1">
      <c r="A19" s="272"/>
      <c r="B19" s="272"/>
      <c r="C19" s="10"/>
      <c r="D19" s="276" t="s">
        <v>95</v>
      </c>
      <c r="E19" s="277"/>
      <c r="F19" s="22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72"/>
      <c r="B20" s="272"/>
      <c r="C20" s="44" t="s">
        <v>5</v>
      </c>
      <c r="D20" s="43"/>
      <c r="E20" s="43"/>
      <c r="F20" s="229">
        <v>23245</v>
      </c>
      <c r="G20" s="77">
        <f t="shared" si="1"/>
        <v>3.3618440463036343</v>
      </c>
      <c r="H20" s="70">
        <v>23815.530999999999</v>
      </c>
      <c r="I20" s="82">
        <f t="shared" si="0"/>
        <v>-2.3956257788247504</v>
      </c>
    </row>
    <row r="21" spans="1:9" ht="18" customHeight="1">
      <c r="A21" s="272"/>
      <c r="B21" s="272"/>
      <c r="C21" s="44" t="s">
        <v>6</v>
      </c>
      <c r="D21" s="43"/>
      <c r="E21" s="43"/>
      <c r="F21" s="229">
        <v>220703</v>
      </c>
      <c r="G21" s="77">
        <f t="shared" si="1"/>
        <v>31.919512434990367</v>
      </c>
      <c r="H21" s="70">
        <v>218926.80799999999</v>
      </c>
      <c r="I21" s="82">
        <f t="shared" si="0"/>
        <v>0.81131772587668127</v>
      </c>
    </row>
    <row r="22" spans="1:9" ht="18" customHeight="1">
      <c r="A22" s="272"/>
      <c r="B22" s="272"/>
      <c r="C22" s="44" t="s">
        <v>31</v>
      </c>
      <c r="D22" s="43"/>
      <c r="E22" s="43"/>
      <c r="F22" s="229">
        <v>10947</v>
      </c>
      <c r="G22" s="77">
        <f t="shared" si="1"/>
        <v>1.5832267917782701</v>
      </c>
      <c r="H22" s="70">
        <v>11033.832</v>
      </c>
      <c r="I22" s="82">
        <f t="shared" si="0"/>
        <v>-0.78696141104922512</v>
      </c>
    </row>
    <row r="23" spans="1:9" ht="18" customHeight="1">
      <c r="A23" s="272"/>
      <c r="B23" s="272"/>
      <c r="C23" s="44" t="s">
        <v>7</v>
      </c>
      <c r="D23" s="43"/>
      <c r="E23" s="43"/>
      <c r="F23" s="229">
        <v>123268</v>
      </c>
      <c r="G23" s="77">
        <f t="shared" si="1"/>
        <v>17.82782499031002</v>
      </c>
      <c r="H23" s="70">
        <v>112422.79399999999</v>
      </c>
      <c r="I23" s="82">
        <f t="shared" si="0"/>
        <v>9.646803476526312</v>
      </c>
    </row>
    <row r="24" spans="1:9" ht="18" customHeight="1">
      <c r="A24" s="272"/>
      <c r="B24" s="272"/>
      <c r="C24" s="44" t="s">
        <v>32</v>
      </c>
      <c r="D24" s="43"/>
      <c r="E24" s="43"/>
      <c r="F24" s="229">
        <v>4837</v>
      </c>
      <c r="G24" s="77">
        <f t="shared" si="1"/>
        <v>0.69955859978363866</v>
      </c>
      <c r="H24" s="70">
        <v>2285.8389999999999</v>
      </c>
      <c r="I24" s="82">
        <f t="shared" si="0"/>
        <v>111.60720418192183</v>
      </c>
    </row>
    <row r="25" spans="1:9" ht="18" customHeight="1">
      <c r="A25" s="272"/>
      <c r="B25" s="272"/>
      <c r="C25" s="44" t="s">
        <v>8</v>
      </c>
      <c r="D25" s="43"/>
      <c r="E25" s="43"/>
      <c r="F25" s="229">
        <v>98845</v>
      </c>
      <c r="G25" s="77">
        <f t="shared" si="1"/>
        <v>14.295610873602186</v>
      </c>
      <c r="H25" s="70">
        <v>93656.43</v>
      </c>
      <c r="I25" s="82">
        <f t="shared" si="0"/>
        <v>5.5400040338928314</v>
      </c>
    </row>
    <row r="26" spans="1:9" ht="18" customHeight="1">
      <c r="A26" s="272"/>
      <c r="B26" s="272"/>
      <c r="C26" s="45" t="s">
        <v>9</v>
      </c>
      <c r="D26" s="46"/>
      <c r="E26" s="46"/>
      <c r="F26" s="265">
        <f>691436-F9-F20-F21-F22-F23-F24-F25</f>
        <v>65872</v>
      </c>
      <c r="G26" s="78">
        <f t="shared" si="1"/>
        <v>9.5268397942832017</v>
      </c>
      <c r="H26" s="72">
        <v>71939.168999999994</v>
      </c>
      <c r="I26" s="84">
        <f t="shared" si="0"/>
        <v>-8.4337490748607298</v>
      </c>
    </row>
    <row r="27" spans="1:9" ht="18" customHeight="1">
      <c r="A27" s="272"/>
      <c r="B27" s="273"/>
      <c r="C27" s="47" t="s">
        <v>10</v>
      </c>
      <c r="D27" s="31"/>
      <c r="E27" s="31"/>
      <c r="F27" s="263">
        <f>SUM(F9,F20:F26)</f>
        <v>691436</v>
      </c>
      <c r="G27" s="79">
        <f t="shared" si="1"/>
        <v>100</v>
      </c>
      <c r="H27" s="73">
        <f>SUM(H9,H20:H26)</f>
        <v>681195.69099999988</v>
      </c>
      <c r="I27" s="85">
        <f t="shared" si="0"/>
        <v>1.5032844651391208</v>
      </c>
    </row>
    <row r="28" spans="1:9" ht="18" customHeight="1">
      <c r="A28" s="272"/>
      <c r="B28" s="271" t="s">
        <v>89</v>
      </c>
      <c r="C28" s="55" t="s">
        <v>11</v>
      </c>
      <c r="D28" s="56"/>
      <c r="E28" s="56"/>
      <c r="F28" s="270">
        <f>SUM(F29:F31)</f>
        <v>306773</v>
      </c>
      <c r="G28" s="75">
        <f t="shared" ref="G28:G45" si="2">F28/$F$45*100</f>
        <v>59.781043376250345</v>
      </c>
      <c r="H28" s="65">
        <v>314524.467</v>
      </c>
      <c r="I28" s="86">
        <f t="shared" si="0"/>
        <v>-2.464503659742312</v>
      </c>
    </row>
    <row r="29" spans="1:9" ht="18" customHeight="1">
      <c r="A29" s="272"/>
      <c r="B29" s="272"/>
      <c r="C29" s="7"/>
      <c r="D29" s="30" t="s">
        <v>12</v>
      </c>
      <c r="E29" s="43"/>
      <c r="F29" s="229">
        <v>185136</v>
      </c>
      <c r="G29" s="77">
        <f t="shared" si="2"/>
        <v>36.077566299855214</v>
      </c>
      <c r="H29" s="69">
        <v>186176.315</v>
      </c>
      <c r="I29" s="87">
        <f t="shared" si="0"/>
        <v>-0.55877945591521483</v>
      </c>
    </row>
    <row r="30" spans="1:9" ht="18" customHeight="1">
      <c r="A30" s="272"/>
      <c r="B30" s="272"/>
      <c r="C30" s="7"/>
      <c r="D30" s="30" t="s">
        <v>33</v>
      </c>
      <c r="E30" s="43"/>
      <c r="F30" s="229">
        <v>23580</v>
      </c>
      <c r="G30" s="77">
        <f t="shared" si="2"/>
        <v>4.5950491171386751</v>
      </c>
      <c r="H30" s="69">
        <v>23091.187000000002</v>
      </c>
      <c r="I30" s="87">
        <f t="shared" si="0"/>
        <v>2.1168812153312011</v>
      </c>
    </row>
    <row r="31" spans="1:9" ht="18" customHeight="1">
      <c r="A31" s="272"/>
      <c r="B31" s="272"/>
      <c r="C31" s="19"/>
      <c r="D31" s="30" t="s">
        <v>13</v>
      </c>
      <c r="E31" s="43"/>
      <c r="F31" s="229">
        <v>98057</v>
      </c>
      <c r="G31" s="77">
        <f t="shared" si="2"/>
        <v>19.108427959256453</v>
      </c>
      <c r="H31" s="69">
        <v>105256.965</v>
      </c>
      <c r="I31" s="87">
        <f t="shared" si="0"/>
        <v>-6.8403691860201343</v>
      </c>
    </row>
    <row r="32" spans="1:9" ht="18" customHeight="1">
      <c r="A32" s="272"/>
      <c r="B32" s="272"/>
      <c r="C32" s="50" t="s">
        <v>14</v>
      </c>
      <c r="D32" s="51"/>
      <c r="E32" s="51"/>
      <c r="F32" s="270">
        <f>SUM(F33:F38)</f>
        <v>206388</v>
      </c>
      <c r="G32" s="75">
        <f t="shared" si="2"/>
        <v>40.218956623749662</v>
      </c>
      <c r="H32" s="65">
        <v>203375.96800000002</v>
      </c>
      <c r="I32" s="86">
        <f t="shared" si="0"/>
        <v>1.4810166754805509</v>
      </c>
    </row>
    <row r="33" spans="1:9" ht="18" customHeight="1">
      <c r="A33" s="272"/>
      <c r="B33" s="272"/>
      <c r="C33" s="7"/>
      <c r="D33" s="30" t="s">
        <v>15</v>
      </c>
      <c r="E33" s="43"/>
      <c r="F33" s="229">
        <v>16469</v>
      </c>
      <c r="G33" s="77">
        <f t="shared" si="2"/>
        <v>3.2093241692178474</v>
      </c>
      <c r="H33" s="69">
        <v>16214.522000000001</v>
      </c>
      <c r="I33" s="87">
        <f t="shared" si="0"/>
        <v>1.5694449703790081</v>
      </c>
    </row>
    <row r="34" spans="1:9" ht="18" customHeight="1">
      <c r="A34" s="272"/>
      <c r="B34" s="272"/>
      <c r="C34" s="7"/>
      <c r="D34" s="30" t="s">
        <v>34</v>
      </c>
      <c r="E34" s="43"/>
      <c r="F34" s="229">
        <v>5464</v>
      </c>
      <c r="G34" s="77">
        <f t="shared" si="2"/>
        <v>1.0647730439374776</v>
      </c>
      <c r="H34" s="69">
        <v>5571.9889999999996</v>
      </c>
      <c r="I34" s="87">
        <f t="shared" si="0"/>
        <v>-1.9380691526849625</v>
      </c>
    </row>
    <row r="35" spans="1:9" ht="18" customHeight="1">
      <c r="A35" s="272"/>
      <c r="B35" s="272"/>
      <c r="C35" s="7"/>
      <c r="D35" s="30" t="s">
        <v>35</v>
      </c>
      <c r="E35" s="43"/>
      <c r="F35" s="229">
        <v>146777</v>
      </c>
      <c r="G35" s="77">
        <f t="shared" si="2"/>
        <v>28.602524353955189</v>
      </c>
      <c r="H35" s="69">
        <v>144733.97200000001</v>
      </c>
      <c r="I35" s="87">
        <f t="shared" si="0"/>
        <v>1.4115746094496728</v>
      </c>
    </row>
    <row r="36" spans="1:9" ht="18" customHeight="1">
      <c r="A36" s="272"/>
      <c r="B36" s="272"/>
      <c r="C36" s="7"/>
      <c r="D36" s="30" t="s">
        <v>36</v>
      </c>
      <c r="E36" s="43"/>
      <c r="F36" s="229">
        <v>10666</v>
      </c>
      <c r="G36" s="77">
        <f t="shared" si="2"/>
        <v>2.0784899865734148</v>
      </c>
      <c r="H36" s="69">
        <v>11097.325999999999</v>
      </c>
      <c r="I36" s="87">
        <f t="shared" si="0"/>
        <v>-3.8867561428762132</v>
      </c>
    </row>
    <row r="37" spans="1:9" ht="18" customHeight="1">
      <c r="A37" s="272"/>
      <c r="B37" s="272"/>
      <c r="C37" s="7"/>
      <c r="D37" s="30" t="s">
        <v>16</v>
      </c>
      <c r="E37" s="43"/>
      <c r="F37" s="229">
        <v>6265</v>
      </c>
      <c r="G37" s="77">
        <f t="shared" si="2"/>
        <v>1.2208644070769212</v>
      </c>
      <c r="H37" s="69">
        <v>3538.7550000000001</v>
      </c>
      <c r="I37" s="87">
        <f t="shared" si="0"/>
        <v>77.039665079950439</v>
      </c>
    </row>
    <row r="38" spans="1:9" ht="18" customHeight="1">
      <c r="A38" s="272"/>
      <c r="B38" s="272"/>
      <c r="C38" s="19"/>
      <c r="D38" s="30" t="s">
        <v>37</v>
      </c>
      <c r="E38" s="43"/>
      <c r="F38" s="229">
        <v>20747</v>
      </c>
      <c r="G38" s="77">
        <f t="shared" si="2"/>
        <v>4.0429806629888088</v>
      </c>
      <c r="H38" s="69">
        <v>22219.403999999999</v>
      </c>
      <c r="I38" s="87">
        <f t="shared" si="0"/>
        <v>-6.626658392817375</v>
      </c>
    </row>
    <row r="39" spans="1:9" ht="18" customHeight="1">
      <c r="A39" s="272"/>
      <c r="B39" s="272"/>
      <c r="C39" s="50" t="s">
        <v>17</v>
      </c>
      <c r="D39" s="51"/>
      <c r="E39" s="51"/>
      <c r="F39" s="270"/>
      <c r="G39" s="75">
        <f t="shared" si="2"/>
        <v>0</v>
      </c>
      <c r="H39" s="65">
        <v>144821.44</v>
      </c>
      <c r="I39" s="86">
        <f t="shared" si="0"/>
        <v>-100</v>
      </c>
    </row>
    <row r="40" spans="1:9" ht="18" customHeight="1">
      <c r="A40" s="272"/>
      <c r="B40" s="272"/>
      <c r="C40" s="7"/>
      <c r="D40" s="52" t="s">
        <v>18</v>
      </c>
      <c r="E40" s="53"/>
      <c r="F40" s="269">
        <v>158791</v>
      </c>
      <c r="G40" s="76">
        <f t="shared" si="2"/>
        <v>30.94369993043119</v>
      </c>
      <c r="H40" s="67">
        <v>143261.962</v>
      </c>
      <c r="I40" s="88">
        <f t="shared" si="0"/>
        <v>10.839610028515455</v>
      </c>
    </row>
    <row r="41" spans="1:9" ht="18" customHeight="1">
      <c r="A41" s="272"/>
      <c r="B41" s="272"/>
      <c r="C41" s="7"/>
      <c r="D41" s="16"/>
      <c r="E41" s="103" t="s">
        <v>92</v>
      </c>
      <c r="F41" s="229">
        <v>117181.864</v>
      </c>
      <c r="G41" s="77">
        <f t="shared" si="2"/>
        <v>22.83530198124955</v>
      </c>
      <c r="H41" s="69">
        <v>98521.028999999995</v>
      </c>
      <c r="I41" s="89">
        <f t="shared" si="0"/>
        <v>18.940966400178393</v>
      </c>
    </row>
    <row r="42" spans="1:9" ht="18" customHeight="1">
      <c r="A42" s="272"/>
      <c r="B42" s="272"/>
      <c r="C42" s="7"/>
      <c r="D42" s="33"/>
      <c r="E42" s="32" t="s">
        <v>38</v>
      </c>
      <c r="F42" s="229">
        <v>41609.040999999997</v>
      </c>
      <c r="G42" s="77">
        <f t="shared" si="2"/>
        <v>8.1083794364731538</v>
      </c>
      <c r="H42" s="69">
        <v>44740.932999999997</v>
      </c>
      <c r="I42" s="89">
        <f t="shared" si="0"/>
        <v>-7.0000596545449767</v>
      </c>
    </row>
    <row r="43" spans="1:9" ht="18" customHeight="1">
      <c r="A43" s="272"/>
      <c r="B43" s="272"/>
      <c r="C43" s="7"/>
      <c r="D43" s="30" t="s">
        <v>39</v>
      </c>
      <c r="E43" s="54"/>
      <c r="F43" s="229">
        <v>2660</v>
      </c>
      <c r="G43" s="77">
        <f t="shared" si="2"/>
        <v>0.51835583764159787</v>
      </c>
      <c r="H43" s="67">
        <v>1559.4780000000001</v>
      </c>
      <c r="I43" s="160">
        <f t="shared" si="0"/>
        <v>70.569895824115505</v>
      </c>
    </row>
    <row r="44" spans="1:9" ht="18" customHeight="1">
      <c r="A44" s="272"/>
      <c r="B44" s="272"/>
      <c r="C44" s="11"/>
      <c r="D44" s="48" t="s">
        <v>40</v>
      </c>
      <c r="E44" s="49"/>
      <c r="F44" s="73"/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73"/>
      <c r="B45" s="273"/>
      <c r="C45" s="11" t="s">
        <v>19</v>
      </c>
      <c r="D45" s="12"/>
      <c r="E45" s="12"/>
      <c r="F45" s="74">
        <f>SUM(F28,F32,F39)</f>
        <v>513161</v>
      </c>
      <c r="G45" s="79">
        <f t="shared" si="2"/>
        <v>100</v>
      </c>
      <c r="H45" s="74">
        <f>SUM(H28,H32,H39)</f>
        <v>662721.875</v>
      </c>
      <c r="I45" s="161">
        <f t="shared" si="0"/>
        <v>-22.567668375213955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90" zoomScaleNormal="100" zoomScaleSheetLayoutView="90" workbookViewId="0">
      <pane xSplit="4" ySplit="6" topLeftCell="E7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62" t="s">
        <v>0</v>
      </c>
      <c r="B1" s="162"/>
      <c r="C1" s="266" t="s">
        <v>261</v>
      </c>
      <c r="D1" s="163"/>
      <c r="E1" s="163"/>
    </row>
    <row r="4" spans="1:9">
      <c r="A4" s="164" t="s">
        <v>114</v>
      </c>
    </row>
    <row r="5" spans="1:9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239</v>
      </c>
      <c r="G6" s="168" t="s">
        <v>240</v>
      </c>
      <c r="H6" s="168" t="s">
        <v>241</v>
      </c>
      <c r="I6" s="168" t="s">
        <v>243</v>
      </c>
    </row>
    <row r="7" spans="1:9" ht="27" customHeight="1">
      <c r="A7" s="317" t="s">
        <v>117</v>
      </c>
      <c r="B7" s="55" t="s">
        <v>118</v>
      </c>
      <c r="C7" s="56"/>
      <c r="D7" s="93" t="s">
        <v>119</v>
      </c>
      <c r="E7" s="170">
        <v>686001</v>
      </c>
      <c r="F7" s="171">
        <v>695693</v>
      </c>
      <c r="G7" s="171">
        <v>712952</v>
      </c>
      <c r="H7" s="171">
        <v>681195.69099999988</v>
      </c>
      <c r="I7" s="171">
        <v>691436.11499999999</v>
      </c>
    </row>
    <row r="8" spans="1:9" ht="27" customHeight="1">
      <c r="A8" s="272"/>
      <c r="B8" s="9"/>
      <c r="C8" s="30" t="s">
        <v>120</v>
      </c>
      <c r="D8" s="91" t="s">
        <v>42</v>
      </c>
      <c r="E8" s="172">
        <v>386540</v>
      </c>
      <c r="F8" s="172">
        <v>383752</v>
      </c>
      <c r="G8" s="172">
        <v>386885</v>
      </c>
      <c r="H8" s="172">
        <v>390322.761</v>
      </c>
      <c r="I8" s="173">
        <v>389356.16</v>
      </c>
    </row>
    <row r="9" spans="1:9" ht="27" customHeight="1">
      <c r="A9" s="272"/>
      <c r="B9" s="44" t="s">
        <v>121</v>
      </c>
      <c r="C9" s="43"/>
      <c r="D9" s="94"/>
      <c r="E9" s="174">
        <v>665227</v>
      </c>
      <c r="F9" s="174">
        <v>675553</v>
      </c>
      <c r="G9" s="174">
        <v>690746</v>
      </c>
      <c r="H9" s="174">
        <v>662721.875</v>
      </c>
      <c r="I9" s="238">
        <v>674611.95499999996</v>
      </c>
    </row>
    <row r="10" spans="1:9" ht="27" customHeight="1">
      <c r="A10" s="272"/>
      <c r="B10" s="44" t="s">
        <v>122</v>
      </c>
      <c r="C10" s="43"/>
      <c r="D10" s="94"/>
      <c r="E10" s="174">
        <v>20773</v>
      </c>
      <c r="F10" s="174">
        <v>20140</v>
      </c>
      <c r="G10" s="174">
        <v>22206</v>
      </c>
      <c r="H10" s="174">
        <v>18473.815999999999</v>
      </c>
      <c r="I10" s="238">
        <f>I7-I9</f>
        <v>16824.160000000033</v>
      </c>
    </row>
    <row r="11" spans="1:9" ht="27" customHeight="1">
      <c r="A11" s="272"/>
      <c r="B11" s="44" t="s">
        <v>123</v>
      </c>
      <c r="C11" s="43"/>
      <c r="D11" s="94"/>
      <c r="E11" s="174">
        <v>19672</v>
      </c>
      <c r="F11" s="174">
        <v>19504</v>
      </c>
      <c r="G11" s="174">
        <v>21298</v>
      </c>
      <c r="H11" s="174">
        <v>17864.741999999998</v>
      </c>
      <c r="I11" s="238">
        <v>15887.57</v>
      </c>
    </row>
    <row r="12" spans="1:9" ht="27" customHeight="1">
      <c r="A12" s="272"/>
      <c r="B12" s="44" t="s">
        <v>124</v>
      </c>
      <c r="C12" s="43"/>
      <c r="D12" s="94"/>
      <c r="E12" s="174">
        <v>1101</v>
      </c>
      <c r="F12" s="174">
        <v>637</v>
      </c>
      <c r="G12" s="174">
        <v>908</v>
      </c>
      <c r="H12" s="174">
        <v>609.07399999999996</v>
      </c>
      <c r="I12" s="238">
        <v>936.59</v>
      </c>
    </row>
    <row r="13" spans="1:9" ht="27" customHeight="1">
      <c r="A13" s="272"/>
      <c r="B13" s="44" t="s">
        <v>125</v>
      </c>
      <c r="C13" s="43"/>
      <c r="D13" s="99"/>
      <c r="E13" s="175">
        <v>253</v>
      </c>
      <c r="F13" s="175">
        <v>-465</v>
      </c>
      <c r="G13" s="175">
        <v>271</v>
      </c>
      <c r="H13" s="175">
        <v>-298.74599999999998</v>
      </c>
      <c r="I13" s="239">
        <v>327.51600000000002</v>
      </c>
    </row>
    <row r="14" spans="1:9" ht="27" customHeight="1">
      <c r="A14" s="272"/>
      <c r="B14" s="101" t="s">
        <v>126</v>
      </c>
      <c r="C14" s="53"/>
      <c r="D14" s="99"/>
      <c r="E14" s="175">
        <v>0</v>
      </c>
      <c r="F14" s="175">
        <v>0</v>
      </c>
      <c r="G14" s="175">
        <v>0</v>
      </c>
      <c r="H14" s="175">
        <v>0</v>
      </c>
      <c r="I14" s="239">
        <v>0</v>
      </c>
    </row>
    <row r="15" spans="1:9" ht="27" customHeight="1">
      <c r="A15" s="272"/>
      <c r="B15" s="45" t="s">
        <v>127</v>
      </c>
      <c r="C15" s="46"/>
      <c r="D15" s="176"/>
      <c r="E15" s="177">
        <v>290</v>
      </c>
      <c r="F15" s="177">
        <v>-606</v>
      </c>
      <c r="G15" s="177">
        <v>192</v>
      </c>
      <c r="H15" s="177">
        <v>-342.86599999999999</v>
      </c>
      <c r="I15" s="240">
        <v>633.93299999999999</v>
      </c>
    </row>
    <row r="16" spans="1:9" ht="27" customHeight="1">
      <c r="A16" s="272"/>
      <c r="B16" s="179" t="s">
        <v>128</v>
      </c>
      <c r="C16" s="180"/>
      <c r="D16" s="181" t="s">
        <v>43</v>
      </c>
      <c r="E16" s="182">
        <v>98367</v>
      </c>
      <c r="F16" s="182">
        <v>82287</v>
      </c>
      <c r="G16" s="182">
        <v>61214</v>
      </c>
      <c r="H16" s="182">
        <v>55172.281000000003</v>
      </c>
      <c r="I16" s="241">
        <v>54159.298000000003</v>
      </c>
    </row>
    <row r="17" spans="1:9" ht="27" customHeight="1">
      <c r="A17" s="272"/>
      <c r="B17" s="44" t="s">
        <v>129</v>
      </c>
      <c r="C17" s="43"/>
      <c r="D17" s="91" t="s">
        <v>44</v>
      </c>
      <c r="E17" s="174">
        <v>80365</v>
      </c>
      <c r="F17" s="174">
        <v>101552</v>
      </c>
      <c r="G17" s="174">
        <v>98302</v>
      </c>
      <c r="H17" s="174">
        <v>88997.551000000007</v>
      </c>
      <c r="I17" s="238">
        <v>94728.717000000004</v>
      </c>
    </row>
    <row r="18" spans="1:9" ht="27" customHeight="1">
      <c r="A18" s="272"/>
      <c r="B18" s="44" t="s">
        <v>130</v>
      </c>
      <c r="C18" s="43"/>
      <c r="D18" s="91" t="s">
        <v>45</v>
      </c>
      <c r="E18" s="174">
        <v>1228635</v>
      </c>
      <c r="F18" s="174">
        <v>1231999</v>
      </c>
      <c r="G18" s="174">
        <v>1243498</v>
      </c>
      <c r="H18" s="174">
        <v>1240447.338</v>
      </c>
      <c r="I18" s="238">
        <v>1248828.0930000001</v>
      </c>
    </row>
    <row r="19" spans="1:9" ht="27" customHeight="1">
      <c r="A19" s="272"/>
      <c r="B19" s="44" t="s">
        <v>131</v>
      </c>
      <c r="C19" s="43"/>
      <c r="D19" s="91" t="s">
        <v>132</v>
      </c>
      <c r="E19" s="174">
        <f>E17+E18-E16</f>
        <v>1210633</v>
      </c>
      <c r="F19" s="174">
        <f>F17+F18-F16</f>
        <v>1251264</v>
      </c>
      <c r="G19" s="174">
        <f>G17+G18-G16</f>
        <v>1280586</v>
      </c>
      <c r="H19" s="174">
        <f>H17+H18-H16</f>
        <v>1274272.608</v>
      </c>
      <c r="I19" s="174">
        <f>I17+I18-I16</f>
        <v>1289397.5120000001</v>
      </c>
    </row>
    <row r="20" spans="1:9" ht="27" customHeight="1">
      <c r="A20" s="272"/>
      <c r="B20" s="44" t="s">
        <v>133</v>
      </c>
      <c r="C20" s="43"/>
      <c r="D20" s="94" t="s">
        <v>134</v>
      </c>
      <c r="E20" s="183">
        <f>E18/E8</f>
        <v>3.1785455580276296</v>
      </c>
      <c r="F20" s="183">
        <f>F18/F8</f>
        <v>3.2104041151577061</v>
      </c>
      <c r="G20" s="183">
        <f>G18/G8</f>
        <v>3.2141282293187898</v>
      </c>
      <c r="H20" s="183">
        <f>H18/H8</f>
        <v>3.1780041082462009</v>
      </c>
      <c r="I20" s="183">
        <f>I18/I8</f>
        <v>3.2074183518760822</v>
      </c>
    </row>
    <row r="21" spans="1:9" ht="27" customHeight="1">
      <c r="A21" s="272"/>
      <c r="B21" s="44" t="s">
        <v>135</v>
      </c>
      <c r="C21" s="43"/>
      <c r="D21" s="94" t="s">
        <v>136</v>
      </c>
      <c r="E21" s="183">
        <f>E19/E8</f>
        <v>3.1319734050809749</v>
      </c>
      <c r="F21" s="183">
        <f>F19/F8</f>
        <v>3.2606058079176137</v>
      </c>
      <c r="G21" s="183">
        <f>G19/G8</f>
        <v>3.3099913410961914</v>
      </c>
      <c r="H21" s="183">
        <f>H19/H8</f>
        <v>3.2646638508482986</v>
      </c>
      <c r="I21" s="183">
        <f>I19/I8</f>
        <v>3.3116145176693754</v>
      </c>
    </row>
    <row r="22" spans="1:9" ht="27" customHeight="1">
      <c r="A22" s="272"/>
      <c r="B22" s="44" t="s">
        <v>137</v>
      </c>
      <c r="C22" s="43"/>
      <c r="D22" s="94" t="s">
        <v>138</v>
      </c>
      <c r="E22" s="174">
        <f>E18/E24*1000000</f>
        <v>892133.7479950072</v>
      </c>
      <c r="F22" s="174">
        <f>F18/F24*1000000</f>
        <v>894576.40828732774</v>
      </c>
      <c r="G22" s="174">
        <f>G18/G24*1000000</f>
        <v>902926.03691437689</v>
      </c>
      <c r="H22" s="174">
        <f>H18/H24*1000000</f>
        <v>900710.89692249498</v>
      </c>
      <c r="I22" s="174">
        <f>I18/I24*1000000</f>
        <v>906796.31233812124</v>
      </c>
    </row>
    <row r="23" spans="1:9" ht="27" customHeight="1">
      <c r="A23" s="272"/>
      <c r="B23" s="44" t="s">
        <v>139</v>
      </c>
      <c r="C23" s="43"/>
      <c r="D23" s="94" t="s">
        <v>140</v>
      </c>
      <c r="E23" s="174">
        <f>E19/E24*1000000</f>
        <v>879062.17528919457</v>
      </c>
      <c r="F23" s="174">
        <f>F19/F24*1000000</f>
        <v>908565.06777946639</v>
      </c>
      <c r="G23" s="174">
        <f>G19/G24*1000000</f>
        <v>929856.29402543011</v>
      </c>
      <c r="H23" s="174">
        <f>H19/H24*1000000</f>
        <v>925272.02769122866</v>
      </c>
      <c r="I23" s="174">
        <f>I19/I24*1000000</f>
        <v>936254.48976791103</v>
      </c>
    </row>
    <row r="24" spans="1:9" ht="27" customHeight="1">
      <c r="A24" s="272"/>
      <c r="B24" s="184" t="s">
        <v>141</v>
      </c>
      <c r="C24" s="185"/>
      <c r="D24" s="186" t="s">
        <v>142</v>
      </c>
      <c r="E24" s="177">
        <v>1377187</v>
      </c>
      <c r="F24" s="177">
        <f>E24</f>
        <v>1377187</v>
      </c>
      <c r="G24" s="177">
        <f>F24</f>
        <v>1377187</v>
      </c>
      <c r="H24" s="178">
        <f>G24</f>
        <v>1377187</v>
      </c>
      <c r="I24" s="178">
        <f>H24</f>
        <v>1377187</v>
      </c>
    </row>
    <row r="25" spans="1:9" ht="27" customHeight="1">
      <c r="A25" s="272"/>
      <c r="B25" s="10" t="s">
        <v>143</v>
      </c>
      <c r="C25" s="187"/>
      <c r="D25" s="188"/>
      <c r="E25" s="172">
        <v>391982</v>
      </c>
      <c r="F25" s="172">
        <v>387938</v>
      </c>
      <c r="G25" s="172">
        <v>386812</v>
      </c>
      <c r="H25" s="172">
        <v>384475.72399999999</v>
      </c>
      <c r="I25" s="189">
        <v>384391</v>
      </c>
    </row>
    <row r="26" spans="1:9" ht="27" customHeight="1">
      <c r="A26" s="272"/>
      <c r="B26" s="190" t="s">
        <v>144</v>
      </c>
      <c r="C26" s="191"/>
      <c r="D26" s="192"/>
      <c r="E26" s="193">
        <v>0.31562000000000001</v>
      </c>
      <c r="F26" s="193">
        <v>0.32607000000000003</v>
      </c>
      <c r="G26" s="193">
        <v>0.33563999999999999</v>
      </c>
      <c r="H26" s="193">
        <v>0.33751999999999999</v>
      </c>
      <c r="I26" s="194">
        <v>0.34343000000000001</v>
      </c>
    </row>
    <row r="27" spans="1:9" ht="27" customHeight="1">
      <c r="A27" s="272"/>
      <c r="B27" s="190" t="s">
        <v>145</v>
      </c>
      <c r="C27" s="191"/>
      <c r="D27" s="192"/>
      <c r="E27" s="195">
        <v>0.3</v>
      </c>
      <c r="F27" s="195">
        <v>0.2</v>
      </c>
      <c r="G27" s="195">
        <v>0.2</v>
      </c>
      <c r="H27" s="195">
        <v>0.16</v>
      </c>
      <c r="I27" s="245">
        <v>0.24</v>
      </c>
    </row>
    <row r="28" spans="1:9" ht="27" customHeight="1">
      <c r="A28" s="272"/>
      <c r="B28" s="190" t="s">
        <v>146</v>
      </c>
      <c r="C28" s="191"/>
      <c r="D28" s="192"/>
      <c r="E28" s="195">
        <v>97.4</v>
      </c>
      <c r="F28" s="195">
        <v>97.9</v>
      </c>
      <c r="G28" s="195">
        <v>97.8</v>
      </c>
      <c r="H28" s="195">
        <v>98.1</v>
      </c>
      <c r="I28" s="196">
        <v>97.9</v>
      </c>
    </row>
    <row r="29" spans="1:9" ht="27" customHeight="1">
      <c r="A29" s="272"/>
      <c r="B29" s="197" t="s">
        <v>147</v>
      </c>
      <c r="C29" s="198"/>
      <c r="D29" s="199"/>
      <c r="E29" s="200">
        <v>34</v>
      </c>
      <c r="F29" s="200">
        <v>34.5</v>
      </c>
      <c r="G29" s="200">
        <v>34.700000000000003</v>
      </c>
      <c r="H29" s="200">
        <v>34</v>
      </c>
      <c r="I29" s="201">
        <v>32.299999999999997</v>
      </c>
    </row>
    <row r="30" spans="1:9" ht="27" customHeight="1">
      <c r="A30" s="272"/>
      <c r="B30" s="317" t="s">
        <v>148</v>
      </c>
      <c r="C30" s="25" t="s">
        <v>149</v>
      </c>
      <c r="D30" s="202"/>
      <c r="E30" s="203">
        <v>0</v>
      </c>
      <c r="F30" s="203">
        <v>0</v>
      </c>
      <c r="G30" s="203">
        <v>0</v>
      </c>
      <c r="H30" s="203">
        <v>0</v>
      </c>
      <c r="I30" s="204">
        <v>0</v>
      </c>
    </row>
    <row r="31" spans="1:9" ht="27" customHeight="1">
      <c r="A31" s="272"/>
      <c r="B31" s="272"/>
      <c r="C31" s="190" t="s">
        <v>150</v>
      </c>
      <c r="D31" s="192"/>
      <c r="E31" s="195">
        <v>0</v>
      </c>
      <c r="F31" s="195">
        <v>0</v>
      </c>
      <c r="G31" s="195">
        <v>0</v>
      </c>
      <c r="H31" s="195">
        <v>0</v>
      </c>
      <c r="I31" s="196">
        <v>0</v>
      </c>
    </row>
    <row r="32" spans="1:9" ht="27" customHeight="1">
      <c r="A32" s="272"/>
      <c r="B32" s="272"/>
      <c r="C32" s="190" t="s">
        <v>151</v>
      </c>
      <c r="D32" s="192"/>
      <c r="E32" s="195">
        <v>13.8</v>
      </c>
      <c r="F32" s="195">
        <v>12.8</v>
      </c>
      <c r="G32" s="195">
        <v>12.3</v>
      </c>
      <c r="H32" s="195">
        <v>11.9</v>
      </c>
      <c r="I32" s="196">
        <v>11.2</v>
      </c>
    </row>
    <row r="33" spans="1:9" ht="27" customHeight="1">
      <c r="A33" s="273"/>
      <c r="B33" s="273"/>
      <c r="C33" s="197" t="s">
        <v>152</v>
      </c>
      <c r="D33" s="199"/>
      <c r="E33" s="200">
        <v>179.4</v>
      </c>
      <c r="F33" s="200">
        <v>186.3</v>
      </c>
      <c r="G33" s="200">
        <v>193.9</v>
      </c>
      <c r="H33" s="200">
        <v>196.8</v>
      </c>
      <c r="I33" s="205">
        <v>198.3</v>
      </c>
    </row>
    <row r="34" spans="1:9" ht="27" customHeight="1">
      <c r="A34" s="2" t="s">
        <v>244</v>
      </c>
      <c r="B34" s="8"/>
      <c r="C34" s="8"/>
      <c r="D34" s="8"/>
      <c r="E34" s="206"/>
      <c r="F34" s="206"/>
      <c r="G34" s="206"/>
      <c r="H34" s="206"/>
      <c r="I34" s="207"/>
    </row>
    <row r="35" spans="1:9" ht="27" customHeight="1">
      <c r="A35" s="13" t="s">
        <v>111</v>
      </c>
    </row>
    <row r="36" spans="1:9">
      <c r="A36" s="208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267" t="s">
        <v>261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295" t="s">
        <v>49</v>
      </c>
      <c r="B6" s="296"/>
      <c r="C6" s="296"/>
      <c r="D6" s="296"/>
      <c r="E6" s="297"/>
      <c r="F6" s="319" t="s">
        <v>251</v>
      </c>
      <c r="G6" s="289"/>
      <c r="H6" s="319" t="s">
        <v>252</v>
      </c>
      <c r="I6" s="289"/>
      <c r="J6" s="282"/>
      <c r="K6" s="283"/>
      <c r="L6" s="282"/>
      <c r="M6" s="283"/>
      <c r="N6" s="282"/>
      <c r="O6" s="283"/>
    </row>
    <row r="7" spans="1:25" ht="15.95" customHeight="1">
      <c r="A7" s="298"/>
      <c r="B7" s="299"/>
      <c r="C7" s="299"/>
      <c r="D7" s="299"/>
      <c r="E7" s="300"/>
      <c r="F7" s="246" t="s">
        <v>242</v>
      </c>
      <c r="G7" s="247" t="s">
        <v>2</v>
      </c>
      <c r="H7" s="246" t="s">
        <v>242</v>
      </c>
      <c r="I7" s="247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236" t="s">
        <v>2</v>
      </c>
    </row>
    <row r="8" spans="1:25" ht="15.95" customHeight="1">
      <c r="A8" s="307" t="s">
        <v>83</v>
      </c>
      <c r="B8" s="55" t="s">
        <v>50</v>
      </c>
      <c r="C8" s="56"/>
      <c r="D8" s="56"/>
      <c r="E8" s="93" t="s">
        <v>41</v>
      </c>
      <c r="F8" s="110">
        <v>5401</v>
      </c>
      <c r="G8" s="111">
        <v>5489</v>
      </c>
      <c r="H8" s="110">
        <v>402</v>
      </c>
      <c r="I8" s="112">
        <v>682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08"/>
      <c r="B9" s="8"/>
      <c r="C9" s="30" t="s">
        <v>51</v>
      </c>
      <c r="D9" s="43"/>
      <c r="E9" s="91" t="s">
        <v>42</v>
      </c>
      <c r="F9" s="70">
        <v>5400</v>
      </c>
      <c r="G9" s="115">
        <v>5489</v>
      </c>
      <c r="H9" s="70">
        <v>402</v>
      </c>
      <c r="I9" s="116">
        <v>682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08"/>
      <c r="B10" s="10"/>
      <c r="C10" s="30" t="s">
        <v>52</v>
      </c>
      <c r="D10" s="43"/>
      <c r="E10" s="91" t="s">
        <v>43</v>
      </c>
      <c r="F10" s="70">
        <v>1</v>
      </c>
      <c r="G10" s="115">
        <v>0</v>
      </c>
      <c r="H10" s="69">
        <v>0</v>
      </c>
      <c r="I10" s="127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08"/>
      <c r="B11" s="50" t="s">
        <v>53</v>
      </c>
      <c r="C11" s="63"/>
      <c r="D11" s="63"/>
      <c r="E11" s="90" t="s">
        <v>44</v>
      </c>
      <c r="F11" s="120">
        <v>5872</v>
      </c>
      <c r="G11" s="121">
        <v>5919</v>
      </c>
      <c r="H11" s="120">
        <v>528</v>
      </c>
      <c r="I11" s="122">
        <v>929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08"/>
      <c r="B12" s="7"/>
      <c r="C12" s="30" t="s">
        <v>54</v>
      </c>
      <c r="D12" s="43"/>
      <c r="E12" s="91" t="s">
        <v>45</v>
      </c>
      <c r="F12" s="70">
        <v>5870</v>
      </c>
      <c r="G12" s="115">
        <v>5915</v>
      </c>
      <c r="H12" s="120">
        <v>527</v>
      </c>
      <c r="I12" s="116">
        <v>929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08"/>
      <c r="B13" s="8"/>
      <c r="C13" s="52" t="s">
        <v>55</v>
      </c>
      <c r="D13" s="53"/>
      <c r="E13" s="95" t="s">
        <v>46</v>
      </c>
      <c r="F13" s="242">
        <v>2</v>
      </c>
      <c r="G13" s="150">
        <v>4</v>
      </c>
      <c r="H13" s="118">
        <v>1</v>
      </c>
      <c r="I13" s="127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08"/>
      <c r="B14" s="44" t="s">
        <v>56</v>
      </c>
      <c r="C14" s="43"/>
      <c r="D14" s="43"/>
      <c r="E14" s="91" t="s">
        <v>154</v>
      </c>
      <c r="F14" s="69">
        <f t="shared" ref="F14:I15" si="0">F9-F12</f>
        <v>-470</v>
      </c>
      <c r="G14" s="127">
        <f t="shared" si="0"/>
        <v>-426</v>
      </c>
      <c r="H14" s="69">
        <f t="shared" si="0"/>
        <v>-125</v>
      </c>
      <c r="I14" s="127">
        <f t="shared" si="0"/>
        <v>-247</v>
      </c>
      <c r="J14" s="69">
        <f t="shared" ref="J14:O15" si="1">J9-J12</f>
        <v>0</v>
      </c>
      <c r="K14" s="127">
        <f t="shared" si="1"/>
        <v>0</v>
      </c>
      <c r="L14" s="69">
        <f t="shared" si="1"/>
        <v>0</v>
      </c>
      <c r="M14" s="127">
        <f t="shared" si="1"/>
        <v>0</v>
      </c>
      <c r="N14" s="69">
        <f t="shared" si="1"/>
        <v>0</v>
      </c>
      <c r="O14" s="127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08"/>
      <c r="B15" s="44" t="s">
        <v>57</v>
      </c>
      <c r="C15" s="43"/>
      <c r="D15" s="43"/>
      <c r="E15" s="91" t="s">
        <v>155</v>
      </c>
      <c r="F15" s="69">
        <f t="shared" si="0"/>
        <v>-1</v>
      </c>
      <c r="G15" s="127">
        <f t="shared" si="0"/>
        <v>-4</v>
      </c>
      <c r="H15" s="69">
        <f t="shared" si="0"/>
        <v>-1</v>
      </c>
      <c r="I15" s="127">
        <f t="shared" si="0"/>
        <v>0</v>
      </c>
      <c r="J15" s="69">
        <f t="shared" si="1"/>
        <v>0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08"/>
      <c r="B16" s="44" t="s">
        <v>58</v>
      </c>
      <c r="C16" s="43"/>
      <c r="D16" s="43"/>
      <c r="E16" s="91" t="s">
        <v>156</v>
      </c>
      <c r="F16" s="69">
        <f t="shared" ref="F16:I16" si="2">F8-F11</f>
        <v>-471</v>
      </c>
      <c r="G16" s="127">
        <f t="shared" si="2"/>
        <v>-430</v>
      </c>
      <c r="H16" s="69">
        <f t="shared" si="2"/>
        <v>-126</v>
      </c>
      <c r="I16" s="127">
        <f t="shared" si="2"/>
        <v>-247</v>
      </c>
      <c r="J16" s="69">
        <f t="shared" ref="J16:O16" si="3">J8-J11</f>
        <v>0</v>
      </c>
      <c r="K16" s="127">
        <f t="shared" si="3"/>
        <v>0</v>
      </c>
      <c r="L16" s="69">
        <f t="shared" si="3"/>
        <v>0</v>
      </c>
      <c r="M16" s="127">
        <f t="shared" si="3"/>
        <v>0</v>
      </c>
      <c r="N16" s="69">
        <f t="shared" si="3"/>
        <v>0</v>
      </c>
      <c r="O16" s="127">
        <f t="shared" si="3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08"/>
      <c r="B17" s="44" t="s">
        <v>59</v>
      </c>
      <c r="C17" s="43"/>
      <c r="D17" s="43"/>
      <c r="E17" s="34"/>
      <c r="F17" s="210"/>
      <c r="G17" s="211"/>
      <c r="H17" s="118">
        <v>2337</v>
      </c>
      <c r="I17" s="119">
        <v>2211</v>
      </c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09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08" t="s">
        <v>84</v>
      </c>
      <c r="B19" s="50" t="s">
        <v>61</v>
      </c>
      <c r="C19" s="51"/>
      <c r="D19" s="51"/>
      <c r="E19" s="96"/>
      <c r="F19" s="65">
        <v>525</v>
      </c>
      <c r="G19" s="134">
        <v>550</v>
      </c>
      <c r="H19" s="66">
        <v>0</v>
      </c>
      <c r="I19" s="135">
        <v>0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08"/>
      <c r="B20" s="19"/>
      <c r="C20" s="30" t="s">
        <v>62</v>
      </c>
      <c r="D20" s="43"/>
      <c r="E20" s="91"/>
      <c r="F20" s="69">
        <v>513</v>
      </c>
      <c r="G20" s="127">
        <v>535</v>
      </c>
      <c r="H20" s="70"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08"/>
      <c r="B21" s="9" t="s">
        <v>63</v>
      </c>
      <c r="C21" s="63"/>
      <c r="D21" s="63"/>
      <c r="E21" s="90" t="s">
        <v>157</v>
      </c>
      <c r="F21" s="137">
        <v>525</v>
      </c>
      <c r="G21" s="138">
        <v>550</v>
      </c>
      <c r="H21" s="120">
        <v>0</v>
      </c>
      <c r="I21" s="127">
        <v>0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08"/>
      <c r="B22" s="50" t="s">
        <v>64</v>
      </c>
      <c r="C22" s="51"/>
      <c r="D22" s="51"/>
      <c r="E22" s="96" t="s">
        <v>158</v>
      </c>
      <c r="F22" s="65">
        <v>1099</v>
      </c>
      <c r="G22" s="134">
        <v>1100</v>
      </c>
      <c r="H22" s="66">
        <v>21</v>
      </c>
      <c r="I22" s="135">
        <v>30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08"/>
      <c r="B23" s="7" t="s">
        <v>65</v>
      </c>
      <c r="C23" s="52" t="s">
        <v>66</v>
      </c>
      <c r="D23" s="53"/>
      <c r="E23" s="95"/>
      <c r="F23" s="244">
        <v>540</v>
      </c>
      <c r="G23" s="243">
        <v>504</v>
      </c>
      <c r="H23" s="242">
        <v>0</v>
      </c>
      <c r="I23" s="125">
        <v>0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08"/>
      <c r="B24" s="44" t="s">
        <v>159</v>
      </c>
      <c r="C24" s="43"/>
      <c r="D24" s="43"/>
      <c r="E24" s="91" t="s">
        <v>160</v>
      </c>
      <c r="F24" s="69">
        <f t="shared" ref="F24:I24" si="4">F21-F22</f>
        <v>-574</v>
      </c>
      <c r="G24" s="127">
        <f t="shared" si="4"/>
        <v>-550</v>
      </c>
      <c r="H24" s="69">
        <f t="shared" si="4"/>
        <v>-21</v>
      </c>
      <c r="I24" s="127">
        <f t="shared" si="4"/>
        <v>-30</v>
      </c>
      <c r="J24" s="69">
        <f t="shared" ref="J24:O24" si="5">J21-J22</f>
        <v>0</v>
      </c>
      <c r="K24" s="127">
        <f t="shared" si="5"/>
        <v>0</v>
      </c>
      <c r="L24" s="69">
        <f t="shared" si="5"/>
        <v>0</v>
      </c>
      <c r="M24" s="127">
        <f t="shared" si="5"/>
        <v>0</v>
      </c>
      <c r="N24" s="69">
        <f t="shared" si="5"/>
        <v>0</v>
      </c>
      <c r="O24" s="127">
        <f t="shared" si="5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08"/>
      <c r="B25" s="101" t="s">
        <v>67</v>
      </c>
      <c r="C25" s="53"/>
      <c r="D25" s="53"/>
      <c r="E25" s="310" t="s">
        <v>161</v>
      </c>
      <c r="F25" s="290">
        <v>574</v>
      </c>
      <c r="G25" s="280">
        <v>550</v>
      </c>
      <c r="H25" s="278">
        <v>21</v>
      </c>
      <c r="I25" s="280">
        <v>30</v>
      </c>
      <c r="J25" s="278"/>
      <c r="K25" s="280"/>
      <c r="L25" s="278"/>
      <c r="M25" s="280"/>
      <c r="N25" s="278"/>
      <c r="O25" s="280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08"/>
      <c r="B26" s="9" t="s">
        <v>68</v>
      </c>
      <c r="C26" s="63"/>
      <c r="D26" s="63"/>
      <c r="E26" s="311"/>
      <c r="F26" s="291"/>
      <c r="G26" s="281"/>
      <c r="H26" s="279"/>
      <c r="I26" s="281"/>
      <c r="J26" s="279"/>
      <c r="K26" s="281"/>
      <c r="L26" s="279"/>
      <c r="M26" s="281"/>
      <c r="N26" s="279"/>
      <c r="O26" s="281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09"/>
      <c r="B27" s="47" t="s">
        <v>162</v>
      </c>
      <c r="C27" s="31"/>
      <c r="D27" s="31"/>
      <c r="E27" s="92" t="s">
        <v>163</v>
      </c>
      <c r="F27" s="73">
        <f t="shared" ref="F27:I27" si="6">F24+F25</f>
        <v>0</v>
      </c>
      <c r="G27" s="139">
        <f t="shared" si="6"/>
        <v>0</v>
      </c>
      <c r="H27" s="73">
        <f t="shared" si="6"/>
        <v>0</v>
      </c>
      <c r="I27" s="139">
        <f t="shared" si="6"/>
        <v>0</v>
      </c>
      <c r="J27" s="73">
        <f t="shared" ref="J27:O27" si="7">J24+J25</f>
        <v>0</v>
      </c>
      <c r="K27" s="139">
        <f t="shared" si="7"/>
        <v>0</v>
      </c>
      <c r="L27" s="73">
        <f t="shared" si="7"/>
        <v>0</v>
      </c>
      <c r="M27" s="139">
        <f t="shared" si="7"/>
        <v>0</v>
      </c>
      <c r="N27" s="73">
        <f t="shared" si="7"/>
        <v>0</v>
      </c>
      <c r="O27" s="139">
        <f t="shared" si="7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95" customHeight="1">
      <c r="A30" s="301" t="s">
        <v>69</v>
      </c>
      <c r="B30" s="302"/>
      <c r="C30" s="302"/>
      <c r="D30" s="302"/>
      <c r="E30" s="303"/>
      <c r="F30" s="318" t="s">
        <v>253</v>
      </c>
      <c r="G30" s="287"/>
      <c r="H30" s="286"/>
      <c r="I30" s="287"/>
      <c r="J30" s="286"/>
      <c r="K30" s="287"/>
      <c r="L30" s="286"/>
      <c r="M30" s="287"/>
      <c r="N30" s="286"/>
      <c r="O30" s="287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95" customHeight="1">
      <c r="A31" s="304"/>
      <c r="B31" s="305"/>
      <c r="C31" s="305"/>
      <c r="D31" s="305"/>
      <c r="E31" s="306"/>
      <c r="F31" s="246" t="s">
        <v>242</v>
      </c>
      <c r="G31" s="247" t="s">
        <v>2</v>
      </c>
      <c r="H31" s="246" t="s">
        <v>242</v>
      </c>
      <c r="I31" s="247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209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07" t="s">
        <v>85</v>
      </c>
      <c r="B32" s="55" t="s">
        <v>50</v>
      </c>
      <c r="C32" s="56"/>
      <c r="D32" s="56"/>
      <c r="E32" s="15" t="s">
        <v>41</v>
      </c>
      <c r="F32" s="66">
        <v>437</v>
      </c>
      <c r="G32" s="147">
        <v>507</v>
      </c>
      <c r="H32" s="110"/>
      <c r="I32" s="112"/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95" customHeight="1">
      <c r="A33" s="312"/>
      <c r="B33" s="8"/>
      <c r="C33" s="52" t="s">
        <v>70</v>
      </c>
      <c r="D33" s="53"/>
      <c r="E33" s="99"/>
      <c r="F33" s="242">
        <v>374</v>
      </c>
      <c r="G33" s="150">
        <v>442</v>
      </c>
      <c r="H33" s="242"/>
      <c r="I33" s="125"/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95" customHeight="1">
      <c r="A34" s="312"/>
      <c r="B34" s="8"/>
      <c r="C34" s="24"/>
      <c r="D34" s="30" t="s">
        <v>71</v>
      </c>
      <c r="E34" s="94"/>
      <c r="F34" s="70">
        <v>0</v>
      </c>
      <c r="G34" s="115">
        <v>0</v>
      </c>
      <c r="H34" s="70"/>
      <c r="I34" s="116"/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95" customHeight="1">
      <c r="A35" s="312"/>
      <c r="B35" s="10"/>
      <c r="C35" s="62" t="s">
        <v>72</v>
      </c>
      <c r="D35" s="63"/>
      <c r="E35" s="100"/>
      <c r="F35" s="120">
        <v>63</v>
      </c>
      <c r="G35" s="121">
        <v>65</v>
      </c>
      <c r="H35" s="120"/>
      <c r="I35" s="122"/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95" customHeight="1">
      <c r="A36" s="312"/>
      <c r="B36" s="50" t="s">
        <v>53</v>
      </c>
      <c r="C36" s="51"/>
      <c r="D36" s="51"/>
      <c r="E36" s="15" t="s">
        <v>42</v>
      </c>
      <c r="F36" s="66">
        <v>452</v>
      </c>
      <c r="G36" s="147">
        <v>470</v>
      </c>
      <c r="H36" s="66"/>
      <c r="I36" s="135"/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95" customHeight="1">
      <c r="A37" s="312"/>
      <c r="B37" s="8"/>
      <c r="C37" s="30" t="s">
        <v>73</v>
      </c>
      <c r="D37" s="43"/>
      <c r="E37" s="94"/>
      <c r="F37" s="70">
        <v>425</v>
      </c>
      <c r="G37" s="115">
        <v>441</v>
      </c>
      <c r="H37" s="70"/>
      <c r="I37" s="116"/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95" customHeight="1">
      <c r="A38" s="312"/>
      <c r="B38" s="10"/>
      <c r="C38" s="30" t="s">
        <v>74</v>
      </c>
      <c r="D38" s="43"/>
      <c r="E38" s="94"/>
      <c r="F38" s="69">
        <v>27</v>
      </c>
      <c r="G38" s="127">
        <v>29</v>
      </c>
      <c r="H38" s="70"/>
      <c r="I38" s="116"/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95" customHeight="1">
      <c r="A39" s="313"/>
      <c r="B39" s="11" t="s">
        <v>75</v>
      </c>
      <c r="C39" s="12"/>
      <c r="D39" s="12"/>
      <c r="E39" s="98" t="s">
        <v>165</v>
      </c>
      <c r="F39" s="73">
        <f t="shared" ref="F39:I39" si="8">F32-F36</f>
        <v>-15</v>
      </c>
      <c r="G39" s="139">
        <f t="shared" si="8"/>
        <v>37</v>
      </c>
      <c r="H39" s="73">
        <f t="shared" si="8"/>
        <v>0</v>
      </c>
      <c r="I39" s="139">
        <f t="shared" si="8"/>
        <v>0</v>
      </c>
      <c r="J39" s="73">
        <f t="shared" ref="J39:O39" si="9">J32-J36</f>
        <v>0</v>
      </c>
      <c r="K39" s="139">
        <f t="shared" si="9"/>
        <v>0</v>
      </c>
      <c r="L39" s="73">
        <f t="shared" si="9"/>
        <v>0</v>
      </c>
      <c r="M39" s="139">
        <f t="shared" si="9"/>
        <v>0</v>
      </c>
      <c r="N39" s="73">
        <f t="shared" si="9"/>
        <v>0</v>
      </c>
      <c r="O39" s="139">
        <f t="shared" si="9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95" customHeight="1">
      <c r="A40" s="307" t="s">
        <v>86</v>
      </c>
      <c r="B40" s="50" t="s">
        <v>76</v>
      </c>
      <c r="C40" s="51"/>
      <c r="D40" s="51"/>
      <c r="E40" s="15" t="s">
        <v>44</v>
      </c>
      <c r="F40" s="65">
        <v>673</v>
      </c>
      <c r="G40" s="134">
        <v>451</v>
      </c>
      <c r="H40" s="66"/>
      <c r="I40" s="135"/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95" customHeight="1">
      <c r="A41" s="314"/>
      <c r="B41" s="10"/>
      <c r="C41" s="30" t="s">
        <v>77</v>
      </c>
      <c r="D41" s="43"/>
      <c r="E41" s="94"/>
      <c r="F41" s="153">
        <v>143</v>
      </c>
      <c r="G41" s="154">
        <v>67</v>
      </c>
      <c r="H41" s="151"/>
      <c r="I41" s="152"/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95" customHeight="1">
      <c r="A42" s="314"/>
      <c r="B42" s="50" t="s">
        <v>64</v>
      </c>
      <c r="C42" s="51"/>
      <c r="D42" s="51"/>
      <c r="E42" s="15" t="s">
        <v>45</v>
      </c>
      <c r="F42" s="65">
        <v>874</v>
      </c>
      <c r="G42" s="134">
        <v>409</v>
      </c>
      <c r="H42" s="66"/>
      <c r="I42" s="135"/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95" customHeight="1">
      <c r="A43" s="314"/>
      <c r="B43" s="10"/>
      <c r="C43" s="30" t="s">
        <v>78</v>
      </c>
      <c r="D43" s="43"/>
      <c r="E43" s="94"/>
      <c r="F43" s="69">
        <v>115</v>
      </c>
      <c r="G43" s="127">
        <v>113</v>
      </c>
      <c r="H43" s="70"/>
      <c r="I43" s="116"/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95" customHeight="1">
      <c r="A44" s="315"/>
      <c r="B44" s="47" t="s">
        <v>75</v>
      </c>
      <c r="C44" s="31"/>
      <c r="D44" s="31"/>
      <c r="E44" s="98" t="s">
        <v>166</v>
      </c>
      <c r="F44" s="129">
        <f t="shared" ref="F44:I44" si="10">F40-F42</f>
        <v>-201</v>
      </c>
      <c r="G44" s="130">
        <f t="shared" si="10"/>
        <v>42</v>
      </c>
      <c r="H44" s="129">
        <f t="shared" si="10"/>
        <v>0</v>
      </c>
      <c r="I44" s="130">
        <f t="shared" si="10"/>
        <v>0</v>
      </c>
      <c r="J44" s="129">
        <f t="shared" ref="J44:O44" si="11">J40-J42</f>
        <v>0</v>
      </c>
      <c r="K44" s="130">
        <f t="shared" si="11"/>
        <v>0</v>
      </c>
      <c r="L44" s="129">
        <f t="shared" si="11"/>
        <v>0</v>
      </c>
      <c r="M44" s="130">
        <f t="shared" si="11"/>
        <v>0</v>
      </c>
      <c r="N44" s="129">
        <f t="shared" si="11"/>
        <v>0</v>
      </c>
      <c r="O44" s="130">
        <f t="shared" si="11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95" customHeight="1">
      <c r="A45" s="292" t="s">
        <v>87</v>
      </c>
      <c r="B45" s="25" t="s">
        <v>79</v>
      </c>
      <c r="C45" s="20"/>
      <c r="D45" s="20"/>
      <c r="E45" s="97" t="s">
        <v>167</v>
      </c>
      <c r="F45" s="155">
        <f t="shared" ref="F45:I45" si="12">F39+F44</f>
        <v>-216</v>
      </c>
      <c r="G45" s="156">
        <f t="shared" si="12"/>
        <v>79</v>
      </c>
      <c r="H45" s="155">
        <f t="shared" si="12"/>
        <v>0</v>
      </c>
      <c r="I45" s="156">
        <f t="shared" si="12"/>
        <v>0</v>
      </c>
      <c r="J45" s="155">
        <f t="shared" ref="J45:O45" si="13">J39+J44</f>
        <v>0</v>
      </c>
      <c r="K45" s="156">
        <f t="shared" si="13"/>
        <v>0</v>
      </c>
      <c r="L45" s="155">
        <f t="shared" si="13"/>
        <v>0</v>
      </c>
      <c r="M45" s="156">
        <f t="shared" si="13"/>
        <v>0</v>
      </c>
      <c r="N45" s="155">
        <f t="shared" si="13"/>
        <v>0</v>
      </c>
      <c r="O45" s="156">
        <f t="shared" si="13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95" customHeight="1">
      <c r="A46" s="293"/>
      <c r="B46" s="44" t="s">
        <v>80</v>
      </c>
      <c r="C46" s="43"/>
      <c r="D46" s="43"/>
      <c r="E46" s="43"/>
      <c r="F46" s="153">
        <v>0</v>
      </c>
      <c r="G46" s="154">
        <v>0</v>
      </c>
      <c r="H46" s="151"/>
      <c r="I46" s="152"/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95" customHeight="1">
      <c r="A47" s="293"/>
      <c r="B47" s="44" t="s">
        <v>81</v>
      </c>
      <c r="C47" s="43"/>
      <c r="D47" s="43"/>
      <c r="E47" s="43"/>
      <c r="F47" s="70">
        <v>150</v>
      </c>
      <c r="G47" s="115">
        <v>366</v>
      </c>
      <c r="H47" s="70"/>
      <c r="I47" s="116"/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95" customHeight="1">
      <c r="A48" s="294"/>
      <c r="B48" s="47" t="s">
        <v>82</v>
      </c>
      <c r="C48" s="31"/>
      <c r="D48" s="31"/>
      <c r="E48" s="31"/>
      <c r="F48" s="74">
        <v>131</v>
      </c>
      <c r="G48" s="157">
        <v>191</v>
      </c>
      <c r="H48" s="74"/>
      <c r="I48" s="158"/>
      <c r="J48" s="74"/>
      <c r="K48" s="159"/>
      <c r="L48" s="74"/>
      <c r="M48" s="157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7"/>
  <sheetViews>
    <sheetView view="pageBreakPreview" zoomScale="85" zoomScaleNormal="100" zoomScaleSheetLayoutView="85" workbookViewId="0">
      <selection activeCell="C5" sqref="C5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162" t="s">
        <v>0</v>
      </c>
      <c r="B1" s="162"/>
      <c r="C1" s="268" t="s">
        <v>261</v>
      </c>
      <c r="D1" s="212"/>
    </row>
    <row r="3" spans="1:16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6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213"/>
      <c r="B5" s="213" t="s">
        <v>246</v>
      </c>
      <c r="C5" s="213"/>
      <c r="D5" s="213"/>
      <c r="H5" s="37"/>
      <c r="L5" s="37"/>
      <c r="P5" s="37" t="s">
        <v>170</v>
      </c>
    </row>
    <row r="6" spans="1:16" ht="15" customHeight="1">
      <c r="A6" s="214"/>
      <c r="B6" s="215"/>
      <c r="C6" s="215"/>
      <c r="D6" s="215"/>
      <c r="E6" s="322" t="s">
        <v>254</v>
      </c>
      <c r="F6" s="323"/>
      <c r="G6" s="322" t="s">
        <v>255</v>
      </c>
      <c r="H6" s="323"/>
      <c r="I6" s="216" t="s">
        <v>256</v>
      </c>
      <c r="J6" s="217"/>
      <c r="K6" s="322" t="s">
        <v>257</v>
      </c>
      <c r="L6" s="323"/>
      <c r="M6" s="322" t="s">
        <v>258</v>
      </c>
      <c r="N6" s="323"/>
      <c r="O6" s="322" t="s">
        <v>259</v>
      </c>
      <c r="P6" s="323"/>
    </row>
    <row r="7" spans="1:16" ht="15" customHeight="1">
      <c r="A7" s="59"/>
      <c r="B7" s="60"/>
      <c r="C7" s="60"/>
      <c r="D7" s="60"/>
      <c r="E7" s="218" t="s">
        <v>242</v>
      </c>
      <c r="F7" s="219" t="s">
        <v>2</v>
      </c>
      <c r="G7" s="218" t="s">
        <v>242</v>
      </c>
      <c r="H7" s="219" t="s">
        <v>2</v>
      </c>
      <c r="I7" s="218" t="s">
        <v>242</v>
      </c>
      <c r="J7" s="219" t="s">
        <v>2</v>
      </c>
      <c r="K7" s="218" t="s">
        <v>242</v>
      </c>
      <c r="L7" s="219" t="s">
        <v>2</v>
      </c>
      <c r="M7" s="218" t="s">
        <v>242</v>
      </c>
      <c r="N7" s="219" t="s">
        <v>2</v>
      </c>
      <c r="O7" s="218" t="s">
        <v>242</v>
      </c>
      <c r="P7" s="237" t="s">
        <v>2</v>
      </c>
    </row>
    <row r="8" spans="1:16" ht="18" customHeight="1">
      <c r="A8" s="271" t="s">
        <v>171</v>
      </c>
      <c r="B8" s="220" t="s">
        <v>172</v>
      </c>
      <c r="C8" s="221"/>
      <c r="D8" s="221"/>
      <c r="E8" s="222">
        <v>1</v>
      </c>
      <c r="F8" s="222">
        <v>1</v>
      </c>
      <c r="G8" s="259">
        <v>1</v>
      </c>
      <c r="H8" s="222">
        <v>1</v>
      </c>
      <c r="I8" s="222">
        <v>3</v>
      </c>
      <c r="J8" s="222">
        <v>3</v>
      </c>
      <c r="K8" s="222">
        <v>1</v>
      </c>
      <c r="L8" s="222">
        <v>1</v>
      </c>
      <c r="M8" s="222">
        <v>1</v>
      </c>
      <c r="N8" s="222">
        <v>1</v>
      </c>
      <c r="O8" s="222">
        <v>1</v>
      </c>
      <c r="P8" s="222">
        <v>1</v>
      </c>
    </row>
    <row r="9" spans="1:16" ht="18" customHeight="1">
      <c r="A9" s="272"/>
      <c r="B9" s="271" t="s">
        <v>173</v>
      </c>
      <c r="C9" s="179" t="s">
        <v>174</v>
      </c>
      <c r="D9" s="180"/>
      <c r="E9" s="223">
        <v>6895</v>
      </c>
      <c r="F9" s="223">
        <v>6895</v>
      </c>
      <c r="G9" s="260">
        <v>50</v>
      </c>
      <c r="H9" s="223">
        <v>50</v>
      </c>
      <c r="I9" s="223">
        <v>10</v>
      </c>
      <c r="J9" s="223">
        <v>10</v>
      </c>
      <c r="K9" s="223">
        <v>51</v>
      </c>
      <c r="L9" s="223">
        <v>51</v>
      </c>
      <c r="M9" s="223">
        <v>15</v>
      </c>
      <c r="N9" s="223">
        <v>15</v>
      </c>
      <c r="O9" s="223">
        <v>90</v>
      </c>
      <c r="P9" s="223">
        <v>90</v>
      </c>
    </row>
    <row r="10" spans="1:16" ht="18" customHeight="1">
      <c r="A10" s="272"/>
      <c r="B10" s="272"/>
      <c r="C10" s="44" t="s">
        <v>175</v>
      </c>
      <c r="D10" s="43"/>
      <c r="E10" s="224">
        <v>6895</v>
      </c>
      <c r="F10" s="224">
        <v>6895</v>
      </c>
      <c r="G10" s="261">
        <v>50</v>
      </c>
      <c r="H10" s="224">
        <v>50</v>
      </c>
      <c r="I10" s="224">
        <v>7</v>
      </c>
      <c r="J10" s="224">
        <v>7</v>
      </c>
      <c r="K10" s="224">
        <v>30</v>
      </c>
      <c r="L10" s="224">
        <v>30</v>
      </c>
      <c r="M10" s="224">
        <v>15</v>
      </c>
      <c r="N10" s="224">
        <v>15</v>
      </c>
      <c r="O10" s="224">
        <v>90</v>
      </c>
      <c r="P10" s="224">
        <v>90</v>
      </c>
    </row>
    <row r="11" spans="1:16" ht="18" customHeight="1">
      <c r="A11" s="272"/>
      <c r="B11" s="272"/>
      <c r="C11" s="44" t="s">
        <v>176</v>
      </c>
      <c r="D11" s="43"/>
      <c r="E11" s="224">
        <v>0</v>
      </c>
      <c r="F11" s="224">
        <v>0</v>
      </c>
      <c r="G11" s="261">
        <v>0</v>
      </c>
      <c r="H11" s="224">
        <v>0</v>
      </c>
      <c r="I11" s="224">
        <v>3</v>
      </c>
      <c r="J11" s="224">
        <v>3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</row>
    <row r="12" spans="1:16" ht="18" customHeight="1">
      <c r="A12" s="272"/>
      <c r="B12" s="272"/>
      <c r="C12" s="44" t="s">
        <v>177</v>
      </c>
      <c r="D12" s="43"/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</row>
    <row r="13" spans="1:16" ht="18" customHeight="1">
      <c r="A13" s="272"/>
      <c r="B13" s="272"/>
      <c r="C13" s="44" t="s">
        <v>178</v>
      </c>
      <c r="D13" s="43"/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</row>
    <row r="14" spans="1:16" ht="18" customHeight="1">
      <c r="A14" s="273"/>
      <c r="B14" s="273"/>
      <c r="C14" s="47" t="s">
        <v>179</v>
      </c>
      <c r="D14" s="31"/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21</v>
      </c>
      <c r="L14" s="225">
        <v>21</v>
      </c>
      <c r="M14" s="225">
        <v>0</v>
      </c>
      <c r="N14" s="225">
        <v>0</v>
      </c>
      <c r="O14" s="225">
        <v>0</v>
      </c>
      <c r="P14" s="225">
        <v>0</v>
      </c>
    </row>
    <row r="15" spans="1:16" ht="18" customHeight="1">
      <c r="A15" s="317" t="s">
        <v>180</v>
      </c>
      <c r="B15" s="271" t="s">
        <v>181</v>
      </c>
      <c r="C15" s="179" t="s">
        <v>182</v>
      </c>
      <c r="D15" s="180"/>
      <c r="E15" s="226">
        <v>1641.6</v>
      </c>
      <c r="F15" s="226">
        <v>1274.9000000000001</v>
      </c>
      <c r="G15" s="226">
        <v>6416.1</v>
      </c>
      <c r="H15" s="226">
        <v>6014.6</v>
      </c>
      <c r="I15" s="226">
        <v>2731.3</v>
      </c>
      <c r="J15" s="226">
        <v>2905.6</v>
      </c>
      <c r="K15" s="226">
        <v>159.1</v>
      </c>
      <c r="L15" s="226">
        <v>159.19999999999999</v>
      </c>
      <c r="M15" s="226">
        <v>130.80000000000001</v>
      </c>
      <c r="N15" s="226">
        <v>174.1</v>
      </c>
      <c r="O15" s="226">
        <v>228.4</v>
      </c>
      <c r="P15" s="226">
        <v>219.9</v>
      </c>
    </row>
    <row r="16" spans="1:16" ht="18" customHeight="1">
      <c r="A16" s="272"/>
      <c r="B16" s="272"/>
      <c r="C16" s="44" t="s">
        <v>183</v>
      </c>
      <c r="D16" s="43"/>
      <c r="E16" s="70">
        <v>25731.3</v>
      </c>
      <c r="F16" s="70">
        <v>25697.5</v>
      </c>
      <c r="G16" s="70">
        <v>812.4</v>
      </c>
      <c r="H16" s="70">
        <v>815</v>
      </c>
      <c r="I16" s="70">
        <v>6321</v>
      </c>
      <c r="J16" s="70">
        <v>6379.4</v>
      </c>
      <c r="K16" s="70">
        <v>76.8</v>
      </c>
      <c r="L16" s="70">
        <v>92</v>
      </c>
      <c r="M16" s="70">
        <v>65.900000000000006</v>
      </c>
      <c r="N16" s="70">
        <v>62.4</v>
      </c>
      <c r="O16" s="70">
        <v>16.2</v>
      </c>
      <c r="P16" s="70">
        <v>14.9</v>
      </c>
    </row>
    <row r="17" spans="1:16" ht="18" customHeight="1">
      <c r="A17" s="272"/>
      <c r="B17" s="272"/>
      <c r="C17" s="44" t="s">
        <v>184</v>
      </c>
      <c r="D17" s="43"/>
      <c r="E17" s="69">
        <v>0</v>
      </c>
      <c r="F17" s="69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ht="18" customHeight="1">
      <c r="A18" s="272"/>
      <c r="B18" s="273"/>
      <c r="C18" s="47" t="s">
        <v>185</v>
      </c>
      <c r="D18" s="31"/>
      <c r="E18" s="73">
        <v>27372.9</v>
      </c>
      <c r="F18" s="73">
        <v>26972.400000000001</v>
      </c>
      <c r="G18" s="73">
        <v>7228.5</v>
      </c>
      <c r="H18" s="73">
        <v>6829.6</v>
      </c>
      <c r="I18" s="73">
        <v>9052.2999999999993</v>
      </c>
      <c r="J18" s="73">
        <v>9285.1</v>
      </c>
      <c r="K18" s="73">
        <v>235.9</v>
      </c>
      <c r="L18" s="73">
        <v>251.3</v>
      </c>
      <c r="M18" s="73">
        <v>196.8</v>
      </c>
      <c r="N18" s="73">
        <v>236.6</v>
      </c>
      <c r="O18" s="73">
        <v>244.7</v>
      </c>
      <c r="P18" s="73">
        <v>234.9</v>
      </c>
    </row>
    <row r="19" spans="1:16" ht="18" customHeight="1">
      <c r="A19" s="272"/>
      <c r="B19" s="271" t="s">
        <v>186</v>
      </c>
      <c r="C19" s="179" t="s">
        <v>187</v>
      </c>
      <c r="D19" s="180"/>
      <c r="E19" s="155">
        <v>514.1</v>
      </c>
      <c r="F19" s="262">
        <v>860.2</v>
      </c>
      <c r="G19" s="155">
        <v>66.2</v>
      </c>
      <c r="H19" s="155">
        <v>29.9</v>
      </c>
      <c r="I19" s="155">
        <v>503.9</v>
      </c>
      <c r="J19" s="155">
        <v>579.1</v>
      </c>
      <c r="K19" s="155">
        <v>153</v>
      </c>
      <c r="L19" s="155">
        <v>168.8</v>
      </c>
      <c r="M19" s="155">
        <v>38.799999999999997</v>
      </c>
      <c r="N19" s="155">
        <v>65.599999999999994</v>
      </c>
      <c r="O19" s="155">
        <v>95</v>
      </c>
      <c r="P19" s="155">
        <v>87.5</v>
      </c>
    </row>
    <row r="20" spans="1:16" ht="18" customHeight="1">
      <c r="A20" s="272"/>
      <c r="B20" s="272"/>
      <c r="C20" s="44" t="s">
        <v>188</v>
      </c>
      <c r="D20" s="43"/>
      <c r="E20" s="69">
        <v>373.2</v>
      </c>
      <c r="F20" s="229">
        <v>485.5</v>
      </c>
      <c r="G20" s="69">
        <v>2359.3000000000002</v>
      </c>
      <c r="H20" s="69">
        <v>2364.3000000000002</v>
      </c>
      <c r="I20" s="69">
        <v>4028.8</v>
      </c>
      <c r="J20" s="69">
        <v>4344.7</v>
      </c>
      <c r="K20" s="69">
        <v>60.7</v>
      </c>
      <c r="L20" s="69">
        <v>62.2</v>
      </c>
      <c r="M20" s="69">
        <v>70.3</v>
      </c>
      <c r="N20" s="69">
        <v>83.3</v>
      </c>
      <c r="O20" s="69">
        <v>58.6</v>
      </c>
      <c r="P20" s="69">
        <v>55.7</v>
      </c>
    </row>
    <row r="21" spans="1:16" s="230" customFormat="1" ht="18" customHeight="1">
      <c r="A21" s="272"/>
      <c r="B21" s="272"/>
      <c r="C21" s="227" t="s">
        <v>189</v>
      </c>
      <c r="D21" s="228"/>
      <c r="E21" s="229">
        <v>19590.5</v>
      </c>
      <c r="F21" s="229">
        <v>18731.599999999999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</row>
    <row r="22" spans="1:16" ht="18" customHeight="1">
      <c r="A22" s="272"/>
      <c r="B22" s="273"/>
      <c r="C22" s="11" t="s">
        <v>190</v>
      </c>
      <c r="D22" s="12"/>
      <c r="E22" s="73">
        <v>20477.900000000001</v>
      </c>
      <c r="F22" s="263">
        <v>20077.400000000001</v>
      </c>
      <c r="G22" s="73">
        <v>2425.6</v>
      </c>
      <c r="H22" s="73">
        <v>2394.3000000000002</v>
      </c>
      <c r="I22" s="73">
        <v>4532.7</v>
      </c>
      <c r="J22" s="73">
        <v>4923.8999999999996</v>
      </c>
      <c r="K22" s="73">
        <v>213.8</v>
      </c>
      <c r="L22" s="73">
        <v>231</v>
      </c>
      <c r="M22" s="73">
        <v>109.1</v>
      </c>
      <c r="N22" s="73">
        <v>149</v>
      </c>
      <c r="O22" s="73">
        <v>153.6</v>
      </c>
      <c r="P22" s="73">
        <v>143.30000000000001</v>
      </c>
    </row>
    <row r="23" spans="1:16" ht="18" customHeight="1">
      <c r="A23" s="272"/>
      <c r="B23" s="271" t="s">
        <v>191</v>
      </c>
      <c r="C23" s="179" t="s">
        <v>192</v>
      </c>
      <c r="D23" s="180"/>
      <c r="E23" s="155">
        <v>6895</v>
      </c>
      <c r="F23" s="155">
        <v>6895</v>
      </c>
      <c r="G23" s="155">
        <v>50</v>
      </c>
      <c r="H23" s="155">
        <v>50</v>
      </c>
      <c r="I23" s="155">
        <v>10</v>
      </c>
      <c r="J23" s="155">
        <v>10</v>
      </c>
      <c r="K23" s="155">
        <v>51</v>
      </c>
      <c r="L23" s="155">
        <v>51</v>
      </c>
      <c r="M23" s="155">
        <v>15</v>
      </c>
      <c r="N23" s="155">
        <v>15</v>
      </c>
      <c r="O23" s="155">
        <v>90</v>
      </c>
      <c r="P23" s="155">
        <v>90</v>
      </c>
    </row>
    <row r="24" spans="1:16" ht="18" customHeight="1">
      <c r="A24" s="272"/>
      <c r="B24" s="272"/>
      <c r="C24" s="44" t="s">
        <v>193</v>
      </c>
      <c r="D24" s="43"/>
      <c r="E24" s="69">
        <v>0</v>
      </c>
      <c r="F24" s="69">
        <v>0</v>
      </c>
      <c r="G24" s="69">
        <v>4752.8999999999996</v>
      </c>
      <c r="H24" s="69">
        <v>4385.2</v>
      </c>
      <c r="I24" s="69">
        <v>4509.6000000000004</v>
      </c>
      <c r="J24" s="69">
        <v>4351.1000000000004</v>
      </c>
      <c r="K24" s="69">
        <v>-28.8</v>
      </c>
      <c r="L24" s="69">
        <v>-30.7</v>
      </c>
      <c r="M24" s="69">
        <v>72.599999999999994</v>
      </c>
      <c r="N24" s="69">
        <v>72.599999999999994</v>
      </c>
      <c r="O24" s="229">
        <v>1</v>
      </c>
      <c r="P24" s="69">
        <v>1.5</v>
      </c>
    </row>
    <row r="25" spans="1:16" ht="18" customHeight="1">
      <c r="A25" s="272"/>
      <c r="B25" s="272"/>
      <c r="C25" s="44" t="s">
        <v>194</v>
      </c>
      <c r="D25" s="43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</row>
    <row r="26" spans="1:16" ht="18" customHeight="1">
      <c r="A26" s="272"/>
      <c r="B26" s="273"/>
      <c r="C26" s="45" t="s">
        <v>195</v>
      </c>
      <c r="D26" s="46"/>
      <c r="E26" s="71">
        <v>6895</v>
      </c>
      <c r="F26" s="71">
        <v>6895</v>
      </c>
      <c r="G26" s="71">
        <v>4802.8999999999996</v>
      </c>
      <c r="H26" s="71">
        <v>4435.2</v>
      </c>
      <c r="I26" s="264">
        <v>4519.6000000000004</v>
      </c>
      <c r="J26" s="264">
        <v>4361.1000000000004</v>
      </c>
      <c r="K26" s="157">
        <v>22.1</v>
      </c>
      <c r="L26" s="71">
        <v>20.2</v>
      </c>
      <c r="M26" s="71">
        <v>87.6</v>
      </c>
      <c r="N26" s="71">
        <v>87.6</v>
      </c>
      <c r="O26" s="265">
        <v>91</v>
      </c>
      <c r="P26" s="71">
        <v>91.5</v>
      </c>
    </row>
    <row r="27" spans="1:16" ht="18" customHeight="1">
      <c r="A27" s="273"/>
      <c r="B27" s="47" t="s">
        <v>196</v>
      </c>
      <c r="C27" s="31"/>
      <c r="D27" s="31"/>
      <c r="E27" s="231">
        <v>27372.9</v>
      </c>
      <c r="F27" s="231">
        <v>26972.400000000001</v>
      </c>
      <c r="G27" s="73">
        <v>7228.5</v>
      </c>
      <c r="H27" s="73">
        <v>6829.6</v>
      </c>
      <c r="I27" s="73">
        <v>9052.2999999999993</v>
      </c>
      <c r="J27" s="231">
        <v>9285.1</v>
      </c>
      <c r="K27" s="231">
        <v>235.9</v>
      </c>
      <c r="L27" s="73">
        <v>251.3</v>
      </c>
      <c r="M27" s="73">
        <v>196.8</v>
      </c>
      <c r="N27" s="73">
        <v>236.6</v>
      </c>
      <c r="O27" s="73">
        <v>244.7</v>
      </c>
      <c r="P27" s="73">
        <v>234.9</v>
      </c>
    </row>
    <row r="28" spans="1:16" ht="18" customHeight="1">
      <c r="A28" s="271" t="s">
        <v>197</v>
      </c>
      <c r="B28" s="271" t="s">
        <v>198</v>
      </c>
      <c r="C28" s="179" t="s">
        <v>199</v>
      </c>
      <c r="D28" s="232" t="s">
        <v>41</v>
      </c>
      <c r="E28" s="155">
        <v>2059.3000000000002</v>
      </c>
      <c r="F28" s="155">
        <v>2054.6999999999998</v>
      </c>
      <c r="G28" s="155">
        <v>901.2</v>
      </c>
      <c r="H28" s="155">
        <v>370.4</v>
      </c>
      <c r="I28" s="155">
        <v>1470.2</v>
      </c>
      <c r="J28" s="155">
        <v>2952.4</v>
      </c>
      <c r="K28" s="155">
        <v>415.2</v>
      </c>
      <c r="L28" s="155">
        <v>432.2</v>
      </c>
      <c r="M28" s="155">
        <v>267.8</v>
      </c>
      <c r="N28" s="155">
        <v>270.89999999999998</v>
      </c>
      <c r="O28" s="155">
        <v>748.5</v>
      </c>
      <c r="P28" s="155">
        <v>749.8</v>
      </c>
    </row>
    <row r="29" spans="1:16" ht="18" customHeight="1">
      <c r="A29" s="272"/>
      <c r="B29" s="272"/>
      <c r="C29" s="44" t="s">
        <v>200</v>
      </c>
      <c r="D29" s="233" t="s">
        <v>42</v>
      </c>
      <c r="E29" s="69">
        <v>1968.8</v>
      </c>
      <c r="F29" s="69">
        <v>2023.4</v>
      </c>
      <c r="G29" s="69">
        <v>471.3</v>
      </c>
      <c r="H29" s="69">
        <v>286.8</v>
      </c>
      <c r="I29" s="69">
        <v>1192.8</v>
      </c>
      <c r="J29" s="69">
        <v>1997.7</v>
      </c>
      <c r="K29" s="69">
        <v>389.1</v>
      </c>
      <c r="L29" s="69">
        <v>400.5</v>
      </c>
      <c r="M29" s="69">
        <v>60.2</v>
      </c>
      <c r="N29" s="69">
        <v>57.9</v>
      </c>
      <c r="O29" s="69">
        <v>730.4</v>
      </c>
      <c r="P29" s="69">
        <v>731.3</v>
      </c>
    </row>
    <row r="30" spans="1:16" ht="18" customHeight="1">
      <c r="A30" s="272"/>
      <c r="B30" s="272"/>
      <c r="C30" s="44" t="s">
        <v>201</v>
      </c>
      <c r="D30" s="233" t="s">
        <v>202</v>
      </c>
      <c r="E30" s="69">
        <v>151.9</v>
      </c>
      <c r="F30" s="69">
        <v>140.80000000000001</v>
      </c>
      <c r="G30" s="70">
        <v>29.5</v>
      </c>
      <c r="H30" s="70">
        <v>37</v>
      </c>
      <c r="I30" s="70">
        <v>46.4</v>
      </c>
      <c r="J30" s="69">
        <v>45.5</v>
      </c>
      <c r="K30" s="69">
        <v>25.7</v>
      </c>
      <c r="L30" s="69">
        <v>29.6</v>
      </c>
      <c r="M30" s="69">
        <v>206.6</v>
      </c>
      <c r="N30" s="69">
        <v>220.1</v>
      </c>
      <c r="O30" s="69">
        <v>17.100000000000001</v>
      </c>
      <c r="P30" s="69">
        <v>20</v>
      </c>
    </row>
    <row r="31" spans="1:16" ht="18" customHeight="1">
      <c r="A31" s="272"/>
      <c r="B31" s="272"/>
      <c r="C31" s="11" t="s">
        <v>203</v>
      </c>
      <c r="D31" s="234" t="s">
        <v>204</v>
      </c>
      <c r="E31" s="73">
        <f>E28-E29-E30</f>
        <v>-61.399999999999778</v>
      </c>
      <c r="F31" s="73">
        <f t="shared" ref="F31:P31" si="0">F28-F29-F30</f>
        <v>-109.50000000000028</v>
      </c>
      <c r="G31" s="73">
        <f t="shared" si="0"/>
        <v>400.40000000000003</v>
      </c>
      <c r="H31" s="73">
        <v>46.5</v>
      </c>
      <c r="I31" s="73">
        <f t="shared" si="0"/>
        <v>231.00000000000009</v>
      </c>
      <c r="J31" s="73">
        <f t="shared" si="0"/>
        <v>909.2</v>
      </c>
      <c r="K31" s="73">
        <f t="shared" si="0"/>
        <v>0.3999999999999666</v>
      </c>
      <c r="L31" s="73">
        <f t="shared" si="0"/>
        <v>2.0999999999999872</v>
      </c>
      <c r="M31" s="73">
        <f t="shared" si="0"/>
        <v>1.0000000000000284</v>
      </c>
      <c r="N31" s="73">
        <f>N28-N29-N30</f>
        <v>-7.1000000000000227</v>
      </c>
      <c r="O31" s="73">
        <f t="shared" si="0"/>
        <v>1.0000000000000213</v>
      </c>
      <c r="P31" s="73">
        <f t="shared" si="0"/>
        <v>-1.5</v>
      </c>
    </row>
    <row r="32" spans="1:16" ht="18" customHeight="1">
      <c r="A32" s="272"/>
      <c r="B32" s="272"/>
      <c r="C32" s="179" t="s">
        <v>205</v>
      </c>
      <c r="D32" s="232" t="s">
        <v>206</v>
      </c>
      <c r="E32" s="155">
        <v>2.6</v>
      </c>
      <c r="F32" s="155">
        <v>1.7</v>
      </c>
      <c r="G32" s="155">
        <v>11.9</v>
      </c>
      <c r="H32" s="155">
        <v>11</v>
      </c>
      <c r="I32" s="155">
        <v>18.600000000000001</v>
      </c>
      <c r="J32" s="155">
        <v>4.0999999999999996</v>
      </c>
      <c r="K32" s="155">
        <v>1.5</v>
      </c>
      <c r="L32" s="155">
        <v>1.3</v>
      </c>
      <c r="M32" s="155">
        <v>0.05</v>
      </c>
      <c r="N32" s="155">
        <v>0.09</v>
      </c>
      <c r="O32" s="155">
        <v>0.8</v>
      </c>
      <c r="P32" s="155">
        <v>6.1</v>
      </c>
    </row>
    <row r="33" spans="1:16" ht="18" customHeight="1">
      <c r="A33" s="272"/>
      <c r="B33" s="272"/>
      <c r="C33" s="44" t="s">
        <v>207</v>
      </c>
      <c r="D33" s="233" t="s">
        <v>208</v>
      </c>
      <c r="E33" s="69">
        <v>4.5</v>
      </c>
      <c r="F33" s="69">
        <v>5.5</v>
      </c>
      <c r="G33" s="69">
        <v>44.5</v>
      </c>
      <c r="H33" s="69">
        <v>43.7</v>
      </c>
      <c r="I33" s="69">
        <v>85.8</v>
      </c>
      <c r="J33" s="69">
        <v>87</v>
      </c>
      <c r="K33" s="69">
        <v>1.7</v>
      </c>
      <c r="L33" s="69">
        <v>3.1</v>
      </c>
      <c r="M33" s="69"/>
      <c r="N33" s="69"/>
      <c r="O33" s="69">
        <v>0</v>
      </c>
      <c r="P33" s="69">
        <v>0</v>
      </c>
    </row>
    <row r="34" spans="1:16" ht="18" customHeight="1">
      <c r="A34" s="272"/>
      <c r="B34" s="273"/>
      <c r="C34" s="11" t="s">
        <v>209</v>
      </c>
      <c r="D34" s="234" t="s">
        <v>210</v>
      </c>
      <c r="E34" s="73">
        <f>E31+E32-E33</f>
        <v>-63.299999999999777</v>
      </c>
      <c r="F34" s="73">
        <f>F31+F32-F33</f>
        <v>-113.30000000000028</v>
      </c>
      <c r="G34" s="73">
        <f>G31+G32-G33</f>
        <v>367.8</v>
      </c>
      <c r="H34" s="73">
        <f t="shared" ref="H34" si="1">H31+H32-H33</f>
        <v>13.799999999999997</v>
      </c>
      <c r="I34" s="73">
        <f>I31+I32-I33</f>
        <v>163.80000000000007</v>
      </c>
      <c r="J34" s="73">
        <f t="shared" ref="J34:O34" si="2">J31+J32-J33</f>
        <v>826.30000000000007</v>
      </c>
      <c r="K34" s="73">
        <f t="shared" si="2"/>
        <v>0.19999999999996665</v>
      </c>
      <c r="L34" s="73">
        <f t="shared" si="2"/>
        <v>0.29999999999998694</v>
      </c>
      <c r="M34" s="73">
        <f>M31+M32-M33</f>
        <v>1.0500000000000285</v>
      </c>
      <c r="N34" s="73">
        <f>N31+N32-N33</f>
        <v>-7.0100000000000229</v>
      </c>
      <c r="O34" s="73">
        <f t="shared" si="2"/>
        <v>1.8000000000000214</v>
      </c>
      <c r="P34" s="73">
        <f>P31+P32-P33</f>
        <v>4.5999999999999996</v>
      </c>
    </row>
    <row r="35" spans="1:16" ht="18" customHeight="1">
      <c r="A35" s="272"/>
      <c r="B35" s="271" t="s">
        <v>211</v>
      </c>
      <c r="C35" s="179" t="s">
        <v>212</v>
      </c>
      <c r="D35" s="232" t="s">
        <v>213</v>
      </c>
      <c r="E35" s="155">
        <v>63.3</v>
      </c>
      <c r="F35" s="155">
        <v>113.30000000000028</v>
      </c>
      <c r="G35" s="155">
        <v>0</v>
      </c>
      <c r="H35" s="155">
        <v>0</v>
      </c>
      <c r="I35" s="155">
        <v>4.3</v>
      </c>
      <c r="J35" s="155">
        <v>117.9</v>
      </c>
      <c r="K35" s="155">
        <v>2</v>
      </c>
      <c r="L35" s="155">
        <v>9.4</v>
      </c>
      <c r="M35" s="155">
        <v>0</v>
      </c>
      <c r="N35" s="155">
        <v>0.1</v>
      </c>
      <c r="O35" s="155"/>
      <c r="P35" s="155"/>
    </row>
    <row r="36" spans="1:16" ht="18" customHeight="1">
      <c r="A36" s="272"/>
      <c r="B36" s="272"/>
      <c r="C36" s="44" t="s">
        <v>214</v>
      </c>
      <c r="D36" s="233" t="s">
        <v>215</v>
      </c>
      <c r="E36" s="69"/>
      <c r="F36" s="69"/>
      <c r="G36" s="69"/>
      <c r="H36" s="69"/>
      <c r="I36" s="69">
        <v>7.5</v>
      </c>
      <c r="J36" s="69">
        <v>602.9</v>
      </c>
      <c r="K36" s="69">
        <v>0.1</v>
      </c>
      <c r="L36" s="69">
        <v>9.1</v>
      </c>
      <c r="M36" s="69">
        <v>0</v>
      </c>
      <c r="N36" s="69">
        <v>0</v>
      </c>
      <c r="O36" s="69"/>
      <c r="P36" s="69"/>
    </row>
    <row r="37" spans="1:16" ht="18" customHeight="1">
      <c r="A37" s="272"/>
      <c r="B37" s="272"/>
      <c r="C37" s="44" t="s">
        <v>216</v>
      </c>
      <c r="D37" s="233" t="s">
        <v>217</v>
      </c>
      <c r="E37" s="69">
        <f>E34+E35-E36</f>
        <v>2.2026824808563106E-13</v>
      </c>
      <c r="F37" s="69">
        <f>F34+F35-F36</f>
        <v>0</v>
      </c>
      <c r="G37" s="69">
        <f t="shared" ref="G37:P37" si="3">G34+G35-G36</f>
        <v>367.8</v>
      </c>
      <c r="H37" s="69">
        <f t="shared" si="3"/>
        <v>13.799999999999997</v>
      </c>
      <c r="I37" s="69">
        <f t="shared" si="3"/>
        <v>160.60000000000008</v>
      </c>
      <c r="J37" s="69">
        <f t="shared" si="3"/>
        <v>341.30000000000007</v>
      </c>
      <c r="K37" s="69">
        <f t="shared" si="3"/>
        <v>2.0999999999999663</v>
      </c>
      <c r="L37" s="69">
        <f t="shared" si="3"/>
        <v>0.59999999999998721</v>
      </c>
      <c r="M37" s="69">
        <f t="shared" si="3"/>
        <v>1.0500000000000285</v>
      </c>
      <c r="N37" s="69">
        <f>N34+N35-N36</f>
        <v>-6.9100000000000232</v>
      </c>
      <c r="O37" s="69">
        <f t="shared" si="3"/>
        <v>1.8000000000000214</v>
      </c>
      <c r="P37" s="69">
        <f t="shared" si="3"/>
        <v>4.5999999999999996</v>
      </c>
    </row>
    <row r="38" spans="1:16" ht="18" customHeight="1">
      <c r="A38" s="272"/>
      <c r="B38" s="272"/>
      <c r="C38" s="44" t="s">
        <v>218</v>
      </c>
      <c r="D38" s="233" t="s">
        <v>219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8" customHeight="1">
      <c r="A39" s="272"/>
      <c r="B39" s="272"/>
      <c r="C39" s="44" t="s">
        <v>220</v>
      </c>
      <c r="D39" s="233" t="s">
        <v>221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8" customHeight="1">
      <c r="A40" s="272"/>
      <c r="B40" s="272"/>
      <c r="C40" s="44" t="s">
        <v>222</v>
      </c>
      <c r="D40" s="233" t="s">
        <v>223</v>
      </c>
      <c r="E40" s="69"/>
      <c r="F40" s="69"/>
      <c r="G40" s="69"/>
      <c r="H40" s="69"/>
      <c r="I40" s="69"/>
      <c r="J40" s="69"/>
      <c r="K40" s="69">
        <v>1.9</v>
      </c>
      <c r="L40" s="69">
        <v>0.1</v>
      </c>
      <c r="M40" s="69"/>
      <c r="N40" s="69">
        <v>-1.6</v>
      </c>
      <c r="O40" s="69">
        <v>2.2000000000000002</v>
      </c>
      <c r="P40" s="69">
        <v>1.8</v>
      </c>
    </row>
    <row r="41" spans="1:16" ht="18" customHeight="1">
      <c r="A41" s="272"/>
      <c r="B41" s="272"/>
      <c r="C41" s="190" t="s">
        <v>224</v>
      </c>
      <c r="D41" s="233" t="s">
        <v>225</v>
      </c>
      <c r="E41" s="69">
        <f>E34+E35-E36-E40</f>
        <v>2.2026824808563106E-13</v>
      </c>
      <c r="F41" s="69">
        <f t="shared" ref="F41:P41" si="4">F34+F35-F36-F40</f>
        <v>0</v>
      </c>
      <c r="G41" s="69">
        <f t="shared" si="4"/>
        <v>367.8</v>
      </c>
      <c r="H41" s="69">
        <f t="shared" si="4"/>
        <v>13.799999999999997</v>
      </c>
      <c r="I41" s="69">
        <f t="shared" si="4"/>
        <v>160.60000000000008</v>
      </c>
      <c r="J41" s="69">
        <f t="shared" si="4"/>
        <v>341.30000000000007</v>
      </c>
      <c r="K41" s="69">
        <f t="shared" si="4"/>
        <v>0.19999999999996643</v>
      </c>
      <c r="L41" s="69">
        <f t="shared" si="4"/>
        <v>0.49999999999998723</v>
      </c>
      <c r="M41" s="69">
        <f t="shared" si="4"/>
        <v>1.0500000000000285</v>
      </c>
      <c r="N41" s="69">
        <f>N34+N35-N36-N40</f>
        <v>-5.3100000000000236</v>
      </c>
      <c r="O41" s="69">
        <f t="shared" si="4"/>
        <v>-0.39999999999997882</v>
      </c>
      <c r="P41" s="69">
        <f t="shared" si="4"/>
        <v>2.8</v>
      </c>
    </row>
    <row r="42" spans="1:16" ht="18" customHeight="1">
      <c r="A42" s="272"/>
      <c r="B42" s="272"/>
      <c r="C42" s="320" t="s">
        <v>226</v>
      </c>
      <c r="D42" s="321"/>
      <c r="E42" s="70">
        <f t="shared" ref="E42:P42" si="5">E37+E38-E39-E40</f>
        <v>2.2026824808563106E-13</v>
      </c>
      <c r="F42" s="70">
        <f t="shared" si="5"/>
        <v>0</v>
      </c>
      <c r="G42" s="70">
        <f t="shared" si="5"/>
        <v>367.8</v>
      </c>
      <c r="H42" s="70">
        <f t="shared" si="5"/>
        <v>13.799999999999997</v>
      </c>
      <c r="I42" s="70">
        <f t="shared" si="5"/>
        <v>160.60000000000008</v>
      </c>
      <c r="J42" s="70">
        <f t="shared" si="5"/>
        <v>341.30000000000007</v>
      </c>
      <c r="K42" s="70">
        <f t="shared" si="5"/>
        <v>0.19999999999996643</v>
      </c>
      <c r="L42" s="70">
        <f t="shared" si="5"/>
        <v>0.49999999999998723</v>
      </c>
      <c r="M42" s="70">
        <f t="shared" si="5"/>
        <v>1.0500000000000285</v>
      </c>
      <c r="N42" s="70">
        <f>N37+N38-N39-N40</f>
        <v>-5.3100000000000236</v>
      </c>
      <c r="O42" s="70">
        <f t="shared" si="5"/>
        <v>-0.39999999999997882</v>
      </c>
      <c r="P42" s="70">
        <f t="shared" si="5"/>
        <v>2.8</v>
      </c>
    </row>
    <row r="43" spans="1:16" ht="18" customHeight="1">
      <c r="A43" s="272"/>
      <c r="B43" s="272"/>
      <c r="C43" s="44" t="s">
        <v>227</v>
      </c>
      <c r="D43" s="233" t="s">
        <v>228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8" customHeight="1">
      <c r="A44" s="273"/>
      <c r="B44" s="273"/>
      <c r="C44" s="11" t="s">
        <v>229</v>
      </c>
      <c r="D44" s="98" t="s">
        <v>230</v>
      </c>
      <c r="E44" s="73">
        <f t="shared" ref="E44:P44" si="6">E41+E43</f>
        <v>2.2026824808563106E-13</v>
      </c>
      <c r="F44" s="73">
        <f t="shared" si="6"/>
        <v>0</v>
      </c>
      <c r="G44" s="73">
        <f t="shared" si="6"/>
        <v>367.8</v>
      </c>
      <c r="H44" s="73">
        <f t="shared" si="6"/>
        <v>13.799999999999997</v>
      </c>
      <c r="I44" s="73">
        <f t="shared" si="6"/>
        <v>160.60000000000008</v>
      </c>
      <c r="J44" s="73">
        <f t="shared" si="6"/>
        <v>341.30000000000007</v>
      </c>
      <c r="K44" s="73">
        <f t="shared" si="6"/>
        <v>0.19999999999996643</v>
      </c>
      <c r="L44" s="73">
        <f t="shared" si="6"/>
        <v>0.49999999999998723</v>
      </c>
      <c r="M44" s="73">
        <f t="shared" si="6"/>
        <v>1.0500000000000285</v>
      </c>
      <c r="N44" s="73">
        <f>N41+N43</f>
        <v>-5.3100000000000236</v>
      </c>
      <c r="O44" s="73">
        <f t="shared" si="6"/>
        <v>-0.39999999999997882</v>
      </c>
      <c r="P44" s="73">
        <f t="shared" si="6"/>
        <v>2.8</v>
      </c>
    </row>
    <row r="45" spans="1:16" ht="14.1" customHeight="1">
      <c r="A45" s="13" t="s">
        <v>231</v>
      </c>
    </row>
    <row r="46" spans="1:16" ht="14.1" customHeight="1">
      <c r="A46" s="13" t="s">
        <v>232</v>
      </c>
    </row>
    <row r="47" spans="1:16">
      <c r="A47" s="235"/>
    </row>
  </sheetData>
  <mergeCells count="15">
    <mergeCell ref="O6:P6"/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0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dcterms:created xsi:type="dcterms:W3CDTF">2021-09-27T00:22:05Z</dcterms:created>
  <dcterms:modified xsi:type="dcterms:W3CDTF">2021-09-27T00:22:05Z</dcterms:modified>
</cp:coreProperties>
</file>