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39　高知県\"/>
    </mc:Choice>
  </mc:AlternateContent>
  <xr:revisionPtr revIDLastSave="0" documentId="8_{B0E9559D-44DE-4338-966C-2AABF615AC0F}" xr6:coauthVersionLast="47" xr6:coauthVersionMax="47" xr10:uidLastSave="{00000000-0000-0000-0000-000000000000}"/>
  <bookViews>
    <workbookView xWindow="2340" yWindow="2340" windowWidth="21600" windowHeight="11265" tabRatio="663" xr2:uid="{00000000-000D-0000-FFFF-FFFF00000000}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Z_DFA06C97_80C7_4138_82FD_63D612DF1BC9_.wvu.PrintArea" localSheetId="0" hidden="1">'1.普通会計予算'!$A$1:$I$47</definedName>
    <definedName name="Z_DFA06C97_80C7_4138_82FD_63D612DF1BC9_.wvu.PrintArea" localSheetId="1" hidden="1">'2.公営企業会計予算'!$A$1:$O$49</definedName>
    <definedName name="Z_DFA06C97_80C7_4138_82FD_63D612DF1BC9_.wvu.PrintArea" localSheetId="2" hidden="1">'3.(1)普通会計決算'!$A$1:$I$47</definedName>
    <definedName name="Z_DFA06C97_80C7_4138_82FD_63D612DF1BC9_.wvu.PrintArea" localSheetId="3" hidden="1">'3.(2)財政指標等'!$A$1:$I$35</definedName>
    <definedName name="Z_DFA06C97_80C7_4138_82FD_63D612DF1BC9_.wvu.PrintArea" localSheetId="4" hidden="1">'4.公営企業会計決算'!$A$1:$O$49</definedName>
    <definedName name="Z_DFA06C97_80C7_4138_82FD_63D612DF1BC9_.wvu.PrintArea" localSheetId="5" hidden="1">'5.三セク決算'!$A$1:$N$46</definedName>
  </definedNames>
  <calcPr calcId="191029"/>
  <customWorkbookViews>
    <customWorkbookView name="  - 個人用ビュー" guid="{DFA06C97-80C7-4138-82FD-63D612DF1BC9}" personalView="1" maximized="1" xWindow="-8" yWindow="-8" windowWidth="1936" windowHeight="1056" tabRatio="663" activeSheetId="4"/>
  </customWorkbookViews>
</workbook>
</file>

<file path=xl/calcChain.xml><?xml version="1.0" encoding="utf-8"?>
<calcChain xmlns="http://schemas.openxmlformats.org/spreadsheetml/2006/main">
  <c r="J44" i="6" l="1"/>
  <c r="M41" i="6"/>
  <c r="M44" i="6" s="1"/>
  <c r="M37" i="6"/>
  <c r="M42" i="6" s="1"/>
  <c r="E37" i="6"/>
  <c r="N34" i="6"/>
  <c r="N41" i="6" s="1"/>
  <c r="N44" i="6" s="1"/>
  <c r="M34" i="6"/>
  <c r="G34" i="6"/>
  <c r="G37" i="6" s="1"/>
  <c r="G42" i="6" s="1"/>
  <c r="G44" i="6" s="1"/>
  <c r="F34" i="6"/>
  <c r="F41" i="6" s="1"/>
  <c r="F44" i="6" s="1"/>
  <c r="E34" i="6"/>
  <c r="E41" i="6" s="1"/>
  <c r="E44" i="6" s="1"/>
  <c r="N31" i="6"/>
  <c r="M31" i="6"/>
  <c r="L31" i="6"/>
  <c r="L34" i="6" s="1"/>
  <c r="K31" i="6"/>
  <c r="K34" i="6" s="1"/>
  <c r="J31" i="6"/>
  <c r="J34" i="6" s="1"/>
  <c r="J37" i="6" s="1"/>
  <c r="I31" i="6"/>
  <c r="I34" i="6" s="1"/>
  <c r="H31" i="6"/>
  <c r="H34" i="6" s="1"/>
  <c r="H37" i="6" s="1"/>
  <c r="H42" i="6" s="1"/>
  <c r="H44" i="6" s="1"/>
  <c r="G31" i="6"/>
  <c r="F31" i="6"/>
  <c r="E31" i="6"/>
  <c r="H27" i="6"/>
  <c r="F26" i="6"/>
  <c r="F27" i="6" s="1"/>
  <c r="E26" i="6"/>
  <c r="E27" i="6" s="1"/>
  <c r="E22" i="6"/>
  <c r="F18" i="6"/>
  <c r="E18" i="6"/>
  <c r="F9" i="6"/>
  <c r="E9" i="6"/>
  <c r="N45" i="5"/>
  <c r="M45" i="5"/>
  <c r="O44" i="5"/>
  <c r="O45" i="5" s="1"/>
  <c r="N44" i="5"/>
  <c r="M44" i="5"/>
  <c r="L44" i="5"/>
  <c r="J44" i="5"/>
  <c r="I44" i="5"/>
  <c r="H44" i="5"/>
  <c r="G44" i="5"/>
  <c r="G45" i="5" s="1"/>
  <c r="F44" i="5"/>
  <c r="F45" i="5" s="1"/>
  <c r="O39" i="5"/>
  <c r="N39" i="5"/>
  <c r="M39" i="5"/>
  <c r="L39" i="5"/>
  <c r="L45" i="5" s="1"/>
  <c r="K39" i="5"/>
  <c r="K45" i="5" s="1"/>
  <c r="J39" i="5"/>
  <c r="J45" i="5" s="1"/>
  <c r="I39" i="5"/>
  <c r="I45" i="5" s="1"/>
  <c r="H39" i="5"/>
  <c r="H45" i="5" s="1"/>
  <c r="G39" i="5"/>
  <c r="F39" i="5"/>
  <c r="N27" i="5"/>
  <c r="K27" i="5"/>
  <c r="J27" i="5"/>
  <c r="I27" i="5"/>
  <c r="F27" i="5"/>
  <c r="O24" i="5"/>
  <c r="O27" i="5" s="1"/>
  <c r="N24" i="5"/>
  <c r="M24" i="5"/>
  <c r="M27" i="5" s="1"/>
  <c r="L24" i="5"/>
  <c r="L27" i="5" s="1"/>
  <c r="K24" i="5"/>
  <c r="J24" i="5"/>
  <c r="I24" i="5"/>
  <c r="H24" i="5"/>
  <c r="H27" i="5" s="1"/>
  <c r="G24" i="5"/>
  <c r="G27" i="5" s="1"/>
  <c r="F24" i="5"/>
  <c r="O16" i="5"/>
  <c r="N16" i="5"/>
  <c r="M16" i="5"/>
  <c r="L16" i="5"/>
  <c r="K16" i="5"/>
  <c r="J16" i="5"/>
  <c r="I16" i="5"/>
  <c r="H16" i="5"/>
  <c r="G16" i="5"/>
  <c r="F16" i="5"/>
  <c r="O15" i="5"/>
  <c r="N15" i="5"/>
  <c r="M15" i="5"/>
  <c r="L15" i="5"/>
  <c r="K15" i="5"/>
  <c r="J15" i="5"/>
  <c r="I15" i="5"/>
  <c r="H15" i="5"/>
  <c r="G15" i="5"/>
  <c r="F15" i="5"/>
  <c r="O14" i="5"/>
  <c r="N14" i="5"/>
  <c r="M14" i="5"/>
  <c r="L14" i="5"/>
  <c r="K14" i="5"/>
  <c r="J14" i="5"/>
  <c r="I14" i="5"/>
  <c r="H14" i="5"/>
  <c r="G14" i="5"/>
  <c r="F14" i="5"/>
  <c r="F24" i="4"/>
  <c r="F22" i="4" s="1"/>
  <c r="E22" i="4"/>
  <c r="H21" i="4"/>
  <c r="E21" i="4"/>
  <c r="I20" i="4"/>
  <c r="H20" i="4"/>
  <c r="G20" i="4"/>
  <c r="F20" i="4"/>
  <c r="E20" i="4"/>
  <c r="I19" i="4"/>
  <c r="I21" i="4" s="1"/>
  <c r="H19" i="4"/>
  <c r="G19" i="4"/>
  <c r="F19" i="4"/>
  <c r="F23" i="4" s="1"/>
  <c r="E19" i="4"/>
  <c r="E23" i="4" s="1"/>
  <c r="I10" i="4"/>
  <c r="H10" i="4"/>
  <c r="H12" i="4" s="1"/>
  <c r="G10" i="4"/>
  <c r="G12" i="4" s="1"/>
  <c r="G13" i="4" s="1"/>
  <c r="I44" i="3"/>
  <c r="I43" i="3"/>
  <c r="F43" i="3"/>
  <c r="F39" i="3" s="1"/>
  <c r="I42" i="3"/>
  <c r="I41" i="3"/>
  <c r="I40" i="3"/>
  <c r="H39" i="3"/>
  <c r="I38" i="3"/>
  <c r="I37" i="3"/>
  <c r="I36" i="3"/>
  <c r="I35" i="3"/>
  <c r="I34" i="3"/>
  <c r="I33" i="3"/>
  <c r="I32" i="3"/>
  <c r="H32" i="3"/>
  <c r="F32" i="3"/>
  <c r="I31" i="3"/>
  <c r="I30" i="3"/>
  <c r="I29" i="3"/>
  <c r="H29" i="3"/>
  <c r="H28" i="3"/>
  <c r="H45" i="3" s="1"/>
  <c r="F28" i="3"/>
  <c r="F45" i="3" s="1"/>
  <c r="H27" i="3"/>
  <c r="I27" i="3" s="1"/>
  <c r="F27" i="3"/>
  <c r="G27" i="3" s="1"/>
  <c r="G26" i="3"/>
  <c r="F26" i="3"/>
  <c r="I26" i="3" s="1"/>
  <c r="I25" i="3"/>
  <c r="G25" i="3"/>
  <c r="I24" i="3"/>
  <c r="H24" i="3"/>
  <c r="G24" i="3"/>
  <c r="I23" i="3"/>
  <c r="G23" i="3"/>
  <c r="I22" i="3"/>
  <c r="G22" i="3"/>
  <c r="I21" i="3"/>
  <c r="G21" i="3"/>
  <c r="I20" i="3"/>
  <c r="G20" i="3"/>
  <c r="I18" i="3"/>
  <c r="G18" i="3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G10" i="3"/>
  <c r="I9" i="3"/>
  <c r="G9" i="3"/>
  <c r="O45" i="2"/>
  <c r="N45" i="2"/>
  <c r="G45" i="2"/>
  <c r="F45" i="2"/>
  <c r="O44" i="2"/>
  <c r="N44" i="2"/>
  <c r="M44" i="2"/>
  <c r="L44" i="2"/>
  <c r="K44" i="2"/>
  <c r="J44" i="2"/>
  <c r="I44" i="2"/>
  <c r="I45" i="2" s="1"/>
  <c r="H44" i="2"/>
  <c r="H45" i="2" s="1"/>
  <c r="G44" i="2"/>
  <c r="F44" i="2"/>
  <c r="O39" i="2"/>
  <c r="N39" i="2"/>
  <c r="M39" i="2"/>
  <c r="M45" i="2" s="1"/>
  <c r="L39" i="2"/>
  <c r="L45" i="2" s="1"/>
  <c r="K39" i="2"/>
  <c r="K45" i="2" s="1"/>
  <c r="J39" i="2"/>
  <c r="J45" i="2" s="1"/>
  <c r="I39" i="2"/>
  <c r="H39" i="2"/>
  <c r="G39" i="2"/>
  <c r="F39" i="2"/>
  <c r="M27" i="2"/>
  <c r="L27" i="2"/>
  <c r="K27" i="2"/>
  <c r="O24" i="2"/>
  <c r="O27" i="2" s="1"/>
  <c r="N24" i="2"/>
  <c r="N27" i="2" s="1"/>
  <c r="M24" i="2"/>
  <c r="L24" i="2"/>
  <c r="K24" i="2"/>
  <c r="J24" i="2"/>
  <c r="J27" i="2" s="1"/>
  <c r="I24" i="2"/>
  <c r="I27" i="2" s="1"/>
  <c r="H24" i="2"/>
  <c r="H27" i="2" s="1"/>
  <c r="G24" i="2"/>
  <c r="G27" i="2" s="1"/>
  <c r="F24" i="2"/>
  <c r="F27" i="2" s="1"/>
  <c r="O16" i="2"/>
  <c r="N16" i="2"/>
  <c r="M16" i="2"/>
  <c r="L16" i="2"/>
  <c r="K16" i="2"/>
  <c r="J16" i="2"/>
  <c r="I16" i="2"/>
  <c r="H16" i="2"/>
  <c r="G16" i="2"/>
  <c r="F16" i="2"/>
  <c r="O15" i="2"/>
  <c r="N15" i="2"/>
  <c r="M15" i="2"/>
  <c r="L15" i="2"/>
  <c r="K15" i="2"/>
  <c r="J15" i="2"/>
  <c r="I15" i="2"/>
  <c r="H15" i="2"/>
  <c r="G15" i="2"/>
  <c r="F15" i="2"/>
  <c r="O14" i="2"/>
  <c r="N14" i="2"/>
  <c r="M14" i="2"/>
  <c r="L14" i="2"/>
  <c r="K14" i="2"/>
  <c r="J14" i="2"/>
  <c r="I14" i="2"/>
  <c r="H14" i="2"/>
  <c r="G14" i="2"/>
  <c r="F14" i="2"/>
  <c r="H45" i="1"/>
  <c r="I43" i="1"/>
  <c r="I42" i="1"/>
  <c r="I41" i="1"/>
  <c r="I40" i="1"/>
  <c r="H39" i="1"/>
  <c r="F39" i="1"/>
  <c r="I39" i="1" s="1"/>
  <c r="I38" i="1"/>
  <c r="I37" i="1"/>
  <c r="I36" i="1"/>
  <c r="I35" i="1"/>
  <c r="I34" i="1"/>
  <c r="I33" i="1"/>
  <c r="H32" i="1"/>
  <c r="F32" i="1"/>
  <c r="I32" i="1" s="1"/>
  <c r="I31" i="1"/>
  <c r="I30" i="1"/>
  <c r="I29" i="1"/>
  <c r="H28" i="1"/>
  <c r="F28" i="1"/>
  <c r="F45" i="1" s="1"/>
  <c r="H27" i="1"/>
  <c r="F27" i="1"/>
  <c r="I27" i="1" s="1"/>
  <c r="I26" i="1"/>
  <c r="G26" i="1"/>
  <c r="I25" i="1"/>
  <c r="G25" i="1"/>
  <c r="I24" i="1"/>
  <c r="I23" i="1"/>
  <c r="I22" i="1"/>
  <c r="G22" i="1"/>
  <c r="I21" i="1"/>
  <c r="G21" i="1"/>
  <c r="I20" i="1"/>
  <c r="I18" i="1"/>
  <c r="I17" i="1"/>
  <c r="G17" i="1"/>
  <c r="I16" i="1"/>
  <c r="G16" i="1"/>
  <c r="I15" i="1"/>
  <c r="I14" i="1"/>
  <c r="I13" i="1"/>
  <c r="G13" i="1"/>
  <c r="I12" i="1"/>
  <c r="G12" i="1"/>
  <c r="I11" i="1"/>
  <c r="I10" i="1"/>
  <c r="I9" i="1"/>
  <c r="G9" i="1"/>
  <c r="I41" i="6" l="1"/>
  <c r="I44" i="6" s="1"/>
  <c r="I37" i="6"/>
  <c r="G45" i="1"/>
  <c r="G43" i="1"/>
  <c r="G42" i="1"/>
  <c r="G41" i="1"/>
  <c r="G40" i="1"/>
  <c r="G37" i="1"/>
  <c r="G33" i="1"/>
  <c r="G30" i="1"/>
  <c r="G36" i="1"/>
  <c r="G35" i="1"/>
  <c r="I45" i="1"/>
  <c r="G29" i="1"/>
  <c r="G31" i="1"/>
  <c r="G38" i="1"/>
  <c r="G34" i="1"/>
  <c r="H13" i="4"/>
  <c r="K37" i="6"/>
  <c r="K41" i="6"/>
  <c r="K44" i="6" s="1"/>
  <c r="I45" i="3"/>
  <c r="G36" i="3"/>
  <c r="G37" i="3"/>
  <c r="G32" i="3"/>
  <c r="G29" i="3"/>
  <c r="G33" i="3"/>
  <c r="G43" i="3"/>
  <c r="G45" i="3"/>
  <c r="G42" i="3"/>
  <c r="G35" i="3"/>
  <c r="G41" i="3"/>
  <c r="G38" i="3"/>
  <c r="G34" i="3"/>
  <c r="G31" i="3"/>
  <c r="G44" i="3"/>
  <c r="G40" i="3"/>
  <c r="G30" i="3"/>
  <c r="L41" i="6"/>
  <c r="L44" i="6" s="1"/>
  <c r="L37" i="6"/>
  <c r="I39" i="3"/>
  <c r="G39" i="3"/>
  <c r="G28" i="1"/>
  <c r="F21" i="4"/>
  <c r="F37" i="6"/>
  <c r="N37" i="6"/>
  <c r="N42" i="6" s="1"/>
  <c r="I28" i="1"/>
  <c r="G32" i="1"/>
  <c r="G39" i="1"/>
  <c r="G28" i="3"/>
  <c r="G21" i="4"/>
  <c r="G24" i="4"/>
  <c r="G14" i="1"/>
  <c r="G23" i="1"/>
  <c r="G27" i="1"/>
  <c r="I28" i="3"/>
  <c r="G15" i="1"/>
  <c r="G10" i="1"/>
  <c r="G18" i="1"/>
  <c r="G11" i="1"/>
  <c r="G20" i="1"/>
  <c r="G24" i="1"/>
  <c r="G22" i="4" l="1"/>
  <c r="H24" i="4"/>
  <c r="G23" i="4"/>
  <c r="H22" i="4" l="1"/>
  <c r="I24" i="4"/>
  <c r="H23" i="4"/>
  <c r="I23" i="4" l="1"/>
  <c r="I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3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下の内訳＋予備費（640）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24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>端数調整　△１</t>
        </r>
      </text>
    </comment>
    <comment ref="F26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端数調整　△１
</t>
        </r>
      </text>
    </comment>
    <comment ref="H29" authorId="0" shapeId="0" xr:uid="{00000000-0006-0000-0200-000003000000}">
      <text>
        <r>
          <rPr>
            <sz val="9"/>
            <color indexed="81"/>
            <rFont val="MS P ゴシック"/>
            <family val="3"/>
            <charset val="128"/>
          </rPr>
          <t>端数調整　△１</t>
        </r>
      </text>
    </comment>
    <comment ref="F43" authorId="0" shapeId="0" xr:uid="{00000000-0006-0000-0200-000004000000}">
      <text>
        <r>
          <rPr>
            <sz val="9"/>
            <color indexed="81"/>
            <rFont val="MS P ゴシック"/>
            <family val="3"/>
            <charset val="128"/>
          </rPr>
          <t xml:space="preserve">端数調整　△１
</t>
        </r>
      </text>
    </comment>
  </commentList>
</comments>
</file>

<file path=xl/sharedStrings.xml><?xml version="1.0" encoding="utf-8"?>
<sst xmlns="http://schemas.openxmlformats.org/spreadsheetml/2006/main" count="447" uniqueCount="239">
  <si>
    <t>不良債務</t>
  </si>
  <si>
    <t>(f/b)</t>
  </si>
  <si>
    <t>うち物件費</t>
  </si>
  <si>
    <t>その他</t>
    <rPh sb="2" eb="3">
      <t>タ</t>
    </rPh>
    <phoneticPr fontId="3"/>
  </si>
  <si>
    <t>団体名</t>
  </si>
  <si>
    <t>（単位：百万円、％）</t>
  </si>
  <si>
    <t>地方譲与税</t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</si>
  <si>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3"/>
  </si>
  <si>
    <t>うち都道府県民税</t>
  </si>
  <si>
    <t>構成比</t>
  </si>
  <si>
    <t>2.公営企業会計の状況</t>
  </si>
  <si>
    <t>前年度</t>
  </si>
  <si>
    <t>(f)</t>
  </si>
  <si>
    <t>　　法人分</t>
  </si>
  <si>
    <t>国庫支出金</t>
  </si>
  <si>
    <t>地方交付税</t>
  </si>
  <si>
    <t>対前年度
伸び率</t>
  </si>
  <si>
    <t>　　公債費</t>
  </si>
  <si>
    <t>地方税</t>
  </si>
  <si>
    <t>地方債</t>
  </si>
  <si>
    <t>収支差引</t>
  </si>
  <si>
    <t>その他の収入</t>
  </si>
  <si>
    <t>資本的収入（純計） 　</t>
  </si>
  <si>
    <t>港湾整備事業</t>
  </si>
  <si>
    <t>法適用企業</t>
  </si>
  <si>
    <t>歳　入　合　計</t>
  </si>
  <si>
    <t>うち所得割</t>
  </si>
  <si>
    <t>義務的経費</t>
  </si>
  <si>
    <t>うち人件費</t>
  </si>
  <si>
    <t>その他の経費</t>
  </si>
  <si>
    <t>累積欠損金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</si>
  <si>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</si>
  <si>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</si>
  <si>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</si>
  <si>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</si>
  <si>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</si>
  <si>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(e)</t>
  </si>
  <si>
    <t>(j=g+h-i)</t>
  </si>
  <si>
    <t>うち地方消費税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</si>
  <si>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3"/>
  </si>
  <si>
    <t>（注２）構成比は表内計数により計算している。</t>
  </si>
  <si>
    <t>　　繰出金</t>
  </si>
  <si>
    <t>一人あたり後年度財政負担</t>
  </si>
  <si>
    <t>　　法人税割</t>
  </si>
  <si>
    <t xml:space="preserve">    特別損失</t>
  </si>
  <si>
    <t>　　利子割</t>
  </si>
  <si>
    <t>うち事業税</t>
  </si>
  <si>
    <t>債務負担行為（翌年度以降支出予定額）</t>
  </si>
  <si>
    <t>うち個人分</t>
  </si>
  <si>
    <t>使用料・手数料</t>
  </si>
  <si>
    <t>財産収入</t>
  </si>
  <si>
    <t>（1）令和元年度普通会計決算の状況</t>
  </si>
  <si>
    <t>　　扶助費</t>
  </si>
  <si>
    <t>決算額</t>
  </si>
  <si>
    <t>　　維持補修費</t>
  </si>
  <si>
    <t>５.第三セクター(公社・株式会社形態の三セク)の状況</t>
  </si>
  <si>
    <t>後年度財政負担の一般財源総額比</t>
  </si>
  <si>
    <t>　　投資・出資・貸付金</t>
  </si>
  <si>
    <t>　　補助費等</t>
  </si>
  <si>
    <t>固定負債</t>
  </si>
  <si>
    <t>うち経常費用</t>
  </si>
  <si>
    <t>　　単独事業</t>
  </si>
  <si>
    <t>資本的収入</t>
  </si>
  <si>
    <t>資本</t>
    <rPh sb="0" eb="2">
      <t>シホン</t>
    </rPh>
    <phoneticPr fontId="3"/>
  </si>
  <si>
    <t>　　失業対策事業費</t>
  </si>
  <si>
    <t>うち災害復旧事業費</t>
  </si>
  <si>
    <t>(a)</t>
  </si>
  <si>
    <t>うち料金収入</t>
  </si>
  <si>
    <t>　　　　　　（単位：百万円）</t>
  </si>
  <si>
    <t>(b)</t>
  </si>
  <si>
    <t>流域下水道事業</t>
  </si>
  <si>
    <t>(c)</t>
  </si>
  <si>
    <t>(d)</t>
  </si>
  <si>
    <t>総収益</t>
  </si>
  <si>
    <t>うち経常収益</t>
  </si>
  <si>
    <t xml:space="preserve">純損益   </t>
  </si>
  <si>
    <t xml:space="preserve">    特別利益</t>
  </si>
  <si>
    <t>総費用</t>
  </si>
  <si>
    <t xml:space="preserve">経常損益 </t>
  </si>
  <si>
    <t xml:space="preserve">特別損益 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</si>
  <si>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</si>
  <si>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うち企業債</t>
  </si>
  <si>
    <t>資本的支出</t>
  </si>
  <si>
    <t>　</t>
  </si>
  <si>
    <t>営業外収益</t>
  </si>
  <si>
    <t>うち企業債償還金</t>
  </si>
  <si>
    <t>資本的収入が資本的支出に</t>
  </si>
  <si>
    <t xml:space="preserve">不足する額の補てん財源　 </t>
  </si>
  <si>
    <t>法非適用企業</t>
  </si>
  <si>
    <t>(g、人)</t>
    <rPh sb="3" eb="4">
      <t>ニン</t>
    </rPh>
    <phoneticPr fontId="14"/>
  </si>
  <si>
    <t>うち営業収益</t>
  </si>
  <si>
    <t>うち営業外収益</t>
  </si>
  <si>
    <t>うち営業費用</t>
  </si>
  <si>
    <t>電気事業</t>
  </si>
  <si>
    <t>(e/b)</t>
  </si>
  <si>
    <t>　　営業外費用</t>
  </si>
  <si>
    <t>資本的収入　</t>
  </si>
  <si>
    <t>損益計算書</t>
    <rPh sb="0" eb="2">
      <t>ソンエキ</t>
    </rPh>
    <rPh sb="2" eb="5">
      <t>ケイサンショ</t>
    </rPh>
    <phoneticPr fontId="14"/>
  </si>
  <si>
    <t>うち地方債</t>
  </si>
  <si>
    <t>うち地方債償還金</t>
  </si>
  <si>
    <t>収支再差引</t>
  </si>
  <si>
    <t>積立金</t>
  </si>
  <si>
    <t>形式収支</t>
  </si>
  <si>
    <t>(a-d)</t>
  </si>
  <si>
    <t>実質収支</t>
  </si>
  <si>
    <t>損益収支</t>
    <rPh sb="0" eb="2">
      <t>ソンエキ</t>
    </rPh>
    <rPh sb="2" eb="4">
      <t>シュウシ</t>
    </rPh>
    <phoneticPr fontId="3"/>
  </si>
  <si>
    <t>資本収支</t>
    <rPh sb="0" eb="2">
      <t>シホン</t>
    </rPh>
    <rPh sb="2" eb="4">
      <t>シュウシ</t>
    </rPh>
    <phoneticPr fontId="3"/>
  </si>
  <si>
    <t>1.普通会計の状況</t>
    <rPh sb="2" eb="4">
      <t>フツウ</t>
    </rPh>
    <rPh sb="4" eb="6">
      <t>カイケイ</t>
    </rPh>
    <phoneticPr fontId="3"/>
  </si>
  <si>
    <t>収益的収支</t>
    <rPh sb="0" eb="3">
      <t>シュウエキテキ</t>
    </rPh>
    <rPh sb="3" eb="5">
      <t>シュウシ</t>
    </rPh>
    <phoneticPr fontId="3"/>
  </si>
  <si>
    <t>資本的収支</t>
    <rPh sb="0" eb="2">
      <t>シホン</t>
    </rPh>
    <rPh sb="2" eb="3">
      <t>テキ</t>
    </rPh>
    <rPh sb="3" eb="5">
      <t>シュウシ</t>
    </rPh>
    <phoneticPr fontId="3"/>
  </si>
  <si>
    <t>歳　　　出</t>
    <rPh sb="0" eb="1">
      <t>トシ</t>
    </rPh>
    <rPh sb="4" eb="5">
      <t>デ</t>
    </rPh>
    <phoneticPr fontId="3"/>
  </si>
  <si>
    <t>歳　　　入</t>
    <rPh sb="0" eb="1">
      <t>トシ</t>
    </rPh>
    <rPh sb="4" eb="5">
      <t>イ</t>
    </rPh>
    <phoneticPr fontId="3"/>
  </si>
  <si>
    <t>予算額</t>
    <rPh sb="0" eb="2">
      <t>ヨサン</t>
    </rPh>
    <rPh sb="2" eb="3">
      <t>ガク</t>
    </rPh>
    <phoneticPr fontId="3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</si>
  <si>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3"/>
  </si>
  <si>
    <t>病院事業</t>
  </si>
  <si>
    <t>うち不動産取得税</t>
  </si>
  <si>
    <t>うち固定資産税</t>
  </si>
  <si>
    <t xml:space="preserve"> </t>
  </si>
  <si>
    <t>(b-e)</t>
  </si>
  <si>
    <t>(c-f)</t>
  </si>
  <si>
    <t>(g)</t>
  </si>
  <si>
    <t>(h)</t>
  </si>
  <si>
    <t>差引不足額 (▲)</t>
  </si>
  <si>
    <t>(i=g-h)</t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</si>
  <si>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</si>
  <si>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(j)</t>
  </si>
  <si>
    <t>補てん財源不足額(▲)</t>
  </si>
  <si>
    <t xml:space="preserve">歳入総額    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</si>
  <si>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3"/>
  </si>
  <si>
    <t>(i+j)</t>
  </si>
  <si>
    <t>(c=a-b)</t>
  </si>
  <si>
    <t>(f=d-e)</t>
  </si>
  <si>
    <t>(g=c+f)</t>
  </si>
  <si>
    <t xml:space="preserve">  高知県住宅供給公社</t>
  </si>
  <si>
    <t>（注）原則として表示単位未満を四捨五入して端数調整していないため、合計等と一致しない場合がある。</t>
  </si>
  <si>
    <t>３.普通会計の状況</t>
  </si>
  <si>
    <t>（2）最近の普通会計決算及び財政指標等の状況</t>
  </si>
  <si>
    <t>(単位:百万円、％)</t>
  </si>
  <si>
    <t>区分</t>
  </si>
  <si>
    <t>うち一般財源総額</t>
  </si>
  <si>
    <t>繰延資産</t>
  </si>
  <si>
    <t>歳出総額</t>
  </si>
  <si>
    <t>歳入歳出差引</t>
  </si>
  <si>
    <t>剰余金</t>
  </si>
  <si>
    <t>翌年度への繰越財源</t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</si>
  <si>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</si>
  <si>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</si>
  <si>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</si>
  <si>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</si>
  <si>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地方債現在高</t>
  </si>
  <si>
    <t>後年度財政負担</t>
  </si>
  <si>
    <t>高知空港ビル株式会社</t>
  </si>
  <si>
    <t>(f=d+e-c)</t>
  </si>
  <si>
    <t>地方債現在高の一般財源総額比</t>
  </si>
  <si>
    <t>一人あたり地方債現在高</t>
  </si>
  <si>
    <t>(e/g、円)</t>
    <rPh sb="5" eb="6">
      <t>エン</t>
    </rPh>
    <phoneticPr fontId="14"/>
  </si>
  <si>
    <t>(f/g、円)</t>
    <rPh sb="5" eb="6">
      <t>エン</t>
    </rPh>
    <phoneticPr fontId="14"/>
  </si>
  <si>
    <t>人口　（注 1）</t>
    <rPh sb="4" eb="5">
      <t>チュウ</t>
    </rPh>
    <phoneticPr fontId="3"/>
  </si>
  <si>
    <t>流動資産</t>
  </si>
  <si>
    <t xml:space="preserve">標準財政規模  </t>
  </si>
  <si>
    <t>財政力指数</t>
  </si>
  <si>
    <t>民間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</si>
  <si>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</si>
  <si>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</si>
  <si>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</si>
  <si>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3"/>
  </si>
  <si>
    <t>実質赤字比率</t>
    <rPh sb="0" eb="2">
      <t>ジッシツ</t>
    </rPh>
    <rPh sb="2" eb="4">
      <t>アカジ</t>
    </rPh>
    <rPh sb="4" eb="6">
      <t>ヒリツ</t>
    </rPh>
    <phoneticPr fontId="14"/>
  </si>
  <si>
    <t>出資団体数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</si>
  <si>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</si>
  <si>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</si>
  <si>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</si>
  <si>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</si>
  <si>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</si>
  <si>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出資金額</t>
    <rPh sb="0" eb="2">
      <t>シュッシ</t>
    </rPh>
    <rPh sb="2" eb="4">
      <t>キンガク</t>
    </rPh>
    <phoneticPr fontId="3"/>
  </si>
  <si>
    <t>営業外費用</t>
  </si>
  <si>
    <t>総額</t>
  </si>
  <si>
    <t>(d=a-b-c)</t>
  </si>
  <si>
    <t>当該団体</t>
  </si>
  <si>
    <t>その他団体</t>
  </si>
  <si>
    <t>国</t>
  </si>
  <si>
    <t>その他</t>
  </si>
  <si>
    <t>貸借対照表</t>
  </si>
  <si>
    <t>資産</t>
    <rPh sb="0" eb="2">
      <t>シサン</t>
    </rPh>
    <phoneticPr fontId="3"/>
  </si>
  <si>
    <t>固定資産</t>
  </si>
  <si>
    <t>資産合計</t>
  </si>
  <si>
    <t>負債</t>
    <rPh sb="0" eb="2">
      <t>フサイ</t>
    </rPh>
    <phoneticPr fontId="3"/>
  </si>
  <si>
    <t>流動負債</t>
  </si>
  <si>
    <t>特別法上の引当金等</t>
  </si>
  <si>
    <t>営業費用</t>
  </si>
  <si>
    <t>負債合計</t>
  </si>
  <si>
    <t>資本金</t>
  </si>
  <si>
    <t>法定準備金</t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</si>
  <si>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3"/>
  </si>
  <si>
    <t>資本合計</t>
  </si>
  <si>
    <t>負債・資本合計</t>
  </si>
  <si>
    <t>事業・経常損益</t>
    <rPh sb="0" eb="2">
      <t>ジギョウ</t>
    </rPh>
    <rPh sb="3" eb="5">
      <t>ケイジョウ</t>
    </rPh>
    <rPh sb="5" eb="7">
      <t>ソンエキ</t>
    </rPh>
    <phoneticPr fontId="3"/>
  </si>
  <si>
    <t>営業収益</t>
  </si>
  <si>
    <t>一般管理費</t>
    <rPh sb="0" eb="2">
      <t>イッパン</t>
    </rPh>
    <rPh sb="2" eb="5">
      <t>カンリヒ</t>
    </rPh>
    <phoneticPr fontId="14"/>
  </si>
  <si>
    <t xml:space="preserve">営業利益          </t>
  </si>
  <si>
    <t xml:space="preserve">経常利益      </t>
  </si>
  <si>
    <t>(g=d+e-f)</t>
  </si>
  <si>
    <t>特別損失</t>
    <rPh sb="0" eb="2">
      <t>トクベツ</t>
    </rPh>
    <rPh sb="2" eb="4">
      <t>ソンシツ</t>
    </rPh>
    <phoneticPr fontId="3"/>
  </si>
  <si>
    <t>特別利益</t>
  </si>
  <si>
    <t>特別損失</t>
  </si>
  <si>
    <t>(i)</t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</si>
  <si>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</si>
  <si>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(k)</t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</si>
  <si>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</si>
  <si>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</si>
  <si>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</si>
  <si>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</si>
  <si>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</si>
  <si>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</si>
  <si>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</si>
  <si>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</si>
  <si>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r>
      <t>2</t>
    </r>
    <r>
      <rPr>
        <sz val="11"/>
        <rFont val="Yu Gothic"/>
        <family val="3"/>
        <charset val="128"/>
      </rPr>
      <t>8</t>
    </r>
    <r>
      <rPr>
        <sz val="11"/>
        <rFont val="明朝"/>
      </rPr>
      <t>年度</t>
    </r>
    <rPh sb="2" eb="4">
      <t>ネンド</t>
    </rPh>
    <phoneticPr fontId="14"/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</si>
  <si>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</si>
  <si>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</si>
  <si>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</si>
  <si>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</si>
  <si>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</si>
  <si>
    <t>27年度</t>
    <rPh sb="2" eb="4">
      <t>ネンド</t>
    </rPh>
    <phoneticPr fontId="14"/>
  </si>
  <si>
    <t>令和３年度</t>
  </si>
  <si>
    <t>(令和３年度予算ﾍﾞｰｽ）</t>
    <rPh sb="6" eb="8">
      <t>ヨサン</t>
    </rPh>
    <phoneticPr fontId="14"/>
  </si>
  <si>
    <t>令和元年度</t>
  </si>
  <si>
    <r>
      <t>2</t>
    </r>
    <r>
      <rPr>
        <sz val="11"/>
        <rFont val="Yu Gothic"/>
        <family val="3"/>
        <charset val="128"/>
      </rPr>
      <t>9</t>
    </r>
    <r>
      <rPr>
        <sz val="11"/>
        <rFont val="明朝"/>
      </rPr>
      <t>年度</t>
    </r>
    <rPh sb="2" eb="4">
      <t>ネンド</t>
    </rPh>
    <phoneticPr fontId="14"/>
  </si>
  <si>
    <r>
      <rPr>
        <sz val="11"/>
        <rFont val="Yu Gothic"/>
        <family val="3"/>
        <charset val="128"/>
      </rPr>
      <t>30</t>
    </r>
    <r>
      <rPr>
        <sz val="11"/>
        <rFont val="明朝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</si>
  <si>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</si>
  <si>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</si>
  <si>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(令和元年度決算ﾍﾞｰｽ）</t>
  </si>
  <si>
    <t>(平成元年度決算額）</t>
  </si>
  <si>
    <t>とさでん交通株式会社</t>
  </si>
  <si>
    <t>－</t>
  </si>
  <si>
    <t xml:space="preserve">     高知県土地開発公社</t>
  </si>
  <si>
    <t>宅地造成（その他）</t>
  </si>
  <si>
    <t>高知県</t>
    <rPh sb="0" eb="3">
      <t>コウチケン</t>
    </rPh>
    <phoneticPr fontId="14"/>
  </si>
  <si>
    <t>高知県</t>
    <rPh sb="0" eb="3">
      <t>コウチケン</t>
    </rPh>
    <phoneticPr fontId="3"/>
  </si>
  <si>
    <t>工業用水道事業</t>
  </si>
  <si>
    <t>宅地造成（臨海土地造成事業）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</si>
</sst>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.0;&quot;▲ &quot;#,##0.0"/>
    <numFmt numFmtId="177" formatCode="#,##0;&quot;△ &quot;#,##0"/>
    <numFmt numFmtId="178" formatCode="#,##0;[Red]&quot;△&quot;#,##0"/>
    <numFmt numFmtId="179" formatCode="_ * #,##0.000_ ;_ * &quot;▲ &quot;#,##0.000_ ;_ * &quot;－&quot;_ ;_ @_ "/>
    <numFmt numFmtId="180" formatCode="_ * #,##0.00_ ;_ * &quot;▲ &quot;#,##0.00_ ;_ * &quot;－&quot;_ ;_ @_ "/>
    <numFmt numFmtId="181" formatCode="_ * #,##0.0_ ;_ * &quot;▲ &quot;#,##0.0_ ;_ * &quot;－&quot;_ ;_ @_ "/>
    <numFmt numFmtId="182" formatCode="_ * #,##0_ ;_ * &quot;▲ &quot;#,##0_ ;_ * &quot;－&quot;_ ;_ @_ "/>
  </numFmts>
  <fonts count="18">
    <font>
      <sz val="11"/>
      <name val="明朝"/>
    </font>
    <font>
      <sz val="11"/>
      <name val="ＭＳ Ｐゴシック"/>
      <family val="3"/>
      <charset val="128"/>
    </font>
    <font>
      <sz val="11"/>
      <name val="明朝"/>
    </font>
    <font>
      <sz val="6"/>
      <name val="ＭＳ Ｐ明朝"/>
      <family val="1"/>
      <charset val="128"/>
    </font>
    <font>
      <b/>
      <sz val="12"/>
      <name val="明朝"/>
    </font>
    <font>
      <b/>
      <sz val="12"/>
      <name val="ｺﾞｼｯｸ"/>
      <family val="3"/>
      <charset val="128"/>
    </font>
    <font>
      <sz val="11"/>
      <name val="ＭＳ ゴシック"/>
      <family val="3"/>
      <charset val="128"/>
    </font>
    <font>
      <sz val="10"/>
      <name val="明朝"/>
    </font>
    <font>
      <sz val="9"/>
      <name val="明朝"/>
    </font>
    <font>
      <u/>
      <sz val="11"/>
      <name val="明朝"/>
    </font>
    <font>
      <b/>
      <sz val="12"/>
      <name val="ＭＳ ゴシック"/>
      <family val="3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b/>
      <sz val="11"/>
      <name val="明朝"/>
    </font>
    <font>
      <sz val="6"/>
      <name val="明朝"/>
    </font>
    <font>
      <sz val="8"/>
      <name val="明朝"/>
    </font>
    <font>
      <sz val="11"/>
      <name val="Yu Gothic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283">
    <xf numFmtId="0" fontId="0" fillId="0" borderId="0" xfId="0"/>
    <xf numFmtId="41" fontId="0" fillId="0" borderId="0" xfId="0" applyNumberFormat="1" applyAlignment="1">
      <alignment vertical="center"/>
    </xf>
    <xf numFmtId="41" fontId="4" fillId="0" borderId="1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3" xfId="0" applyNumberFormat="1" applyBorder="1" applyAlignment="1">
      <alignment horizontal="centerContinuous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left" vertical="center"/>
    </xf>
    <xf numFmtId="41" fontId="0" fillId="0" borderId="7" xfId="0" applyNumberFormat="1" applyBorder="1" applyAlignment="1">
      <alignment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left"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2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1" xfId="0" applyNumberFormat="1" applyBorder="1" applyAlignment="1">
      <alignment vertical="center"/>
    </xf>
    <xf numFmtId="0" fontId="4" fillId="0" borderId="1" xfId="0" applyNumberFormat="1" applyFont="1" applyBorder="1" applyAlignment="1">
      <alignment horizontal="distributed" vertical="center" justifyLastLine="1"/>
    </xf>
    <xf numFmtId="41" fontId="0" fillId="0" borderId="20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22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9" fillId="0" borderId="0" xfId="0" applyNumberFormat="1" applyFont="1" applyBorder="1" applyAlignment="1">
      <alignment vertical="center"/>
    </xf>
    <xf numFmtId="0" fontId="0" fillId="0" borderId="25" xfId="0" applyNumberFormat="1" applyBorder="1" applyAlignment="1">
      <alignment horizontal="centerContinuous" vertical="center"/>
    </xf>
    <xf numFmtId="0" fontId="0" fillId="0" borderId="3" xfId="0" applyNumberFormat="1" applyBorder="1" applyAlignment="1">
      <alignment horizontal="center" vertical="center"/>
    </xf>
    <xf numFmtId="182" fontId="0" fillId="0" borderId="8" xfId="3" applyNumberFormat="1" applyFont="1" applyBorder="1" applyAlignment="1">
      <alignment vertical="center"/>
    </xf>
    <xf numFmtId="182" fontId="0" fillId="0" borderId="26" xfId="3" applyNumberFormat="1" applyFont="1" applyBorder="1" applyAlignment="1">
      <alignment vertical="center"/>
    </xf>
    <xf numFmtId="182" fontId="0" fillId="0" borderId="10" xfId="3" applyNumberFormat="1" applyFont="1" applyBorder="1" applyAlignment="1">
      <alignment vertical="center"/>
    </xf>
    <xf numFmtId="182" fontId="0" fillId="0" borderId="11" xfId="3" applyNumberFormat="1" applyFont="1" applyBorder="1" applyAlignment="1">
      <alignment vertical="center"/>
    </xf>
    <xf numFmtId="182" fontId="0" fillId="0" borderId="3" xfId="3" applyNumberFormat="1" applyFont="1" applyBorder="1" applyAlignment="1">
      <alignment vertical="center"/>
    </xf>
    <xf numFmtId="182" fontId="0" fillId="0" borderId="27" xfId="3" applyNumberFormat="1" applyFont="1" applyBorder="1" applyAlignment="1">
      <alignment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" vertical="center"/>
    </xf>
    <xf numFmtId="181" fontId="0" fillId="0" borderId="14" xfId="3" applyNumberFormat="1" applyFont="1" applyBorder="1" applyAlignment="1">
      <alignment vertical="center"/>
    </xf>
    <xf numFmtId="181" fontId="0" fillId="0" borderId="13" xfId="3" applyNumberFormat="1" applyFont="1" applyBorder="1" applyAlignment="1">
      <alignment vertical="center"/>
    </xf>
    <xf numFmtId="181" fontId="0" fillId="0" borderId="16" xfId="3" applyNumberFormat="1" applyFont="1" applyBorder="1" applyAlignment="1">
      <alignment vertical="center"/>
    </xf>
    <xf numFmtId="181" fontId="0" fillId="0" borderId="29" xfId="3" applyNumberFormat="1" applyFont="1" applyBorder="1" applyAlignment="1">
      <alignment vertical="center"/>
    </xf>
    <xf numFmtId="181" fontId="0" fillId="0" borderId="19" xfId="3" applyNumberFormat="1" applyFont="1" applyBorder="1" applyAlignment="1">
      <alignment vertical="center"/>
    </xf>
    <xf numFmtId="181" fontId="0" fillId="0" borderId="30" xfId="3" applyNumberFormat="1" applyFont="1" applyBorder="1" applyAlignment="1">
      <alignment vertical="center"/>
    </xf>
    <xf numFmtId="41" fontId="0" fillId="0" borderId="0" xfId="0" quotePrefix="1" applyNumberFormat="1" applyAlignment="1">
      <alignment vertical="center"/>
    </xf>
    <xf numFmtId="0" fontId="0" fillId="0" borderId="31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182" fontId="0" fillId="0" borderId="32" xfId="3" applyNumberFormat="1" applyFont="1" applyBorder="1" applyAlignment="1">
      <alignment vertical="center"/>
    </xf>
    <xf numFmtId="182" fontId="0" fillId="0" borderId="33" xfId="3" applyNumberFormat="1" applyFont="1" applyBorder="1" applyAlignment="1">
      <alignment vertical="center"/>
    </xf>
    <xf numFmtId="182" fontId="0" fillId="0" borderId="34" xfId="3" applyNumberFormat="1" applyFont="1" applyBorder="1" applyAlignment="1">
      <alignment vertical="center"/>
    </xf>
    <xf numFmtId="182" fontId="0" fillId="0" borderId="35" xfId="3" applyNumberFormat="1" applyFont="1" applyBorder="1" applyAlignment="1">
      <alignment vertical="center"/>
    </xf>
    <xf numFmtId="41" fontId="0" fillId="0" borderId="0" xfId="0" applyNumberFormat="1" applyAlignment="1">
      <alignment horizontal="right" vertical="center"/>
    </xf>
    <xf numFmtId="0" fontId="0" fillId="0" borderId="36" xfId="0" applyNumberFormat="1" applyFont="1" applyBorder="1" applyAlignment="1">
      <alignment horizontal="centerContinuous" vertical="center" wrapText="1"/>
    </xf>
    <xf numFmtId="0" fontId="0" fillId="0" borderId="37" xfId="0" applyNumberFormat="1" applyBorder="1" applyAlignment="1">
      <alignment vertical="center"/>
    </xf>
    <xf numFmtId="181" fontId="0" fillId="0" borderId="38" xfId="3" applyNumberFormat="1" applyFont="1" applyBorder="1" applyAlignment="1">
      <alignment vertical="center"/>
    </xf>
    <xf numFmtId="181" fontId="0" fillId="0" borderId="21" xfId="3" applyNumberFormat="1" applyFont="1" applyBorder="1" applyAlignment="1">
      <alignment vertical="center"/>
    </xf>
    <xf numFmtId="181" fontId="0" fillId="0" borderId="22" xfId="3" applyNumberFormat="1" applyFont="1" applyBorder="1" applyAlignment="1">
      <alignment vertical="center"/>
    </xf>
    <xf numFmtId="181" fontId="0" fillId="0" borderId="39" xfId="3" applyNumberFormat="1" applyFont="1" applyBorder="1" applyAlignment="1">
      <alignment vertical="center"/>
    </xf>
    <xf numFmtId="181" fontId="0" fillId="0" borderId="40" xfId="3" applyNumberFormat="1" applyFont="1" applyBorder="1" applyAlignment="1">
      <alignment vertical="center"/>
    </xf>
    <xf numFmtId="181" fontId="0" fillId="0" borderId="41" xfId="3" applyNumberFormat="1" applyFont="1" applyBorder="1" applyAlignment="1">
      <alignment vertical="center"/>
    </xf>
    <xf numFmtId="181" fontId="0" fillId="0" borderId="23" xfId="3" applyNumberFormat="1" applyFont="1" applyBorder="1" applyAlignment="1">
      <alignment vertical="center"/>
    </xf>
    <xf numFmtId="181" fontId="0" fillId="0" borderId="42" xfId="3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41" fontId="1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vertical="center"/>
    </xf>
    <xf numFmtId="41" fontId="10" fillId="0" borderId="0" xfId="0" applyNumberFormat="1" applyFont="1" applyAlignment="1">
      <alignment horizontal="left" vertical="center"/>
    </xf>
    <xf numFmtId="0" fontId="4" fillId="0" borderId="1" xfId="0" applyNumberFormat="1" applyFont="1" applyBorder="1" applyAlignment="1">
      <alignment horizontal="distributed" vertical="center"/>
    </xf>
    <xf numFmtId="41" fontId="0" fillId="0" borderId="9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43" xfId="0" applyNumberFormat="1" applyBorder="1" applyAlignment="1">
      <alignment horizontal="left" vertical="center"/>
    </xf>
    <xf numFmtId="41" fontId="0" fillId="0" borderId="44" xfId="0" applyNumberFormat="1" applyBorder="1" applyAlignment="1">
      <alignment vertical="center"/>
    </xf>
    <xf numFmtId="41" fontId="0" fillId="0" borderId="44" xfId="0" applyNumberFormat="1" applyBorder="1" applyAlignment="1">
      <alignment horizontal="left" vertical="center"/>
    </xf>
    <xf numFmtId="41" fontId="0" fillId="0" borderId="28" xfId="0" applyNumberFormat="1" applyBorder="1" applyAlignment="1">
      <alignment vertical="center"/>
    </xf>
    <xf numFmtId="0" fontId="13" fillId="0" borderId="1" xfId="0" applyNumberFormat="1" applyFont="1" applyBorder="1" applyAlignment="1">
      <alignment horizontal="distributed" vertical="center" justifyLastLine="1"/>
    </xf>
    <xf numFmtId="41" fontId="13" fillId="0" borderId="0" xfId="0" applyNumberFormat="1" applyFont="1" applyBorder="1" applyAlignment="1">
      <alignment horizontal="distributed" vertical="center"/>
    </xf>
    <xf numFmtId="41" fontId="0" fillId="0" borderId="38" xfId="0" applyNumberFormat="1" applyBorder="1" applyAlignment="1">
      <alignment horizontal="right" vertical="center"/>
    </xf>
    <xf numFmtId="41" fontId="0" fillId="0" borderId="2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right" vertical="center"/>
    </xf>
    <xf numFmtId="41" fontId="0" fillId="0" borderId="24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2" fontId="0" fillId="0" borderId="31" xfId="3" applyNumberFormat="1" applyFont="1" applyBorder="1" applyAlignment="1">
      <alignment vertical="center"/>
    </xf>
    <xf numFmtId="182" fontId="0" fillId="0" borderId="12" xfId="3" applyNumberFormat="1" applyFont="1" applyBorder="1" applyAlignment="1">
      <alignment vertical="center"/>
    </xf>
    <xf numFmtId="182" fontId="0" fillId="0" borderId="3" xfId="3" quotePrefix="1" applyNumberFormat="1" applyFont="1" applyBorder="1" applyAlignment="1">
      <alignment horizontal="right" vertical="center"/>
    </xf>
    <xf numFmtId="182" fontId="0" fillId="0" borderId="9" xfId="3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25" xfId="0" applyNumberFormat="1" applyBorder="1" applyAlignment="1">
      <alignment horizontal="center" vertical="center"/>
    </xf>
    <xf numFmtId="182" fontId="0" fillId="0" borderId="10" xfId="3" quotePrefix="1" applyNumberFormat="1" applyFont="1" applyBorder="1" applyAlignment="1">
      <alignment horizontal="right" vertical="center"/>
    </xf>
    <xf numFmtId="182" fontId="0" fillId="0" borderId="25" xfId="3" applyNumberFormat="1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182" fontId="0" fillId="0" borderId="7" xfId="3" applyNumberFormat="1" applyFont="1" applyBorder="1" applyAlignment="1">
      <alignment vertical="center"/>
    </xf>
    <xf numFmtId="182" fontId="0" fillId="0" borderId="17" xfId="3" applyNumberFormat="1" applyFont="1" applyBorder="1" applyAlignment="1">
      <alignment vertical="center"/>
    </xf>
    <xf numFmtId="182" fontId="0" fillId="0" borderId="43" xfId="3" applyNumberFormat="1" applyFont="1" applyBorder="1" applyAlignment="1">
      <alignment vertical="center"/>
    </xf>
    <xf numFmtId="182" fontId="0" fillId="0" borderId="42" xfId="3" applyNumberFormat="1" applyFont="1" applyBorder="1" applyAlignment="1">
      <alignment vertical="center"/>
    </xf>
    <xf numFmtId="182" fontId="0" fillId="0" borderId="23" xfId="3" applyNumberFormat="1" applyFont="1" applyBorder="1" applyAlignment="1">
      <alignment vertical="center"/>
    </xf>
    <xf numFmtId="182" fontId="0" fillId="0" borderId="37" xfId="3" quotePrefix="1" applyNumberFormat="1" applyFont="1" applyBorder="1" applyAlignment="1">
      <alignment horizontal="right" vertical="center"/>
    </xf>
    <xf numFmtId="182" fontId="0" fillId="0" borderId="41" xfId="3" applyNumberFormat="1" applyFont="1" applyBorder="1" applyAlignment="1">
      <alignment vertical="center"/>
    </xf>
    <xf numFmtId="182" fontId="0" fillId="0" borderId="47" xfId="3" applyNumberFormat="1" applyFont="1" applyBorder="1" applyAlignment="1">
      <alignment vertical="center"/>
    </xf>
    <xf numFmtId="182" fontId="0" fillId="0" borderId="37" xfId="3" applyNumberFormat="1" applyFont="1" applyBorder="1" applyAlignment="1">
      <alignment vertical="center"/>
    </xf>
    <xf numFmtId="177" fontId="0" fillId="0" borderId="46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82" fontId="0" fillId="0" borderId="0" xfId="3" applyNumberFormat="1" applyFont="1" applyBorder="1" applyAlignment="1">
      <alignment vertical="center"/>
    </xf>
    <xf numFmtId="182" fontId="0" fillId="0" borderId="20" xfId="3" applyNumberFormat="1" applyFont="1" applyBorder="1" applyAlignment="1">
      <alignment vertical="center"/>
    </xf>
    <xf numFmtId="182" fontId="0" fillId="0" borderId="23" xfId="3" quotePrefix="1" applyNumberFormat="1" applyFont="1" applyBorder="1" applyAlignment="1">
      <alignment horizontal="right" vertical="center"/>
    </xf>
    <xf numFmtId="182" fontId="0" fillId="0" borderId="48" xfId="3" applyNumberFormat="1" applyFont="1" applyBorder="1" applyAlignment="1">
      <alignment vertical="center"/>
    </xf>
    <xf numFmtId="182" fontId="0" fillId="0" borderId="1" xfId="3" applyNumberFormat="1" applyFont="1" applyBorder="1" applyAlignment="1">
      <alignment vertical="center"/>
    </xf>
    <xf numFmtId="182" fontId="0" fillId="0" borderId="34" xfId="0" quotePrefix="1" applyNumberFormat="1" applyBorder="1" applyAlignment="1">
      <alignment horizontal="right" vertical="center"/>
    </xf>
    <xf numFmtId="182" fontId="0" fillId="0" borderId="27" xfId="3" quotePrefix="1" applyNumberFormat="1" applyFont="1" applyBorder="1" applyAlignment="1">
      <alignment horizontal="right" vertical="center"/>
    </xf>
    <xf numFmtId="182" fontId="0" fillId="0" borderId="49" xfId="3" applyNumberFormat="1" applyFont="1" applyBorder="1" applyAlignment="1">
      <alignment vertical="center"/>
    </xf>
    <xf numFmtId="182" fontId="0" fillId="0" borderId="16" xfId="3" applyNumberFormat="1" applyFont="1" applyBorder="1" applyAlignment="1">
      <alignment vertical="center"/>
    </xf>
    <xf numFmtId="182" fontId="0" fillId="0" borderId="44" xfId="3" applyNumberFormat="1" applyFont="1" applyBorder="1" applyAlignment="1">
      <alignment vertical="center"/>
    </xf>
    <xf numFmtId="182" fontId="0" fillId="0" borderId="17" xfId="0" quotePrefix="1" applyNumberFormat="1" applyBorder="1" applyAlignment="1">
      <alignment horizontal="right" vertical="center"/>
    </xf>
    <xf numFmtId="182" fontId="0" fillId="0" borderId="1" xfId="3" quotePrefix="1" applyNumberFormat="1" applyFont="1" applyBorder="1" applyAlignment="1">
      <alignment horizontal="right" vertical="center"/>
    </xf>
    <xf numFmtId="182" fontId="0" fillId="0" borderId="14" xfId="3" applyNumberFormat="1" applyFont="1" applyBorder="1" applyAlignment="1">
      <alignment vertical="center"/>
    </xf>
    <xf numFmtId="182" fontId="0" fillId="0" borderId="13" xfId="3" applyNumberFormat="1" applyFont="1" applyBorder="1" applyAlignment="1">
      <alignment vertical="center"/>
    </xf>
    <xf numFmtId="182" fontId="0" fillId="0" borderId="19" xfId="3" applyNumberFormat="1" applyFont="1" applyBorder="1" applyAlignment="1">
      <alignment vertical="center"/>
    </xf>
    <xf numFmtId="177" fontId="0" fillId="0" borderId="0" xfId="0" quotePrefix="1" applyNumberFormat="1" applyAlignment="1">
      <alignment horizontal="right" vertical="center"/>
    </xf>
    <xf numFmtId="41" fontId="0" fillId="0" borderId="0" xfId="0" quotePrefix="1" applyNumberFormat="1" applyAlignment="1">
      <alignment horizontal="right" vertical="center"/>
    </xf>
    <xf numFmtId="182" fontId="0" fillId="0" borderId="38" xfId="3" applyNumberFormat="1" applyFont="1" applyBorder="1" applyAlignment="1">
      <alignment vertical="center"/>
    </xf>
    <xf numFmtId="182" fontId="0" fillId="0" borderId="22" xfId="3" applyNumberFormat="1" applyFont="1" applyBorder="1" applyAlignment="1">
      <alignment vertical="center"/>
    </xf>
    <xf numFmtId="182" fontId="0" fillId="0" borderId="45" xfId="3" applyNumberFormat="1" applyFont="1" applyBorder="1" applyAlignment="1">
      <alignment vertical="center"/>
    </xf>
    <xf numFmtId="182" fontId="0" fillId="0" borderId="39" xfId="3" applyNumberFormat="1" applyFont="1" applyBorder="1" applyAlignment="1">
      <alignment vertical="center"/>
    </xf>
    <xf numFmtId="182" fontId="0" fillId="0" borderId="21" xfId="3" applyNumberFormat="1" applyFont="1" applyBorder="1" applyAlignment="1">
      <alignment vertical="center"/>
    </xf>
    <xf numFmtId="177" fontId="0" fillId="0" borderId="24" xfId="0" applyNumberFormat="1" applyBorder="1" applyAlignment="1">
      <alignment horizontal="center" vertical="center"/>
    </xf>
    <xf numFmtId="182" fontId="0" fillId="0" borderId="24" xfId="3" applyNumberFormat="1" applyFont="1" applyBorder="1" applyAlignment="1">
      <alignment vertical="center"/>
    </xf>
    <xf numFmtId="182" fontId="0" fillId="0" borderId="34" xfId="3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82" fontId="0" fillId="0" borderId="16" xfId="3" applyNumberFormat="1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182" fontId="0" fillId="0" borderId="22" xfId="3" quotePrefix="1" applyNumberFormat="1" applyFont="1" applyBorder="1" applyAlignment="1">
      <alignment horizontal="right" vertical="center"/>
    </xf>
    <xf numFmtId="182" fontId="0" fillId="0" borderId="50" xfId="3" quotePrefix="1" applyNumberFormat="1" applyFont="1" applyBorder="1" applyAlignment="1">
      <alignment horizontal="right" vertical="center"/>
    </xf>
    <xf numFmtId="177" fontId="0" fillId="0" borderId="37" xfId="0" applyNumberFormat="1" applyBorder="1" applyAlignment="1">
      <alignment horizontal="center" vertical="center"/>
    </xf>
    <xf numFmtId="182" fontId="0" fillId="0" borderId="36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82" fontId="0" fillId="0" borderId="0" xfId="3" quotePrefix="1" applyNumberFormat="1" applyFont="1" applyBorder="1" applyAlignment="1">
      <alignment horizontal="right" vertical="center"/>
    </xf>
    <xf numFmtId="0" fontId="0" fillId="0" borderId="24" xfId="0" applyNumberFormat="1" applyBorder="1" applyAlignment="1">
      <alignment vertical="center"/>
    </xf>
    <xf numFmtId="181" fontId="0" fillId="0" borderId="51" xfId="3" applyNumberFormat="1" applyFont="1" applyBorder="1" applyAlignment="1">
      <alignment vertical="center"/>
    </xf>
    <xf numFmtId="181" fontId="0" fillId="0" borderId="37" xfId="3" applyNumberFormat="1" applyFont="1" applyBorder="1" applyAlignment="1">
      <alignment vertical="center"/>
    </xf>
    <xf numFmtId="41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vertical="center"/>
    </xf>
    <xf numFmtId="41" fontId="0" fillId="0" borderId="52" xfId="0" applyNumberFormat="1" applyBorder="1" applyAlignment="1">
      <alignment horizontal="centerContinuous" vertical="center"/>
    </xf>
    <xf numFmtId="41" fontId="0" fillId="0" borderId="0" xfId="0" applyNumberFormat="1" applyFont="1" applyAlignment="1">
      <alignment horizontal="left"/>
    </xf>
    <xf numFmtId="0" fontId="0" fillId="0" borderId="53" xfId="0" applyBorder="1" applyAlignment="1">
      <alignment horizontal="centerContinuous" vertical="center"/>
    </xf>
    <xf numFmtId="41" fontId="0" fillId="0" borderId="25" xfId="0" applyNumberFormat="1" applyBorder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28" xfId="0" applyNumberForma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41" fontId="0" fillId="0" borderId="43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4" fillId="0" borderId="0" xfId="0" applyNumberFormat="1" applyFont="1" applyBorder="1" applyAlignment="1">
      <alignment horizontal="distributed" vertical="center"/>
    </xf>
    <xf numFmtId="0" fontId="0" fillId="0" borderId="51" xfId="0" applyBorder="1" applyAlignment="1">
      <alignment horizontal="centerContinuous" vertical="center"/>
    </xf>
    <xf numFmtId="41" fontId="0" fillId="0" borderId="18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40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41" fontId="0" fillId="0" borderId="54" xfId="0" applyNumberFormat="1" applyBorder="1" applyAlignment="1">
      <alignment horizontal="center" vertical="center"/>
    </xf>
    <xf numFmtId="41" fontId="0" fillId="0" borderId="55" xfId="0" applyNumberFormat="1" applyBorder="1" applyAlignment="1">
      <alignment horizontal="center" vertical="center"/>
    </xf>
    <xf numFmtId="182" fontId="0" fillId="0" borderId="56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82" fontId="0" fillId="0" borderId="58" xfId="0" applyNumberForma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0" fontId="0" fillId="0" borderId="57" xfId="0" applyNumberFormat="1" applyBorder="1" applyAlignment="1">
      <alignment vertical="center"/>
    </xf>
    <xf numFmtId="179" fontId="0" fillId="0" borderId="57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2" fontId="0" fillId="0" borderId="59" xfId="3" applyNumberFormat="1" applyFont="1" applyBorder="1" applyAlignment="1">
      <alignment horizontal="right" vertical="center"/>
    </xf>
    <xf numFmtId="182" fontId="0" fillId="0" borderId="56" xfId="3" applyNumberFormat="1" applyFont="1" applyFill="1" applyBorder="1" applyAlignment="1">
      <alignment horizontal="right" vertical="center"/>
    </xf>
    <xf numFmtId="182" fontId="0" fillId="0" borderId="57" xfId="3" applyNumberFormat="1" applyFont="1" applyBorder="1" applyAlignment="1">
      <alignment horizontal="right" vertical="center"/>
    </xf>
    <xf numFmtId="182" fontId="0" fillId="0" borderId="58" xfId="3" applyNumberFormat="1" applyFont="1" applyBorder="1" applyAlignment="1">
      <alignment horizontal="right" vertical="center"/>
    </xf>
    <xf numFmtId="182" fontId="0" fillId="0" borderId="55" xfId="3" applyNumberFormat="1" applyFont="1" applyBorder="1" applyAlignment="1">
      <alignment horizontal="right" vertical="center"/>
    </xf>
    <xf numFmtId="182" fontId="0" fillId="0" borderId="16" xfId="0" quotePrefix="1" applyNumberFormat="1" applyBorder="1" applyAlignment="1">
      <alignment horizontal="right" vertical="center"/>
    </xf>
    <xf numFmtId="182" fontId="0" fillId="0" borderId="17" xfId="3" applyNumberFormat="1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41" fontId="6" fillId="0" borderId="1" xfId="0" applyNumberFormat="1" applyFont="1" applyBorder="1" applyAlignment="1">
      <alignment horizontal="left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ont="1" applyAlignment="1">
      <alignment horizontal="lef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52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distributed" vertical="center" justifyLastLine="1"/>
    </xf>
    <xf numFmtId="0" fontId="0" fillId="0" borderId="53" xfId="0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17" xfId="0" quotePrefix="1" applyNumberFormat="1" applyBorder="1" applyAlignment="1">
      <alignment horizontal="right" vertical="center"/>
    </xf>
    <xf numFmtId="41" fontId="0" fillId="0" borderId="1" xfId="0" quotePrefix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center" vertical="center"/>
    </xf>
    <xf numFmtId="182" fontId="0" fillId="0" borderId="60" xfId="3" applyNumberFormat="1" applyFont="1" applyBorder="1" applyAlignment="1">
      <alignment horizontal="center" vertical="center"/>
    </xf>
    <xf numFmtId="182" fontId="0" fillId="0" borderId="12" xfId="3" applyNumberFormat="1" applyFont="1" applyBorder="1" applyAlignment="1">
      <alignment horizontal="center" vertical="center"/>
    </xf>
    <xf numFmtId="182" fontId="0" fillId="0" borderId="34" xfId="3" applyNumberFormat="1" applyFont="1" applyBorder="1" applyAlignment="1">
      <alignment horizontal="center" vertical="center"/>
    </xf>
    <xf numFmtId="182" fontId="0" fillId="0" borderId="27" xfId="3" applyNumberFormat="1" applyFont="1" applyBorder="1" applyAlignment="1">
      <alignment horizontal="center" vertical="center"/>
    </xf>
    <xf numFmtId="182" fontId="0" fillId="0" borderId="61" xfId="3" applyNumberFormat="1" applyFont="1" applyBorder="1" applyAlignment="1">
      <alignment vertical="center"/>
    </xf>
    <xf numFmtId="182" fontId="0" fillId="0" borderId="52" xfId="3" applyNumberFormat="1" applyFon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182" fontId="0" fillId="0" borderId="62" xfId="3" applyNumberFormat="1" applyFont="1" applyBorder="1" applyAlignment="1">
      <alignment horizontal="center" vertical="center"/>
    </xf>
    <xf numFmtId="182" fontId="0" fillId="0" borderId="44" xfId="3" applyNumberFormat="1" applyFont="1" applyBorder="1" applyAlignment="1">
      <alignment horizontal="center" vertical="center"/>
    </xf>
    <xf numFmtId="182" fontId="0" fillId="0" borderId="16" xfId="3" applyNumberFormat="1" applyFont="1" applyBorder="1" applyAlignment="1">
      <alignment horizontal="center" vertical="center"/>
    </xf>
    <xf numFmtId="182" fontId="0" fillId="0" borderId="19" xfId="3" applyNumberFormat="1" applyFont="1" applyBorder="1" applyAlignment="1">
      <alignment horizontal="center" vertical="center"/>
    </xf>
    <xf numFmtId="182" fontId="0" fillId="0" borderId="63" xfId="3" applyNumberFormat="1" applyFont="1" applyBorder="1" applyAlignment="1">
      <alignment vertical="center"/>
    </xf>
    <xf numFmtId="182" fontId="0" fillId="0" borderId="50" xfId="3" applyNumberFormat="1" applyFont="1" applyBorder="1" applyAlignment="1">
      <alignment vertical="center"/>
    </xf>
    <xf numFmtId="182" fontId="0" fillId="0" borderId="30" xfId="3" applyNumberFormat="1" applyFont="1" applyBorder="1" applyAlignment="1">
      <alignment horizontal="center" vertical="center"/>
    </xf>
    <xf numFmtId="182" fontId="0" fillId="0" borderId="47" xfId="3" applyNumberFormat="1" applyFont="1" applyBorder="1" applyAlignment="1">
      <alignment horizontal="center" vertical="center"/>
    </xf>
    <xf numFmtId="182" fontId="0" fillId="0" borderId="23" xfId="3" applyNumberFormat="1" applyFont="1" applyBorder="1" applyAlignment="1">
      <alignment horizontal="center" vertical="center"/>
    </xf>
    <xf numFmtId="182" fontId="0" fillId="0" borderId="37" xfId="3" applyNumberFormat="1" applyFont="1" applyBorder="1" applyAlignment="1">
      <alignment horizontal="center" vertical="center"/>
    </xf>
    <xf numFmtId="41" fontId="0" fillId="0" borderId="25" xfId="0" applyNumberFormat="1" applyBorder="1" applyAlignment="1">
      <alignment horizontal="centerContinuous" vertical="center"/>
    </xf>
    <xf numFmtId="41" fontId="0" fillId="0" borderId="28" xfId="0" applyNumberFormat="1" applyBorder="1" applyAlignment="1">
      <alignment horizontal="centerContinuous" vertical="center"/>
    </xf>
    <xf numFmtId="182" fontId="0" fillId="0" borderId="29" xfId="3" applyNumberFormat="1" applyFont="1" applyBorder="1" applyAlignment="1">
      <alignment vertical="center"/>
    </xf>
    <xf numFmtId="41" fontId="0" fillId="0" borderId="41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0" fontId="11" fillId="0" borderId="2" xfId="2" applyNumberFormat="1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38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1" fillId="0" borderId="24" xfId="0" applyFont="1" applyBorder="1" applyAlignment="1">
      <alignment horizontal="distributed" vertical="center" justifyLastLine="1"/>
    </xf>
    <xf numFmtId="41" fontId="0" fillId="0" borderId="21" xfId="0" applyNumberForma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178" fontId="12" fillId="0" borderId="4" xfId="3" applyNumberFormat="1" applyFont="1" applyBorder="1" applyAlignment="1">
      <alignment vertical="center" textRotation="255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178" fontId="12" fillId="0" borderId="8" xfId="3" applyNumberFormat="1" applyFont="1" applyBorder="1" applyAlignment="1">
      <alignment vertical="center" textRotation="255"/>
    </xf>
    <xf numFmtId="0" fontId="1" fillId="0" borderId="8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178" fontId="12" fillId="0" borderId="5" xfId="3" applyNumberFormat="1" applyFont="1" applyBorder="1" applyAlignment="1">
      <alignment vertical="center" textRotation="255"/>
    </xf>
    <xf numFmtId="178" fontId="12" fillId="0" borderId="6" xfId="3" applyNumberFormat="1" applyFont="1" applyBorder="1" applyAlignment="1">
      <alignment vertical="center" textRotation="255"/>
    </xf>
    <xf numFmtId="0" fontId="1" fillId="0" borderId="5" xfId="1" applyFont="1" applyBorder="1" applyAlignment="1">
      <alignment vertical="center" textRotation="255"/>
    </xf>
    <xf numFmtId="0" fontId="1" fillId="0" borderId="6" xfId="1" applyFont="1" applyBorder="1" applyAlignment="1">
      <alignment vertical="center" textRotation="255"/>
    </xf>
    <xf numFmtId="0" fontId="0" fillId="0" borderId="22" xfId="0" applyBorder="1" applyAlignment="1">
      <alignment horizontal="left" vertical="center"/>
    </xf>
    <xf numFmtId="182" fontId="0" fillId="0" borderId="26" xfId="3" applyNumberFormat="1" applyFont="1" applyBorder="1" applyAlignment="1">
      <alignment vertical="center"/>
    </xf>
    <xf numFmtId="182" fontId="0" fillId="0" borderId="9" xfId="3" applyNumberFormat="1" applyFont="1" applyBorder="1" applyAlignment="1">
      <alignment vertical="center"/>
    </xf>
    <xf numFmtId="182" fontId="0" fillId="0" borderId="42" xfId="3" applyNumberFormat="1" applyFont="1" applyBorder="1" applyAlignment="1">
      <alignment vertical="center"/>
    </xf>
    <xf numFmtId="182" fontId="0" fillId="0" borderId="47" xfId="3" applyNumberFormat="1" applyFont="1" applyBorder="1" applyAlignment="1">
      <alignment vertical="center"/>
    </xf>
    <xf numFmtId="182" fontId="0" fillId="0" borderId="33" xfId="3" applyNumberFormat="1" applyFont="1" applyBorder="1" applyAlignment="1">
      <alignment vertical="center"/>
    </xf>
    <xf numFmtId="182" fontId="0" fillId="0" borderId="12" xfId="3" applyNumberFormat="1" applyFont="1" applyBorder="1" applyAlignment="1">
      <alignment vertical="center"/>
    </xf>
    <xf numFmtId="41" fontId="0" fillId="0" borderId="2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15" fillId="0" borderId="10" xfId="0" applyNumberFormat="1" applyFont="1" applyBorder="1" applyAlignment="1">
      <alignment horizontal="right" vertical="center"/>
    </xf>
    <xf numFmtId="41" fontId="15" fillId="0" borderId="22" xfId="0" applyNumberFormat="1" applyFont="1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_Ｈ１０決算ベース" xfId="2" xr:uid="{00000000-0005-0000-0000-000002000000}"/>
    <cellStyle name="標準_地方債公営企業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>
        <a:xfrm flipH="1">
          <a:off x="4476750" y="1032573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ShapeType="1"/>
        </xdr:cNvSpPr>
      </xdr:nvSpPr>
      <xdr:spPr>
        <a:xfrm flipH="1">
          <a:off x="4476750" y="1032573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SheetLayoutView="100" workbookViewId="0">
      <pane xSplit="5" ySplit="8" topLeftCell="F9" activePane="bottomRight" state="frozen"/>
      <selection pane="topRight"/>
      <selection pane="bottomLeft"/>
      <selection pane="bottomRight"/>
    </sheetView>
  </sheetViews>
  <sheetFormatPr defaultRowHeight="14.2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1" width="9" style="1" customWidth="1"/>
    <col min="12" max="12" width="9.875" style="1" customWidth="1"/>
    <col min="13" max="13" width="9" style="1" customWidth="1"/>
    <col min="14" max="16384" width="9" style="1"/>
  </cols>
  <sheetData>
    <row r="1" spans="1:11" ht="33.950000000000003" customHeight="1">
      <c r="A1" s="2" t="s">
        <v>4</v>
      </c>
      <c r="B1" s="2"/>
      <c r="C1" s="2"/>
      <c r="D1" s="2"/>
      <c r="E1" s="33" t="s">
        <v>236</v>
      </c>
      <c r="F1" s="41"/>
    </row>
    <row r="3" spans="1:11">
      <c r="A3" s="3" t="s">
        <v>107</v>
      </c>
    </row>
    <row r="5" spans="1:11">
      <c r="A5" s="4" t="s">
        <v>7</v>
      </c>
      <c r="B5" s="4"/>
      <c r="C5" s="4"/>
      <c r="D5" s="4"/>
      <c r="E5" s="4"/>
    </row>
    <row r="6" spans="1:11" ht="15.75">
      <c r="A6" s="6"/>
      <c r="H6" s="58"/>
      <c r="I6" s="65" t="s">
        <v>5</v>
      </c>
    </row>
    <row r="7" spans="1:11" ht="27" customHeight="1">
      <c r="A7" s="5"/>
      <c r="B7" s="10"/>
      <c r="C7" s="10"/>
      <c r="D7" s="10"/>
      <c r="E7" s="10"/>
      <c r="F7" s="42" t="s">
        <v>222</v>
      </c>
      <c r="G7" s="50"/>
      <c r="H7" s="59" t="s">
        <v>11</v>
      </c>
      <c r="I7" s="66" t="s">
        <v>16</v>
      </c>
    </row>
    <row r="8" spans="1:11" ht="17.100000000000001" customHeight="1">
      <c r="A8" s="7"/>
      <c r="B8" s="11"/>
      <c r="C8" s="11"/>
      <c r="D8" s="11"/>
      <c r="E8" s="11"/>
      <c r="F8" s="43" t="s">
        <v>112</v>
      </c>
      <c r="G8" s="51" t="s">
        <v>9</v>
      </c>
      <c r="H8" s="60"/>
      <c r="I8" s="67"/>
    </row>
    <row r="9" spans="1:11" ht="18" customHeight="1">
      <c r="A9" s="245" t="s">
        <v>39</v>
      </c>
      <c r="B9" s="245" t="s">
        <v>111</v>
      </c>
      <c r="C9" s="12" t="s">
        <v>18</v>
      </c>
      <c r="D9" s="21"/>
      <c r="E9" s="21"/>
      <c r="F9" s="44">
        <v>80933</v>
      </c>
      <c r="G9" s="52">
        <f t="shared" ref="G9:G18" si="0">F9/$F$27*100</f>
        <v>18.247469167812774</v>
      </c>
      <c r="H9" s="61">
        <v>84904</v>
      </c>
      <c r="I9" s="68">
        <f t="shared" ref="I9:I18" si="1">(F9/H9-1)*100</f>
        <v>-4.677047017808345</v>
      </c>
      <c r="K9" s="77"/>
    </row>
    <row r="10" spans="1:11" ht="18" customHeight="1">
      <c r="A10" s="246"/>
      <c r="B10" s="246"/>
      <c r="C10" s="13"/>
      <c r="D10" s="22" t="s">
        <v>8</v>
      </c>
      <c r="E10" s="34"/>
      <c r="F10" s="45">
        <v>22100</v>
      </c>
      <c r="G10" s="53">
        <f t="shared" si="0"/>
        <v>4.9827520122652365</v>
      </c>
      <c r="H10" s="62">
        <v>23918</v>
      </c>
      <c r="I10" s="69">
        <f t="shared" si="1"/>
        <v>-7.6009699807676245</v>
      </c>
    </row>
    <row r="11" spans="1:11" ht="18" customHeight="1">
      <c r="A11" s="246"/>
      <c r="B11" s="246"/>
      <c r="C11" s="13"/>
      <c r="D11" s="23"/>
      <c r="E11" s="35" t="s">
        <v>26</v>
      </c>
      <c r="F11" s="46">
        <v>19646</v>
      </c>
      <c r="G11" s="54">
        <f t="shared" si="0"/>
        <v>4.429463621401033</v>
      </c>
      <c r="H11" s="63">
        <v>20889</v>
      </c>
      <c r="I11" s="70">
        <f t="shared" si="1"/>
        <v>-5.9505002632964761</v>
      </c>
    </row>
    <row r="12" spans="1:11" ht="18" customHeight="1">
      <c r="A12" s="246"/>
      <c r="B12" s="246"/>
      <c r="C12" s="13"/>
      <c r="D12" s="23"/>
      <c r="E12" s="35" t="s">
        <v>43</v>
      </c>
      <c r="F12" s="46">
        <v>1151</v>
      </c>
      <c r="G12" s="54">
        <f t="shared" si="0"/>
        <v>0.25950893964331612</v>
      </c>
      <c r="H12" s="63">
        <v>1898</v>
      </c>
      <c r="I12" s="70">
        <f t="shared" si="1"/>
        <v>-39.357218124341408</v>
      </c>
    </row>
    <row r="13" spans="1:11" ht="18" customHeight="1">
      <c r="A13" s="246"/>
      <c r="B13" s="246"/>
      <c r="C13" s="13"/>
      <c r="D13" s="24"/>
      <c r="E13" s="35" t="s">
        <v>45</v>
      </c>
      <c r="F13" s="46">
        <v>266</v>
      </c>
      <c r="G13" s="54">
        <f t="shared" si="0"/>
        <v>5.9973395260748991E-2</v>
      </c>
      <c r="H13" s="63">
        <v>258</v>
      </c>
      <c r="I13" s="70">
        <f t="shared" si="1"/>
        <v>3.1007751937984551</v>
      </c>
    </row>
    <row r="14" spans="1:11" ht="18" customHeight="1">
      <c r="A14" s="246"/>
      <c r="B14" s="246"/>
      <c r="C14" s="13"/>
      <c r="D14" s="25" t="s">
        <v>46</v>
      </c>
      <c r="E14" s="30"/>
      <c r="F14" s="44">
        <v>11541</v>
      </c>
      <c r="G14" s="52">
        <f t="shared" si="0"/>
        <v>2.6020787770838503</v>
      </c>
      <c r="H14" s="61">
        <v>13680</v>
      </c>
      <c r="I14" s="71">
        <f t="shared" si="1"/>
        <v>-15.635964912280699</v>
      </c>
    </row>
    <row r="15" spans="1:11" ht="18" customHeight="1">
      <c r="A15" s="246"/>
      <c r="B15" s="246"/>
      <c r="C15" s="13"/>
      <c r="D15" s="23"/>
      <c r="E15" s="35" t="s">
        <v>48</v>
      </c>
      <c r="F15" s="46">
        <v>687</v>
      </c>
      <c r="G15" s="54">
        <f t="shared" si="0"/>
        <v>0.15489369377494194</v>
      </c>
      <c r="H15" s="63">
        <v>880</v>
      </c>
      <c r="I15" s="70">
        <f t="shared" si="1"/>
        <v>-21.931818181818187</v>
      </c>
    </row>
    <row r="16" spans="1:11" ht="18" customHeight="1">
      <c r="A16" s="246"/>
      <c r="B16" s="246"/>
      <c r="C16" s="13"/>
      <c r="D16" s="23"/>
      <c r="E16" s="36" t="s">
        <v>13</v>
      </c>
      <c r="F16" s="45">
        <v>10854</v>
      </c>
      <c r="G16" s="53">
        <f t="shared" si="0"/>
        <v>2.4471850833089079</v>
      </c>
      <c r="H16" s="62">
        <v>12800</v>
      </c>
      <c r="I16" s="69">
        <f t="shared" si="1"/>
        <v>-15.203124999999995</v>
      </c>
      <c r="K16" s="78"/>
    </row>
    <row r="17" spans="1:26" ht="18" customHeight="1">
      <c r="A17" s="246"/>
      <c r="B17" s="246"/>
      <c r="C17" s="13"/>
      <c r="D17" s="241" t="s">
        <v>38</v>
      </c>
      <c r="E17" s="242"/>
      <c r="F17" s="45">
        <v>14518</v>
      </c>
      <c r="G17" s="53">
        <f t="shared" si="0"/>
        <v>3.2732847834419321</v>
      </c>
      <c r="H17" s="62">
        <v>14691</v>
      </c>
      <c r="I17" s="69">
        <f t="shared" si="1"/>
        <v>-1.1775917228235011</v>
      </c>
    </row>
    <row r="18" spans="1:26" ht="18" customHeight="1">
      <c r="A18" s="246"/>
      <c r="B18" s="246"/>
      <c r="C18" s="13"/>
      <c r="D18" s="243" t="s">
        <v>115</v>
      </c>
      <c r="E18" s="244"/>
      <c r="F18" s="46">
        <v>1144</v>
      </c>
      <c r="G18" s="54">
        <f t="shared" si="0"/>
        <v>0.25793069239961219</v>
      </c>
      <c r="H18" s="63">
        <v>1121</v>
      </c>
      <c r="I18" s="70">
        <f t="shared" si="1"/>
        <v>2.0517395182872544</v>
      </c>
    </row>
    <row r="19" spans="1:26" ht="18" customHeight="1">
      <c r="A19" s="246"/>
      <c r="B19" s="246"/>
      <c r="C19" s="14"/>
      <c r="D19" s="243" t="s">
        <v>116</v>
      </c>
      <c r="E19" s="244"/>
      <c r="F19" s="46">
        <v>0</v>
      </c>
      <c r="G19" s="54">
        <v>0</v>
      </c>
      <c r="H19" s="63">
        <v>0</v>
      </c>
      <c r="I19" s="70">
        <v>0</v>
      </c>
      <c r="Z19" s="1" t="s">
        <v>117</v>
      </c>
    </row>
    <row r="20" spans="1:26" ht="18" customHeight="1">
      <c r="A20" s="246"/>
      <c r="B20" s="246"/>
      <c r="C20" s="15" t="s">
        <v>6</v>
      </c>
      <c r="D20" s="27"/>
      <c r="E20" s="27"/>
      <c r="F20" s="46">
        <v>10249</v>
      </c>
      <c r="G20" s="54">
        <f t="shared" ref="G20:G27" si="2">F20/$F$27*100</f>
        <v>2.3107794286744978</v>
      </c>
      <c r="H20" s="63">
        <v>15029</v>
      </c>
      <c r="I20" s="70">
        <f t="shared" ref="I20:I43" si="3">(F20/H20-1)*100</f>
        <v>-31.805176658460312</v>
      </c>
    </row>
    <row r="21" spans="1:26" ht="18" customHeight="1">
      <c r="A21" s="246"/>
      <c r="B21" s="246"/>
      <c r="C21" s="15" t="s">
        <v>15</v>
      </c>
      <c r="D21" s="27"/>
      <c r="E21" s="27"/>
      <c r="F21" s="46">
        <v>179629</v>
      </c>
      <c r="G21" s="54">
        <f t="shared" si="2"/>
        <v>40.499853448470233</v>
      </c>
      <c r="H21" s="63">
        <v>174918</v>
      </c>
      <c r="I21" s="70">
        <f t="shared" si="3"/>
        <v>2.6932619856161244</v>
      </c>
    </row>
    <row r="22" spans="1:26" ht="18" customHeight="1">
      <c r="A22" s="246"/>
      <c r="B22" s="246"/>
      <c r="C22" s="15" t="s">
        <v>49</v>
      </c>
      <c r="D22" s="27"/>
      <c r="E22" s="27"/>
      <c r="F22" s="46">
        <v>5202</v>
      </c>
      <c r="G22" s="54">
        <f t="shared" si="2"/>
        <v>1.172863165963971</v>
      </c>
      <c r="H22" s="63">
        <v>5262</v>
      </c>
      <c r="I22" s="70">
        <f t="shared" si="3"/>
        <v>-1.1402508551881407</v>
      </c>
    </row>
    <row r="23" spans="1:26" ht="18" customHeight="1">
      <c r="A23" s="246"/>
      <c r="B23" s="246"/>
      <c r="C23" s="15" t="s">
        <v>14</v>
      </c>
      <c r="D23" s="27"/>
      <c r="E23" s="27"/>
      <c r="F23" s="46">
        <v>75238</v>
      </c>
      <c r="G23" s="54">
        <f t="shared" si="2"/>
        <v>16.963452303113659</v>
      </c>
      <c r="H23" s="63">
        <v>71493</v>
      </c>
      <c r="I23" s="70">
        <f t="shared" si="3"/>
        <v>5.2382750758815488</v>
      </c>
    </row>
    <row r="24" spans="1:26" ht="18" customHeight="1">
      <c r="A24" s="246"/>
      <c r="B24" s="246"/>
      <c r="C24" s="15" t="s">
        <v>50</v>
      </c>
      <c r="D24" s="27"/>
      <c r="E24" s="27"/>
      <c r="F24" s="46">
        <v>1068</v>
      </c>
      <c r="G24" s="54">
        <f t="shared" si="2"/>
        <v>0.24079543661082678</v>
      </c>
      <c r="H24" s="63">
        <v>1039</v>
      </c>
      <c r="I24" s="70">
        <f t="shared" si="3"/>
        <v>2.791145332050049</v>
      </c>
    </row>
    <row r="25" spans="1:26" ht="18" customHeight="1">
      <c r="A25" s="246"/>
      <c r="B25" s="246"/>
      <c r="C25" s="15" t="s">
        <v>19</v>
      </c>
      <c r="D25" s="27"/>
      <c r="E25" s="27"/>
      <c r="F25" s="46">
        <v>66085</v>
      </c>
      <c r="G25" s="54">
        <f t="shared" si="2"/>
        <v>14.899781300024801</v>
      </c>
      <c r="H25" s="63">
        <v>64521</v>
      </c>
      <c r="I25" s="70">
        <f t="shared" si="3"/>
        <v>2.4240169867175032</v>
      </c>
    </row>
    <row r="26" spans="1:26" ht="18" customHeight="1">
      <c r="A26" s="246"/>
      <c r="B26" s="246"/>
      <c r="C26" s="16" t="s">
        <v>21</v>
      </c>
      <c r="D26" s="28"/>
      <c r="E26" s="28"/>
      <c r="F26" s="47">
        <v>25126</v>
      </c>
      <c r="G26" s="55">
        <f t="shared" si="2"/>
        <v>5.6650057493292456</v>
      </c>
      <c r="H26" s="64">
        <v>25478</v>
      </c>
      <c r="I26" s="72">
        <f t="shared" si="3"/>
        <v>-1.3815841117827188</v>
      </c>
    </row>
    <row r="27" spans="1:26" ht="18" customHeight="1">
      <c r="A27" s="246"/>
      <c r="B27" s="247"/>
      <c r="C27" s="17" t="s">
        <v>25</v>
      </c>
      <c r="D27" s="29"/>
      <c r="E27" s="29"/>
      <c r="F27" s="48">
        <f>SUM(F9,F20:F26)</f>
        <v>443530</v>
      </c>
      <c r="G27" s="56">
        <f t="shared" si="2"/>
        <v>100</v>
      </c>
      <c r="H27" s="48">
        <f>SUM(H9,H20:H26)</f>
        <v>442644</v>
      </c>
      <c r="I27" s="57">
        <f t="shared" si="3"/>
        <v>0.20016085160987629</v>
      </c>
    </row>
    <row r="28" spans="1:26" ht="18" customHeight="1">
      <c r="A28" s="246"/>
      <c r="B28" s="245" t="s">
        <v>110</v>
      </c>
      <c r="C28" s="12" t="s">
        <v>27</v>
      </c>
      <c r="D28" s="21"/>
      <c r="E28" s="21"/>
      <c r="F28" s="44">
        <f>SUM(F29:F31)</f>
        <v>197710</v>
      </c>
      <c r="G28" s="52">
        <f t="shared" ref="G28:G43" si="4">F28/$F$45*100</f>
        <v>44.576466078957452</v>
      </c>
      <c r="H28" s="44">
        <f>SUM(H29:H31)</f>
        <v>196720</v>
      </c>
      <c r="I28" s="73">
        <f t="shared" si="3"/>
        <v>0.50325335502237056</v>
      </c>
    </row>
    <row r="29" spans="1:26" ht="18" customHeight="1">
      <c r="A29" s="246"/>
      <c r="B29" s="246"/>
      <c r="C29" s="13"/>
      <c r="D29" s="26" t="s">
        <v>28</v>
      </c>
      <c r="E29" s="27"/>
      <c r="F29" s="46">
        <v>115672</v>
      </c>
      <c r="G29" s="54">
        <f t="shared" si="4"/>
        <v>26.079859310531418</v>
      </c>
      <c r="H29" s="46">
        <v>115062</v>
      </c>
      <c r="I29" s="74">
        <f t="shared" si="3"/>
        <v>0.5301489631676759</v>
      </c>
    </row>
    <row r="30" spans="1:26" ht="18" customHeight="1">
      <c r="A30" s="246"/>
      <c r="B30" s="246"/>
      <c r="C30" s="13"/>
      <c r="D30" s="26" t="s">
        <v>52</v>
      </c>
      <c r="E30" s="27"/>
      <c r="F30" s="46">
        <v>12946</v>
      </c>
      <c r="G30" s="54">
        <f t="shared" si="4"/>
        <v>2.9188555452844227</v>
      </c>
      <c r="H30" s="46">
        <v>12811</v>
      </c>
      <c r="I30" s="74">
        <f t="shared" si="3"/>
        <v>1.0537819061743781</v>
      </c>
    </row>
    <row r="31" spans="1:26" ht="18" customHeight="1">
      <c r="A31" s="246"/>
      <c r="B31" s="246"/>
      <c r="C31" s="18"/>
      <c r="D31" s="26" t="s">
        <v>17</v>
      </c>
      <c r="E31" s="27"/>
      <c r="F31" s="46">
        <v>69092</v>
      </c>
      <c r="G31" s="54">
        <f t="shared" si="4"/>
        <v>15.577751223141615</v>
      </c>
      <c r="H31" s="46">
        <v>68847</v>
      </c>
      <c r="I31" s="74">
        <f t="shared" si="3"/>
        <v>0.35586154807036863</v>
      </c>
    </row>
    <row r="32" spans="1:26" ht="18" customHeight="1">
      <c r="A32" s="246"/>
      <c r="B32" s="246"/>
      <c r="C32" s="19" t="s">
        <v>29</v>
      </c>
      <c r="D32" s="30"/>
      <c r="E32" s="30"/>
      <c r="F32" s="44">
        <f>SUM(F33:F38)+640</f>
        <v>154785</v>
      </c>
      <c r="G32" s="52">
        <f t="shared" si="4"/>
        <v>34.89842851667305</v>
      </c>
      <c r="H32" s="44">
        <f>SUM(H33:H38)+140</f>
        <v>142194</v>
      </c>
      <c r="I32" s="73">
        <f t="shared" si="3"/>
        <v>8.8548040001687802</v>
      </c>
    </row>
    <row r="33" spans="1:9" ht="18" customHeight="1">
      <c r="A33" s="246"/>
      <c r="B33" s="246"/>
      <c r="C33" s="13"/>
      <c r="D33" s="26" t="s">
        <v>2</v>
      </c>
      <c r="E33" s="27"/>
      <c r="F33" s="46">
        <v>25359</v>
      </c>
      <c r="G33" s="54">
        <f t="shared" si="4"/>
        <v>5.7175388361553896</v>
      </c>
      <c r="H33" s="46">
        <v>23908</v>
      </c>
      <c r="I33" s="74">
        <f t="shared" si="3"/>
        <v>6.0690982098042578</v>
      </c>
    </row>
    <row r="34" spans="1:9" ht="18" customHeight="1">
      <c r="A34" s="246"/>
      <c r="B34" s="246"/>
      <c r="C34" s="13"/>
      <c r="D34" s="26" t="s">
        <v>54</v>
      </c>
      <c r="E34" s="27"/>
      <c r="F34" s="46">
        <v>6525</v>
      </c>
      <c r="G34" s="54">
        <f t="shared" si="4"/>
        <v>1.4711518950240119</v>
      </c>
      <c r="H34" s="46">
        <v>6589</v>
      </c>
      <c r="I34" s="74">
        <f t="shared" si="3"/>
        <v>-0.9713158294126556</v>
      </c>
    </row>
    <row r="35" spans="1:9" ht="18" customHeight="1">
      <c r="A35" s="246"/>
      <c r="B35" s="246"/>
      <c r="C35" s="13"/>
      <c r="D35" s="26" t="s">
        <v>58</v>
      </c>
      <c r="E35" s="27"/>
      <c r="F35" s="46">
        <v>111658</v>
      </c>
      <c r="G35" s="54">
        <f t="shared" si="4"/>
        <v>25.174847248213201</v>
      </c>
      <c r="H35" s="46">
        <v>100286</v>
      </c>
      <c r="I35" s="74">
        <f t="shared" si="3"/>
        <v>11.339568833137225</v>
      </c>
    </row>
    <row r="36" spans="1:9" ht="18" customHeight="1">
      <c r="A36" s="246"/>
      <c r="B36" s="246"/>
      <c r="C36" s="13"/>
      <c r="D36" s="26" t="s">
        <v>41</v>
      </c>
      <c r="E36" s="27"/>
      <c r="F36" s="46">
        <v>5104</v>
      </c>
      <c r="G36" s="54">
        <f t="shared" si="4"/>
        <v>1.1507677045521161</v>
      </c>
      <c r="H36" s="46">
        <v>5293</v>
      </c>
      <c r="I36" s="74">
        <f t="shared" si="3"/>
        <v>-3.570753825807671</v>
      </c>
    </row>
    <row r="37" spans="1:9" ht="18" customHeight="1">
      <c r="A37" s="246"/>
      <c r="B37" s="246"/>
      <c r="C37" s="13"/>
      <c r="D37" s="26" t="s">
        <v>31</v>
      </c>
      <c r="E37" s="27"/>
      <c r="F37" s="46">
        <v>3185</v>
      </c>
      <c r="G37" s="54">
        <f t="shared" si="4"/>
        <v>0.71810249588528396</v>
      </c>
      <c r="H37" s="46">
        <v>3644</v>
      </c>
      <c r="I37" s="74">
        <f t="shared" si="3"/>
        <v>-12.596048298572992</v>
      </c>
    </row>
    <row r="38" spans="1:9" ht="18" customHeight="1">
      <c r="A38" s="246"/>
      <c r="B38" s="246"/>
      <c r="C38" s="18"/>
      <c r="D38" s="26" t="s">
        <v>57</v>
      </c>
      <c r="E38" s="27"/>
      <c r="F38" s="46">
        <v>2314</v>
      </c>
      <c r="G38" s="54">
        <f t="shared" si="4"/>
        <v>0.52172344599012466</v>
      </c>
      <c r="H38" s="46">
        <v>2334</v>
      </c>
      <c r="I38" s="74">
        <f t="shared" si="3"/>
        <v>-0.85689802913453406</v>
      </c>
    </row>
    <row r="39" spans="1:9" ht="18" customHeight="1">
      <c r="A39" s="246"/>
      <c r="B39" s="246"/>
      <c r="C39" s="19" t="s">
        <v>32</v>
      </c>
      <c r="D39" s="30"/>
      <c r="E39" s="30"/>
      <c r="F39" s="44">
        <f>F40+F43</f>
        <v>91035</v>
      </c>
      <c r="G39" s="52">
        <f t="shared" si="4"/>
        <v>20.525105404369491</v>
      </c>
      <c r="H39" s="44">
        <f>H40+H43</f>
        <v>103730</v>
      </c>
      <c r="I39" s="73">
        <f t="shared" si="3"/>
        <v>-12.238503807962985</v>
      </c>
    </row>
    <row r="40" spans="1:9" ht="18" customHeight="1">
      <c r="A40" s="246"/>
      <c r="B40" s="246"/>
      <c r="C40" s="13"/>
      <c r="D40" s="22" t="s">
        <v>33</v>
      </c>
      <c r="E40" s="34"/>
      <c r="F40" s="45">
        <v>84373</v>
      </c>
      <c r="G40" s="53">
        <f t="shared" si="4"/>
        <v>19.023064956147273</v>
      </c>
      <c r="H40" s="45">
        <v>97188</v>
      </c>
      <c r="I40" s="75">
        <f t="shared" si="3"/>
        <v>-13.185784253199984</v>
      </c>
    </row>
    <row r="41" spans="1:9" ht="18" customHeight="1">
      <c r="A41" s="246"/>
      <c r="B41" s="246"/>
      <c r="C41" s="13"/>
      <c r="D41" s="23"/>
      <c r="E41" s="37" t="s">
        <v>113</v>
      </c>
      <c r="F41" s="46">
        <v>76077</v>
      </c>
      <c r="G41" s="54">
        <f t="shared" si="4"/>
        <v>17.152616508466171</v>
      </c>
      <c r="H41" s="46">
        <v>66331</v>
      </c>
      <c r="I41" s="74">
        <f t="shared" si="3"/>
        <v>14.692979150020346</v>
      </c>
    </row>
    <row r="42" spans="1:9" ht="18" customHeight="1">
      <c r="A42" s="246"/>
      <c r="B42" s="246"/>
      <c r="C42" s="13"/>
      <c r="D42" s="24"/>
      <c r="E42" s="38" t="s">
        <v>61</v>
      </c>
      <c r="F42" s="46">
        <v>8296</v>
      </c>
      <c r="G42" s="54">
        <f t="shared" si="4"/>
        <v>1.8704484476811039</v>
      </c>
      <c r="H42" s="46">
        <v>30857</v>
      </c>
      <c r="I42" s="74">
        <f t="shared" si="3"/>
        <v>-73.114690345788631</v>
      </c>
    </row>
    <row r="43" spans="1:9" ht="18" customHeight="1">
      <c r="A43" s="246"/>
      <c r="B43" s="246"/>
      <c r="C43" s="13"/>
      <c r="D43" s="26" t="s">
        <v>65</v>
      </c>
      <c r="E43" s="39"/>
      <c r="F43" s="46">
        <v>6662</v>
      </c>
      <c r="G43" s="54">
        <f t="shared" si="4"/>
        <v>1.5020404482222172</v>
      </c>
      <c r="H43" s="46">
        <v>6542</v>
      </c>
      <c r="I43" s="74">
        <f t="shared" si="3"/>
        <v>1.8343014368694677</v>
      </c>
    </row>
    <row r="44" spans="1:9" ht="18" customHeight="1">
      <c r="A44" s="246"/>
      <c r="B44" s="246"/>
      <c r="C44" s="20"/>
      <c r="D44" s="31" t="s">
        <v>64</v>
      </c>
      <c r="E44" s="40"/>
      <c r="F44" s="48">
        <v>0</v>
      </c>
      <c r="G44" s="56">
        <v>0</v>
      </c>
      <c r="H44" s="64">
        <v>0</v>
      </c>
      <c r="I44" s="72">
        <v>0</v>
      </c>
    </row>
    <row r="45" spans="1:9" ht="18" customHeight="1">
      <c r="A45" s="247"/>
      <c r="B45" s="247"/>
      <c r="C45" s="20" t="s">
        <v>34</v>
      </c>
      <c r="D45" s="32"/>
      <c r="E45" s="32"/>
      <c r="F45" s="49">
        <f>SUM(F28,F32,F39)</f>
        <v>443530</v>
      </c>
      <c r="G45" s="57">
        <f>F45/$F$45*100</f>
        <v>100</v>
      </c>
      <c r="H45" s="49">
        <f>SUM(H28,H32,H39)</f>
        <v>442644</v>
      </c>
      <c r="I45" s="57">
        <f>(F45/H45-1)*100</f>
        <v>0.20016085160987629</v>
      </c>
    </row>
    <row r="46" spans="1:9">
      <c r="A46" s="8" t="s">
        <v>35</v>
      </c>
    </row>
    <row r="47" spans="1:9">
      <c r="A47" s="9" t="s">
        <v>40</v>
      </c>
    </row>
    <row r="48" spans="1:9">
      <c r="A48" s="9"/>
    </row>
    <row r="57" spans="9:9">
      <c r="I57" s="76"/>
    </row>
    <row r="58" spans="9:9">
      <c r="I58" s="76"/>
    </row>
  </sheetData>
  <customSheetViews>
    <customSheetView guid="{DFA06C97-80C7-4138-82FD-63D612DF1BC9}" showPageBreaks="1" printArea="1" view="pageBreakPreview">
      <pane xSplit="5" ySplit="8" topLeftCell="F24" activePane="bottomRight" state="frozen"/>
      <selection pane="bottomRight" activeCell="F32" sqref="F32"/>
      <pageMargins left="0" right="0" top="0.2" bottom="0.19685039370078741" header="0.2" footer="0.31"/>
      <printOptions horizontalCentered="1" verticalCentered="1"/>
      <pageSetup paperSize="9" orientation="portrait" r:id="rId1"/>
      <headerFooter alignWithMargins="0">
        <oddHeader>&amp;R&amp;"明朝,斜体"&amp;9都道府県－&amp;P</oddHeader>
        <evenHeader>&amp;R&amp;"明朝,斜体"&amp;9都道府県－&amp;P</evenHeader>
        <firstHeader>&amp;R&amp;"明朝,斜体"&amp;9都道府県－&amp;P</firstHeader>
      </headerFooter>
    </customSheetView>
  </customSheetViews>
  <mergeCells count="6">
    <mergeCell ref="D17:E17"/>
    <mergeCell ref="D18:E18"/>
    <mergeCell ref="D19:E19"/>
    <mergeCell ref="A9:A45"/>
    <mergeCell ref="B9:B27"/>
    <mergeCell ref="B28:B45"/>
  </mergeCells>
  <phoneticPr fontId="3"/>
  <printOptions horizontalCentered="1" verticalCentered="1"/>
  <pageMargins left="0" right="0" top="0.2" bottom="0.19685039370078741" header="0.2" footer="0.31"/>
  <pageSetup paperSize="9" orientation="portrait" r:id="rId2"/>
  <headerFooter alignWithMargins="0">
    <oddHeader>&amp;R&amp;"明朝,斜体"&amp;9都道府県－&amp;P</oddHead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85" zoomScaleSheetLayoutView="85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4.2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26" width="9" style="1" customWidth="1"/>
    <col min="27" max="16384" width="9" style="1"/>
  </cols>
  <sheetData>
    <row r="1" spans="1:25" ht="33.950000000000003" customHeight="1">
      <c r="A1" s="79" t="s">
        <v>4</v>
      </c>
      <c r="B1" s="81"/>
      <c r="C1" s="81"/>
      <c r="D1" s="89" t="s">
        <v>236</v>
      </c>
      <c r="E1" s="90"/>
      <c r="F1" s="90"/>
      <c r="G1" s="90"/>
    </row>
    <row r="2" spans="1:25" ht="15" customHeight="1"/>
    <row r="3" spans="1:25" ht="15" customHeight="1">
      <c r="A3" s="80" t="s">
        <v>10</v>
      </c>
      <c r="B3" s="80"/>
      <c r="C3" s="80"/>
      <c r="D3" s="80"/>
    </row>
    <row r="4" spans="1:25" ht="15" customHeight="1">
      <c r="A4" s="80"/>
      <c r="B4" s="80"/>
      <c r="C4" s="80"/>
      <c r="D4" s="80"/>
    </row>
    <row r="5" spans="1:25" ht="15.95" customHeight="1">
      <c r="A5" s="29" t="s">
        <v>223</v>
      </c>
      <c r="B5" s="29"/>
      <c r="C5" s="29"/>
      <c r="D5" s="29"/>
      <c r="K5" s="143"/>
      <c r="O5" s="143" t="s">
        <v>68</v>
      </c>
    </row>
    <row r="6" spans="1:25" ht="15.95" customHeight="1">
      <c r="A6" s="252" t="s">
        <v>24</v>
      </c>
      <c r="B6" s="253"/>
      <c r="C6" s="253"/>
      <c r="D6" s="253"/>
      <c r="E6" s="254"/>
      <c r="F6" s="248" t="s">
        <v>237</v>
      </c>
      <c r="G6" s="249"/>
      <c r="H6" s="248" t="s">
        <v>93</v>
      </c>
      <c r="I6" s="249"/>
      <c r="J6" s="248" t="s">
        <v>114</v>
      </c>
      <c r="K6" s="249"/>
      <c r="L6" s="248" t="s">
        <v>70</v>
      </c>
      <c r="M6" s="249"/>
      <c r="N6" s="105"/>
      <c r="O6" s="115"/>
    </row>
    <row r="7" spans="1:25" ht="15.95" customHeight="1">
      <c r="A7" s="255"/>
      <c r="B7" s="256"/>
      <c r="C7" s="256"/>
      <c r="D7" s="256"/>
      <c r="E7" s="257"/>
      <c r="F7" s="106" t="s">
        <v>222</v>
      </c>
      <c r="G7" s="51" t="s">
        <v>11</v>
      </c>
      <c r="H7" s="106" t="s">
        <v>222</v>
      </c>
      <c r="I7" s="51" t="s">
        <v>11</v>
      </c>
      <c r="J7" s="106" t="s">
        <v>222</v>
      </c>
      <c r="K7" s="51" t="s">
        <v>11</v>
      </c>
      <c r="L7" s="106" t="s">
        <v>222</v>
      </c>
      <c r="M7" s="51" t="s">
        <v>11</v>
      </c>
      <c r="N7" s="106" t="s">
        <v>222</v>
      </c>
      <c r="O7" s="154" t="s">
        <v>11</v>
      </c>
    </row>
    <row r="8" spans="1:25" ht="15.95" customHeight="1">
      <c r="A8" s="260" t="s">
        <v>105</v>
      </c>
      <c r="B8" s="12" t="s">
        <v>73</v>
      </c>
      <c r="C8" s="21"/>
      <c r="D8" s="21"/>
      <c r="E8" s="91" t="s">
        <v>66</v>
      </c>
      <c r="F8" s="107">
        <v>316</v>
      </c>
      <c r="G8" s="116">
        <v>313</v>
      </c>
      <c r="H8" s="107">
        <v>1754</v>
      </c>
      <c r="I8" s="134">
        <v>1665</v>
      </c>
      <c r="J8" s="107">
        <v>14556</v>
      </c>
      <c r="K8" s="144">
        <v>14595</v>
      </c>
      <c r="L8" s="107">
        <v>1424</v>
      </c>
      <c r="M8" s="134">
        <v>1553</v>
      </c>
      <c r="N8" s="107"/>
      <c r="O8" s="144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5.95" customHeight="1">
      <c r="A9" s="266"/>
      <c r="B9" s="76"/>
      <c r="C9" s="26" t="s">
        <v>74</v>
      </c>
      <c r="D9" s="27"/>
      <c r="E9" s="92" t="s">
        <v>69</v>
      </c>
      <c r="F9" s="63">
        <v>315</v>
      </c>
      <c r="G9" s="117">
        <v>312</v>
      </c>
      <c r="H9" s="63">
        <v>1752</v>
      </c>
      <c r="I9" s="135">
        <v>1663</v>
      </c>
      <c r="J9" s="63">
        <v>14556</v>
      </c>
      <c r="K9" s="145">
        <v>14595</v>
      </c>
      <c r="L9" s="63">
        <v>1424</v>
      </c>
      <c r="M9" s="135">
        <v>1541</v>
      </c>
      <c r="N9" s="63"/>
      <c r="O9" s="145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5.95" customHeight="1">
      <c r="A10" s="266"/>
      <c r="B10" s="14"/>
      <c r="C10" s="26" t="s">
        <v>76</v>
      </c>
      <c r="D10" s="27"/>
      <c r="E10" s="92" t="s">
        <v>71</v>
      </c>
      <c r="F10" s="63">
        <v>1</v>
      </c>
      <c r="G10" s="117">
        <v>1</v>
      </c>
      <c r="H10" s="63">
        <v>2</v>
      </c>
      <c r="I10" s="135">
        <v>2</v>
      </c>
      <c r="J10" s="132">
        <v>3.0000000000000001E-3</v>
      </c>
      <c r="K10" s="137">
        <v>3.0000000000000001E-3</v>
      </c>
      <c r="L10" s="63">
        <v>0</v>
      </c>
      <c r="M10" s="135">
        <v>12</v>
      </c>
      <c r="N10" s="63"/>
      <c r="O10" s="145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5.95" customHeight="1">
      <c r="A11" s="266"/>
      <c r="B11" s="19" t="s">
        <v>77</v>
      </c>
      <c r="C11" s="85"/>
      <c r="D11" s="85"/>
      <c r="E11" s="93" t="s">
        <v>72</v>
      </c>
      <c r="F11" s="108">
        <v>291</v>
      </c>
      <c r="G11" s="118">
        <v>297</v>
      </c>
      <c r="H11" s="108">
        <v>1339</v>
      </c>
      <c r="I11" s="136">
        <v>1416</v>
      </c>
      <c r="J11" s="108">
        <v>15006</v>
      </c>
      <c r="K11" s="146">
        <v>14951</v>
      </c>
      <c r="L11" s="108">
        <v>1423</v>
      </c>
      <c r="M11" s="136">
        <v>1572</v>
      </c>
      <c r="N11" s="108"/>
      <c r="O11" s="146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5.95" customHeight="1">
      <c r="A12" s="266"/>
      <c r="B12" s="13"/>
      <c r="C12" s="26" t="s">
        <v>60</v>
      </c>
      <c r="D12" s="27"/>
      <c r="E12" s="92" t="s">
        <v>36</v>
      </c>
      <c r="F12" s="63">
        <v>289</v>
      </c>
      <c r="G12" s="117">
        <v>295</v>
      </c>
      <c r="H12" s="108">
        <v>1338</v>
      </c>
      <c r="I12" s="135">
        <v>1415</v>
      </c>
      <c r="J12" s="108">
        <v>14910</v>
      </c>
      <c r="K12" s="145">
        <v>14879</v>
      </c>
      <c r="L12" s="63">
        <v>1422</v>
      </c>
      <c r="M12" s="135">
        <v>1569</v>
      </c>
      <c r="N12" s="63"/>
      <c r="O12" s="145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5.95" customHeight="1">
      <c r="A13" s="266"/>
      <c r="B13" s="76"/>
      <c r="C13" s="22" t="s">
        <v>44</v>
      </c>
      <c r="D13" s="34"/>
      <c r="E13" s="94" t="s">
        <v>12</v>
      </c>
      <c r="F13" s="45">
        <v>2</v>
      </c>
      <c r="G13" s="119">
        <v>2</v>
      </c>
      <c r="H13" s="132">
        <v>1</v>
      </c>
      <c r="I13" s="137">
        <v>1</v>
      </c>
      <c r="J13" s="132">
        <v>96</v>
      </c>
      <c r="K13" s="137">
        <v>72</v>
      </c>
      <c r="L13" s="62">
        <v>1</v>
      </c>
      <c r="M13" s="140">
        <v>3</v>
      </c>
      <c r="N13" s="62"/>
      <c r="O13" s="148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5.95" customHeight="1">
      <c r="A14" s="266"/>
      <c r="B14" s="15" t="s">
        <v>78</v>
      </c>
      <c r="C14" s="27"/>
      <c r="D14" s="27"/>
      <c r="E14" s="92" t="s">
        <v>118</v>
      </c>
      <c r="F14" s="46">
        <f t="shared" ref="F14:O15" si="0">F9-F12</f>
        <v>26</v>
      </c>
      <c r="G14" s="120">
        <f t="shared" si="0"/>
        <v>17</v>
      </c>
      <c r="H14" s="46">
        <f t="shared" si="0"/>
        <v>414</v>
      </c>
      <c r="I14" s="120">
        <f t="shared" si="0"/>
        <v>248</v>
      </c>
      <c r="J14" s="46">
        <f t="shared" si="0"/>
        <v>-354</v>
      </c>
      <c r="K14" s="120">
        <f t="shared" si="0"/>
        <v>-284</v>
      </c>
      <c r="L14" s="46">
        <f t="shared" si="0"/>
        <v>2</v>
      </c>
      <c r="M14" s="120">
        <f t="shared" si="0"/>
        <v>-28</v>
      </c>
      <c r="N14" s="46">
        <f t="shared" si="0"/>
        <v>0</v>
      </c>
      <c r="O14" s="120">
        <f t="shared" si="0"/>
        <v>0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5.95" customHeight="1">
      <c r="A15" s="266"/>
      <c r="B15" s="15" t="s">
        <v>79</v>
      </c>
      <c r="C15" s="27"/>
      <c r="D15" s="27"/>
      <c r="E15" s="92" t="s">
        <v>119</v>
      </c>
      <c r="F15" s="46">
        <f t="shared" si="0"/>
        <v>-1</v>
      </c>
      <c r="G15" s="120">
        <f t="shared" si="0"/>
        <v>-1</v>
      </c>
      <c r="H15" s="46">
        <f t="shared" si="0"/>
        <v>1</v>
      </c>
      <c r="I15" s="120">
        <f t="shared" si="0"/>
        <v>1</v>
      </c>
      <c r="J15" s="46">
        <f t="shared" si="0"/>
        <v>-95.997</v>
      </c>
      <c r="K15" s="120">
        <f t="shared" si="0"/>
        <v>-71.997</v>
      </c>
      <c r="L15" s="46">
        <f t="shared" si="0"/>
        <v>-1</v>
      </c>
      <c r="M15" s="120">
        <f t="shared" si="0"/>
        <v>9</v>
      </c>
      <c r="N15" s="46">
        <f t="shared" si="0"/>
        <v>0</v>
      </c>
      <c r="O15" s="120">
        <f t="shared" si="0"/>
        <v>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5.95" customHeight="1">
      <c r="A16" s="266"/>
      <c r="B16" s="15" t="s">
        <v>75</v>
      </c>
      <c r="C16" s="27"/>
      <c r="D16" s="27"/>
      <c r="E16" s="92" t="s">
        <v>103</v>
      </c>
      <c r="F16" s="45">
        <f t="shared" ref="F16:O16" si="1">F8-F11</f>
        <v>25</v>
      </c>
      <c r="G16" s="119">
        <f t="shared" si="1"/>
        <v>16</v>
      </c>
      <c r="H16" s="45">
        <f t="shared" si="1"/>
        <v>415</v>
      </c>
      <c r="I16" s="119">
        <f t="shared" si="1"/>
        <v>249</v>
      </c>
      <c r="J16" s="45">
        <f t="shared" si="1"/>
        <v>-450</v>
      </c>
      <c r="K16" s="119">
        <f t="shared" si="1"/>
        <v>-356</v>
      </c>
      <c r="L16" s="45">
        <f t="shared" si="1"/>
        <v>1</v>
      </c>
      <c r="M16" s="119">
        <f t="shared" si="1"/>
        <v>-19</v>
      </c>
      <c r="N16" s="45">
        <f t="shared" si="1"/>
        <v>0</v>
      </c>
      <c r="O16" s="119">
        <f t="shared" si="1"/>
        <v>0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5.95" customHeight="1">
      <c r="A17" s="266"/>
      <c r="B17" s="15" t="s">
        <v>30</v>
      </c>
      <c r="C17" s="27"/>
      <c r="D17" s="27"/>
      <c r="E17" s="95"/>
      <c r="F17" s="46">
        <v>0</v>
      </c>
      <c r="G17" s="120">
        <v>0</v>
      </c>
      <c r="H17" s="132">
        <v>0</v>
      </c>
      <c r="I17" s="137">
        <v>0</v>
      </c>
      <c r="J17" s="63">
        <v>14304</v>
      </c>
      <c r="K17" s="145">
        <v>13854</v>
      </c>
      <c r="L17" s="151" t="s">
        <v>232</v>
      </c>
      <c r="M17" s="153">
        <v>19</v>
      </c>
      <c r="N17" s="132"/>
      <c r="O17" s="155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5.95" customHeight="1">
      <c r="A18" s="267"/>
      <c r="B18" s="17" t="s">
        <v>0</v>
      </c>
      <c r="C18" s="29"/>
      <c r="D18" s="29"/>
      <c r="E18" s="96"/>
      <c r="F18" s="109">
        <v>0</v>
      </c>
      <c r="G18" s="121">
        <v>0</v>
      </c>
      <c r="H18" s="133">
        <v>0</v>
      </c>
      <c r="I18" s="138">
        <v>0</v>
      </c>
      <c r="J18" s="133"/>
      <c r="K18" s="138"/>
      <c r="L18" s="133" t="s">
        <v>232</v>
      </c>
      <c r="M18" s="138" t="s">
        <v>232</v>
      </c>
      <c r="N18" s="133"/>
      <c r="O18" s="156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5.95" customHeight="1">
      <c r="A19" s="266" t="s">
        <v>106</v>
      </c>
      <c r="B19" s="19" t="s">
        <v>62</v>
      </c>
      <c r="C19" s="30"/>
      <c r="D19" s="30"/>
      <c r="E19" s="97"/>
      <c r="F19" s="44">
        <v>0</v>
      </c>
      <c r="G19" s="122">
        <v>0</v>
      </c>
      <c r="H19" s="61">
        <v>7</v>
      </c>
      <c r="I19" s="139">
        <v>309</v>
      </c>
      <c r="J19" s="61">
        <v>1701</v>
      </c>
      <c r="K19" s="147">
        <v>2398</v>
      </c>
      <c r="L19" s="61">
        <v>484</v>
      </c>
      <c r="M19" s="139">
        <v>1351</v>
      </c>
      <c r="N19" s="61"/>
      <c r="O19" s="147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5.95" customHeight="1">
      <c r="A20" s="266"/>
      <c r="B20" s="18"/>
      <c r="C20" s="26" t="s">
        <v>81</v>
      </c>
      <c r="D20" s="27"/>
      <c r="E20" s="92"/>
      <c r="F20" s="46">
        <v>0</v>
      </c>
      <c r="G20" s="120">
        <v>0</v>
      </c>
      <c r="H20" s="63">
        <v>0</v>
      </c>
      <c r="I20" s="135">
        <v>0</v>
      </c>
      <c r="J20" s="63">
        <v>494</v>
      </c>
      <c r="K20" s="137">
        <v>1111</v>
      </c>
      <c r="L20" s="63">
        <v>134</v>
      </c>
      <c r="M20" s="135">
        <v>319</v>
      </c>
      <c r="N20" s="63"/>
      <c r="O20" s="145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5.95" customHeight="1">
      <c r="A21" s="266"/>
      <c r="B21" s="82" t="s">
        <v>22</v>
      </c>
      <c r="C21" s="85"/>
      <c r="D21" s="85"/>
      <c r="E21" s="93" t="s">
        <v>120</v>
      </c>
      <c r="F21" s="110">
        <v>0</v>
      </c>
      <c r="G21" s="123">
        <v>0</v>
      </c>
      <c r="H21" s="108">
        <v>7</v>
      </c>
      <c r="I21" s="136">
        <v>309</v>
      </c>
      <c r="J21" s="108">
        <v>1701</v>
      </c>
      <c r="K21" s="146">
        <v>2398</v>
      </c>
      <c r="L21" s="108">
        <v>484</v>
      </c>
      <c r="M21" s="136">
        <v>1351</v>
      </c>
      <c r="N21" s="108"/>
      <c r="O21" s="146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5.95" customHeight="1">
      <c r="A22" s="266"/>
      <c r="B22" s="19" t="s">
        <v>82</v>
      </c>
      <c r="C22" s="30"/>
      <c r="D22" s="30"/>
      <c r="E22" s="97" t="s">
        <v>121</v>
      </c>
      <c r="F22" s="44">
        <v>114</v>
      </c>
      <c r="G22" s="122">
        <v>83</v>
      </c>
      <c r="H22" s="61">
        <v>176</v>
      </c>
      <c r="I22" s="139">
        <v>1092</v>
      </c>
      <c r="J22" s="61">
        <v>1883</v>
      </c>
      <c r="K22" s="147">
        <v>2736</v>
      </c>
      <c r="L22" s="61">
        <v>485</v>
      </c>
      <c r="M22" s="139">
        <v>1352</v>
      </c>
      <c r="N22" s="61"/>
      <c r="O22" s="147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5.95" customHeight="1">
      <c r="A23" s="266"/>
      <c r="B23" s="13" t="s">
        <v>83</v>
      </c>
      <c r="C23" s="22" t="s">
        <v>85</v>
      </c>
      <c r="D23" s="34"/>
      <c r="E23" s="94"/>
      <c r="F23" s="45">
        <v>21</v>
      </c>
      <c r="G23" s="119">
        <v>21</v>
      </c>
      <c r="H23" s="62">
        <v>33</v>
      </c>
      <c r="I23" s="140">
        <v>32</v>
      </c>
      <c r="J23" s="62">
        <v>1372</v>
      </c>
      <c r="K23" s="148">
        <v>1615</v>
      </c>
      <c r="L23" s="62">
        <v>207</v>
      </c>
      <c r="M23" s="140">
        <v>295</v>
      </c>
      <c r="N23" s="62"/>
      <c r="O23" s="148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5.95" customHeight="1">
      <c r="A24" s="266"/>
      <c r="B24" s="15" t="s">
        <v>122</v>
      </c>
      <c r="C24" s="27"/>
      <c r="D24" s="27"/>
      <c r="E24" s="92" t="s">
        <v>123</v>
      </c>
      <c r="F24" s="46">
        <f t="shared" ref="F24:O24" si="2">F21-F22</f>
        <v>-114</v>
      </c>
      <c r="G24" s="120">
        <f t="shared" si="2"/>
        <v>-83</v>
      </c>
      <c r="H24" s="46">
        <f t="shared" si="2"/>
        <v>-169</v>
      </c>
      <c r="I24" s="120">
        <f t="shared" si="2"/>
        <v>-783</v>
      </c>
      <c r="J24" s="46">
        <f t="shared" si="2"/>
        <v>-182</v>
      </c>
      <c r="K24" s="120">
        <f t="shared" si="2"/>
        <v>-338</v>
      </c>
      <c r="L24" s="46">
        <f t="shared" si="2"/>
        <v>-1</v>
      </c>
      <c r="M24" s="120">
        <f t="shared" si="2"/>
        <v>-1</v>
      </c>
      <c r="N24" s="46">
        <f t="shared" si="2"/>
        <v>0</v>
      </c>
      <c r="O24" s="120">
        <f t="shared" si="2"/>
        <v>0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5.95" customHeight="1">
      <c r="A25" s="266"/>
      <c r="B25" s="83" t="s">
        <v>86</v>
      </c>
      <c r="C25" s="34"/>
      <c r="D25" s="34"/>
      <c r="E25" s="258" t="s">
        <v>125</v>
      </c>
      <c r="F25" s="45">
        <v>114</v>
      </c>
      <c r="G25" s="119">
        <v>83</v>
      </c>
      <c r="H25" s="62">
        <v>169</v>
      </c>
      <c r="I25" s="119">
        <v>783</v>
      </c>
      <c r="J25" s="62">
        <v>182</v>
      </c>
      <c r="K25" s="119">
        <v>338</v>
      </c>
      <c r="L25" s="62">
        <v>1</v>
      </c>
      <c r="M25" s="119">
        <v>1</v>
      </c>
      <c r="N25" s="62"/>
      <c r="O25" s="119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5.95" customHeight="1">
      <c r="A26" s="266"/>
      <c r="B26" s="82" t="s">
        <v>87</v>
      </c>
      <c r="C26" s="85"/>
      <c r="D26" s="85"/>
      <c r="E26" s="259"/>
      <c r="F26" s="110"/>
      <c r="G26" s="123"/>
      <c r="H26" s="108"/>
      <c r="I26" s="123"/>
      <c r="J26" s="108"/>
      <c r="K26" s="123"/>
      <c r="L26" s="108"/>
      <c r="M26" s="123"/>
      <c r="N26" s="108"/>
      <c r="O26" s="123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5.95" customHeight="1">
      <c r="A27" s="267"/>
      <c r="B27" s="17" t="s">
        <v>126</v>
      </c>
      <c r="C27" s="29"/>
      <c r="D27" s="29"/>
      <c r="E27" s="98" t="s">
        <v>129</v>
      </c>
      <c r="F27" s="48">
        <f t="shared" ref="F27:O27" si="3">F24+F25</f>
        <v>0</v>
      </c>
      <c r="G27" s="124">
        <f t="shared" si="3"/>
        <v>0</v>
      </c>
      <c r="H27" s="48">
        <f t="shared" si="3"/>
        <v>0</v>
      </c>
      <c r="I27" s="124">
        <f t="shared" si="3"/>
        <v>0</v>
      </c>
      <c r="J27" s="48">
        <f t="shared" si="3"/>
        <v>0</v>
      </c>
      <c r="K27" s="124">
        <f t="shared" si="3"/>
        <v>0</v>
      </c>
      <c r="L27" s="48">
        <f t="shared" si="3"/>
        <v>0</v>
      </c>
      <c r="M27" s="124">
        <f t="shared" si="3"/>
        <v>0</v>
      </c>
      <c r="N27" s="48">
        <f t="shared" si="3"/>
        <v>0</v>
      </c>
      <c r="O27" s="124">
        <f t="shared" si="3"/>
        <v>0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5.95" customHeight="1">
      <c r="F28" s="111"/>
      <c r="G28" s="111"/>
      <c r="H28" s="111"/>
      <c r="I28" s="111"/>
      <c r="J28" s="111"/>
      <c r="K28" s="111"/>
      <c r="L28" s="152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5.95" customHeight="1">
      <c r="A29" s="29"/>
      <c r="F29" s="111"/>
      <c r="G29" s="111"/>
      <c r="H29" s="111"/>
      <c r="I29" s="111"/>
      <c r="J29" s="142"/>
      <c r="K29" s="142"/>
      <c r="L29" s="152"/>
      <c r="M29" s="111"/>
      <c r="N29" s="111"/>
      <c r="O29" s="142" t="s">
        <v>68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42"/>
    </row>
    <row r="30" spans="1:25" ht="15.95" customHeight="1">
      <c r="A30" s="252" t="s">
        <v>88</v>
      </c>
      <c r="B30" s="253"/>
      <c r="C30" s="253"/>
      <c r="D30" s="253"/>
      <c r="E30" s="254"/>
      <c r="F30" s="250" t="s">
        <v>23</v>
      </c>
      <c r="G30" s="251"/>
      <c r="H30" s="250" t="s">
        <v>238</v>
      </c>
      <c r="I30" s="251"/>
      <c r="J30" s="250" t="s">
        <v>234</v>
      </c>
      <c r="K30" s="251"/>
      <c r="L30" s="112"/>
      <c r="M30" s="125"/>
      <c r="N30" s="112"/>
      <c r="O30" s="125"/>
      <c r="P30" s="152"/>
      <c r="Q30" s="152"/>
      <c r="R30" s="152"/>
      <c r="S30" s="152"/>
      <c r="T30" s="152"/>
      <c r="U30" s="152"/>
      <c r="V30" s="152"/>
      <c r="W30" s="152"/>
      <c r="X30" s="152"/>
      <c r="Y30" s="152"/>
    </row>
    <row r="31" spans="1:25" ht="15.95" customHeight="1">
      <c r="A31" s="255"/>
      <c r="B31" s="256"/>
      <c r="C31" s="256"/>
      <c r="D31" s="256"/>
      <c r="E31" s="257"/>
      <c r="F31" s="106" t="s">
        <v>222</v>
      </c>
      <c r="G31" s="126" t="s">
        <v>11</v>
      </c>
      <c r="H31" s="106" t="s">
        <v>222</v>
      </c>
      <c r="I31" s="126" t="s">
        <v>11</v>
      </c>
      <c r="J31" s="106" t="s">
        <v>222</v>
      </c>
      <c r="K31" s="149" t="s">
        <v>11</v>
      </c>
      <c r="L31" s="106" t="s">
        <v>222</v>
      </c>
      <c r="M31" s="126" t="s">
        <v>11</v>
      </c>
      <c r="N31" s="106" t="s">
        <v>222</v>
      </c>
      <c r="O31" s="157" t="s">
        <v>11</v>
      </c>
      <c r="P31" s="159"/>
      <c r="Q31" s="159"/>
      <c r="R31" s="159"/>
      <c r="S31" s="159"/>
      <c r="T31" s="159"/>
      <c r="U31" s="159"/>
      <c r="V31" s="159"/>
      <c r="W31" s="159"/>
      <c r="X31" s="159"/>
      <c r="Y31" s="159"/>
    </row>
    <row r="32" spans="1:25" ht="15.95" customHeight="1">
      <c r="A32" s="260" t="s">
        <v>108</v>
      </c>
      <c r="B32" s="12" t="s">
        <v>73</v>
      </c>
      <c r="C32" s="21"/>
      <c r="D32" s="21"/>
      <c r="E32" s="99" t="s">
        <v>66</v>
      </c>
      <c r="F32" s="61">
        <v>280</v>
      </c>
      <c r="G32" s="127">
        <v>270</v>
      </c>
      <c r="H32" s="107">
        <v>1</v>
      </c>
      <c r="I32" s="134">
        <v>1</v>
      </c>
      <c r="J32" s="107">
        <v>283</v>
      </c>
      <c r="K32" s="144">
        <v>841</v>
      </c>
      <c r="L32" s="61"/>
      <c r="M32" s="127"/>
      <c r="N32" s="107"/>
      <c r="O32" s="158"/>
      <c r="P32" s="127"/>
      <c r="Q32" s="127"/>
      <c r="R32" s="127"/>
      <c r="S32" s="127"/>
      <c r="T32" s="160"/>
      <c r="U32" s="160"/>
      <c r="V32" s="127"/>
      <c r="W32" s="127"/>
      <c r="X32" s="160"/>
      <c r="Y32" s="160"/>
    </row>
    <row r="33" spans="1:25" ht="15.95" customHeight="1">
      <c r="A33" s="268"/>
      <c r="B33" s="76"/>
      <c r="C33" s="22" t="s">
        <v>90</v>
      </c>
      <c r="D33" s="34"/>
      <c r="E33" s="100"/>
      <c r="F33" s="62">
        <v>275</v>
      </c>
      <c r="G33" s="128">
        <v>264</v>
      </c>
      <c r="H33" s="62">
        <v>1</v>
      </c>
      <c r="I33" s="140">
        <v>1</v>
      </c>
      <c r="J33" s="62">
        <v>283</v>
      </c>
      <c r="K33" s="148">
        <v>841</v>
      </c>
      <c r="L33" s="62"/>
      <c r="M33" s="128"/>
      <c r="N33" s="62"/>
      <c r="O33" s="119"/>
      <c r="P33" s="127"/>
      <c r="Q33" s="127"/>
      <c r="R33" s="127"/>
      <c r="S33" s="127"/>
      <c r="T33" s="160"/>
      <c r="U33" s="160"/>
      <c r="V33" s="127"/>
      <c r="W33" s="127"/>
      <c r="X33" s="160"/>
      <c r="Y33" s="160"/>
    </row>
    <row r="34" spans="1:25" ht="15.95" customHeight="1">
      <c r="A34" s="268"/>
      <c r="B34" s="76"/>
      <c r="C34" s="86"/>
      <c r="D34" s="26" t="s">
        <v>67</v>
      </c>
      <c r="E34" s="101"/>
      <c r="F34" s="63">
        <v>275</v>
      </c>
      <c r="G34" s="117">
        <v>264</v>
      </c>
      <c r="H34" s="63">
        <v>1</v>
      </c>
      <c r="I34" s="135">
        <v>1</v>
      </c>
      <c r="J34" s="63">
        <v>186</v>
      </c>
      <c r="K34" s="145">
        <v>696</v>
      </c>
      <c r="L34" s="63"/>
      <c r="M34" s="117"/>
      <c r="N34" s="63"/>
      <c r="O34" s="120"/>
      <c r="P34" s="127"/>
      <c r="Q34" s="127"/>
      <c r="R34" s="127"/>
      <c r="S34" s="127"/>
      <c r="T34" s="160"/>
      <c r="U34" s="160"/>
      <c r="V34" s="127"/>
      <c r="W34" s="127"/>
      <c r="X34" s="160"/>
      <c r="Y34" s="160"/>
    </row>
    <row r="35" spans="1:25" ht="15.95" customHeight="1">
      <c r="A35" s="268"/>
      <c r="B35" s="14"/>
      <c r="C35" s="87" t="s">
        <v>91</v>
      </c>
      <c r="D35" s="85"/>
      <c r="E35" s="102"/>
      <c r="F35" s="108">
        <v>5</v>
      </c>
      <c r="G35" s="118">
        <v>6</v>
      </c>
      <c r="H35" s="108">
        <v>0</v>
      </c>
      <c r="I35" s="136">
        <v>0</v>
      </c>
      <c r="J35" s="132">
        <v>0</v>
      </c>
      <c r="K35" s="137">
        <v>0</v>
      </c>
      <c r="L35" s="108"/>
      <c r="M35" s="118"/>
      <c r="N35" s="108"/>
      <c r="O35" s="123"/>
      <c r="P35" s="127"/>
      <c r="Q35" s="127"/>
      <c r="R35" s="127"/>
      <c r="S35" s="127"/>
      <c r="T35" s="160"/>
      <c r="U35" s="160"/>
      <c r="V35" s="127"/>
      <c r="W35" s="127"/>
      <c r="X35" s="160"/>
      <c r="Y35" s="160"/>
    </row>
    <row r="36" spans="1:25" ht="15.95" customHeight="1">
      <c r="A36" s="268"/>
      <c r="B36" s="19" t="s">
        <v>77</v>
      </c>
      <c r="C36" s="30"/>
      <c r="D36" s="30"/>
      <c r="E36" s="99" t="s">
        <v>69</v>
      </c>
      <c r="F36" s="44">
        <v>134</v>
      </c>
      <c r="G36" s="119">
        <v>122</v>
      </c>
      <c r="H36" s="61">
        <v>2</v>
      </c>
      <c r="I36" s="139">
        <v>2</v>
      </c>
      <c r="J36" s="61">
        <v>0</v>
      </c>
      <c r="K36" s="147">
        <v>0.5</v>
      </c>
      <c r="L36" s="61"/>
      <c r="M36" s="127"/>
      <c r="N36" s="61"/>
      <c r="O36" s="122"/>
      <c r="P36" s="127"/>
      <c r="Q36" s="127"/>
      <c r="R36" s="127"/>
      <c r="S36" s="127"/>
      <c r="T36" s="127"/>
      <c r="U36" s="127"/>
      <c r="V36" s="127"/>
      <c r="W36" s="127"/>
      <c r="X36" s="160"/>
      <c r="Y36" s="160"/>
    </row>
    <row r="37" spans="1:25" ht="15.95" customHeight="1">
      <c r="A37" s="268"/>
      <c r="B37" s="76"/>
      <c r="C37" s="26" t="s">
        <v>92</v>
      </c>
      <c r="D37" s="27"/>
      <c r="E37" s="101"/>
      <c r="F37" s="46">
        <v>123</v>
      </c>
      <c r="G37" s="120">
        <v>105</v>
      </c>
      <c r="H37" s="63">
        <v>0</v>
      </c>
      <c r="I37" s="135">
        <v>0</v>
      </c>
      <c r="J37" s="63">
        <v>0</v>
      </c>
      <c r="K37" s="145">
        <v>0</v>
      </c>
      <c r="L37" s="63"/>
      <c r="M37" s="117"/>
      <c r="N37" s="63"/>
      <c r="O37" s="120"/>
      <c r="P37" s="127"/>
      <c r="Q37" s="127"/>
      <c r="R37" s="127"/>
      <c r="S37" s="127"/>
      <c r="T37" s="127"/>
      <c r="U37" s="127"/>
      <c r="V37" s="127"/>
      <c r="W37" s="127"/>
      <c r="X37" s="160"/>
      <c r="Y37" s="160"/>
    </row>
    <row r="38" spans="1:25" ht="15.95" customHeight="1">
      <c r="A38" s="268"/>
      <c r="B38" s="14"/>
      <c r="C38" s="26" t="s">
        <v>95</v>
      </c>
      <c r="D38" s="27"/>
      <c r="E38" s="101"/>
      <c r="F38" s="46">
        <v>11</v>
      </c>
      <c r="G38" s="120">
        <v>17</v>
      </c>
      <c r="H38" s="63">
        <v>2</v>
      </c>
      <c r="I38" s="135">
        <v>2</v>
      </c>
      <c r="J38" s="63"/>
      <c r="K38" s="137">
        <v>0.5</v>
      </c>
      <c r="L38" s="63"/>
      <c r="M38" s="117"/>
      <c r="N38" s="63"/>
      <c r="O38" s="120"/>
      <c r="P38" s="127"/>
      <c r="Q38" s="127"/>
      <c r="R38" s="160"/>
      <c r="S38" s="160"/>
      <c r="T38" s="127"/>
      <c r="U38" s="127"/>
      <c r="V38" s="127"/>
      <c r="W38" s="127"/>
      <c r="X38" s="160"/>
      <c r="Y38" s="160"/>
    </row>
    <row r="39" spans="1:25" ht="15.95" customHeight="1">
      <c r="A39" s="269"/>
      <c r="B39" s="20" t="s">
        <v>20</v>
      </c>
      <c r="C39" s="32"/>
      <c r="D39" s="32"/>
      <c r="E39" s="103" t="s">
        <v>130</v>
      </c>
      <c r="F39" s="48">
        <f t="shared" ref="F39:O39" si="4">F32-F36</f>
        <v>146</v>
      </c>
      <c r="G39" s="124">
        <f t="shared" si="4"/>
        <v>148</v>
      </c>
      <c r="H39" s="48">
        <f t="shared" si="4"/>
        <v>-1</v>
      </c>
      <c r="I39" s="124">
        <f t="shared" si="4"/>
        <v>-1</v>
      </c>
      <c r="J39" s="48">
        <f t="shared" si="4"/>
        <v>283</v>
      </c>
      <c r="K39" s="124">
        <f t="shared" si="4"/>
        <v>840.5</v>
      </c>
      <c r="L39" s="48">
        <f t="shared" si="4"/>
        <v>0</v>
      </c>
      <c r="M39" s="124">
        <f t="shared" si="4"/>
        <v>0</v>
      </c>
      <c r="N39" s="48">
        <f t="shared" si="4"/>
        <v>0</v>
      </c>
      <c r="O39" s="124">
        <f t="shared" si="4"/>
        <v>0</v>
      </c>
      <c r="P39" s="127"/>
      <c r="Q39" s="127"/>
      <c r="R39" s="127"/>
      <c r="S39" s="127"/>
      <c r="T39" s="127"/>
      <c r="U39" s="127"/>
      <c r="V39" s="127"/>
      <c r="W39" s="127"/>
      <c r="X39" s="160"/>
      <c r="Y39" s="160"/>
    </row>
    <row r="40" spans="1:25" ht="15.95" customHeight="1">
      <c r="A40" s="260" t="s">
        <v>109</v>
      </c>
      <c r="B40" s="19" t="s">
        <v>96</v>
      </c>
      <c r="C40" s="30"/>
      <c r="D40" s="30"/>
      <c r="E40" s="99" t="s">
        <v>72</v>
      </c>
      <c r="F40" s="44">
        <v>187</v>
      </c>
      <c r="G40" s="122">
        <v>243</v>
      </c>
      <c r="H40" s="61">
        <v>1</v>
      </c>
      <c r="I40" s="139">
        <v>1</v>
      </c>
      <c r="J40" s="61">
        <v>1515</v>
      </c>
      <c r="K40" s="147">
        <v>1462</v>
      </c>
      <c r="L40" s="61"/>
      <c r="M40" s="127"/>
      <c r="N40" s="61"/>
      <c r="O40" s="122"/>
      <c r="P40" s="127"/>
      <c r="Q40" s="127"/>
      <c r="R40" s="127"/>
      <c r="S40" s="127"/>
      <c r="T40" s="160"/>
      <c r="U40" s="160"/>
      <c r="V40" s="160"/>
      <c r="W40" s="160"/>
      <c r="X40" s="127"/>
      <c r="Y40" s="127"/>
    </row>
    <row r="41" spans="1:25" ht="15.95" customHeight="1">
      <c r="A41" s="261"/>
      <c r="B41" s="14"/>
      <c r="C41" s="26" t="s">
        <v>98</v>
      </c>
      <c r="D41" s="27"/>
      <c r="E41" s="101"/>
      <c r="F41" s="113">
        <v>0</v>
      </c>
      <c r="G41" s="129">
        <v>0</v>
      </c>
      <c r="H41" s="132">
        <v>1</v>
      </c>
      <c r="I41" s="137">
        <v>1</v>
      </c>
      <c r="J41" s="63">
        <v>170</v>
      </c>
      <c r="K41" s="145">
        <v>361</v>
      </c>
      <c r="L41" s="63"/>
      <c r="M41" s="117"/>
      <c r="N41" s="63"/>
      <c r="O41" s="120"/>
      <c r="P41" s="160"/>
      <c r="Q41" s="160"/>
      <c r="R41" s="160"/>
      <c r="S41" s="160"/>
      <c r="T41" s="160"/>
      <c r="U41" s="160"/>
      <c r="V41" s="160"/>
      <c r="W41" s="160"/>
      <c r="X41" s="127"/>
      <c r="Y41" s="127"/>
    </row>
    <row r="42" spans="1:25" ht="15.95" customHeight="1">
      <c r="A42" s="261"/>
      <c r="B42" s="19" t="s">
        <v>82</v>
      </c>
      <c r="C42" s="30"/>
      <c r="D42" s="30"/>
      <c r="E42" s="99" t="s">
        <v>36</v>
      </c>
      <c r="F42" s="44">
        <v>333</v>
      </c>
      <c r="G42" s="122">
        <v>391</v>
      </c>
      <c r="H42" s="61">
        <v>0</v>
      </c>
      <c r="I42" s="139">
        <v>0</v>
      </c>
      <c r="J42" s="61">
        <v>1798</v>
      </c>
      <c r="K42" s="147">
        <v>2302</v>
      </c>
      <c r="L42" s="61"/>
      <c r="M42" s="127"/>
      <c r="N42" s="61"/>
      <c r="O42" s="122"/>
      <c r="P42" s="127"/>
      <c r="Q42" s="127"/>
      <c r="R42" s="127"/>
      <c r="S42" s="127"/>
      <c r="T42" s="160"/>
      <c r="U42" s="160"/>
      <c r="V42" s="127"/>
      <c r="W42" s="127"/>
      <c r="X42" s="127"/>
      <c r="Y42" s="127"/>
    </row>
    <row r="43" spans="1:25" ht="15.95" customHeight="1">
      <c r="A43" s="261"/>
      <c r="B43" s="14"/>
      <c r="C43" s="26" t="s">
        <v>99</v>
      </c>
      <c r="D43" s="27"/>
      <c r="E43" s="101"/>
      <c r="F43" s="46">
        <v>333</v>
      </c>
      <c r="G43" s="120">
        <v>391</v>
      </c>
      <c r="H43" s="63">
        <v>0</v>
      </c>
      <c r="I43" s="135">
        <v>0</v>
      </c>
      <c r="J43" s="132">
        <v>140</v>
      </c>
      <c r="K43" s="137">
        <v>303</v>
      </c>
      <c r="L43" s="63"/>
      <c r="M43" s="117"/>
      <c r="N43" s="63"/>
      <c r="O43" s="120"/>
      <c r="P43" s="127"/>
      <c r="Q43" s="127"/>
      <c r="R43" s="160"/>
      <c r="S43" s="127"/>
      <c r="T43" s="160"/>
      <c r="U43" s="160"/>
      <c r="V43" s="127"/>
      <c r="W43" s="127"/>
      <c r="X43" s="160"/>
      <c r="Y43" s="160"/>
    </row>
    <row r="44" spans="1:25" ht="15.95" customHeight="1">
      <c r="A44" s="262"/>
      <c r="B44" s="17" t="s">
        <v>20</v>
      </c>
      <c r="C44" s="29"/>
      <c r="D44" s="29"/>
      <c r="E44" s="103" t="s">
        <v>131</v>
      </c>
      <c r="F44" s="109">
        <f t="shared" ref="F44:O44" si="5">F40-F42</f>
        <v>-146</v>
      </c>
      <c r="G44" s="121">
        <f t="shared" si="5"/>
        <v>-148</v>
      </c>
      <c r="H44" s="109">
        <f t="shared" si="5"/>
        <v>1</v>
      </c>
      <c r="I44" s="121">
        <f t="shared" si="5"/>
        <v>1</v>
      </c>
      <c r="J44" s="109">
        <f t="shared" si="5"/>
        <v>-283</v>
      </c>
      <c r="K44" s="121">
        <f t="shared" si="5"/>
        <v>-840</v>
      </c>
      <c r="L44" s="109">
        <f t="shared" si="5"/>
        <v>0</v>
      </c>
      <c r="M44" s="121">
        <f t="shared" si="5"/>
        <v>0</v>
      </c>
      <c r="N44" s="109">
        <f t="shared" si="5"/>
        <v>0</v>
      </c>
      <c r="O44" s="121">
        <f t="shared" si="5"/>
        <v>0</v>
      </c>
      <c r="P44" s="160"/>
      <c r="Q44" s="160"/>
      <c r="R44" s="127"/>
      <c r="S44" s="127"/>
      <c r="T44" s="160"/>
      <c r="U44" s="160"/>
      <c r="V44" s="127"/>
      <c r="W44" s="127"/>
      <c r="X44" s="127"/>
      <c r="Y44" s="127"/>
    </row>
    <row r="45" spans="1:25" ht="15.95" customHeight="1">
      <c r="A45" s="263" t="s">
        <v>3</v>
      </c>
      <c r="B45" s="84" t="s">
        <v>100</v>
      </c>
      <c r="C45" s="88"/>
      <c r="D45" s="88"/>
      <c r="E45" s="104" t="s">
        <v>132</v>
      </c>
      <c r="F45" s="114">
        <f t="shared" ref="F45:O45" si="6">F39+F44</f>
        <v>0</v>
      </c>
      <c r="G45" s="130">
        <f t="shared" si="6"/>
        <v>0</v>
      </c>
      <c r="H45" s="114">
        <f t="shared" si="6"/>
        <v>0</v>
      </c>
      <c r="I45" s="130">
        <f t="shared" si="6"/>
        <v>0</v>
      </c>
      <c r="J45" s="114">
        <f t="shared" si="6"/>
        <v>0</v>
      </c>
      <c r="K45" s="130">
        <f t="shared" si="6"/>
        <v>0.5</v>
      </c>
      <c r="L45" s="114">
        <f t="shared" si="6"/>
        <v>0</v>
      </c>
      <c r="M45" s="130">
        <f t="shared" si="6"/>
        <v>0</v>
      </c>
      <c r="N45" s="114">
        <f t="shared" si="6"/>
        <v>0</v>
      </c>
      <c r="O45" s="130">
        <f t="shared" si="6"/>
        <v>0</v>
      </c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25" ht="15.95" customHeight="1">
      <c r="A46" s="264"/>
      <c r="B46" s="15" t="s">
        <v>101</v>
      </c>
      <c r="C46" s="27"/>
      <c r="D46" s="27"/>
      <c r="E46" s="27"/>
      <c r="F46" s="113"/>
      <c r="G46" s="129"/>
      <c r="H46" s="132"/>
      <c r="I46" s="137"/>
      <c r="J46" s="132"/>
      <c r="K46" s="137"/>
      <c r="L46" s="63"/>
      <c r="M46" s="117"/>
      <c r="N46" s="132"/>
      <c r="O46" s="155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1:25" ht="15.95" customHeight="1">
      <c r="A47" s="264"/>
      <c r="B47" s="15" t="s">
        <v>102</v>
      </c>
      <c r="C47" s="27"/>
      <c r="D47" s="27"/>
      <c r="E47" s="27"/>
      <c r="F47" s="46"/>
      <c r="G47" s="120"/>
      <c r="H47" s="63"/>
      <c r="I47" s="135"/>
      <c r="J47" s="63"/>
      <c r="K47" s="145"/>
      <c r="L47" s="63"/>
      <c r="M47" s="117"/>
      <c r="N47" s="63"/>
      <c r="O47" s="120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1:25" ht="15.95" customHeight="1">
      <c r="A48" s="265"/>
      <c r="B48" s="17" t="s">
        <v>104</v>
      </c>
      <c r="C48" s="29"/>
      <c r="D48" s="29"/>
      <c r="E48" s="29"/>
      <c r="F48" s="49"/>
      <c r="G48" s="131"/>
      <c r="H48" s="49"/>
      <c r="I48" s="141"/>
      <c r="J48" s="49"/>
      <c r="K48" s="150"/>
      <c r="L48" s="49"/>
      <c r="M48" s="131"/>
      <c r="N48" s="49"/>
      <c r="O48" s="124"/>
      <c r="P48" s="127"/>
      <c r="Q48" s="127"/>
      <c r="R48" s="127"/>
      <c r="S48" s="127"/>
      <c r="T48" s="127"/>
      <c r="U48" s="127"/>
      <c r="V48" s="127"/>
      <c r="W48" s="127"/>
      <c r="X48" s="127"/>
      <c r="Y48" s="127"/>
    </row>
    <row r="49" spans="1:16" ht="15.95" customHeight="1">
      <c r="A49" s="1" t="s">
        <v>134</v>
      </c>
      <c r="O49" s="76"/>
      <c r="P49" s="76"/>
    </row>
    <row r="50" spans="1:16" ht="15.95" customHeight="1">
      <c r="O50" s="76"/>
      <c r="P50" s="76"/>
    </row>
  </sheetData>
  <customSheetViews>
    <customSheetView guid="{DFA06C97-80C7-4138-82FD-63D612DF1BC9}" scale="94" showPageBreaks="1" printArea="1" view="pageBreakPreview">
      <pane xSplit="5" ySplit="7" topLeftCell="F8" activePane="bottomRight" state="frozen"/>
      <selection pane="bottomRight" activeCell="D2" sqref="D2"/>
      <pageMargins left="0.78740157480314965" right="0.27" top="0.38" bottom="0.34" header="0.19685039370078741" footer="0.19685039370078741"/>
      <printOptions horizontalCentered="1"/>
      <pageSetup paperSize="9" orientation="portrait" r:id="rId1"/>
      <headerFooter alignWithMargins="0">
        <oddHeader>&amp;R&amp;"明朝,斜体"&amp;9都道府県－2</oddHeader>
        <evenHeader>&amp;R&amp;"明朝,斜体"&amp;9都道府県－2</evenHeader>
        <firstHeader>&amp;R&amp;"明朝,斜体"&amp;9都道府県－2</firstHeader>
      </headerFooter>
    </customSheetView>
  </customSheetViews>
  <mergeCells count="15">
    <mergeCell ref="A6:E7"/>
    <mergeCell ref="E25:E26"/>
    <mergeCell ref="A30:E31"/>
    <mergeCell ref="A40:A44"/>
    <mergeCell ref="A45:A48"/>
    <mergeCell ref="A8:A18"/>
    <mergeCell ref="A19:A27"/>
    <mergeCell ref="A32:A39"/>
    <mergeCell ref="F6:G6"/>
    <mergeCell ref="H6:I6"/>
    <mergeCell ref="J6:K6"/>
    <mergeCell ref="L6:M6"/>
    <mergeCell ref="F30:G30"/>
    <mergeCell ref="H30:I30"/>
    <mergeCell ref="J30:K30"/>
  </mergeCells>
  <phoneticPr fontId="3"/>
  <printOptions horizontalCentered="1"/>
  <pageMargins left="0.78740157480314965" right="0.27" top="0.38" bottom="0.34" header="0.19685039370078741" footer="0.19685039370078741"/>
  <pageSetup paperSize="9" scale="52" orientation="portrait" r:id="rId2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SheetLayoutView="100" workbookViewId="0">
      <pane xSplit="5" ySplit="8" topLeftCell="F9" activePane="bottomRight" state="frozen"/>
      <selection pane="topRight"/>
      <selection pane="bottomLeft"/>
      <selection pane="bottomRight"/>
    </sheetView>
  </sheetViews>
  <sheetFormatPr defaultRowHeight="14.2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1" width="9" style="1" customWidth="1"/>
    <col min="12" max="12" width="9.875" style="1" customWidth="1"/>
    <col min="13" max="13" width="9" style="1" customWidth="1"/>
    <col min="14" max="16384" width="9" style="1"/>
  </cols>
  <sheetData>
    <row r="1" spans="1:9" ht="33.950000000000003" customHeight="1">
      <c r="A1" s="2" t="s">
        <v>4</v>
      </c>
      <c r="B1" s="2"/>
      <c r="C1" s="2"/>
      <c r="D1" s="2"/>
      <c r="E1" s="33" t="s">
        <v>235</v>
      </c>
      <c r="F1" s="41"/>
    </row>
    <row r="3" spans="1:9">
      <c r="A3" s="3" t="s">
        <v>135</v>
      </c>
    </row>
    <row r="5" spans="1:9">
      <c r="A5" s="4" t="s">
        <v>51</v>
      </c>
      <c r="B5" s="4"/>
      <c r="C5" s="4"/>
      <c r="D5" s="4"/>
      <c r="E5" s="4"/>
    </row>
    <row r="6" spans="1:9" ht="15.75">
      <c r="A6" s="6"/>
      <c r="H6" s="58"/>
      <c r="I6" s="65" t="s">
        <v>5</v>
      </c>
    </row>
    <row r="7" spans="1:9" ht="27" customHeight="1">
      <c r="A7" s="5"/>
      <c r="B7" s="10"/>
      <c r="C7" s="10"/>
      <c r="D7" s="10"/>
      <c r="E7" s="10"/>
      <c r="F7" s="42" t="s">
        <v>224</v>
      </c>
      <c r="G7" s="50"/>
      <c r="H7" s="59" t="s">
        <v>11</v>
      </c>
      <c r="I7" s="66" t="s">
        <v>16</v>
      </c>
    </row>
    <row r="8" spans="1:9" ht="17.100000000000001" customHeight="1">
      <c r="A8" s="7"/>
      <c r="B8" s="11"/>
      <c r="C8" s="11"/>
      <c r="D8" s="11"/>
      <c r="E8" s="11"/>
      <c r="F8" s="43" t="s">
        <v>53</v>
      </c>
      <c r="G8" s="51" t="s">
        <v>9</v>
      </c>
      <c r="H8" s="60"/>
      <c r="I8" s="161"/>
    </row>
    <row r="9" spans="1:9" ht="18" customHeight="1">
      <c r="A9" s="245" t="s">
        <v>39</v>
      </c>
      <c r="B9" s="245" t="s">
        <v>111</v>
      </c>
      <c r="C9" s="12" t="s">
        <v>18</v>
      </c>
      <c r="D9" s="21"/>
      <c r="E9" s="21"/>
      <c r="F9" s="44">
        <v>79528</v>
      </c>
      <c r="G9" s="52">
        <f t="shared" ref="G9:G18" si="0">F9/$F$27*100</f>
        <v>17.390962070435933</v>
      </c>
      <c r="H9" s="61">
        <v>80439</v>
      </c>
      <c r="I9" s="68">
        <f t="shared" ref="I9:I18" si="1">(F9/H9-1)*100</f>
        <v>-1.1325352130185595</v>
      </c>
    </row>
    <row r="10" spans="1:9" ht="18" customHeight="1">
      <c r="A10" s="246"/>
      <c r="B10" s="246"/>
      <c r="C10" s="13"/>
      <c r="D10" s="22" t="s">
        <v>8</v>
      </c>
      <c r="E10" s="34"/>
      <c r="F10" s="45">
        <v>23733</v>
      </c>
      <c r="G10" s="53">
        <f t="shared" si="0"/>
        <v>5.1898664975562818</v>
      </c>
      <c r="H10" s="62">
        <v>24095</v>
      </c>
      <c r="I10" s="69">
        <f t="shared" si="1"/>
        <v>-1.5023863872172694</v>
      </c>
    </row>
    <row r="11" spans="1:9" ht="18" customHeight="1">
      <c r="A11" s="246"/>
      <c r="B11" s="246"/>
      <c r="C11" s="13"/>
      <c r="D11" s="23"/>
      <c r="E11" s="35" t="s">
        <v>26</v>
      </c>
      <c r="F11" s="46">
        <v>19696</v>
      </c>
      <c r="G11" s="54">
        <f t="shared" si="0"/>
        <v>4.3070665544123594</v>
      </c>
      <c r="H11" s="63">
        <v>19794</v>
      </c>
      <c r="I11" s="70">
        <f t="shared" si="1"/>
        <v>-0.4950995251086221</v>
      </c>
    </row>
    <row r="12" spans="1:9" ht="18" customHeight="1">
      <c r="A12" s="246"/>
      <c r="B12" s="246"/>
      <c r="C12" s="13"/>
      <c r="D12" s="23"/>
      <c r="E12" s="35" t="s">
        <v>43</v>
      </c>
      <c r="F12" s="46">
        <v>1514</v>
      </c>
      <c r="G12" s="54">
        <f t="shared" si="0"/>
        <v>0.3310773133316568</v>
      </c>
      <c r="H12" s="63">
        <v>1529</v>
      </c>
      <c r="I12" s="70">
        <f t="shared" si="1"/>
        <v>-0.98103335513407552</v>
      </c>
    </row>
    <row r="13" spans="1:9" ht="18" customHeight="1">
      <c r="A13" s="246"/>
      <c r="B13" s="246"/>
      <c r="C13" s="13"/>
      <c r="D13" s="24"/>
      <c r="E13" s="35" t="s">
        <v>45</v>
      </c>
      <c r="F13" s="46">
        <v>228</v>
      </c>
      <c r="G13" s="54">
        <f t="shared" si="0"/>
        <v>4.985840649908703E-2</v>
      </c>
      <c r="H13" s="63">
        <v>440</v>
      </c>
      <c r="I13" s="70">
        <f t="shared" si="1"/>
        <v>-48.18181818181818</v>
      </c>
    </row>
    <row r="14" spans="1:9" ht="18" customHeight="1">
      <c r="A14" s="246"/>
      <c r="B14" s="246"/>
      <c r="C14" s="13"/>
      <c r="D14" s="25" t="s">
        <v>46</v>
      </c>
      <c r="E14" s="30"/>
      <c r="F14" s="44">
        <v>13671</v>
      </c>
      <c r="G14" s="52">
        <f t="shared" si="0"/>
        <v>2.9895362949518365</v>
      </c>
      <c r="H14" s="61">
        <v>13172</v>
      </c>
      <c r="I14" s="71">
        <f t="shared" si="1"/>
        <v>3.7883389006984514</v>
      </c>
    </row>
    <row r="15" spans="1:9" ht="18" customHeight="1">
      <c r="A15" s="246"/>
      <c r="B15" s="246"/>
      <c r="C15" s="13"/>
      <c r="D15" s="23"/>
      <c r="E15" s="35" t="s">
        <v>48</v>
      </c>
      <c r="F15" s="46">
        <v>835</v>
      </c>
      <c r="G15" s="54">
        <f t="shared" si="0"/>
        <v>0.18259547994183184</v>
      </c>
      <c r="H15" s="63">
        <v>838</v>
      </c>
      <c r="I15" s="70">
        <f t="shared" si="1"/>
        <v>-0.35799522673031214</v>
      </c>
    </row>
    <row r="16" spans="1:9" ht="18" customHeight="1">
      <c r="A16" s="246"/>
      <c r="B16" s="246"/>
      <c r="C16" s="13"/>
      <c r="D16" s="23"/>
      <c r="E16" s="36" t="s">
        <v>13</v>
      </c>
      <c r="F16" s="45">
        <v>12836</v>
      </c>
      <c r="G16" s="53">
        <f t="shared" si="0"/>
        <v>2.8069408150100044</v>
      </c>
      <c r="H16" s="62">
        <v>12334</v>
      </c>
      <c r="I16" s="69">
        <f t="shared" si="1"/>
        <v>4.0700502675531158</v>
      </c>
    </row>
    <row r="17" spans="1:9" ht="18" customHeight="1">
      <c r="A17" s="246"/>
      <c r="B17" s="246"/>
      <c r="C17" s="13"/>
      <c r="D17" s="243" t="s">
        <v>38</v>
      </c>
      <c r="E17" s="270"/>
      <c r="F17" s="45">
        <v>26773</v>
      </c>
      <c r="G17" s="53">
        <f t="shared" si="0"/>
        <v>5.854645250877442</v>
      </c>
      <c r="H17" s="62">
        <v>27476</v>
      </c>
      <c r="I17" s="69">
        <f t="shared" si="1"/>
        <v>-2.5585965933905941</v>
      </c>
    </row>
    <row r="18" spans="1:9" ht="18" customHeight="1">
      <c r="A18" s="246"/>
      <c r="B18" s="246"/>
      <c r="C18" s="13"/>
      <c r="D18" s="243" t="s">
        <v>115</v>
      </c>
      <c r="E18" s="244"/>
      <c r="F18" s="46">
        <v>1164</v>
      </c>
      <c r="G18" s="54">
        <f t="shared" si="0"/>
        <v>0.25454028581112847</v>
      </c>
      <c r="H18" s="63">
        <v>1205</v>
      </c>
      <c r="I18" s="70">
        <f t="shared" si="1"/>
        <v>-3.4024896265560156</v>
      </c>
    </row>
    <row r="19" spans="1:9" ht="18" customHeight="1">
      <c r="A19" s="246"/>
      <c r="B19" s="246"/>
      <c r="C19" s="14"/>
      <c r="D19" s="243" t="s">
        <v>116</v>
      </c>
      <c r="E19" s="244"/>
      <c r="F19" s="46">
        <v>0</v>
      </c>
      <c r="G19" s="54">
        <v>0</v>
      </c>
      <c r="H19" s="63">
        <v>0</v>
      </c>
      <c r="I19" s="70">
        <v>0</v>
      </c>
    </row>
    <row r="20" spans="1:9" ht="18" customHeight="1">
      <c r="A20" s="246"/>
      <c r="B20" s="246"/>
      <c r="C20" s="15" t="s">
        <v>6</v>
      </c>
      <c r="D20" s="27"/>
      <c r="E20" s="27"/>
      <c r="F20" s="46">
        <v>13442</v>
      </c>
      <c r="G20" s="54">
        <f t="shared" ref="G20:G27" si="2">F20/$F$27*100</f>
        <v>2.9394592112312621</v>
      </c>
      <c r="H20" s="63">
        <v>13785</v>
      </c>
      <c r="I20" s="70">
        <f t="shared" ref="I20:I45" si="3">(F20/H20-1)*100</f>
        <v>-2.4882118244468621</v>
      </c>
    </row>
    <row r="21" spans="1:9" ht="18" customHeight="1">
      <c r="A21" s="246"/>
      <c r="B21" s="246"/>
      <c r="C21" s="15" t="s">
        <v>15</v>
      </c>
      <c r="D21" s="27"/>
      <c r="E21" s="27"/>
      <c r="F21" s="46">
        <v>172630</v>
      </c>
      <c r="G21" s="54">
        <f t="shared" si="2"/>
        <v>37.750248745339441</v>
      </c>
      <c r="H21" s="63">
        <v>172794</v>
      </c>
      <c r="I21" s="70">
        <f t="shared" si="3"/>
        <v>-9.491070291792747E-2</v>
      </c>
    </row>
    <row r="22" spans="1:9" ht="18" customHeight="1">
      <c r="A22" s="246"/>
      <c r="B22" s="246"/>
      <c r="C22" s="15" t="s">
        <v>49</v>
      </c>
      <c r="D22" s="27"/>
      <c r="E22" s="27"/>
      <c r="F22" s="46">
        <v>5319</v>
      </c>
      <c r="G22" s="54">
        <f t="shared" si="2"/>
        <v>1.1631441410905432</v>
      </c>
      <c r="H22" s="63">
        <v>5316</v>
      </c>
      <c r="I22" s="70">
        <f t="shared" si="3"/>
        <v>5.6433408577882815E-2</v>
      </c>
    </row>
    <row r="23" spans="1:9" ht="18" customHeight="1">
      <c r="A23" s="246"/>
      <c r="B23" s="246"/>
      <c r="C23" s="15" t="s">
        <v>14</v>
      </c>
      <c r="D23" s="27"/>
      <c r="E23" s="27"/>
      <c r="F23" s="46">
        <v>77006</v>
      </c>
      <c r="G23" s="54">
        <f t="shared" si="2"/>
        <v>16.839458117845155</v>
      </c>
      <c r="H23" s="63">
        <v>65651</v>
      </c>
      <c r="I23" s="70">
        <f t="shared" si="3"/>
        <v>17.296004630546371</v>
      </c>
    </row>
    <row r="24" spans="1:9" ht="18" customHeight="1">
      <c r="A24" s="246"/>
      <c r="B24" s="246"/>
      <c r="C24" s="15" t="s">
        <v>50</v>
      </c>
      <c r="D24" s="27"/>
      <c r="E24" s="27"/>
      <c r="F24" s="46">
        <v>1229</v>
      </c>
      <c r="G24" s="54">
        <f t="shared" si="2"/>
        <v>0.26875430520779803</v>
      </c>
      <c r="H24" s="63">
        <f>1173-1</f>
        <v>1172</v>
      </c>
      <c r="I24" s="70">
        <f t="shared" si="3"/>
        <v>4.8634812286689311</v>
      </c>
    </row>
    <row r="25" spans="1:9" ht="18" customHeight="1">
      <c r="A25" s="246"/>
      <c r="B25" s="246"/>
      <c r="C25" s="15" t="s">
        <v>19</v>
      </c>
      <c r="D25" s="27"/>
      <c r="E25" s="27"/>
      <c r="F25" s="46">
        <v>77407</v>
      </c>
      <c r="G25" s="54">
        <f t="shared" si="2"/>
        <v>16.927147683661531</v>
      </c>
      <c r="H25" s="63">
        <v>72722</v>
      </c>
      <c r="I25" s="70">
        <f t="shared" si="3"/>
        <v>6.4423420698000555</v>
      </c>
    </row>
    <row r="26" spans="1:9" ht="18" customHeight="1">
      <c r="A26" s="246"/>
      <c r="B26" s="246"/>
      <c r="C26" s="16" t="s">
        <v>21</v>
      </c>
      <c r="D26" s="28"/>
      <c r="E26" s="28"/>
      <c r="F26" s="47">
        <f>30735-1</f>
        <v>30734</v>
      </c>
      <c r="G26" s="55">
        <f t="shared" si="2"/>
        <v>6.7208257251883357</v>
      </c>
      <c r="H26" s="64">
        <v>33456</v>
      </c>
      <c r="I26" s="72">
        <f t="shared" si="3"/>
        <v>-8.1360593017694942</v>
      </c>
    </row>
    <row r="27" spans="1:9" ht="18" customHeight="1">
      <c r="A27" s="246"/>
      <c r="B27" s="247"/>
      <c r="C27" s="17" t="s">
        <v>25</v>
      </c>
      <c r="D27" s="29"/>
      <c r="E27" s="29"/>
      <c r="F27" s="48">
        <f>SUM(F9,F20:F26)</f>
        <v>457295</v>
      </c>
      <c r="G27" s="56">
        <f t="shared" si="2"/>
        <v>100</v>
      </c>
      <c r="H27" s="49">
        <f>SUM(H9,H20:H26)</f>
        <v>445335</v>
      </c>
      <c r="I27" s="162">
        <f t="shared" si="3"/>
        <v>2.6856186915468205</v>
      </c>
    </row>
    <row r="28" spans="1:9" ht="18" customHeight="1">
      <c r="A28" s="246"/>
      <c r="B28" s="245" t="s">
        <v>110</v>
      </c>
      <c r="C28" s="12" t="s">
        <v>27</v>
      </c>
      <c r="D28" s="21"/>
      <c r="E28" s="21"/>
      <c r="F28" s="44">
        <f>SUM(F29:F31)</f>
        <v>195589</v>
      </c>
      <c r="G28" s="52">
        <f t="shared" ref="G28:G45" si="4">F28/$F$45*100</f>
        <v>43.526997825753142</v>
      </c>
      <c r="H28" s="44">
        <f>SUM(H29:H31)</f>
        <v>199479</v>
      </c>
      <c r="I28" s="73">
        <f t="shared" si="3"/>
        <v>-1.9500799582913508</v>
      </c>
    </row>
    <row r="29" spans="1:9" ht="18" customHeight="1">
      <c r="A29" s="246"/>
      <c r="B29" s="246"/>
      <c r="C29" s="13"/>
      <c r="D29" s="26" t="s">
        <v>28</v>
      </c>
      <c r="E29" s="27"/>
      <c r="F29" s="46">
        <v>113560</v>
      </c>
      <c r="G29" s="54">
        <f t="shared" si="4"/>
        <v>25.272003400459774</v>
      </c>
      <c r="H29" s="46">
        <f>114531-1</f>
        <v>114530</v>
      </c>
      <c r="I29" s="74">
        <f t="shared" si="3"/>
        <v>-0.8469396664629314</v>
      </c>
    </row>
    <row r="30" spans="1:9" ht="18" customHeight="1">
      <c r="A30" s="246"/>
      <c r="B30" s="246"/>
      <c r="C30" s="13"/>
      <c r="D30" s="26" t="s">
        <v>52</v>
      </c>
      <c r="E30" s="27"/>
      <c r="F30" s="46">
        <v>13411</v>
      </c>
      <c r="G30" s="54">
        <f t="shared" si="4"/>
        <v>2.9845265727682815</v>
      </c>
      <c r="H30" s="46">
        <v>13063</v>
      </c>
      <c r="I30" s="74">
        <f t="shared" si="3"/>
        <v>2.6640128607517521</v>
      </c>
    </row>
    <row r="31" spans="1:9" ht="18" customHeight="1">
      <c r="A31" s="246"/>
      <c r="B31" s="246"/>
      <c r="C31" s="18"/>
      <c r="D31" s="26" t="s">
        <v>17</v>
      </c>
      <c r="E31" s="27"/>
      <c r="F31" s="46">
        <v>68618</v>
      </c>
      <c r="G31" s="54">
        <f t="shared" si="4"/>
        <v>15.270467852525085</v>
      </c>
      <c r="H31" s="46">
        <v>71886</v>
      </c>
      <c r="I31" s="74">
        <f t="shared" si="3"/>
        <v>-4.5460868597501651</v>
      </c>
    </row>
    <row r="32" spans="1:9" ht="18" customHeight="1">
      <c r="A32" s="246"/>
      <c r="B32" s="246"/>
      <c r="C32" s="19" t="s">
        <v>29</v>
      </c>
      <c r="D32" s="30"/>
      <c r="E32" s="30"/>
      <c r="F32" s="44">
        <f>SUM(F33:F38)</f>
        <v>133015</v>
      </c>
      <c r="G32" s="52">
        <f t="shared" si="4"/>
        <v>29.601580946743194</v>
      </c>
      <c r="H32" s="44">
        <f>SUM(H33:H38)</f>
        <v>132064</v>
      </c>
      <c r="I32" s="73">
        <f t="shared" si="3"/>
        <v>0.72010540344076279</v>
      </c>
    </row>
    <row r="33" spans="1:9" ht="18" customHeight="1">
      <c r="A33" s="246"/>
      <c r="B33" s="246"/>
      <c r="C33" s="13"/>
      <c r="D33" s="26" t="s">
        <v>2</v>
      </c>
      <c r="E33" s="27"/>
      <c r="F33" s="46">
        <v>21720</v>
      </c>
      <c r="G33" s="54">
        <f t="shared" si="4"/>
        <v>4.8336378465831835</v>
      </c>
      <c r="H33" s="46">
        <v>21386</v>
      </c>
      <c r="I33" s="74">
        <f t="shared" si="3"/>
        <v>1.5617693818385847</v>
      </c>
    </row>
    <row r="34" spans="1:9" ht="18" customHeight="1">
      <c r="A34" s="246"/>
      <c r="B34" s="246"/>
      <c r="C34" s="13"/>
      <c r="D34" s="26" t="s">
        <v>54</v>
      </c>
      <c r="E34" s="27"/>
      <c r="F34" s="46">
        <v>5910</v>
      </c>
      <c r="G34" s="54">
        <f t="shared" si="4"/>
        <v>1.3152301875371368</v>
      </c>
      <c r="H34" s="46">
        <v>6369</v>
      </c>
      <c r="I34" s="74">
        <f t="shared" si="3"/>
        <v>-7.2067828544512436</v>
      </c>
    </row>
    <row r="35" spans="1:9" ht="18" customHeight="1">
      <c r="A35" s="246"/>
      <c r="B35" s="246"/>
      <c r="C35" s="13"/>
      <c r="D35" s="26" t="s">
        <v>58</v>
      </c>
      <c r="E35" s="27"/>
      <c r="F35" s="46">
        <v>94270</v>
      </c>
      <c r="G35" s="54">
        <f t="shared" si="4"/>
        <v>20.979145478701504</v>
      </c>
      <c r="H35" s="46">
        <v>91820</v>
      </c>
      <c r="I35" s="74">
        <f t="shared" si="3"/>
        <v>2.6682639947723796</v>
      </c>
    </row>
    <row r="36" spans="1:9" ht="18" customHeight="1">
      <c r="A36" s="246"/>
      <c r="B36" s="246"/>
      <c r="C36" s="13"/>
      <c r="D36" s="26" t="s">
        <v>41</v>
      </c>
      <c r="E36" s="27"/>
      <c r="F36" s="46">
        <v>5421</v>
      </c>
      <c r="G36" s="54">
        <f t="shared" si="4"/>
        <v>1.2064065730353333</v>
      </c>
      <c r="H36" s="46">
        <v>5558</v>
      </c>
      <c r="I36" s="74">
        <f t="shared" si="3"/>
        <v>-2.4649154372076265</v>
      </c>
    </row>
    <row r="37" spans="1:9" ht="18" customHeight="1">
      <c r="A37" s="246"/>
      <c r="B37" s="246"/>
      <c r="C37" s="13"/>
      <c r="D37" s="26" t="s">
        <v>31</v>
      </c>
      <c r="E37" s="27"/>
      <c r="F37" s="46">
        <v>3488</v>
      </c>
      <c r="G37" s="54">
        <f t="shared" si="4"/>
        <v>0.77623060814374512</v>
      </c>
      <c r="H37" s="46">
        <v>4874</v>
      </c>
      <c r="I37" s="74">
        <f t="shared" si="3"/>
        <v>-28.436602379975383</v>
      </c>
    </row>
    <row r="38" spans="1:9" ht="18" customHeight="1">
      <c r="A38" s="246"/>
      <c r="B38" s="246"/>
      <c r="C38" s="18"/>
      <c r="D38" s="26" t="s">
        <v>57</v>
      </c>
      <c r="E38" s="27"/>
      <c r="F38" s="46">
        <v>2206</v>
      </c>
      <c r="G38" s="54">
        <f t="shared" si="4"/>
        <v>0.4909302527422883</v>
      </c>
      <c r="H38" s="46">
        <v>2057</v>
      </c>
      <c r="I38" s="74">
        <f t="shared" si="3"/>
        <v>7.2435585804569769</v>
      </c>
    </row>
    <row r="39" spans="1:9" ht="18" customHeight="1">
      <c r="A39" s="246"/>
      <c r="B39" s="246"/>
      <c r="C39" s="19" t="s">
        <v>32</v>
      </c>
      <c r="D39" s="30"/>
      <c r="E39" s="30"/>
      <c r="F39" s="44">
        <f>F40+F43</f>
        <v>120747</v>
      </c>
      <c r="G39" s="52">
        <f t="shared" si="4"/>
        <v>26.871421227503667</v>
      </c>
      <c r="H39" s="44">
        <f>H40+H43</f>
        <v>103681</v>
      </c>
      <c r="I39" s="73">
        <f t="shared" si="3"/>
        <v>16.460103586963861</v>
      </c>
    </row>
    <row r="40" spans="1:9" ht="18" customHeight="1">
      <c r="A40" s="246"/>
      <c r="B40" s="246"/>
      <c r="C40" s="13"/>
      <c r="D40" s="22" t="s">
        <v>33</v>
      </c>
      <c r="E40" s="34"/>
      <c r="F40" s="45">
        <v>105788</v>
      </c>
      <c r="G40" s="53">
        <f t="shared" si="4"/>
        <v>23.542397813735811</v>
      </c>
      <c r="H40" s="45">
        <v>93339</v>
      </c>
      <c r="I40" s="75">
        <f t="shared" si="3"/>
        <v>13.337404514725893</v>
      </c>
    </row>
    <row r="41" spans="1:9" ht="18" customHeight="1">
      <c r="A41" s="246"/>
      <c r="B41" s="246"/>
      <c r="C41" s="13"/>
      <c r="D41" s="23"/>
      <c r="E41" s="37" t="s">
        <v>113</v>
      </c>
      <c r="F41" s="46">
        <v>65775</v>
      </c>
      <c r="G41" s="54">
        <f t="shared" si="4"/>
        <v>14.637777594797829</v>
      </c>
      <c r="H41" s="46">
        <v>55226</v>
      </c>
      <c r="I41" s="74">
        <f t="shared" si="3"/>
        <v>19.101510158258783</v>
      </c>
    </row>
    <row r="42" spans="1:9" ht="18" customHeight="1">
      <c r="A42" s="246"/>
      <c r="B42" s="246"/>
      <c r="C42" s="13"/>
      <c r="D42" s="24"/>
      <c r="E42" s="38" t="s">
        <v>61</v>
      </c>
      <c r="F42" s="46">
        <v>29255</v>
      </c>
      <c r="G42" s="54">
        <f t="shared" si="4"/>
        <v>6.5105006998982971</v>
      </c>
      <c r="H42" s="46">
        <v>28531</v>
      </c>
      <c r="I42" s="74">
        <f t="shared" si="3"/>
        <v>2.5375906908275292</v>
      </c>
    </row>
    <row r="43" spans="1:9" ht="18" customHeight="1">
      <c r="A43" s="246"/>
      <c r="B43" s="246"/>
      <c r="C43" s="13"/>
      <c r="D43" s="26" t="s">
        <v>65</v>
      </c>
      <c r="E43" s="39"/>
      <c r="F43" s="46">
        <f>14960-1</f>
        <v>14959</v>
      </c>
      <c r="G43" s="54">
        <f t="shared" si="4"/>
        <v>3.3290234137678567</v>
      </c>
      <c r="H43" s="46">
        <v>10342</v>
      </c>
      <c r="I43" s="75">
        <f t="shared" si="3"/>
        <v>44.643202475343259</v>
      </c>
    </row>
    <row r="44" spans="1:9" ht="18" customHeight="1">
      <c r="A44" s="246"/>
      <c r="B44" s="246"/>
      <c r="C44" s="20"/>
      <c r="D44" s="31" t="s">
        <v>64</v>
      </c>
      <c r="E44" s="40"/>
      <c r="F44" s="48"/>
      <c r="G44" s="56">
        <f t="shared" si="4"/>
        <v>0</v>
      </c>
      <c r="H44" s="48">
        <v>0</v>
      </c>
      <c r="I44" s="72" t="e">
        <f t="shared" si="3"/>
        <v>#DIV/0!</v>
      </c>
    </row>
    <row r="45" spans="1:9" ht="18" customHeight="1">
      <c r="A45" s="247"/>
      <c r="B45" s="247"/>
      <c r="C45" s="20" t="s">
        <v>34</v>
      </c>
      <c r="D45" s="32"/>
      <c r="E45" s="32"/>
      <c r="F45" s="49">
        <f>SUM(F28,F32,F39)</f>
        <v>449351</v>
      </c>
      <c r="G45" s="56">
        <f t="shared" si="4"/>
        <v>100</v>
      </c>
      <c r="H45" s="49">
        <f>SUM(H28,H32,H39)</f>
        <v>435224</v>
      </c>
      <c r="I45" s="163">
        <f t="shared" si="3"/>
        <v>3.2459147473484995</v>
      </c>
    </row>
    <row r="46" spans="1:9">
      <c r="A46" s="8" t="s">
        <v>35</v>
      </c>
    </row>
    <row r="47" spans="1:9">
      <c r="A47" s="9" t="s">
        <v>40</v>
      </c>
    </row>
    <row r="57" spans="9:9">
      <c r="I57" s="76"/>
    </row>
    <row r="58" spans="9:9">
      <c r="I58" s="76"/>
    </row>
  </sheetData>
  <customSheetViews>
    <customSheetView guid="{DFA06C97-80C7-4138-82FD-63D612DF1BC9}" showPageBreaks="1" printArea="1" view="pageBreakPreview">
      <pane xSplit="5" ySplit="8" topLeftCell="F9" activePane="bottomRight" state="frozen"/>
      <selection pane="bottomRight" activeCell="K23" sqref="K23"/>
      <pageMargins left="0" right="0" top="0.19685039370078741" bottom="0.19685039370078741" header="0.19685039370078741" footer="0.31496062992125984"/>
      <printOptions horizontalCentered="1" verticalCentered="1"/>
      <pageSetup paperSize="9" orientation="portrait" cellComments="asDisplayed" r:id="rId1"/>
      <headerFooter alignWithMargins="0">
        <oddHeader>&amp;R&amp;"明朝,斜体"&amp;9都道府県－3-1</oddHeader>
        <evenHeader>&amp;R&amp;"明朝,斜体"&amp;9都道府県－3-1</evenHeader>
        <firstHeader>&amp;R&amp;"明朝,斜体"&amp;9都道府県－3-1</firstHeader>
      </headerFooter>
    </customSheetView>
  </customSheetViews>
  <mergeCells count="6">
    <mergeCell ref="D17:E17"/>
    <mergeCell ref="D18:E18"/>
    <mergeCell ref="D19:E19"/>
    <mergeCell ref="A9:A45"/>
    <mergeCell ref="B9:B27"/>
    <mergeCell ref="B28:B45"/>
  </mergeCells>
  <phoneticPr fontId="14"/>
  <printOptions horizontalCentered="1" verticalCentered="1"/>
  <pageMargins left="0" right="0" top="0.19685039370078741" bottom="0.19685039370078741" header="0.19685039370078741" footer="0.31496062992125984"/>
  <pageSetup paperSize="9" orientation="portrait" cellComments="asDisplayed" r:id="rId2"/>
  <headerFooter alignWithMargins="0">
    <oddHeader>&amp;R&amp;"明朝,斜体"&amp;9都道府県－3-1</oddHead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SheetLayoutView="85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4.2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0" width="9" style="1" customWidth="1"/>
    <col min="11" max="16384" width="9" style="1"/>
  </cols>
  <sheetData>
    <row r="1" spans="1:9" ht="33.950000000000003" customHeight="1">
      <c r="A1" s="165" t="s">
        <v>4</v>
      </c>
      <c r="B1" s="165"/>
      <c r="C1" s="33" t="s">
        <v>235</v>
      </c>
      <c r="D1" s="178"/>
      <c r="E1" s="178"/>
    </row>
    <row r="4" spans="1:9">
      <c r="A4" s="166" t="s">
        <v>136</v>
      </c>
    </row>
    <row r="5" spans="1:9">
      <c r="I5" s="65" t="s">
        <v>137</v>
      </c>
    </row>
    <row r="6" spans="1:9" s="164" customFormat="1" ht="29.25" customHeight="1">
      <c r="A6" s="167" t="s">
        <v>138</v>
      </c>
      <c r="B6" s="169"/>
      <c r="C6" s="169"/>
      <c r="D6" s="179"/>
      <c r="E6" s="187" t="s">
        <v>221</v>
      </c>
      <c r="F6" s="187" t="s">
        <v>215</v>
      </c>
      <c r="G6" s="187" t="s">
        <v>225</v>
      </c>
      <c r="H6" s="187" t="s">
        <v>226</v>
      </c>
      <c r="I6" s="187" t="s">
        <v>228</v>
      </c>
    </row>
    <row r="7" spans="1:9" ht="27" customHeight="1">
      <c r="A7" s="245" t="s">
        <v>128</v>
      </c>
      <c r="B7" s="12" t="s">
        <v>127</v>
      </c>
      <c r="C7" s="21"/>
      <c r="D7" s="91" t="s">
        <v>66</v>
      </c>
      <c r="E7" s="188">
        <v>461271</v>
      </c>
      <c r="F7" s="188">
        <v>453350</v>
      </c>
      <c r="G7" s="188">
        <v>472385</v>
      </c>
      <c r="H7" s="188">
        <v>445335</v>
      </c>
      <c r="I7" s="188">
        <v>457295</v>
      </c>
    </row>
    <row r="8" spans="1:9" ht="27" customHeight="1">
      <c r="A8" s="246"/>
      <c r="B8" s="82"/>
      <c r="C8" s="26" t="s">
        <v>139</v>
      </c>
      <c r="D8" s="92" t="s">
        <v>69</v>
      </c>
      <c r="E8" s="189">
        <v>252618</v>
      </c>
      <c r="F8" s="189">
        <v>250741</v>
      </c>
      <c r="G8" s="201">
        <v>248192</v>
      </c>
      <c r="H8" s="201">
        <v>249813</v>
      </c>
      <c r="I8" s="201">
        <v>250552</v>
      </c>
    </row>
    <row r="9" spans="1:9" ht="27" customHeight="1">
      <c r="A9" s="246"/>
      <c r="B9" s="15" t="s">
        <v>141</v>
      </c>
      <c r="C9" s="27"/>
      <c r="D9" s="101"/>
      <c r="E9" s="190">
        <v>444315</v>
      </c>
      <c r="F9" s="190">
        <v>441132</v>
      </c>
      <c r="G9" s="202">
        <v>460710</v>
      </c>
      <c r="H9" s="202">
        <v>435224</v>
      </c>
      <c r="I9" s="202">
        <v>449351</v>
      </c>
    </row>
    <row r="10" spans="1:9" ht="27" customHeight="1">
      <c r="A10" s="246"/>
      <c r="B10" s="15" t="s">
        <v>142</v>
      </c>
      <c r="C10" s="27"/>
      <c r="D10" s="101"/>
      <c r="E10" s="190">
        <v>16956</v>
      </c>
      <c r="F10" s="190">
        <v>12217</v>
      </c>
      <c r="G10" s="202">
        <f>G7-G9</f>
        <v>11675</v>
      </c>
      <c r="H10" s="202">
        <f>H7-H9</f>
        <v>10111</v>
      </c>
      <c r="I10" s="202">
        <f>I7-I9</f>
        <v>7944</v>
      </c>
    </row>
    <row r="11" spans="1:9" ht="27" customHeight="1">
      <c r="A11" s="246"/>
      <c r="B11" s="15" t="s">
        <v>144</v>
      </c>
      <c r="C11" s="27"/>
      <c r="D11" s="101"/>
      <c r="E11" s="190">
        <v>14322</v>
      </c>
      <c r="F11" s="190">
        <v>11227</v>
      </c>
      <c r="G11" s="202">
        <v>9659</v>
      </c>
      <c r="H11" s="202">
        <v>8809</v>
      </c>
      <c r="I11" s="202">
        <v>6825</v>
      </c>
    </row>
    <row r="12" spans="1:9" ht="27" customHeight="1">
      <c r="A12" s="246"/>
      <c r="B12" s="15" t="s">
        <v>104</v>
      </c>
      <c r="C12" s="27"/>
      <c r="D12" s="101"/>
      <c r="E12" s="190">
        <v>2634</v>
      </c>
      <c r="F12" s="190">
        <v>990</v>
      </c>
      <c r="G12" s="202">
        <f>G10-G11</f>
        <v>2016</v>
      </c>
      <c r="H12" s="202">
        <f>H10-H11</f>
        <v>1302</v>
      </c>
      <c r="I12" s="202">
        <v>1119</v>
      </c>
    </row>
    <row r="13" spans="1:9" ht="27" customHeight="1">
      <c r="A13" s="246"/>
      <c r="B13" s="15" t="s">
        <v>145</v>
      </c>
      <c r="C13" s="27"/>
      <c r="D13" s="100"/>
      <c r="E13" s="191">
        <v>283</v>
      </c>
      <c r="F13" s="191">
        <v>-1644</v>
      </c>
      <c r="G13" s="203">
        <f>G12-F12</f>
        <v>1026</v>
      </c>
      <c r="H13" s="203">
        <f>H12-G12</f>
        <v>-714</v>
      </c>
      <c r="I13" s="203">
        <v>-182</v>
      </c>
    </row>
    <row r="14" spans="1:9" ht="27" customHeight="1">
      <c r="A14" s="246"/>
      <c r="B14" s="83" t="s">
        <v>146</v>
      </c>
      <c r="C14" s="34"/>
      <c r="D14" s="100"/>
      <c r="E14" s="191">
        <v>0</v>
      </c>
      <c r="F14" s="191">
        <v>0</v>
      </c>
      <c r="G14" s="203">
        <v>0</v>
      </c>
      <c r="H14" s="203">
        <v>0</v>
      </c>
      <c r="I14" s="203">
        <v>0</v>
      </c>
    </row>
    <row r="15" spans="1:9" ht="27" customHeight="1">
      <c r="A15" s="246"/>
      <c r="B15" s="16" t="s">
        <v>147</v>
      </c>
      <c r="C15" s="28"/>
      <c r="D15" s="180"/>
      <c r="E15" s="192">
        <v>246</v>
      </c>
      <c r="F15" s="192">
        <v>-3673</v>
      </c>
      <c r="G15" s="200">
        <v>-836</v>
      </c>
      <c r="H15" s="200">
        <v>-1333</v>
      </c>
      <c r="I15" s="200">
        <v>-1982</v>
      </c>
    </row>
    <row r="16" spans="1:9" ht="27" customHeight="1">
      <c r="A16" s="246"/>
      <c r="B16" s="170" t="s">
        <v>148</v>
      </c>
      <c r="C16" s="173"/>
      <c r="D16" s="181" t="s">
        <v>71</v>
      </c>
      <c r="E16" s="193">
        <v>47416</v>
      </c>
      <c r="F16" s="193">
        <v>42996</v>
      </c>
      <c r="G16" s="204">
        <v>38442</v>
      </c>
      <c r="H16" s="204">
        <v>37290</v>
      </c>
      <c r="I16" s="204">
        <v>32528</v>
      </c>
    </row>
    <row r="17" spans="1:9" ht="27" customHeight="1">
      <c r="A17" s="246"/>
      <c r="B17" s="15" t="s">
        <v>47</v>
      </c>
      <c r="C17" s="27"/>
      <c r="D17" s="92" t="s">
        <v>72</v>
      </c>
      <c r="E17" s="190">
        <v>53404</v>
      </c>
      <c r="F17" s="190">
        <v>53936</v>
      </c>
      <c r="G17" s="202">
        <v>57974</v>
      </c>
      <c r="H17" s="202">
        <v>83712</v>
      </c>
      <c r="I17" s="202">
        <v>57252</v>
      </c>
    </row>
    <row r="18" spans="1:9" ht="27" customHeight="1">
      <c r="A18" s="246"/>
      <c r="B18" s="15" t="s">
        <v>149</v>
      </c>
      <c r="C18" s="27"/>
      <c r="D18" s="92" t="s">
        <v>36</v>
      </c>
      <c r="E18" s="190">
        <v>856908</v>
      </c>
      <c r="F18" s="190">
        <v>865056</v>
      </c>
      <c r="G18" s="202">
        <v>871418</v>
      </c>
      <c r="H18" s="202">
        <v>880363</v>
      </c>
      <c r="I18" s="202">
        <v>897369</v>
      </c>
    </row>
    <row r="19" spans="1:9" ht="27" customHeight="1">
      <c r="A19" s="246"/>
      <c r="B19" s="15" t="s">
        <v>150</v>
      </c>
      <c r="C19" s="27"/>
      <c r="D19" s="92" t="s">
        <v>152</v>
      </c>
      <c r="E19" s="190">
        <f>E17+E18-E16</f>
        <v>862896</v>
      </c>
      <c r="F19" s="190">
        <f>F17+F18-F16</f>
        <v>875996</v>
      </c>
      <c r="G19" s="190">
        <f>G17+G18-G16</f>
        <v>890950</v>
      </c>
      <c r="H19" s="190">
        <f>H17+H18-H16</f>
        <v>926785</v>
      </c>
      <c r="I19" s="190">
        <f>I17+I18-I16</f>
        <v>922093</v>
      </c>
    </row>
    <row r="20" spans="1:9" ht="27" customHeight="1">
      <c r="A20" s="246"/>
      <c r="B20" s="15" t="s">
        <v>153</v>
      </c>
      <c r="C20" s="27"/>
      <c r="D20" s="101" t="s">
        <v>94</v>
      </c>
      <c r="E20" s="194">
        <f>E18/E8</f>
        <v>3.3921098259031424</v>
      </c>
      <c r="F20" s="194">
        <f>F18/F8</f>
        <v>3.4499982053194334</v>
      </c>
      <c r="G20" s="194">
        <f>G18/G8</f>
        <v>3.5110640149561632</v>
      </c>
      <c r="H20" s="194">
        <f>H18/H8</f>
        <v>3.5240880178373422</v>
      </c>
      <c r="I20" s="194">
        <f>I18/I8</f>
        <v>3.5815678980810373</v>
      </c>
    </row>
    <row r="21" spans="1:9" ht="27" customHeight="1">
      <c r="A21" s="246"/>
      <c r="B21" s="15" t="s">
        <v>56</v>
      </c>
      <c r="C21" s="27"/>
      <c r="D21" s="101" t="s">
        <v>1</v>
      </c>
      <c r="E21" s="194">
        <f>E19/E8</f>
        <v>3.4158135999809991</v>
      </c>
      <c r="F21" s="194">
        <f>F19/F8</f>
        <v>3.49362888398786</v>
      </c>
      <c r="G21" s="194">
        <f>G19/G8</f>
        <v>3.589761152656008</v>
      </c>
      <c r="H21" s="194">
        <f>H19/H8</f>
        <v>3.7099150164322912</v>
      </c>
      <c r="I21" s="194">
        <f>I19/I8</f>
        <v>3.6802460167949169</v>
      </c>
    </row>
    <row r="22" spans="1:9" ht="27" customHeight="1">
      <c r="A22" s="246"/>
      <c r="B22" s="15" t="s">
        <v>154</v>
      </c>
      <c r="C22" s="27"/>
      <c r="D22" s="101" t="s">
        <v>155</v>
      </c>
      <c r="E22" s="190">
        <f>E18/E24*1000000</f>
        <v>1176625.3453361089</v>
      </c>
      <c r="F22" s="190">
        <f>F18/F24*1000000</f>
        <v>1187813.4113989752</v>
      </c>
      <c r="G22" s="190">
        <f>G18/G24*1000000</f>
        <v>1196549.1105020624</v>
      </c>
      <c r="H22" s="190">
        <f>H18/H24*1000000</f>
        <v>1208831.5418879655</v>
      </c>
      <c r="I22" s="190">
        <f>I18/I24*1000000</f>
        <v>1232182.5791320873</v>
      </c>
    </row>
    <row r="23" spans="1:9" ht="27" customHeight="1">
      <c r="A23" s="246"/>
      <c r="B23" s="15" t="s">
        <v>42</v>
      </c>
      <c r="C23" s="27"/>
      <c r="D23" s="101" t="s">
        <v>156</v>
      </c>
      <c r="E23" s="190">
        <f>E19/E24*1000000</f>
        <v>1184847.5028697911</v>
      </c>
      <c r="F23" s="190">
        <f>F19/F24*1000000</f>
        <v>1202835.1888569717</v>
      </c>
      <c r="G23" s="190">
        <f>G19/G24*1000000</f>
        <v>1223368.6129983687</v>
      </c>
      <c r="H23" s="190">
        <f>H19/H24*1000000</f>
        <v>1272573.8593610113</v>
      </c>
      <c r="I23" s="190">
        <f>I19/I24*1000000</f>
        <v>1266131.2469448396</v>
      </c>
    </row>
    <row r="24" spans="1:9" ht="27" customHeight="1">
      <c r="A24" s="246"/>
      <c r="B24" s="16" t="s">
        <v>157</v>
      </c>
      <c r="C24" s="174"/>
      <c r="D24" s="182" t="s">
        <v>89</v>
      </c>
      <c r="E24" s="192">
        <v>728276</v>
      </c>
      <c r="F24" s="200">
        <f>E24</f>
        <v>728276</v>
      </c>
      <c r="G24" s="200">
        <f>F24</f>
        <v>728276</v>
      </c>
      <c r="H24" s="200">
        <f>G24</f>
        <v>728276</v>
      </c>
      <c r="I24" s="200">
        <f>H24</f>
        <v>728276</v>
      </c>
    </row>
    <row r="25" spans="1:9" ht="27" customHeight="1">
      <c r="A25" s="246"/>
      <c r="B25" s="14" t="s">
        <v>159</v>
      </c>
      <c r="C25" s="175"/>
      <c r="D25" s="183"/>
      <c r="E25" s="189">
        <v>275394</v>
      </c>
      <c r="F25" s="189">
        <v>270593</v>
      </c>
      <c r="G25" s="189">
        <v>266413</v>
      </c>
      <c r="H25" s="189">
        <v>266360</v>
      </c>
      <c r="I25" s="189">
        <v>262872</v>
      </c>
    </row>
    <row r="26" spans="1:9" ht="27" customHeight="1">
      <c r="A26" s="246"/>
      <c r="B26" s="171" t="s">
        <v>160</v>
      </c>
      <c r="C26" s="176"/>
      <c r="D26" s="184"/>
      <c r="E26" s="195">
        <v>0.24471999999999999</v>
      </c>
      <c r="F26" s="195">
        <v>0.25819999999999999</v>
      </c>
      <c r="G26" s="195">
        <v>0.26846999999999999</v>
      </c>
      <c r="H26" s="195">
        <v>0.27</v>
      </c>
      <c r="I26" s="195">
        <v>0.27200000000000002</v>
      </c>
    </row>
    <row r="27" spans="1:9" ht="27" customHeight="1">
      <c r="A27" s="246"/>
      <c r="B27" s="171" t="s">
        <v>162</v>
      </c>
      <c r="C27" s="176"/>
      <c r="D27" s="184"/>
      <c r="E27" s="196">
        <v>1</v>
      </c>
      <c r="F27" s="196">
        <v>0.4</v>
      </c>
      <c r="G27" s="196">
        <v>0.8</v>
      </c>
      <c r="H27" s="196">
        <v>0.5</v>
      </c>
      <c r="I27" s="196">
        <v>0.4</v>
      </c>
    </row>
    <row r="28" spans="1:9" ht="27" customHeight="1">
      <c r="A28" s="246"/>
      <c r="B28" s="171" t="s">
        <v>163</v>
      </c>
      <c r="C28" s="176"/>
      <c r="D28" s="184"/>
      <c r="E28" s="196">
        <v>93.8</v>
      </c>
      <c r="F28" s="196">
        <v>96.1</v>
      </c>
      <c r="G28" s="196">
        <v>97.3</v>
      </c>
      <c r="H28" s="196">
        <v>96.9</v>
      </c>
      <c r="I28" s="196">
        <v>98.5</v>
      </c>
    </row>
    <row r="29" spans="1:9" ht="27" customHeight="1">
      <c r="A29" s="246"/>
      <c r="B29" s="172" t="s">
        <v>164</v>
      </c>
      <c r="C29" s="177"/>
      <c r="D29" s="185"/>
      <c r="E29" s="197">
        <v>28.1</v>
      </c>
      <c r="F29" s="197">
        <v>28.1</v>
      </c>
      <c r="G29" s="197">
        <v>28.5</v>
      </c>
      <c r="H29" s="197">
        <v>26.9</v>
      </c>
      <c r="I29" s="197">
        <v>25.4</v>
      </c>
    </row>
    <row r="30" spans="1:9" ht="27" customHeight="1">
      <c r="A30" s="246"/>
      <c r="B30" s="245" t="s">
        <v>165</v>
      </c>
      <c r="C30" s="84" t="s">
        <v>166</v>
      </c>
      <c r="D30" s="186"/>
      <c r="E30" s="198">
        <v>0</v>
      </c>
      <c r="F30" s="198">
        <v>0</v>
      </c>
      <c r="G30" s="198">
        <v>0</v>
      </c>
      <c r="H30" s="198">
        <v>0</v>
      </c>
      <c r="I30" s="198">
        <v>0</v>
      </c>
    </row>
    <row r="31" spans="1:9" ht="27" customHeight="1">
      <c r="A31" s="246"/>
      <c r="B31" s="246"/>
      <c r="C31" s="171" t="s">
        <v>168</v>
      </c>
      <c r="D31" s="184"/>
      <c r="E31" s="196">
        <v>0</v>
      </c>
      <c r="F31" s="196">
        <v>0</v>
      </c>
      <c r="G31" s="196">
        <v>0</v>
      </c>
      <c r="H31" s="196">
        <v>0</v>
      </c>
      <c r="I31" s="196">
        <v>0</v>
      </c>
    </row>
    <row r="32" spans="1:9" ht="27" customHeight="1">
      <c r="A32" s="246"/>
      <c r="B32" s="246"/>
      <c r="C32" s="171" t="s">
        <v>80</v>
      </c>
      <c r="D32" s="184"/>
      <c r="E32" s="196">
        <v>10.8</v>
      </c>
      <c r="F32" s="196">
        <v>10.199999999999999</v>
      </c>
      <c r="G32" s="196">
        <v>10.3</v>
      </c>
      <c r="H32" s="196">
        <v>10.5</v>
      </c>
      <c r="I32" s="196">
        <v>10.6</v>
      </c>
    </row>
    <row r="33" spans="1:9" ht="27" customHeight="1">
      <c r="A33" s="247"/>
      <c r="B33" s="247"/>
      <c r="C33" s="172" t="s">
        <v>169</v>
      </c>
      <c r="D33" s="185"/>
      <c r="E33" s="197">
        <v>154.9</v>
      </c>
      <c r="F33" s="197">
        <v>161.30000000000001</v>
      </c>
      <c r="G33" s="197">
        <v>171</v>
      </c>
      <c r="H33" s="197">
        <v>177.8</v>
      </c>
      <c r="I33" s="197">
        <v>189.9</v>
      </c>
    </row>
    <row r="34" spans="1:9" ht="27" customHeight="1">
      <c r="A34" s="1" t="s">
        <v>192</v>
      </c>
      <c r="B34" s="76"/>
      <c r="C34" s="76"/>
      <c r="D34" s="76"/>
      <c r="E34" s="199"/>
      <c r="F34" s="199"/>
      <c r="G34" s="199"/>
      <c r="H34" s="199"/>
      <c r="I34" s="199"/>
    </row>
    <row r="35" spans="1:9" ht="27" customHeight="1">
      <c r="A35" s="1" t="s">
        <v>134</v>
      </c>
    </row>
    <row r="36" spans="1:9">
      <c r="A36" s="168"/>
    </row>
  </sheetData>
  <customSheetViews>
    <customSheetView guid="{DFA06C97-80C7-4138-82FD-63D612DF1BC9}" scale="85" showPageBreaks="1" printArea="1" view="pageBreakPreview">
      <pane xSplit="4" ySplit="6" topLeftCell="E7" activePane="bottomRight" state="frozen"/>
      <selection pane="bottomRight" activeCell="C2" sqref="C2"/>
      <pageMargins left="0.31496062992125984" right="0.19685039370078741" top="0.98425196850393692" bottom="0.98425196850393692" header="0.51181102362204722" footer="0.51181102362204722"/>
      <pageSetup paperSize="9" scale="85" orientation="portrait" r:id="rId1"/>
      <headerFooter alignWithMargins="0">
        <oddHeader>&amp;R&amp;"明朝,斜体"&amp;9都道府県－3-2</oddHeader>
        <evenHeader>&amp;R&amp;"明朝,斜体"&amp;9都道府県－3-2</evenHeader>
        <firstHeader>&amp;R&amp;"明朝,斜体"&amp;9都道府県－3-2</firstHeader>
      </headerFooter>
    </customSheetView>
  </customSheetViews>
  <mergeCells count="2">
    <mergeCell ref="B30:B33"/>
    <mergeCell ref="A7:A33"/>
  </mergeCells>
  <phoneticPr fontId="14"/>
  <pageMargins left="0.31496062992125984" right="0.19685039370078741" top="0.98425196850393692" bottom="0.98425196850393692" header="0.51181102362204722" footer="0.51181102362204722"/>
  <pageSetup paperSize="9" scale="85" orientation="portrait" r:id="rId2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SheetLayoutView="85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4.2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26" width="9" style="1" customWidth="1"/>
    <col min="27" max="16384" width="9" style="1"/>
  </cols>
  <sheetData>
    <row r="1" spans="1:25" ht="33.950000000000003" customHeight="1">
      <c r="A1" s="79" t="s">
        <v>4</v>
      </c>
      <c r="B1" s="81"/>
      <c r="C1" s="81"/>
      <c r="D1" s="89" t="s">
        <v>235</v>
      </c>
      <c r="E1" s="90"/>
      <c r="F1" s="90"/>
      <c r="G1" s="90"/>
    </row>
    <row r="2" spans="1:25" ht="15" customHeight="1"/>
    <row r="3" spans="1:25" ht="15" customHeight="1">
      <c r="A3" s="80" t="s">
        <v>170</v>
      </c>
      <c r="B3" s="80"/>
      <c r="C3" s="80"/>
      <c r="D3" s="80"/>
    </row>
    <row r="4" spans="1:25" ht="15" customHeight="1">
      <c r="A4" s="80"/>
      <c r="B4" s="80"/>
      <c r="C4" s="80"/>
      <c r="D4" s="80"/>
    </row>
    <row r="5" spans="1:25" ht="15.95" customHeight="1">
      <c r="A5" s="29" t="s">
        <v>229</v>
      </c>
      <c r="B5" s="29"/>
      <c r="C5" s="29"/>
      <c r="D5" s="29"/>
      <c r="K5" s="143"/>
      <c r="O5" s="143" t="s">
        <v>68</v>
      </c>
    </row>
    <row r="6" spans="1:25" ht="15.95" customHeight="1">
      <c r="A6" s="252" t="s">
        <v>24</v>
      </c>
      <c r="B6" s="253"/>
      <c r="C6" s="253"/>
      <c r="D6" s="253"/>
      <c r="E6" s="254"/>
      <c r="F6" s="248" t="s">
        <v>237</v>
      </c>
      <c r="G6" s="249"/>
      <c r="H6" s="248" t="s">
        <v>93</v>
      </c>
      <c r="I6" s="249"/>
      <c r="J6" s="248" t="s">
        <v>114</v>
      </c>
      <c r="K6" s="249"/>
      <c r="L6" s="248"/>
      <c r="M6" s="249"/>
      <c r="N6" s="248"/>
      <c r="O6" s="249"/>
    </row>
    <row r="7" spans="1:25" ht="15.95" customHeight="1">
      <c r="A7" s="255"/>
      <c r="B7" s="256"/>
      <c r="C7" s="256"/>
      <c r="D7" s="256"/>
      <c r="E7" s="257"/>
      <c r="F7" s="106" t="s">
        <v>227</v>
      </c>
      <c r="G7" s="51" t="s">
        <v>11</v>
      </c>
      <c r="H7" s="106" t="s">
        <v>227</v>
      </c>
      <c r="I7" s="51" t="s">
        <v>11</v>
      </c>
      <c r="J7" s="106" t="s">
        <v>227</v>
      </c>
      <c r="K7" s="51" t="s">
        <v>11</v>
      </c>
      <c r="L7" s="106" t="s">
        <v>227</v>
      </c>
      <c r="M7" s="51" t="s">
        <v>11</v>
      </c>
      <c r="N7" s="106" t="s">
        <v>227</v>
      </c>
      <c r="O7" s="154" t="s">
        <v>11</v>
      </c>
    </row>
    <row r="8" spans="1:25" ht="15.95" customHeight="1">
      <c r="A8" s="260" t="s">
        <v>105</v>
      </c>
      <c r="B8" s="12" t="s">
        <v>73</v>
      </c>
      <c r="C8" s="21"/>
      <c r="D8" s="21"/>
      <c r="E8" s="91" t="s">
        <v>66</v>
      </c>
      <c r="F8" s="107">
        <v>340</v>
      </c>
      <c r="G8" s="116">
        <v>262</v>
      </c>
      <c r="H8" s="107">
        <v>1516</v>
      </c>
      <c r="I8" s="134">
        <v>1534</v>
      </c>
      <c r="J8" s="107">
        <v>14580</v>
      </c>
      <c r="K8" s="144">
        <v>13896</v>
      </c>
      <c r="L8" s="107"/>
      <c r="M8" s="134"/>
      <c r="N8" s="107"/>
      <c r="O8" s="144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5.95" customHeight="1">
      <c r="A9" s="266"/>
      <c r="B9" s="76"/>
      <c r="C9" s="26" t="s">
        <v>74</v>
      </c>
      <c r="D9" s="27"/>
      <c r="E9" s="92" t="s">
        <v>69</v>
      </c>
      <c r="F9" s="63">
        <v>263</v>
      </c>
      <c r="G9" s="117">
        <v>261</v>
      </c>
      <c r="H9" s="63">
        <v>1516</v>
      </c>
      <c r="I9" s="135">
        <v>1534</v>
      </c>
      <c r="J9" s="63">
        <v>14531</v>
      </c>
      <c r="K9" s="145">
        <v>13860</v>
      </c>
      <c r="L9" s="63"/>
      <c r="M9" s="135"/>
      <c r="N9" s="63"/>
      <c r="O9" s="145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5.95" customHeight="1">
      <c r="A10" s="266"/>
      <c r="B10" s="14"/>
      <c r="C10" s="26" t="s">
        <v>76</v>
      </c>
      <c r="D10" s="27"/>
      <c r="E10" s="92" t="s">
        <v>71</v>
      </c>
      <c r="F10" s="63">
        <v>77</v>
      </c>
      <c r="G10" s="117">
        <v>1</v>
      </c>
      <c r="H10" s="63">
        <v>0.4</v>
      </c>
      <c r="I10" s="135">
        <v>0.4</v>
      </c>
      <c r="J10" s="132">
        <v>49</v>
      </c>
      <c r="K10" s="137">
        <v>36</v>
      </c>
      <c r="L10" s="63"/>
      <c r="M10" s="135"/>
      <c r="N10" s="63"/>
      <c r="O10" s="145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5.95" customHeight="1">
      <c r="A11" s="266"/>
      <c r="B11" s="19" t="s">
        <v>77</v>
      </c>
      <c r="C11" s="85"/>
      <c r="D11" s="85"/>
      <c r="E11" s="93" t="s">
        <v>72</v>
      </c>
      <c r="F11" s="108">
        <v>245</v>
      </c>
      <c r="G11" s="118">
        <v>229</v>
      </c>
      <c r="H11" s="108">
        <v>1400</v>
      </c>
      <c r="I11" s="136">
        <v>1252</v>
      </c>
      <c r="J11" s="108">
        <v>14680</v>
      </c>
      <c r="K11" s="146">
        <v>14342</v>
      </c>
      <c r="L11" s="108"/>
      <c r="M11" s="136"/>
      <c r="N11" s="108"/>
      <c r="O11" s="146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5.95" customHeight="1">
      <c r="A12" s="266"/>
      <c r="B12" s="13"/>
      <c r="C12" s="26" t="s">
        <v>60</v>
      </c>
      <c r="D12" s="27"/>
      <c r="E12" s="92" t="s">
        <v>36</v>
      </c>
      <c r="F12" s="63">
        <v>245</v>
      </c>
      <c r="G12" s="117">
        <v>229</v>
      </c>
      <c r="H12" s="108">
        <v>1400</v>
      </c>
      <c r="I12" s="135">
        <v>1252</v>
      </c>
      <c r="J12" s="108">
        <v>14604</v>
      </c>
      <c r="K12" s="145">
        <v>14270</v>
      </c>
      <c r="L12" s="63"/>
      <c r="M12" s="135"/>
      <c r="N12" s="63"/>
      <c r="O12" s="145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5.95" customHeight="1">
      <c r="A13" s="266"/>
      <c r="B13" s="76"/>
      <c r="C13" s="22" t="s">
        <v>44</v>
      </c>
      <c r="D13" s="34"/>
      <c r="E13" s="94" t="s">
        <v>12</v>
      </c>
      <c r="F13" s="62">
        <v>0</v>
      </c>
      <c r="G13" s="128">
        <v>0</v>
      </c>
      <c r="H13" s="132">
        <v>0.2</v>
      </c>
      <c r="I13" s="137">
        <v>0</v>
      </c>
      <c r="J13" s="132">
        <v>76</v>
      </c>
      <c r="K13" s="137">
        <v>72</v>
      </c>
      <c r="L13" s="62"/>
      <c r="M13" s="140"/>
      <c r="N13" s="62"/>
      <c r="O13" s="148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5.95" customHeight="1">
      <c r="A14" s="266"/>
      <c r="B14" s="15" t="s">
        <v>78</v>
      </c>
      <c r="C14" s="27"/>
      <c r="D14" s="27"/>
      <c r="E14" s="92" t="s">
        <v>118</v>
      </c>
      <c r="F14" s="46">
        <f t="shared" ref="F14:O15" si="0">F9-F12</f>
        <v>18</v>
      </c>
      <c r="G14" s="120">
        <f t="shared" si="0"/>
        <v>32</v>
      </c>
      <c r="H14" s="46">
        <f t="shared" si="0"/>
        <v>116</v>
      </c>
      <c r="I14" s="120">
        <f t="shared" si="0"/>
        <v>282</v>
      </c>
      <c r="J14" s="46">
        <f t="shared" si="0"/>
        <v>-73</v>
      </c>
      <c r="K14" s="120">
        <f t="shared" si="0"/>
        <v>-410</v>
      </c>
      <c r="L14" s="46">
        <f t="shared" si="0"/>
        <v>0</v>
      </c>
      <c r="M14" s="120">
        <f t="shared" si="0"/>
        <v>0</v>
      </c>
      <c r="N14" s="46">
        <f t="shared" si="0"/>
        <v>0</v>
      </c>
      <c r="O14" s="120">
        <f t="shared" si="0"/>
        <v>0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5.95" customHeight="1">
      <c r="A15" s="266"/>
      <c r="B15" s="15" t="s">
        <v>79</v>
      </c>
      <c r="C15" s="27"/>
      <c r="D15" s="27"/>
      <c r="E15" s="92" t="s">
        <v>119</v>
      </c>
      <c r="F15" s="46">
        <f t="shared" si="0"/>
        <v>77</v>
      </c>
      <c r="G15" s="120">
        <f t="shared" si="0"/>
        <v>1</v>
      </c>
      <c r="H15" s="46">
        <f t="shared" si="0"/>
        <v>0.2</v>
      </c>
      <c r="I15" s="120">
        <f t="shared" si="0"/>
        <v>0.4</v>
      </c>
      <c r="J15" s="46">
        <f t="shared" si="0"/>
        <v>-27</v>
      </c>
      <c r="K15" s="120">
        <f t="shared" si="0"/>
        <v>-36</v>
      </c>
      <c r="L15" s="46">
        <f t="shared" si="0"/>
        <v>0</v>
      </c>
      <c r="M15" s="120">
        <f t="shared" si="0"/>
        <v>0</v>
      </c>
      <c r="N15" s="46">
        <f t="shared" si="0"/>
        <v>0</v>
      </c>
      <c r="O15" s="120">
        <f t="shared" si="0"/>
        <v>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5.95" customHeight="1">
      <c r="A16" s="266"/>
      <c r="B16" s="15" t="s">
        <v>75</v>
      </c>
      <c r="C16" s="27"/>
      <c r="D16" s="27"/>
      <c r="E16" s="92" t="s">
        <v>103</v>
      </c>
      <c r="F16" s="46">
        <f t="shared" ref="F16:O16" si="1">F8-F11</f>
        <v>95</v>
      </c>
      <c r="G16" s="120">
        <f t="shared" si="1"/>
        <v>33</v>
      </c>
      <c r="H16" s="46">
        <f t="shared" si="1"/>
        <v>116</v>
      </c>
      <c r="I16" s="120">
        <f t="shared" si="1"/>
        <v>282</v>
      </c>
      <c r="J16" s="46">
        <f t="shared" si="1"/>
        <v>-100</v>
      </c>
      <c r="K16" s="120">
        <f t="shared" si="1"/>
        <v>-446</v>
      </c>
      <c r="L16" s="46">
        <f t="shared" si="1"/>
        <v>0</v>
      </c>
      <c r="M16" s="120">
        <f t="shared" si="1"/>
        <v>0</v>
      </c>
      <c r="N16" s="46">
        <f t="shared" si="1"/>
        <v>0</v>
      </c>
      <c r="O16" s="120">
        <f t="shared" si="1"/>
        <v>0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5.95" customHeight="1">
      <c r="A17" s="266"/>
      <c r="B17" s="15" t="s">
        <v>30</v>
      </c>
      <c r="C17" s="27"/>
      <c r="D17" s="27"/>
      <c r="E17" s="95"/>
      <c r="F17" s="205">
        <v>0</v>
      </c>
      <c r="G17" s="129">
        <v>0</v>
      </c>
      <c r="H17" s="132">
        <v>0</v>
      </c>
      <c r="I17" s="137">
        <v>0</v>
      </c>
      <c r="J17" s="63">
        <v>12476</v>
      </c>
      <c r="K17" s="145">
        <v>12376</v>
      </c>
      <c r="L17" s="63"/>
      <c r="M17" s="135"/>
      <c r="N17" s="132"/>
      <c r="O17" s="155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5.95" customHeight="1">
      <c r="A18" s="267"/>
      <c r="B18" s="17" t="s">
        <v>0</v>
      </c>
      <c r="C18" s="29"/>
      <c r="D18" s="29"/>
      <c r="E18" s="96"/>
      <c r="F18" s="109">
        <v>0</v>
      </c>
      <c r="G18" s="121">
        <v>0</v>
      </c>
      <c r="H18" s="133">
        <v>0</v>
      </c>
      <c r="I18" s="138">
        <v>0</v>
      </c>
      <c r="J18" s="133"/>
      <c r="K18" s="138"/>
      <c r="L18" s="133"/>
      <c r="M18" s="138"/>
      <c r="N18" s="133"/>
      <c r="O18" s="156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5.95" customHeight="1">
      <c r="A19" s="266" t="s">
        <v>106</v>
      </c>
      <c r="B19" s="19" t="s">
        <v>62</v>
      </c>
      <c r="C19" s="30"/>
      <c r="D19" s="30"/>
      <c r="E19" s="97"/>
      <c r="F19" s="44">
        <v>0</v>
      </c>
      <c r="G19" s="122">
        <v>120</v>
      </c>
      <c r="H19" s="61">
        <v>208</v>
      </c>
      <c r="I19" s="139">
        <v>300</v>
      </c>
      <c r="J19" s="61">
        <v>1372</v>
      </c>
      <c r="K19" s="147">
        <v>1966</v>
      </c>
      <c r="L19" s="61"/>
      <c r="M19" s="139"/>
      <c r="N19" s="61"/>
      <c r="O19" s="147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5.95" customHeight="1">
      <c r="A20" s="266"/>
      <c r="B20" s="18"/>
      <c r="C20" s="26" t="s">
        <v>81</v>
      </c>
      <c r="D20" s="27"/>
      <c r="E20" s="92"/>
      <c r="F20" s="46">
        <v>0</v>
      </c>
      <c r="G20" s="120">
        <v>0</v>
      </c>
      <c r="H20" s="63">
        <v>0</v>
      </c>
      <c r="I20" s="135">
        <v>0</v>
      </c>
      <c r="J20" s="63">
        <v>272</v>
      </c>
      <c r="K20" s="137">
        <v>319</v>
      </c>
      <c r="L20" s="63"/>
      <c r="M20" s="135"/>
      <c r="N20" s="63"/>
      <c r="O20" s="145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5.95" customHeight="1">
      <c r="A21" s="266"/>
      <c r="B21" s="82" t="s">
        <v>22</v>
      </c>
      <c r="C21" s="85"/>
      <c r="D21" s="85"/>
      <c r="E21" s="93" t="s">
        <v>120</v>
      </c>
      <c r="F21" s="110">
        <v>0</v>
      </c>
      <c r="G21" s="123">
        <v>120</v>
      </c>
      <c r="H21" s="108">
        <v>208</v>
      </c>
      <c r="I21" s="136">
        <v>300</v>
      </c>
      <c r="J21" s="108">
        <v>1372</v>
      </c>
      <c r="K21" s="146">
        <v>1966</v>
      </c>
      <c r="L21" s="108"/>
      <c r="M21" s="136"/>
      <c r="N21" s="108"/>
      <c r="O21" s="146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5.95" customHeight="1">
      <c r="A22" s="266"/>
      <c r="B22" s="19" t="s">
        <v>82</v>
      </c>
      <c r="C22" s="30"/>
      <c r="D22" s="30"/>
      <c r="E22" s="97" t="s">
        <v>121</v>
      </c>
      <c r="F22" s="44">
        <v>162</v>
      </c>
      <c r="G22" s="122">
        <v>34</v>
      </c>
      <c r="H22" s="61">
        <v>117</v>
      </c>
      <c r="I22" s="139">
        <v>181</v>
      </c>
      <c r="J22" s="61">
        <v>1832</v>
      </c>
      <c r="K22" s="147">
        <v>2378</v>
      </c>
      <c r="L22" s="61"/>
      <c r="M22" s="139"/>
      <c r="N22" s="61"/>
      <c r="O22" s="147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5.95" customHeight="1">
      <c r="A23" s="266"/>
      <c r="B23" s="13" t="s">
        <v>83</v>
      </c>
      <c r="C23" s="22" t="s">
        <v>85</v>
      </c>
      <c r="D23" s="34"/>
      <c r="E23" s="94"/>
      <c r="F23" s="45">
        <v>20</v>
      </c>
      <c r="G23" s="119">
        <v>20</v>
      </c>
      <c r="H23" s="62">
        <v>31</v>
      </c>
      <c r="I23" s="140">
        <v>31</v>
      </c>
      <c r="J23" s="62">
        <v>1524</v>
      </c>
      <c r="K23" s="148">
        <v>2065</v>
      </c>
      <c r="L23" s="62"/>
      <c r="M23" s="140"/>
      <c r="N23" s="62"/>
      <c r="O23" s="148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5.95" customHeight="1">
      <c r="A24" s="266"/>
      <c r="B24" s="15" t="s">
        <v>122</v>
      </c>
      <c r="C24" s="27"/>
      <c r="D24" s="27"/>
      <c r="E24" s="92" t="s">
        <v>123</v>
      </c>
      <c r="F24" s="46">
        <f t="shared" ref="F24:O24" si="2">F21-F22</f>
        <v>-162</v>
      </c>
      <c r="G24" s="120">
        <f t="shared" si="2"/>
        <v>86</v>
      </c>
      <c r="H24" s="46">
        <f t="shared" si="2"/>
        <v>91</v>
      </c>
      <c r="I24" s="120">
        <f t="shared" si="2"/>
        <v>119</v>
      </c>
      <c r="J24" s="46">
        <f t="shared" si="2"/>
        <v>-460</v>
      </c>
      <c r="K24" s="120">
        <f t="shared" si="2"/>
        <v>-412</v>
      </c>
      <c r="L24" s="46">
        <f t="shared" si="2"/>
        <v>0</v>
      </c>
      <c r="M24" s="120">
        <f t="shared" si="2"/>
        <v>0</v>
      </c>
      <c r="N24" s="46">
        <f t="shared" si="2"/>
        <v>0</v>
      </c>
      <c r="O24" s="120">
        <f t="shared" si="2"/>
        <v>0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5.95" customHeight="1">
      <c r="A25" s="266"/>
      <c r="B25" s="83" t="s">
        <v>86</v>
      </c>
      <c r="C25" s="34"/>
      <c r="D25" s="34"/>
      <c r="E25" s="258" t="s">
        <v>125</v>
      </c>
      <c r="F25" s="271">
        <v>162</v>
      </c>
      <c r="G25" s="273">
        <v>0</v>
      </c>
      <c r="H25" s="275">
        <v>0</v>
      </c>
      <c r="I25" s="273">
        <v>0</v>
      </c>
      <c r="J25" s="275">
        <v>460</v>
      </c>
      <c r="K25" s="273">
        <v>412</v>
      </c>
      <c r="L25" s="275"/>
      <c r="M25" s="273"/>
      <c r="N25" s="275"/>
      <c r="O25" s="273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5.95" customHeight="1">
      <c r="A26" s="266"/>
      <c r="B26" s="82" t="s">
        <v>87</v>
      </c>
      <c r="C26" s="85"/>
      <c r="D26" s="85"/>
      <c r="E26" s="259"/>
      <c r="F26" s="272"/>
      <c r="G26" s="274"/>
      <c r="H26" s="276"/>
      <c r="I26" s="274"/>
      <c r="J26" s="276"/>
      <c r="K26" s="274"/>
      <c r="L26" s="276"/>
      <c r="M26" s="274"/>
      <c r="N26" s="276"/>
      <c r="O26" s="274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5.95" customHeight="1">
      <c r="A27" s="267"/>
      <c r="B27" s="17" t="s">
        <v>126</v>
      </c>
      <c r="C27" s="29"/>
      <c r="D27" s="29"/>
      <c r="E27" s="98" t="s">
        <v>129</v>
      </c>
      <c r="F27" s="48">
        <f t="shared" ref="F27:O27" si="3">F24+F25</f>
        <v>0</v>
      </c>
      <c r="G27" s="124">
        <f t="shared" si="3"/>
        <v>86</v>
      </c>
      <c r="H27" s="48">
        <f t="shared" si="3"/>
        <v>91</v>
      </c>
      <c r="I27" s="124">
        <f t="shared" si="3"/>
        <v>119</v>
      </c>
      <c r="J27" s="48">
        <f t="shared" si="3"/>
        <v>0</v>
      </c>
      <c r="K27" s="124">
        <f t="shared" si="3"/>
        <v>0</v>
      </c>
      <c r="L27" s="48">
        <f t="shared" si="3"/>
        <v>0</v>
      </c>
      <c r="M27" s="124">
        <f t="shared" si="3"/>
        <v>0</v>
      </c>
      <c r="N27" s="48">
        <f t="shared" si="3"/>
        <v>0</v>
      </c>
      <c r="O27" s="124">
        <f t="shared" si="3"/>
        <v>0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5.95" customHeight="1">
      <c r="F28" s="111"/>
      <c r="G28" s="111"/>
      <c r="H28" s="111"/>
      <c r="I28" s="111"/>
      <c r="J28" s="111"/>
      <c r="K28" s="111"/>
      <c r="L28" s="152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5.95" customHeight="1">
      <c r="A29" s="29"/>
      <c r="F29" s="111"/>
      <c r="G29" s="111"/>
      <c r="H29" s="111"/>
      <c r="I29" s="111"/>
      <c r="J29" s="142"/>
      <c r="K29" s="142"/>
      <c r="L29" s="152"/>
      <c r="M29" s="111"/>
      <c r="N29" s="111"/>
      <c r="O29" s="142" t="s">
        <v>68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42"/>
    </row>
    <row r="30" spans="1:25" ht="15.95" customHeight="1">
      <c r="A30" s="252" t="s">
        <v>88</v>
      </c>
      <c r="B30" s="253"/>
      <c r="C30" s="253"/>
      <c r="D30" s="253"/>
      <c r="E30" s="254"/>
      <c r="F30" s="250" t="s">
        <v>70</v>
      </c>
      <c r="G30" s="251"/>
      <c r="H30" s="250" t="s">
        <v>23</v>
      </c>
      <c r="I30" s="251"/>
      <c r="J30" s="250" t="s">
        <v>238</v>
      </c>
      <c r="K30" s="251"/>
      <c r="L30" s="250" t="s">
        <v>234</v>
      </c>
      <c r="M30" s="251"/>
      <c r="N30" s="250"/>
      <c r="O30" s="251"/>
      <c r="P30" s="152"/>
      <c r="Q30" s="152"/>
      <c r="R30" s="152"/>
      <c r="S30" s="152"/>
      <c r="T30" s="152"/>
      <c r="U30" s="152"/>
      <c r="V30" s="152"/>
      <c r="W30" s="152"/>
      <c r="X30" s="152"/>
      <c r="Y30" s="152"/>
    </row>
    <row r="31" spans="1:25" ht="15.95" customHeight="1">
      <c r="A31" s="255"/>
      <c r="B31" s="256"/>
      <c r="C31" s="256"/>
      <c r="D31" s="256"/>
      <c r="E31" s="257"/>
      <c r="F31" s="106" t="s">
        <v>227</v>
      </c>
      <c r="G31" s="51" t="s">
        <v>11</v>
      </c>
      <c r="H31" s="106" t="s">
        <v>227</v>
      </c>
      <c r="I31" s="51" t="s">
        <v>11</v>
      </c>
      <c r="J31" s="106" t="s">
        <v>227</v>
      </c>
      <c r="K31" s="51" t="s">
        <v>11</v>
      </c>
      <c r="L31" s="106" t="s">
        <v>227</v>
      </c>
      <c r="M31" s="51" t="s">
        <v>11</v>
      </c>
      <c r="N31" s="106" t="s">
        <v>227</v>
      </c>
      <c r="O31" s="207" t="s">
        <v>11</v>
      </c>
      <c r="P31" s="159"/>
      <c r="Q31" s="159"/>
      <c r="R31" s="159"/>
      <c r="S31" s="159"/>
      <c r="T31" s="159"/>
      <c r="U31" s="159"/>
      <c r="V31" s="159"/>
      <c r="W31" s="159"/>
      <c r="X31" s="159"/>
      <c r="Y31" s="159"/>
    </row>
    <row r="32" spans="1:25" ht="15.95" customHeight="1">
      <c r="A32" s="260" t="s">
        <v>108</v>
      </c>
      <c r="B32" s="12" t="s">
        <v>73</v>
      </c>
      <c r="C32" s="21"/>
      <c r="D32" s="21"/>
      <c r="E32" s="99" t="s">
        <v>66</v>
      </c>
      <c r="F32" s="61">
        <v>1008</v>
      </c>
      <c r="G32" s="127">
        <v>1042</v>
      </c>
      <c r="H32" s="107">
        <v>291</v>
      </c>
      <c r="I32" s="134">
        <v>260</v>
      </c>
      <c r="J32" s="107">
        <v>1.3</v>
      </c>
      <c r="K32" s="144">
        <v>2</v>
      </c>
      <c r="L32" s="61">
        <v>146</v>
      </c>
      <c r="M32" s="127">
        <v>892</v>
      </c>
      <c r="N32" s="107"/>
      <c r="O32" s="158"/>
      <c r="P32" s="127"/>
      <c r="Q32" s="127"/>
      <c r="R32" s="127"/>
      <c r="S32" s="127"/>
      <c r="T32" s="160"/>
      <c r="U32" s="160"/>
      <c r="V32" s="127"/>
      <c r="W32" s="127"/>
      <c r="X32" s="160"/>
      <c r="Y32" s="160"/>
    </row>
    <row r="33" spans="1:25" ht="15.95" customHeight="1">
      <c r="A33" s="268"/>
      <c r="B33" s="76"/>
      <c r="C33" s="22" t="s">
        <v>90</v>
      </c>
      <c r="D33" s="34"/>
      <c r="E33" s="100"/>
      <c r="F33" s="62">
        <v>781</v>
      </c>
      <c r="G33" s="128">
        <v>762</v>
      </c>
      <c r="H33" s="62">
        <v>254</v>
      </c>
      <c r="I33" s="140">
        <v>255</v>
      </c>
      <c r="J33" s="62">
        <v>1.3</v>
      </c>
      <c r="K33" s="148">
        <v>1.6</v>
      </c>
      <c r="L33" s="62">
        <v>146</v>
      </c>
      <c r="M33" s="128">
        <v>892</v>
      </c>
      <c r="N33" s="62"/>
      <c r="O33" s="119"/>
      <c r="P33" s="127"/>
      <c r="Q33" s="127"/>
      <c r="R33" s="127"/>
      <c r="S33" s="127"/>
      <c r="T33" s="160"/>
      <c r="U33" s="160"/>
      <c r="V33" s="127"/>
      <c r="W33" s="127"/>
      <c r="X33" s="160"/>
      <c r="Y33" s="160"/>
    </row>
    <row r="34" spans="1:25" ht="15.95" customHeight="1">
      <c r="A34" s="268"/>
      <c r="B34" s="76"/>
      <c r="C34" s="86"/>
      <c r="D34" s="26" t="s">
        <v>67</v>
      </c>
      <c r="E34" s="101"/>
      <c r="F34" s="151" t="s">
        <v>232</v>
      </c>
      <c r="G34" s="206" t="s">
        <v>232</v>
      </c>
      <c r="H34" s="63">
        <v>254</v>
      </c>
      <c r="I34" s="135">
        <v>255</v>
      </c>
      <c r="J34" s="63">
        <v>1.3</v>
      </c>
      <c r="K34" s="145">
        <v>1.6</v>
      </c>
      <c r="L34" s="63">
        <v>0</v>
      </c>
      <c r="M34" s="117">
        <v>746</v>
      </c>
      <c r="N34" s="63"/>
      <c r="O34" s="120"/>
      <c r="P34" s="127"/>
      <c r="Q34" s="127"/>
      <c r="R34" s="127"/>
      <c r="S34" s="127"/>
      <c r="T34" s="160"/>
      <c r="U34" s="160"/>
      <c r="V34" s="127"/>
      <c r="W34" s="127"/>
      <c r="X34" s="160"/>
      <c r="Y34" s="160"/>
    </row>
    <row r="35" spans="1:25" ht="15.95" customHeight="1">
      <c r="A35" s="268"/>
      <c r="B35" s="14"/>
      <c r="C35" s="87" t="s">
        <v>91</v>
      </c>
      <c r="D35" s="85"/>
      <c r="E35" s="102"/>
      <c r="F35" s="108">
        <v>228</v>
      </c>
      <c r="G35" s="118">
        <v>280</v>
      </c>
      <c r="H35" s="108">
        <v>38</v>
      </c>
      <c r="I35" s="136">
        <v>5</v>
      </c>
      <c r="J35" s="132">
        <v>0</v>
      </c>
      <c r="K35" s="137">
        <v>0.4</v>
      </c>
      <c r="L35" s="108">
        <v>0</v>
      </c>
      <c r="M35" s="118">
        <v>0</v>
      </c>
      <c r="N35" s="108"/>
      <c r="O35" s="123"/>
      <c r="P35" s="127"/>
      <c r="Q35" s="127"/>
      <c r="R35" s="127"/>
      <c r="S35" s="127"/>
      <c r="T35" s="160"/>
      <c r="U35" s="160"/>
      <c r="V35" s="127"/>
      <c r="W35" s="127"/>
      <c r="X35" s="160"/>
      <c r="Y35" s="160"/>
    </row>
    <row r="36" spans="1:25" ht="15.95" customHeight="1">
      <c r="A36" s="268"/>
      <c r="B36" s="19" t="s">
        <v>77</v>
      </c>
      <c r="C36" s="30"/>
      <c r="D36" s="30"/>
      <c r="E36" s="99" t="s">
        <v>69</v>
      </c>
      <c r="F36" s="61">
        <v>670</v>
      </c>
      <c r="G36" s="127">
        <v>859</v>
      </c>
      <c r="H36" s="61">
        <v>85</v>
      </c>
      <c r="I36" s="139">
        <v>121</v>
      </c>
      <c r="J36" s="61">
        <v>1.7</v>
      </c>
      <c r="K36" s="147">
        <v>2</v>
      </c>
      <c r="L36" s="61">
        <v>2</v>
      </c>
      <c r="M36" s="127">
        <v>4</v>
      </c>
      <c r="N36" s="61"/>
      <c r="O36" s="122"/>
      <c r="P36" s="127"/>
      <c r="Q36" s="127"/>
      <c r="R36" s="127"/>
      <c r="S36" s="127"/>
      <c r="T36" s="127"/>
      <c r="U36" s="127"/>
      <c r="V36" s="127"/>
      <c r="W36" s="127"/>
      <c r="X36" s="160"/>
      <c r="Y36" s="160"/>
    </row>
    <row r="37" spans="1:25" ht="15.95" customHeight="1">
      <c r="A37" s="268"/>
      <c r="B37" s="76"/>
      <c r="C37" s="26" t="s">
        <v>92</v>
      </c>
      <c r="D37" s="27"/>
      <c r="E37" s="101"/>
      <c r="F37" s="63">
        <v>644</v>
      </c>
      <c r="G37" s="117">
        <v>827</v>
      </c>
      <c r="H37" s="63">
        <v>65</v>
      </c>
      <c r="I37" s="135">
        <v>94</v>
      </c>
      <c r="J37" s="63">
        <v>0</v>
      </c>
      <c r="K37" s="145">
        <v>0</v>
      </c>
      <c r="L37" s="63">
        <v>0</v>
      </c>
      <c r="M37" s="117">
        <v>0</v>
      </c>
      <c r="N37" s="63"/>
      <c r="O37" s="120"/>
      <c r="P37" s="127"/>
      <c r="Q37" s="127"/>
      <c r="R37" s="127"/>
      <c r="S37" s="127"/>
      <c r="T37" s="127"/>
      <c r="U37" s="127"/>
      <c r="V37" s="127"/>
      <c r="W37" s="127"/>
      <c r="X37" s="160"/>
      <c r="Y37" s="160"/>
    </row>
    <row r="38" spans="1:25" ht="15.95" customHeight="1">
      <c r="A38" s="268"/>
      <c r="B38" s="14"/>
      <c r="C38" s="26" t="s">
        <v>95</v>
      </c>
      <c r="D38" s="27"/>
      <c r="E38" s="101"/>
      <c r="F38" s="46">
        <v>27</v>
      </c>
      <c r="G38" s="120">
        <v>32</v>
      </c>
      <c r="H38" s="63">
        <v>20</v>
      </c>
      <c r="I38" s="135">
        <v>27</v>
      </c>
      <c r="J38" s="63">
        <v>1.7</v>
      </c>
      <c r="K38" s="137">
        <v>2</v>
      </c>
      <c r="L38" s="63">
        <v>2</v>
      </c>
      <c r="M38" s="117">
        <v>4</v>
      </c>
      <c r="N38" s="63"/>
      <c r="O38" s="120"/>
      <c r="P38" s="127"/>
      <c r="Q38" s="127"/>
      <c r="R38" s="160"/>
      <c r="S38" s="160"/>
      <c r="T38" s="127"/>
      <c r="U38" s="127"/>
      <c r="V38" s="127"/>
      <c r="W38" s="127"/>
      <c r="X38" s="160"/>
      <c r="Y38" s="160"/>
    </row>
    <row r="39" spans="1:25" ht="15.95" customHeight="1">
      <c r="A39" s="269"/>
      <c r="B39" s="20" t="s">
        <v>20</v>
      </c>
      <c r="C39" s="32"/>
      <c r="D39" s="32"/>
      <c r="E39" s="103" t="s">
        <v>130</v>
      </c>
      <c r="F39" s="48">
        <f t="shared" ref="F39:O39" si="4">F32-F36</f>
        <v>338</v>
      </c>
      <c r="G39" s="124">
        <f t="shared" si="4"/>
        <v>183</v>
      </c>
      <c r="H39" s="48">
        <f t="shared" si="4"/>
        <v>206</v>
      </c>
      <c r="I39" s="124">
        <f t="shared" si="4"/>
        <v>139</v>
      </c>
      <c r="J39" s="48">
        <f t="shared" si="4"/>
        <v>-0.39999999999999991</v>
      </c>
      <c r="K39" s="124">
        <f t="shared" si="4"/>
        <v>0</v>
      </c>
      <c r="L39" s="48">
        <f t="shared" si="4"/>
        <v>144</v>
      </c>
      <c r="M39" s="124">
        <f t="shared" si="4"/>
        <v>888</v>
      </c>
      <c r="N39" s="48">
        <f t="shared" si="4"/>
        <v>0</v>
      </c>
      <c r="O39" s="124">
        <f t="shared" si="4"/>
        <v>0</v>
      </c>
      <c r="P39" s="127"/>
      <c r="Q39" s="127"/>
      <c r="R39" s="127"/>
      <c r="S39" s="127"/>
      <c r="T39" s="127"/>
      <c r="U39" s="127"/>
      <c r="V39" s="127"/>
      <c r="W39" s="127"/>
      <c r="X39" s="160"/>
      <c r="Y39" s="160"/>
    </row>
    <row r="40" spans="1:25" ht="15.95" customHeight="1">
      <c r="A40" s="260" t="s">
        <v>109</v>
      </c>
      <c r="B40" s="19" t="s">
        <v>96</v>
      </c>
      <c r="C40" s="30"/>
      <c r="D40" s="30"/>
      <c r="E40" s="99" t="s">
        <v>72</v>
      </c>
      <c r="F40" s="44">
        <v>1266</v>
      </c>
      <c r="G40" s="122">
        <v>1032</v>
      </c>
      <c r="H40" s="61">
        <v>892</v>
      </c>
      <c r="I40" s="139">
        <v>236</v>
      </c>
      <c r="J40" s="61">
        <v>0</v>
      </c>
      <c r="K40" s="147">
        <v>50</v>
      </c>
      <c r="L40" s="61">
        <v>806</v>
      </c>
      <c r="M40" s="127">
        <v>384</v>
      </c>
      <c r="N40" s="61"/>
      <c r="O40" s="122"/>
      <c r="P40" s="127"/>
      <c r="Q40" s="127"/>
      <c r="R40" s="127"/>
      <c r="S40" s="127"/>
      <c r="T40" s="160"/>
      <c r="U40" s="160"/>
      <c r="V40" s="160"/>
      <c r="W40" s="160"/>
      <c r="X40" s="127"/>
      <c r="Y40" s="127"/>
    </row>
    <row r="41" spans="1:25" ht="15.95" customHeight="1">
      <c r="A41" s="261"/>
      <c r="B41" s="14"/>
      <c r="C41" s="26" t="s">
        <v>98</v>
      </c>
      <c r="D41" s="27"/>
      <c r="E41" s="101"/>
      <c r="F41" s="113">
        <v>265</v>
      </c>
      <c r="G41" s="129">
        <v>177</v>
      </c>
      <c r="H41" s="132">
        <v>719</v>
      </c>
      <c r="I41" s="137">
        <v>144</v>
      </c>
      <c r="J41" s="63">
        <v>0</v>
      </c>
      <c r="K41" s="145">
        <v>8</v>
      </c>
      <c r="L41" s="63">
        <v>516</v>
      </c>
      <c r="M41" s="117">
        <v>181</v>
      </c>
      <c r="N41" s="63"/>
      <c r="O41" s="120"/>
      <c r="P41" s="160"/>
      <c r="Q41" s="160"/>
      <c r="R41" s="160"/>
      <c r="S41" s="160"/>
      <c r="T41" s="160"/>
      <c r="U41" s="160"/>
      <c r="V41" s="160"/>
      <c r="W41" s="160"/>
      <c r="X41" s="127"/>
      <c r="Y41" s="127"/>
    </row>
    <row r="42" spans="1:25" ht="15.95" customHeight="1">
      <c r="A42" s="261"/>
      <c r="B42" s="19" t="s">
        <v>82</v>
      </c>
      <c r="C42" s="30"/>
      <c r="D42" s="30"/>
      <c r="E42" s="99" t="s">
        <v>36</v>
      </c>
      <c r="F42" s="44">
        <v>866</v>
      </c>
      <c r="G42" s="122">
        <v>1214</v>
      </c>
      <c r="H42" s="61">
        <v>1096</v>
      </c>
      <c r="I42" s="139">
        <v>400</v>
      </c>
      <c r="J42" s="61">
        <v>0</v>
      </c>
      <c r="K42" s="147">
        <v>50</v>
      </c>
      <c r="L42" s="61">
        <v>967</v>
      </c>
      <c r="M42" s="127">
        <v>1235</v>
      </c>
      <c r="N42" s="61"/>
      <c r="O42" s="122"/>
      <c r="P42" s="127"/>
      <c r="Q42" s="127"/>
      <c r="R42" s="127"/>
      <c r="S42" s="127"/>
      <c r="T42" s="160"/>
      <c r="U42" s="160"/>
      <c r="V42" s="127"/>
      <c r="W42" s="127"/>
      <c r="X42" s="127"/>
      <c r="Y42" s="127"/>
    </row>
    <row r="43" spans="1:25" ht="15.95" customHeight="1">
      <c r="A43" s="261"/>
      <c r="B43" s="14"/>
      <c r="C43" s="26" t="s">
        <v>99</v>
      </c>
      <c r="D43" s="27"/>
      <c r="E43" s="101"/>
      <c r="F43" s="46">
        <v>228</v>
      </c>
      <c r="G43" s="120">
        <v>228</v>
      </c>
      <c r="H43" s="63">
        <v>375</v>
      </c>
      <c r="I43" s="135">
        <v>260</v>
      </c>
      <c r="J43" s="132">
        <v>0</v>
      </c>
      <c r="K43" s="137">
        <v>0</v>
      </c>
      <c r="L43" s="63">
        <v>166</v>
      </c>
      <c r="M43" s="117">
        <v>772</v>
      </c>
      <c r="N43" s="63"/>
      <c r="O43" s="120"/>
      <c r="P43" s="127"/>
      <c r="Q43" s="127"/>
      <c r="R43" s="160"/>
      <c r="S43" s="127"/>
      <c r="T43" s="160"/>
      <c r="U43" s="160"/>
      <c r="V43" s="127"/>
      <c r="W43" s="127"/>
      <c r="X43" s="160"/>
      <c r="Y43" s="160"/>
    </row>
    <row r="44" spans="1:25" ht="15.95" customHeight="1">
      <c r="A44" s="262"/>
      <c r="B44" s="17" t="s">
        <v>20</v>
      </c>
      <c r="C44" s="29"/>
      <c r="D44" s="29"/>
      <c r="E44" s="103" t="s">
        <v>131</v>
      </c>
      <c r="F44" s="109">
        <f>F40-F42</f>
        <v>400</v>
      </c>
      <c r="G44" s="121">
        <f>G40-G42</f>
        <v>-182</v>
      </c>
      <c r="H44" s="109">
        <f>H40-H42</f>
        <v>-204</v>
      </c>
      <c r="I44" s="121">
        <f>I40-I42</f>
        <v>-164</v>
      </c>
      <c r="J44" s="109">
        <f>J40-J42</f>
        <v>0</v>
      </c>
      <c r="K44" s="121">
        <v>0</v>
      </c>
      <c r="L44" s="109">
        <f>L40-L42</f>
        <v>-161</v>
      </c>
      <c r="M44" s="121">
        <f>M40-M42</f>
        <v>-851</v>
      </c>
      <c r="N44" s="109">
        <f>N40-N42</f>
        <v>0</v>
      </c>
      <c r="O44" s="121">
        <f>O40-O42</f>
        <v>0</v>
      </c>
      <c r="P44" s="160"/>
      <c r="Q44" s="160"/>
      <c r="R44" s="127"/>
      <c r="S44" s="127"/>
      <c r="T44" s="160"/>
      <c r="U44" s="160"/>
      <c r="V44" s="127"/>
      <c r="W44" s="127"/>
      <c r="X44" s="127"/>
      <c r="Y44" s="127"/>
    </row>
    <row r="45" spans="1:25" ht="15.95" customHeight="1">
      <c r="A45" s="263" t="s">
        <v>3</v>
      </c>
      <c r="B45" s="84" t="s">
        <v>100</v>
      </c>
      <c r="C45" s="88"/>
      <c r="D45" s="88"/>
      <c r="E45" s="104" t="s">
        <v>132</v>
      </c>
      <c r="F45" s="114">
        <f t="shared" ref="F45:O45" si="5">F39+F44</f>
        <v>738</v>
      </c>
      <c r="G45" s="130">
        <f t="shared" si="5"/>
        <v>1</v>
      </c>
      <c r="H45" s="114">
        <f t="shared" si="5"/>
        <v>2</v>
      </c>
      <c r="I45" s="130">
        <f t="shared" si="5"/>
        <v>-25</v>
      </c>
      <c r="J45" s="114">
        <f t="shared" si="5"/>
        <v>-0.39999999999999991</v>
      </c>
      <c r="K45" s="130">
        <f t="shared" si="5"/>
        <v>0</v>
      </c>
      <c r="L45" s="114">
        <f t="shared" si="5"/>
        <v>-17</v>
      </c>
      <c r="M45" s="130">
        <f t="shared" si="5"/>
        <v>37</v>
      </c>
      <c r="N45" s="114">
        <f t="shared" si="5"/>
        <v>0</v>
      </c>
      <c r="O45" s="130">
        <f t="shared" si="5"/>
        <v>0</v>
      </c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25" ht="15.95" customHeight="1">
      <c r="A46" s="264"/>
      <c r="B46" s="15" t="s">
        <v>101</v>
      </c>
      <c r="C46" s="27"/>
      <c r="D46" s="27"/>
      <c r="E46" s="27"/>
      <c r="F46" s="113"/>
      <c r="G46" s="129"/>
      <c r="H46" s="132"/>
      <c r="I46" s="137"/>
      <c r="J46" s="132"/>
      <c r="K46" s="137"/>
      <c r="L46" s="63">
        <v>0</v>
      </c>
      <c r="M46" s="117">
        <v>0</v>
      </c>
      <c r="N46" s="132"/>
      <c r="O46" s="155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1:25" ht="15.95" customHeight="1">
      <c r="A47" s="264"/>
      <c r="B47" s="15" t="s">
        <v>102</v>
      </c>
      <c r="C47" s="27"/>
      <c r="D47" s="27"/>
      <c r="E47" s="27"/>
      <c r="F47" s="63">
        <v>876</v>
      </c>
      <c r="G47" s="117">
        <v>138</v>
      </c>
      <c r="H47" s="63">
        <v>14</v>
      </c>
      <c r="I47" s="135">
        <v>11</v>
      </c>
      <c r="J47" s="63">
        <v>0</v>
      </c>
      <c r="K47" s="145"/>
      <c r="L47" s="63">
        <v>20</v>
      </c>
      <c r="M47" s="117">
        <v>45</v>
      </c>
      <c r="N47" s="63"/>
      <c r="O47" s="120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1:25" ht="15.95" customHeight="1">
      <c r="A48" s="265"/>
      <c r="B48" s="17" t="s">
        <v>104</v>
      </c>
      <c r="C48" s="29"/>
      <c r="D48" s="29"/>
      <c r="E48" s="29"/>
      <c r="F48" s="49"/>
      <c r="G48" s="131"/>
      <c r="H48" s="49"/>
      <c r="I48" s="141"/>
      <c r="J48" s="49"/>
      <c r="K48" s="150"/>
      <c r="L48" s="49">
        <v>19</v>
      </c>
      <c r="M48" s="131">
        <v>43</v>
      </c>
      <c r="N48" s="49"/>
      <c r="O48" s="124"/>
      <c r="P48" s="127"/>
      <c r="Q48" s="127"/>
      <c r="R48" s="127"/>
      <c r="S48" s="127"/>
      <c r="T48" s="127"/>
      <c r="U48" s="127"/>
      <c r="V48" s="127"/>
      <c r="W48" s="127"/>
      <c r="X48" s="127"/>
      <c r="Y48" s="127"/>
    </row>
    <row r="49" spans="1:15" ht="15.95" customHeight="1">
      <c r="A49" s="1" t="s">
        <v>134</v>
      </c>
      <c r="O49" s="10"/>
    </row>
    <row r="50" spans="1:15" ht="15.95" customHeight="1">
      <c r="O50" s="76"/>
    </row>
  </sheetData>
  <customSheetViews>
    <customSheetView guid="{DFA06C97-80C7-4138-82FD-63D612DF1BC9}" scale="85" showPageBreaks="1" printArea="1" view="pageBreakPreview">
      <pane xSplit="5" ySplit="7" topLeftCell="F8" activePane="bottomRight" state="frozen"/>
      <selection pane="bottomRight" activeCell="H39" sqref="H39"/>
      <pageMargins left="0.78740157480314965" right="0.27559055118110237" top="0.39370078740157483" bottom="0.35433070866141736" header="0.19685039370078741" footer="0.19685039370078741"/>
      <printOptions horizontalCentered="1"/>
      <pageSetup paperSize="9" orientation="portrait" r:id="rId1"/>
      <headerFooter alignWithMargins="0">
        <oddHeader>&amp;R&amp;"明朝,斜体"&amp;9都道府県－4</oddHeader>
        <evenHeader>&amp;R&amp;"明朝,斜体"&amp;9都道府県－4</evenHeader>
        <firstHeader>&amp;R&amp;"明朝,斜体"&amp;9都道府県－4</firstHeader>
      </headerFooter>
    </customSheetView>
  </customSheetViews>
  <mergeCells count="28">
    <mergeCell ref="N25:N26"/>
    <mergeCell ref="O25:O26"/>
    <mergeCell ref="A30:E31"/>
    <mergeCell ref="A40:A44"/>
    <mergeCell ref="A45:A48"/>
    <mergeCell ref="A19:A27"/>
    <mergeCell ref="A32:A39"/>
    <mergeCell ref="I25:I26"/>
    <mergeCell ref="J25:J26"/>
    <mergeCell ref="K25:K26"/>
    <mergeCell ref="L25:L26"/>
    <mergeCell ref="M25:M26"/>
    <mergeCell ref="A6:E7"/>
    <mergeCell ref="E25:E26"/>
    <mergeCell ref="F25:F26"/>
    <mergeCell ref="G25:G26"/>
    <mergeCell ref="H25:H26"/>
    <mergeCell ref="A8:A18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6:O6"/>
  </mergeCells>
  <phoneticPr fontId="14"/>
  <printOptions horizontalCentered="1"/>
  <pageMargins left="0.78740157480314965" right="0.27559055118110237" top="0.39370078740157483" bottom="0.35433070866141736" header="0.19685039370078741" footer="0.19685039370078741"/>
  <pageSetup paperSize="9" scale="52" orientation="portrait" r:id="rId2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SheetLayoutView="85" workbookViewId="0"/>
  </sheetViews>
  <sheetFormatPr defaultRowHeight="14.2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5" width="9" style="1" customWidth="1"/>
    <col min="16" max="16384" width="9" style="1"/>
  </cols>
  <sheetData>
    <row r="1" spans="1:14" ht="33.950000000000003" customHeight="1">
      <c r="A1" s="165" t="s">
        <v>4</v>
      </c>
      <c r="B1" s="165"/>
      <c r="C1" s="213" t="s">
        <v>235</v>
      </c>
      <c r="D1" s="215"/>
    </row>
    <row r="3" spans="1:14" ht="15" customHeight="1">
      <c r="A3" s="80" t="s">
        <v>55</v>
      </c>
      <c r="B3" s="80"/>
      <c r="C3" s="80"/>
      <c r="D3" s="80"/>
      <c r="E3" s="80"/>
      <c r="F3" s="80"/>
      <c r="I3" s="80"/>
      <c r="J3" s="80"/>
    </row>
    <row r="4" spans="1:14" ht="15" customHeight="1">
      <c r="A4" s="80"/>
      <c r="B4" s="80"/>
      <c r="C4" s="80"/>
      <c r="D4" s="80"/>
      <c r="E4" s="80"/>
      <c r="F4" s="80"/>
      <c r="I4" s="80"/>
      <c r="J4" s="80"/>
    </row>
    <row r="5" spans="1:14" ht="15" customHeight="1">
      <c r="A5" s="208"/>
      <c r="B5" s="208" t="s">
        <v>230</v>
      </c>
      <c r="C5" s="208"/>
      <c r="D5" s="208"/>
      <c r="H5" s="143"/>
      <c r="L5" s="143"/>
      <c r="N5" s="143" t="s">
        <v>171</v>
      </c>
    </row>
    <row r="6" spans="1:14" ht="15" customHeight="1">
      <c r="A6" s="209"/>
      <c r="B6" s="211"/>
      <c r="C6" s="211"/>
      <c r="D6" s="211"/>
      <c r="E6" s="277" t="s">
        <v>233</v>
      </c>
      <c r="F6" s="278"/>
      <c r="G6" s="279" t="s">
        <v>133</v>
      </c>
      <c r="H6" s="280"/>
      <c r="I6" s="237" t="s">
        <v>151</v>
      </c>
      <c r="J6" s="238"/>
      <c r="K6" s="279" t="s">
        <v>231</v>
      </c>
      <c r="L6" s="280"/>
      <c r="M6" s="279"/>
      <c r="N6" s="280"/>
    </row>
    <row r="7" spans="1:14" ht="15" customHeight="1">
      <c r="A7" s="7"/>
      <c r="B7" s="11"/>
      <c r="C7" s="11"/>
      <c r="D7" s="11"/>
      <c r="E7" s="219" t="s">
        <v>227</v>
      </c>
      <c r="F7" s="226" t="s">
        <v>11</v>
      </c>
      <c r="G7" s="219" t="s">
        <v>227</v>
      </c>
      <c r="H7" s="226" t="s">
        <v>11</v>
      </c>
      <c r="I7" s="219" t="s">
        <v>227</v>
      </c>
      <c r="J7" s="226" t="s">
        <v>11</v>
      </c>
      <c r="K7" s="219" t="s">
        <v>227</v>
      </c>
      <c r="L7" s="226" t="s">
        <v>11</v>
      </c>
      <c r="M7" s="219" t="s">
        <v>227</v>
      </c>
      <c r="N7" s="240" t="s">
        <v>11</v>
      </c>
    </row>
    <row r="8" spans="1:14" ht="18" customHeight="1">
      <c r="A8" s="245" t="s">
        <v>172</v>
      </c>
      <c r="B8" s="212" t="s">
        <v>167</v>
      </c>
      <c r="C8" s="214"/>
      <c r="D8" s="214"/>
      <c r="E8" s="220">
        <v>1</v>
      </c>
      <c r="F8" s="227">
        <v>1</v>
      </c>
      <c r="G8" s="220">
        <v>9</v>
      </c>
      <c r="H8" s="233">
        <v>9</v>
      </c>
      <c r="I8" s="220">
        <v>13</v>
      </c>
      <c r="J8" s="227">
        <v>13</v>
      </c>
      <c r="K8" s="220">
        <v>13</v>
      </c>
      <c r="L8" s="233">
        <v>13</v>
      </c>
      <c r="M8" s="220"/>
      <c r="N8" s="233"/>
    </row>
    <row r="9" spans="1:14" ht="18" customHeight="1">
      <c r="A9" s="246"/>
      <c r="B9" s="245" t="s">
        <v>173</v>
      </c>
      <c r="C9" s="170" t="s">
        <v>175</v>
      </c>
      <c r="D9" s="173"/>
      <c r="E9" s="221">
        <f>SUM(E10:E14)</f>
        <v>10</v>
      </c>
      <c r="F9" s="228">
        <f>SUM(F10:F14)</f>
        <v>10</v>
      </c>
      <c r="G9" s="221">
        <v>9</v>
      </c>
      <c r="H9" s="234">
        <v>9</v>
      </c>
      <c r="I9" s="221">
        <v>600</v>
      </c>
      <c r="J9" s="228">
        <v>600</v>
      </c>
      <c r="K9" s="221">
        <v>1000</v>
      </c>
      <c r="L9" s="234">
        <v>1000</v>
      </c>
      <c r="M9" s="221"/>
      <c r="N9" s="234"/>
    </row>
    <row r="10" spans="1:14" ht="18" customHeight="1">
      <c r="A10" s="246"/>
      <c r="B10" s="246"/>
      <c r="C10" s="15" t="s">
        <v>177</v>
      </c>
      <c r="D10" s="27"/>
      <c r="E10" s="222">
        <v>10</v>
      </c>
      <c r="F10" s="229">
        <v>10</v>
      </c>
      <c r="G10" s="222">
        <v>4</v>
      </c>
      <c r="H10" s="235">
        <v>4</v>
      </c>
      <c r="I10" s="222">
        <v>310</v>
      </c>
      <c r="J10" s="229">
        <v>310</v>
      </c>
      <c r="K10" s="222">
        <v>500</v>
      </c>
      <c r="L10" s="235">
        <v>500</v>
      </c>
      <c r="M10" s="222"/>
      <c r="N10" s="235"/>
    </row>
    <row r="11" spans="1:14" ht="18" customHeight="1">
      <c r="A11" s="246"/>
      <c r="B11" s="246"/>
      <c r="C11" s="15" t="s">
        <v>178</v>
      </c>
      <c r="D11" s="27"/>
      <c r="E11" s="222">
        <v>0</v>
      </c>
      <c r="F11" s="229">
        <v>0</v>
      </c>
      <c r="G11" s="222">
        <v>5</v>
      </c>
      <c r="H11" s="235">
        <v>5</v>
      </c>
      <c r="I11" s="222">
        <v>66</v>
      </c>
      <c r="J11" s="229">
        <v>66</v>
      </c>
      <c r="K11" s="222">
        <v>500</v>
      </c>
      <c r="L11" s="235">
        <v>500</v>
      </c>
      <c r="M11" s="222"/>
      <c r="N11" s="235"/>
    </row>
    <row r="12" spans="1:14" ht="18" customHeight="1">
      <c r="A12" s="246"/>
      <c r="B12" s="246"/>
      <c r="C12" s="15" t="s">
        <v>161</v>
      </c>
      <c r="D12" s="27"/>
      <c r="E12" s="222">
        <v>0</v>
      </c>
      <c r="F12" s="229">
        <v>0</v>
      </c>
      <c r="G12" s="222">
        <v>0</v>
      </c>
      <c r="H12" s="235">
        <v>0</v>
      </c>
      <c r="I12" s="222">
        <v>224</v>
      </c>
      <c r="J12" s="229">
        <v>224</v>
      </c>
      <c r="K12" s="222">
        <v>0</v>
      </c>
      <c r="L12" s="235">
        <v>0</v>
      </c>
      <c r="M12" s="222"/>
      <c r="N12" s="235"/>
    </row>
    <row r="13" spans="1:14" ht="18" customHeight="1">
      <c r="A13" s="246"/>
      <c r="B13" s="246"/>
      <c r="C13" s="15" t="s">
        <v>179</v>
      </c>
      <c r="D13" s="27"/>
      <c r="E13" s="222">
        <v>0</v>
      </c>
      <c r="F13" s="229">
        <v>0</v>
      </c>
      <c r="G13" s="222">
        <v>0</v>
      </c>
      <c r="H13" s="235">
        <v>0</v>
      </c>
      <c r="I13" s="222">
        <v>0</v>
      </c>
      <c r="J13" s="229">
        <v>0</v>
      </c>
      <c r="K13" s="222">
        <v>0</v>
      </c>
      <c r="L13" s="235">
        <v>0</v>
      </c>
      <c r="M13" s="222"/>
      <c r="N13" s="235"/>
    </row>
    <row r="14" spans="1:14" ht="18" customHeight="1">
      <c r="A14" s="247"/>
      <c r="B14" s="247"/>
      <c r="C14" s="17" t="s">
        <v>180</v>
      </c>
      <c r="D14" s="29"/>
      <c r="E14" s="223">
        <v>0</v>
      </c>
      <c r="F14" s="230"/>
      <c r="G14" s="223">
        <v>0</v>
      </c>
      <c r="H14" s="236">
        <v>0</v>
      </c>
      <c r="I14" s="223">
        <v>0</v>
      </c>
      <c r="J14" s="230">
        <v>0</v>
      </c>
      <c r="K14" s="223">
        <v>0</v>
      </c>
      <c r="L14" s="236">
        <v>0</v>
      </c>
      <c r="M14" s="223"/>
      <c r="N14" s="236"/>
    </row>
    <row r="15" spans="1:14" ht="18" customHeight="1">
      <c r="A15" s="245" t="s">
        <v>181</v>
      </c>
      <c r="B15" s="245" t="s">
        <v>182</v>
      </c>
      <c r="C15" s="170" t="s">
        <v>158</v>
      </c>
      <c r="D15" s="173"/>
      <c r="E15" s="224">
        <v>4432</v>
      </c>
      <c r="F15" s="231">
        <v>3904</v>
      </c>
      <c r="G15" s="224">
        <v>1027</v>
      </c>
      <c r="H15" s="130">
        <v>748</v>
      </c>
      <c r="I15" s="224">
        <v>2713</v>
      </c>
      <c r="J15" s="231">
        <v>2584</v>
      </c>
      <c r="K15" s="224">
        <v>1045</v>
      </c>
      <c r="L15" s="130">
        <v>1361</v>
      </c>
      <c r="M15" s="224"/>
      <c r="N15" s="130"/>
    </row>
    <row r="16" spans="1:14" ht="18" customHeight="1">
      <c r="A16" s="246"/>
      <c r="B16" s="246"/>
      <c r="C16" s="15" t="s">
        <v>183</v>
      </c>
      <c r="D16" s="27"/>
      <c r="E16" s="63">
        <v>124</v>
      </c>
      <c r="F16" s="135">
        <v>156</v>
      </c>
      <c r="G16" s="63">
        <v>7264</v>
      </c>
      <c r="H16" s="120">
        <v>7507</v>
      </c>
      <c r="I16" s="63">
        <v>1159</v>
      </c>
      <c r="J16" s="135">
        <v>1228</v>
      </c>
      <c r="K16" s="63">
        <v>5817</v>
      </c>
      <c r="L16" s="120">
        <v>6439</v>
      </c>
      <c r="M16" s="63"/>
      <c r="N16" s="120"/>
    </row>
    <row r="17" spans="1:15" ht="18" customHeight="1">
      <c r="A17" s="246"/>
      <c r="B17" s="246"/>
      <c r="C17" s="15" t="s">
        <v>140</v>
      </c>
      <c r="D17" s="27"/>
      <c r="E17" s="63">
        <v>0</v>
      </c>
      <c r="F17" s="135">
        <v>0</v>
      </c>
      <c r="G17" s="63">
        <v>0</v>
      </c>
      <c r="H17" s="120">
        <v>0</v>
      </c>
      <c r="I17" s="63">
        <v>0</v>
      </c>
      <c r="J17" s="135">
        <v>0</v>
      </c>
      <c r="K17" s="63">
        <v>0</v>
      </c>
      <c r="L17" s="120">
        <v>0</v>
      </c>
      <c r="M17" s="63"/>
      <c r="N17" s="120"/>
    </row>
    <row r="18" spans="1:15" ht="18" customHeight="1">
      <c r="A18" s="246"/>
      <c r="B18" s="247"/>
      <c r="C18" s="17" t="s">
        <v>184</v>
      </c>
      <c r="D18" s="29"/>
      <c r="E18" s="48">
        <f>SUM(E15:E17)</f>
        <v>4556</v>
      </c>
      <c r="F18" s="232">
        <f>SUM(F15:F17)</f>
        <v>4060</v>
      </c>
      <c r="G18" s="48">
        <v>8290</v>
      </c>
      <c r="H18" s="232">
        <v>8255</v>
      </c>
      <c r="I18" s="48">
        <v>3872</v>
      </c>
      <c r="J18" s="232">
        <v>3812</v>
      </c>
      <c r="K18" s="48">
        <v>6862</v>
      </c>
      <c r="L18" s="232">
        <v>7800</v>
      </c>
      <c r="M18" s="48"/>
      <c r="N18" s="232"/>
    </row>
    <row r="19" spans="1:15" ht="18" customHeight="1">
      <c r="A19" s="246"/>
      <c r="B19" s="245" t="s">
        <v>185</v>
      </c>
      <c r="C19" s="170" t="s">
        <v>186</v>
      </c>
      <c r="D19" s="173"/>
      <c r="E19" s="114">
        <v>346</v>
      </c>
      <c r="F19" s="130">
        <v>508</v>
      </c>
      <c r="G19" s="114">
        <v>243</v>
      </c>
      <c r="H19" s="130">
        <v>260</v>
      </c>
      <c r="I19" s="114">
        <v>130</v>
      </c>
      <c r="J19" s="130">
        <v>173</v>
      </c>
      <c r="K19" s="114">
        <v>3605</v>
      </c>
      <c r="L19" s="130">
        <v>4013</v>
      </c>
      <c r="M19" s="114"/>
      <c r="N19" s="130"/>
    </row>
    <row r="20" spans="1:15" ht="18" customHeight="1">
      <c r="A20" s="246"/>
      <c r="B20" s="246"/>
      <c r="C20" s="15" t="s">
        <v>59</v>
      </c>
      <c r="D20" s="27"/>
      <c r="E20" s="46">
        <v>4015</v>
      </c>
      <c r="F20" s="120">
        <v>3322</v>
      </c>
      <c r="G20" s="46">
        <v>315</v>
      </c>
      <c r="H20" s="120">
        <v>310</v>
      </c>
      <c r="I20" s="46">
        <v>84</v>
      </c>
      <c r="J20" s="120">
        <v>83</v>
      </c>
      <c r="K20" s="46">
        <v>1926</v>
      </c>
      <c r="L20" s="120">
        <v>2056</v>
      </c>
      <c r="M20" s="46"/>
      <c r="N20" s="120"/>
    </row>
    <row r="21" spans="1:15" ht="18" customHeight="1">
      <c r="A21" s="246"/>
      <c r="B21" s="246"/>
      <c r="C21" s="15" t="s">
        <v>187</v>
      </c>
      <c r="D21" s="27"/>
      <c r="E21" s="46">
        <v>0</v>
      </c>
      <c r="F21" s="120">
        <v>0</v>
      </c>
      <c r="G21" s="46">
        <v>0</v>
      </c>
      <c r="H21" s="120">
        <v>0</v>
      </c>
      <c r="I21" s="46">
        <v>0</v>
      </c>
      <c r="J21" s="120" t="s">
        <v>232</v>
      </c>
      <c r="K21" s="46">
        <v>0</v>
      </c>
      <c r="L21" s="120">
        <v>0</v>
      </c>
      <c r="M21" s="46"/>
      <c r="N21" s="120"/>
    </row>
    <row r="22" spans="1:15" ht="18" customHeight="1">
      <c r="A22" s="246"/>
      <c r="B22" s="247"/>
      <c r="C22" s="20" t="s">
        <v>189</v>
      </c>
      <c r="D22" s="32"/>
      <c r="E22" s="48">
        <f>SUM(E19:E21)</f>
        <v>4361</v>
      </c>
      <c r="F22" s="124">
        <v>3829</v>
      </c>
      <c r="G22" s="48">
        <v>559</v>
      </c>
      <c r="H22" s="124">
        <v>570</v>
      </c>
      <c r="I22" s="48">
        <v>214</v>
      </c>
      <c r="J22" s="124">
        <v>256</v>
      </c>
      <c r="K22" s="48">
        <v>5531</v>
      </c>
      <c r="L22" s="124">
        <v>6069</v>
      </c>
      <c r="M22" s="48"/>
      <c r="N22" s="124"/>
    </row>
    <row r="23" spans="1:15" ht="18" customHeight="1">
      <c r="A23" s="246"/>
      <c r="B23" s="245" t="s">
        <v>63</v>
      </c>
      <c r="C23" s="170" t="s">
        <v>190</v>
      </c>
      <c r="D23" s="173"/>
      <c r="E23" s="114">
        <v>10</v>
      </c>
      <c r="F23" s="130">
        <v>10</v>
      </c>
      <c r="G23" s="114">
        <v>9</v>
      </c>
      <c r="H23" s="130">
        <v>9</v>
      </c>
      <c r="I23" s="114">
        <v>600</v>
      </c>
      <c r="J23" s="130">
        <v>600</v>
      </c>
      <c r="K23" s="114">
        <v>500</v>
      </c>
      <c r="L23" s="130">
        <v>500</v>
      </c>
      <c r="M23" s="114"/>
      <c r="N23" s="130"/>
    </row>
    <row r="24" spans="1:15" ht="18" customHeight="1">
      <c r="A24" s="246"/>
      <c r="B24" s="246"/>
      <c r="C24" s="15" t="s">
        <v>143</v>
      </c>
      <c r="D24" s="27"/>
      <c r="E24" s="46">
        <v>0</v>
      </c>
      <c r="F24" s="120">
        <v>0</v>
      </c>
      <c r="G24" s="46">
        <v>7723</v>
      </c>
      <c r="H24" s="120">
        <v>7676</v>
      </c>
      <c r="I24" s="46">
        <v>3058</v>
      </c>
      <c r="J24" s="120">
        <v>2956</v>
      </c>
      <c r="K24" s="46">
        <v>326</v>
      </c>
      <c r="L24" s="120">
        <v>411</v>
      </c>
      <c r="M24" s="46"/>
      <c r="N24" s="120"/>
    </row>
    <row r="25" spans="1:15" ht="18" customHeight="1">
      <c r="A25" s="246"/>
      <c r="B25" s="246"/>
      <c r="C25" s="15" t="s">
        <v>191</v>
      </c>
      <c r="D25" s="27"/>
      <c r="E25" s="46">
        <v>185</v>
      </c>
      <c r="F25" s="120">
        <v>220</v>
      </c>
      <c r="G25" s="46">
        <v>0</v>
      </c>
      <c r="H25" s="120">
        <v>0</v>
      </c>
      <c r="I25" s="46">
        <v>0</v>
      </c>
      <c r="J25" s="120" t="s">
        <v>232</v>
      </c>
      <c r="K25" s="46">
        <v>500</v>
      </c>
      <c r="L25" s="120">
        <v>500</v>
      </c>
      <c r="M25" s="46"/>
      <c r="N25" s="120"/>
    </row>
    <row r="26" spans="1:15" ht="18" customHeight="1">
      <c r="A26" s="246"/>
      <c r="B26" s="247"/>
      <c r="C26" s="16" t="s">
        <v>193</v>
      </c>
      <c r="D26" s="28"/>
      <c r="E26" s="47">
        <f>SUM(E23:E25)</f>
        <v>195</v>
      </c>
      <c r="F26" s="124">
        <f>SUM(F23:F25)</f>
        <v>230</v>
      </c>
      <c r="G26" s="47">
        <v>7732</v>
      </c>
      <c r="H26" s="124">
        <v>7685</v>
      </c>
      <c r="I26" s="141">
        <v>3658</v>
      </c>
      <c r="J26" s="124">
        <v>3556</v>
      </c>
      <c r="K26" s="47">
        <v>1326</v>
      </c>
      <c r="L26" s="124">
        <v>1411</v>
      </c>
      <c r="M26" s="47"/>
      <c r="N26" s="124"/>
    </row>
    <row r="27" spans="1:15" ht="18" customHeight="1">
      <c r="A27" s="247"/>
      <c r="B27" s="17" t="s">
        <v>194</v>
      </c>
      <c r="C27" s="29"/>
      <c r="D27" s="29"/>
      <c r="E27" s="225">
        <f>E22+E26</f>
        <v>4556</v>
      </c>
      <c r="F27" s="124">
        <f>F22+F26</f>
        <v>4059</v>
      </c>
      <c r="G27" s="48">
        <v>8290</v>
      </c>
      <c r="H27" s="124">
        <f>SUM(H22,H26)</f>
        <v>8255</v>
      </c>
      <c r="I27" s="225">
        <v>3872</v>
      </c>
      <c r="J27" s="124">
        <v>3812</v>
      </c>
      <c r="K27" s="48">
        <v>6857</v>
      </c>
      <c r="L27" s="124">
        <v>7480</v>
      </c>
      <c r="M27" s="48"/>
      <c r="N27" s="124"/>
    </row>
    <row r="28" spans="1:15" ht="18" customHeight="1">
      <c r="A28" s="245" t="s">
        <v>97</v>
      </c>
      <c r="B28" s="245" t="s">
        <v>195</v>
      </c>
      <c r="C28" s="170" t="s">
        <v>196</v>
      </c>
      <c r="D28" s="216" t="s">
        <v>66</v>
      </c>
      <c r="E28" s="114">
        <v>1417</v>
      </c>
      <c r="F28" s="130">
        <v>1332</v>
      </c>
      <c r="G28" s="114">
        <v>643</v>
      </c>
      <c r="H28" s="130">
        <v>658</v>
      </c>
      <c r="I28" s="114">
        <v>1236</v>
      </c>
      <c r="J28" s="130">
        <v>1215</v>
      </c>
      <c r="K28" s="114">
        <v>4903</v>
      </c>
      <c r="L28" s="130">
        <v>5089</v>
      </c>
      <c r="M28" s="114"/>
      <c r="N28" s="130"/>
    </row>
    <row r="29" spans="1:15" ht="18" customHeight="1">
      <c r="A29" s="246"/>
      <c r="B29" s="246"/>
      <c r="C29" s="15" t="s">
        <v>188</v>
      </c>
      <c r="D29" s="217" t="s">
        <v>69</v>
      </c>
      <c r="E29" s="46">
        <v>1417</v>
      </c>
      <c r="F29" s="120">
        <v>1332</v>
      </c>
      <c r="G29" s="46">
        <v>592</v>
      </c>
      <c r="H29" s="120">
        <v>610</v>
      </c>
      <c r="I29" s="46">
        <v>466</v>
      </c>
      <c r="J29" s="120">
        <v>458</v>
      </c>
      <c r="K29" s="46">
        <v>5435</v>
      </c>
      <c r="L29" s="120">
        <v>5534</v>
      </c>
      <c r="M29" s="46"/>
      <c r="N29" s="120"/>
    </row>
    <row r="30" spans="1:15" ht="18" customHeight="1">
      <c r="A30" s="246"/>
      <c r="B30" s="246"/>
      <c r="C30" s="15" t="s">
        <v>197</v>
      </c>
      <c r="D30" s="217" t="s">
        <v>71</v>
      </c>
      <c r="E30" s="46">
        <v>34</v>
      </c>
      <c r="F30" s="120">
        <v>25</v>
      </c>
      <c r="G30" s="63">
        <v>30</v>
      </c>
      <c r="H30" s="120">
        <v>29</v>
      </c>
      <c r="I30" s="46">
        <v>587</v>
      </c>
      <c r="J30" s="120">
        <v>575</v>
      </c>
      <c r="K30" s="46">
        <v>0</v>
      </c>
      <c r="L30" s="120">
        <v>0</v>
      </c>
      <c r="M30" s="46"/>
      <c r="N30" s="120"/>
    </row>
    <row r="31" spans="1:15" ht="18" customHeight="1">
      <c r="A31" s="246"/>
      <c r="B31" s="246"/>
      <c r="C31" s="20" t="s">
        <v>198</v>
      </c>
      <c r="D31" s="218" t="s">
        <v>176</v>
      </c>
      <c r="E31" s="48">
        <f t="shared" ref="E31:N31" si="0">E28-E29-E30</f>
        <v>-34</v>
      </c>
      <c r="F31" s="232">
        <f t="shared" si="0"/>
        <v>-25</v>
      </c>
      <c r="G31" s="48">
        <f t="shared" si="0"/>
        <v>21</v>
      </c>
      <c r="H31" s="232">
        <f t="shared" si="0"/>
        <v>19</v>
      </c>
      <c r="I31" s="48">
        <f t="shared" si="0"/>
        <v>183</v>
      </c>
      <c r="J31" s="239">
        <f t="shared" si="0"/>
        <v>182</v>
      </c>
      <c r="K31" s="48">
        <f t="shared" si="0"/>
        <v>-532</v>
      </c>
      <c r="L31" s="239">
        <f t="shared" si="0"/>
        <v>-445</v>
      </c>
      <c r="M31" s="48">
        <f t="shared" si="0"/>
        <v>0</v>
      </c>
      <c r="N31" s="232">
        <f t="shared" si="0"/>
        <v>0</v>
      </c>
      <c r="O31" s="13"/>
    </row>
    <row r="32" spans="1:15" ht="18" customHeight="1">
      <c r="A32" s="246"/>
      <c r="B32" s="246"/>
      <c r="C32" s="170" t="s">
        <v>84</v>
      </c>
      <c r="D32" s="216" t="s">
        <v>36</v>
      </c>
      <c r="E32" s="114">
        <v>0</v>
      </c>
      <c r="F32" s="130">
        <v>0</v>
      </c>
      <c r="G32" s="114">
        <v>35</v>
      </c>
      <c r="H32" s="130">
        <v>34</v>
      </c>
      <c r="I32" s="114">
        <v>12</v>
      </c>
      <c r="J32" s="130">
        <v>11</v>
      </c>
      <c r="K32" s="114">
        <v>93</v>
      </c>
      <c r="L32" s="130">
        <v>83</v>
      </c>
      <c r="M32" s="114"/>
      <c r="N32" s="130"/>
    </row>
    <row r="33" spans="1:14" ht="18" customHeight="1">
      <c r="A33" s="246"/>
      <c r="B33" s="246"/>
      <c r="C33" s="15" t="s">
        <v>174</v>
      </c>
      <c r="D33" s="217" t="s">
        <v>12</v>
      </c>
      <c r="E33" s="46">
        <v>0</v>
      </c>
      <c r="F33" s="120">
        <v>0</v>
      </c>
      <c r="G33" s="46">
        <v>6</v>
      </c>
      <c r="H33" s="120">
        <v>5</v>
      </c>
      <c r="I33" s="46">
        <v>0</v>
      </c>
      <c r="J33" s="120">
        <v>0</v>
      </c>
      <c r="K33" s="46">
        <v>60</v>
      </c>
      <c r="L33" s="120">
        <v>62</v>
      </c>
      <c r="M33" s="46"/>
      <c r="N33" s="120"/>
    </row>
    <row r="34" spans="1:14" ht="18" customHeight="1">
      <c r="A34" s="246"/>
      <c r="B34" s="247"/>
      <c r="C34" s="20" t="s">
        <v>199</v>
      </c>
      <c r="D34" s="218" t="s">
        <v>200</v>
      </c>
      <c r="E34" s="48">
        <f t="shared" ref="E34:N34" si="1">E31+E32-E33</f>
        <v>-34</v>
      </c>
      <c r="F34" s="124">
        <f t="shared" si="1"/>
        <v>-25</v>
      </c>
      <c r="G34" s="48">
        <f t="shared" si="1"/>
        <v>50</v>
      </c>
      <c r="H34" s="124">
        <f t="shared" si="1"/>
        <v>48</v>
      </c>
      <c r="I34" s="48">
        <f t="shared" si="1"/>
        <v>195</v>
      </c>
      <c r="J34" s="124">
        <f t="shared" si="1"/>
        <v>193</v>
      </c>
      <c r="K34" s="48">
        <f t="shared" si="1"/>
        <v>-499</v>
      </c>
      <c r="L34" s="124">
        <f t="shared" si="1"/>
        <v>-424</v>
      </c>
      <c r="M34" s="48">
        <f t="shared" si="1"/>
        <v>0</v>
      </c>
      <c r="N34" s="124">
        <f t="shared" si="1"/>
        <v>0</v>
      </c>
    </row>
    <row r="35" spans="1:14" ht="18" customHeight="1">
      <c r="A35" s="246"/>
      <c r="B35" s="245" t="s">
        <v>201</v>
      </c>
      <c r="C35" s="170" t="s">
        <v>202</v>
      </c>
      <c r="D35" s="216" t="s">
        <v>121</v>
      </c>
      <c r="E35" s="114">
        <v>0</v>
      </c>
      <c r="F35" s="130">
        <v>0</v>
      </c>
      <c r="G35" s="114">
        <v>0.3</v>
      </c>
      <c r="H35" s="130">
        <v>7</v>
      </c>
      <c r="I35" s="114">
        <v>0</v>
      </c>
      <c r="J35" s="130">
        <v>40</v>
      </c>
      <c r="K35" s="114">
        <v>567</v>
      </c>
      <c r="L35" s="130">
        <v>685</v>
      </c>
      <c r="M35" s="114"/>
      <c r="N35" s="130"/>
    </row>
    <row r="36" spans="1:14" ht="18" customHeight="1">
      <c r="A36" s="246"/>
      <c r="B36" s="246"/>
      <c r="C36" s="15" t="s">
        <v>203</v>
      </c>
      <c r="D36" s="217" t="s">
        <v>204</v>
      </c>
      <c r="E36" s="46">
        <v>1</v>
      </c>
      <c r="F36" s="120">
        <v>1</v>
      </c>
      <c r="G36" s="46">
        <v>3</v>
      </c>
      <c r="H36" s="120">
        <v>6</v>
      </c>
      <c r="I36" s="46">
        <v>5</v>
      </c>
      <c r="J36" s="120">
        <v>2</v>
      </c>
      <c r="K36" s="46">
        <v>144</v>
      </c>
      <c r="L36" s="120">
        <v>158</v>
      </c>
      <c r="M36" s="46"/>
      <c r="N36" s="120"/>
    </row>
    <row r="37" spans="1:14" ht="18" customHeight="1">
      <c r="A37" s="246"/>
      <c r="B37" s="246"/>
      <c r="C37" s="15" t="s">
        <v>205</v>
      </c>
      <c r="D37" s="217" t="s">
        <v>37</v>
      </c>
      <c r="E37" s="46">
        <f t="shared" ref="E37:N37" si="2">E34+E35-E36</f>
        <v>-35</v>
      </c>
      <c r="F37" s="120">
        <f t="shared" si="2"/>
        <v>-26</v>
      </c>
      <c r="G37" s="46">
        <f t="shared" si="2"/>
        <v>47.3</v>
      </c>
      <c r="H37" s="120">
        <f t="shared" si="2"/>
        <v>49</v>
      </c>
      <c r="I37" s="46">
        <f t="shared" si="2"/>
        <v>190</v>
      </c>
      <c r="J37" s="120">
        <f t="shared" si="2"/>
        <v>231</v>
      </c>
      <c r="K37" s="46">
        <f t="shared" si="2"/>
        <v>-76</v>
      </c>
      <c r="L37" s="120">
        <f t="shared" si="2"/>
        <v>103</v>
      </c>
      <c r="M37" s="46">
        <f t="shared" si="2"/>
        <v>0</v>
      </c>
      <c r="N37" s="120">
        <f t="shared" si="2"/>
        <v>0</v>
      </c>
    </row>
    <row r="38" spans="1:14" ht="18" customHeight="1">
      <c r="A38" s="246"/>
      <c r="B38" s="246"/>
      <c r="C38" s="15" t="s">
        <v>124</v>
      </c>
      <c r="D38" s="217" t="s">
        <v>206</v>
      </c>
      <c r="E38" s="46">
        <v>0</v>
      </c>
      <c r="F38" s="120">
        <v>0</v>
      </c>
      <c r="G38" s="46">
        <v>3</v>
      </c>
      <c r="H38" s="120">
        <v>6</v>
      </c>
      <c r="I38" s="46">
        <v>0</v>
      </c>
      <c r="J38" s="120">
        <v>0</v>
      </c>
      <c r="K38" s="46">
        <v>0</v>
      </c>
      <c r="L38" s="120">
        <v>0</v>
      </c>
      <c r="M38" s="46"/>
      <c r="N38" s="120"/>
    </row>
    <row r="39" spans="1:14" ht="18" customHeight="1">
      <c r="A39" s="246"/>
      <c r="B39" s="246"/>
      <c r="C39" s="15" t="s">
        <v>207</v>
      </c>
      <c r="D39" s="217" t="s">
        <v>208</v>
      </c>
      <c r="E39" s="46">
        <v>0</v>
      </c>
      <c r="F39" s="120">
        <v>0</v>
      </c>
      <c r="G39" s="46">
        <v>0</v>
      </c>
      <c r="H39" s="120">
        <v>0</v>
      </c>
      <c r="I39" s="46">
        <v>0</v>
      </c>
      <c r="J39" s="120">
        <v>0</v>
      </c>
      <c r="K39" s="46">
        <v>0</v>
      </c>
      <c r="L39" s="120">
        <v>0</v>
      </c>
      <c r="M39" s="46"/>
      <c r="N39" s="120"/>
    </row>
    <row r="40" spans="1:14" ht="18" customHeight="1">
      <c r="A40" s="246"/>
      <c r="B40" s="246"/>
      <c r="C40" s="15" t="s">
        <v>209</v>
      </c>
      <c r="D40" s="217" t="s">
        <v>210</v>
      </c>
      <c r="E40" s="46">
        <v>0</v>
      </c>
      <c r="F40" s="120">
        <v>0</v>
      </c>
      <c r="G40" s="46">
        <v>0</v>
      </c>
      <c r="H40" s="120">
        <v>0</v>
      </c>
      <c r="I40" s="46">
        <v>58</v>
      </c>
      <c r="J40" s="120">
        <v>69</v>
      </c>
      <c r="K40" s="46">
        <v>9</v>
      </c>
      <c r="L40" s="120">
        <v>33</v>
      </c>
      <c r="M40" s="46"/>
      <c r="N40" s="120"/>
    </row>
    <row r="41" spans="1:14" ht="18" customHeight="1">
      <c r="A41" s="246"/>
      <c r="B41" s="246"/>
      <c r="C41" s="171" t="s">
        <v>211</v>
      </c>
      <c r="D41" s="217" t="s">
        <v>212</v>
      </c>
      <c r="E41" s="46">
        <f>E34+E35-E36-E40</f>
        <v>-35</v>
      </c>
      <c r="F41" s="120">
        <f>F34+F35-F36-F40</f>
        <v>-26</v>
      </c>
      <c r="G41" s="46">
        <v>0</v>
      </c>
      <c r="H41" s="120">
        <v>0</v>
      </c>
      <c r="I41" s="46">
        <f>I34+I35-I36-I40</f>
        <v>132</v>
      </c>
      <c r="J41" s="120">
        <v>162</v>
      </c>
      <c r="K41" s="46">
        <f>K34+K35-K36-K40</f>
        <v>-85</v>
      </c>
      <c r="L41" s="120">
        <f>L34+L35-L36-L40</f>
        <v>70</v>
      </c>
      <c r="M41" s="46">
        <f>M34+M35-M36-M40</f>
        <v>0</v>
      </c>
      <c r="N41" s="120">
        <f>N34+N35-N36-N40</f>
        <v>0</v>
      </c>
    </row>
    <row r="42" spans="1:14" ht="18" customHeight="1">
      <c r="A42" s="246"/>
      <c r="B42" s="246"/>
      <c r="C42" s="281" t="s">
        <v>213</v>
      </c>
      <c r="D42" s="282"/>
      <c r="E42" s="63">
        <v>0</v>
      </c>
      <c r="F42" s="117">
        <v>0</v>
      </c>
      <c r="G42" s="63">
        <f>G37+G38-G39-G40</f>
        <v>50.3</v>
      </c>
      <c r="H42" s="117">
        <f>H37+H38-H39-H40</f>
        <v>55</v>
      </c>
      <c r="I42" s="63">
        <v>0</v>
      </c>
      <c r="J42" s="117">
        <v>0</v>
      </c>
      <c r="K42" s="63">
        <v>0</v>
      </c>
      <c r="L42" s="117">
        <v>0</v>
      </c>
      <c r="M42" s="63">
        <f>M37+M38-M39-M40</f>
        <v>0</v>
      </c>
      <c r="N42" s="120">
        <f>N37+N38-N39-N40</f>
        <v>0</v>
      </c>
    </row>
    <row r="43" spans="1:14" ht="18" customHeight="1">
      <c r="A43" s="246"/>
      <c r="B43" s="246"/>
      <c r="C43" s="15" t="s">
        <v>214</v>
      </c>
      <c r="D43" s="217" t="s">
        <v>216</v>
      </c>
      <c r="E43" s="46">
        <v>0</v>
      </c>
      <c r="F43" s="120">
        <v>0</v>
      </c>
      <c r="G43" s="46">
        <v>0</v>
      </c>
      <c r="H43" s="120">
        <v>0</v>
      </c>
      <c r="I43" s="46">
        <v>0</v>
      </c>
      <c r="J43" s="120">
        <v>0</v>
      </c>
      <c r="K43" s="46">
        <v>0</v>
      </c>
      <c r="L43" s="120">
        <v>0</v>
      </c>
      <c r="M43" s="46"/>
      <c r="N43" s="120"/>
    </row>
    <row r="44" spans="1:14" ht="18" customHeight="1">
      <c r="A44" s="247"/>
      <c r="B44" s="247"/>
      <c r="C44" s="20" t="s">
        <v>217</v>
      </c>
      <c r="D44" s="103" t="s">
        <v>218</v>
      </c>
      <c r="E44" s="48">
        <f>E41+E43</f>
        <v>-35</v>
      </c>
      <c r="F44" s="124">
        <f>F41+F43</f>
        <v>-26</v>
      </c>
      <c r="G44" s="48">
        <f>G42+G43</f>
        <v>50.3</v>
      </c>
      <c r="H44" s="124">
        <f>H42+H43</f>
        <v>55</v>
      </c>
      <c r="I44" s="48">
        <f t="shared" ref="I44:N44" si="3">I41+I43</f>
        <v>132</v>
      </c>
      <c r="J44" s="124">
        <f t="shared" si="3"/>
        <v>162</v>
      </c>
      <c r="K44" s="48">
        <f t="shared" si="3"/>
        <v>-85</v>
      </c>
      <c r="L44" s="124">
        <f t="shared" si="3"/>
        <v>70</v>
      </c>
      <c r="M44" s="48">
        <f t="shared" si="3"/>
        <v>0</v>
      </c>
      <c r="N44" s="124">
        <f t="shared" si="3"/>
        <v>0</v>
      </c>
    </row>
    <row r="45" spans="1:14" ht="14.1" customHeight="1">
      <c r="A45" s="1" t="s">
        <v>219</v>
      </c>
    </row>
    <row r="46" spans="1:14" ht="14.1" customHeight="1">
      <c r="A46" s="1" t="s">
        <v>220</v>
      </c>
    </row>
    <row r="47" spans="1:14">
      <c r="A47" s="210"/>
    </row>
  </sheetData>
  <customSheetViews>
    <customSheetView guid="{DFA06C97-80C7-4138-82FD-63D612DF1BC9}" scale="85" showPageBreaks="1" fitToPage="1" printArea="1" view="pageBreakPreview">
      <selection activeCell="C2" sqref="C2"/>
      <rowBreaks count="1" manualBreakCount="1">
        <brk id="46" max="13" man="1"/>
      </rowBreaks>
      <pageMargins left="0.70866141732283472" right="0.23622047244094488" top="0.19685039370078741" bottom="0.23622047244094488" header="0.19685039370078741" footer="0.19685039370078741"/>
      <pageSetup paperSize="9" scale="55" orientation="portrait" r:id="rId1"/>
      <headerFooter alignWithMargins="0">
        <oddHeader>&amp;R&amp;"ｺﾞｼｯｸ,斜体"&amp;9都道府県－5</oddHeader>
        <evenHeader>&amp;R&amp;"ｺﾞｼｯｸ,斜体"&amp;9都道府県－5</evenHeader>
        <firstHeader>&amp;R&amp;"ｺﾞｼｯｸ,斜体"&amp;9都道府県－5</firstHeader>
      </headerFooter>
    </customSheetView>
  </customSheetViews>
  <mergeCells count="14">
    <mergeCell ref="A28:A44"/>
    <mergeCell ref="B28:B34"/>
    <mergeCell ref="B35:B44"/>
    <mergeCell ref="B9:B14"/>
    <mergeCell ref="B15:B18"/>
    <mergeCell ref="B19:B22"/>
    <mergeCell ref="B23:B26"/>
    <mergeCell ref="A8:A14"/>
    <mergeCell ref="A15:A27"/>
    <mergeCell ref="E6:F6"/>
    <mergeCell ref="G6:H6"/>
    <mergeCell ref="K6:L6"/>
    <mergeCell ref="M6:N6"/>
    <mergeCell ref="C42:D42"/>
  </mergeCells>
  <phoneticPr fontId="14"/>
  <pageMargins left="0.70866141732283472" right="0.23622047244094488" top="0.19685039370078741" bottom="0.23622047244094488" header="0.19685039370078741" footer="0.19685039370078741"/>
  <pageSetup paperSize="9" scale="49" orientation="portrait" r:id="rId2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2021-08-23T07:40:52Z</cp:lastPrinted>
  <dcterms:created xsi:type="dcterms:W3CDTF">1999-07-06T05:17:05Z</dcterms:created>
  <dcterms:modified xsi:type="dcterms:W3CDTF">2021-09-27T00:18:51Z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2021-08-26T04:39:22Z</vt:filetime>
  </property>
</Properties>
</file>