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4　広島県\"/>
    </mc:Choice>
  </mc:AlternateContent>
  <xr:revisionPtr revIDLastSave="0" documentId="8_{C342CA34-B95F-4560-804C-E6517DF128DD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calcId="191029"/>
</workbook>
</file>

<file path=xl/calcChain.xml><?xml version="1.0" encoding="utf-8"?>
<calcChain xmlns="http://schemas.openxmlformats.org/spreadsheetml/2006/main">
  <c r="N24" i="4" l="1"/>
  <c r="N27" i="4" s="1"/>
  <c r="N16" i="4"/>
  <c r="N15" i="4"/>
  <c r="N14" i="4"/>
  <c r="J24" i="4"/>
  <c r="J27" i="4" s="1"/>
  <c r="J16" i="4"/>
  <c r="J15" i="4"/>
  <c r="J14" i="4"/>
  <c r="H24" i="4"/>
  <c r="H27" i="4" s="1"/>
  <c r="H16" i="4"/>
  <c r="H15" i="4"/>
  <c r="H14" i="4"/>
  <c r="F24" i="4"/>
  <c r="F27" i="4" s="1"/>
  <c r="F16" i="4"/>
  <c r="F15" i="4"/>
  <c r="F14" i="4"/>
  <c r="F24" i="7" l="1"/>
  <c r="F27" i="7" s="1"/>
  <c r="F16" i="7"/>
  <c r="F15" i="7"/>
  <c r="F14" i="7"/>
  <c r="H24" i="7"/>
  <c r="H27" i="7" s="1"/>
  <c r="H16" i="7"/>
  <c r="H15" i="7"/>
  <c r="H14" i="7"/>
  <c r="J24" i="7"/>
  <c r="J27" i="7" s="1"/>
  <c r="J16" i="7"/>
  <c r="J15" i="7"/>
  <c r="J14" i="7"/>
  <c r="N24" i="7"/>
  <c r="N27" i="7" s="1"/>
  <c r="N16" i="7"/>
  <c r="N15" i="7"/>
  <c r="N14" i="7"/>
  <c r="P31" i="8" l="1"/>
  <c r="P34" i="8" s="1"/>
  <c r="P41" i="8" s="1"/>
  <c r="P44" i="8" s="1"/>
  <c r="O31" i="8"/>
  <c r="O34" i="8" s="1"/>
  <c r="O41" i="8" l="1"/>
  <c r="O44" i="8" s="1"/>
  <c r="O37" i="8"/>
  <c r="O42" i="8" s="1"/>
  <c r="P37" i="8"/>
  <c r="P42" i="8" s="1"/>
  <c r="H19" i="6" l="1"/>
  <c r="F22" i="6" l="1"/>
  <c r="E22" i="6"/>
  <c r="E19" i="6"/>
  <c r="E23" i="6" s="1"/>
  <c r="H45" i="5"/>
  <c r="F45" i="5"/>
  <c r="G44" i="5" s="1"/>
  <c r="H27" i="5"/>
  <c r="F27" i="5"/>
  <c r="G19" i="5" s="1"/>
  <c r="F44" i="4"/>
  <c r="F39" i="4"/>
  <c r="F27" i="2"/>
  <c r="G18" i="2" s="1"/>
  <c r="H27" i="2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F31" i="8"/>
  <c r="F34" i="8" s="1"/>
  <c r="E31" i="8"/>
  <c r="E34" i="8" s="1"/>
  <c r="O44" i="7"/>
  <c r="N44" i="7"/>
  <c r="M44" i="7"/>
  <c r="L44" i="7"/>
  <c r="K44" i="7"/>
  <c r="J44" i="7"/>
  <c r="J45" i="7" s="1"/>
  <c r="I44" i="7"/>
  <c r="H44" i="7"/>
  <c r="G44" i="7"/>
  <c r="F44" i="7"/>
  <c r="O39" i="7"/>
  <c r="O45" i="7" s="1"/>
  <c r="N39" i="7"/>
  <c r="M39" i="7"/>
  <c r="M45" i="7" s="1"/>
  <c r="L39" i="7"/>
  <c r="L45" i="7" s="1"/>
  <c r="K39" i="7"/>
  <c r="J39" i="7"/>
  <c r="I39" i="7"/>
  <c r="H39" i="7"/>
  <c r="G39" i="7"/>
  <c r="F39" i="7"/>
  <c r="F45" i="7" s="1"/>
  <c r="O24" i="7"/>
  <c r="O27" i="7"/>
  <c r="M24" i="7"/>
  <c r="M27" i="7" s="1"/>
  <c r="L24" i="7"/>
  <c r="L27" i="7" s="1"/>
  <c r="K24" i="7"/>
  <c r="K27" i="7" s="1"/>
  <c r="I24" i="7"/>
  <c r="I27" i="7" s="1"/>
  <c r="G24" i="7"/>
  <c r="G27" i="7" s="1"/>
  <c r="O16" i="7"/>
  <c r="M16" i="7"/>
  <c r="L16" i="7"/>
  <c r="K16" i="7"/>
  <c r="I16" i="7"/>
  <c r="G16" i="7"/>
  <c r="O15" i="7"/>
  <c r="M15" i="7"/>
  <c r="L15" i="7"/>
  <c r="K15" i="7"/>
  <c r="I15" i="7"/>
  <c r="G15" i="7"/>
  <c r="O14" i="7"/>
  <c r="M14" i="7"/>
  <c r="L14" i="7"/>
  <c r="K14" i="7"/>
  <c r="I14" i="7"/>
  <c r="G14" i="7"/>
  <c r="I20" i="6"/>
  <c r="H20" i="6"/>
  <c r="G20" i="6"/>
  <c r="F20" i="6"/>
  <c r="E20" i="6"/>
  <c r="I19" i="6"/>
  <c r="I21" i="6" s="1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O45" i="4" s="1"/>
  <c r="N39" i="4"/>
  <c r="N44" i="4"/>
  <c r="N45" i="4" s="1"/>
  <c r="M39" i="4"/>
  <c r="M45" i="4" s="1"/>
  <c r="M44" i="4"/>
  <c r="L39" i="4"/>
  <c r="L45" i="4" s="1"/>
  <c r="L44" i="4"/>
  <c r="K39" i="4"/>
  <c r="K44" i="4"/>
  <c r="K45" i="4" s="1"/>
  <c r="J39" i="4"/>
  <c r="J44" i="4"/>
  <c r="I39" i="4"/>
  <c r="I44" i="4"/>
  <c r="H39" i="4"/>
  <c r="H44" i="4"/>
  <c r="H45" i="4"/>
  <c r="G39" i="4"/>
  <c r="G44" i="4"/>
  <c r="O24" i="4"/>
  <c r="O27" i="4" s="1"/>
  <c r="M24" i="4"/>
  <c r="M27" i="4" s="1"/>
  <c r="L24" i="4"/>
  <c r="L27" i="4" s="1"/>
  <c r="K24" i="4"/>
  <c r="K27" i="4" s="1"/>
  <c r="I24" i="4"/>
  <c r="I27" i="4" s="1"/>
  <c r="M16" i="4"/>
  <c r="L16" i="4"/>
  <c r="M15" i="4"/>
  <c r="L15" i="4"/>
  <c r="M14" i="4"/>
  <c r="L14" i="4"/>
  <c r="O16" i="4"/>
  <c r="O15" i="4"/>
  <c r="O14" i="4"/>
  <c r="K16" i="4"/>
  <c r="K15" i="4"/>
  <c r="K14" i="4"/>
  <c r="I16" i="4"/>
  <c r="I15" i="4"/>
  <c r="I14" i="4"/>
  <c r="G24" i="4"/>
  <c r="G27" i="4" s="1"/>
  <c r="G16" i="4"/>
  <c r="G15" i="4"/>
  <c r="G14" i="4"/>
  <c r="E21" i="6"/>
  <c r="F23" i="6"/>
  <c r="G29" i="5"/>
  <c r="N37" i="8" l="1"/>
  <c r="N42" i="8" s="1"/>
  <c r="N41" i="8"/>
  <c r="N44" i="8" s="1"/>
  <c r="J45" i="4"/>
  <c r="H45" i="7"/>
  <c r="N45" i="7"/>
  <c r="G40" i="5"/>
  <c r="G34" i="5"/>
  <c r="G28" i="5"/>
  <c r="I45" i="5"/>
  <c r="G41" i="5"/>
  <c r="G38" i="5"/>
  <c r="G43" i="5"/>
  <c r="G36" i="5"/>
  <c r="G39" i="5"/>
  <c r="G37" i="5"/>
  <c r="G32" i="5"/>
  <c r="G33" i="5"/>
  <c r="G30" i="5"/>
  <c r="G31" i="5"/>
  <c r="G42" i="5"/>
  <c r="G45" i="5"/>
  <c r="G35" i="5"/>
  <c r="G41" i="8"/>
  <c r="G44" i="8" s="1"/>
  <c r="G37" i="8"/>
  <c r="G42" i="8" s="1"/>
  <c r="F45" i="4"/>
  <c r="G20" i="2"/>
  <c r="G21" i="2"/>
  <c r="G10" i="2"/>
  <c r="G17" i="2"/>
  <c r="G22" i="2"/>
  <c r="G24" i="2"/>
  <c r="G13" i="2"/>
  <c r="G19" i="2"/>
  <c r="G12" i="2"/>
  <c r="G11" i="2"/>
  <c r="G27" i="2"/>
  <c r="G15" i="2"/>
  <c r="G14" i="2"/>
  <c r="G9" i="2"/>
  <c r="G25" i="2"/>
  <c r="G26" i="2"/>
  <c r="G16" i="2"/>
  <c r="I27" i="2"/>
  <c r="G23" i="2"/>
  <c r="G41" i="2"/>
  <c r="G30" i="2"/>
  <c r="G36" i="2"/>
  <c r="G32" i="2"/>
  <c r="G38" i="2"/>
  <c r="G29" i="2"/>
  <c r="G43" i="2"/>
  <c r="G40" i="2"/>
  <c r="G39" i="2"/>
  <c r="G45" i="2"/>
  <c r="G31" i="2"/>
  <c r="J41" i="8"/>
  <c r="J44" i="8" s="1"/>
  <c r="J37" i="8"/>
  <c r="J42" i="8" s="1"/>
  <c r="K45" i="7"/>
  <c r="I45" i="7"/>
  <c r="G45" i="7"/>
  <c r="I45" i="4"/>
  <c r="G45" i="4"/>
  <c r="I24" i="6"/>
  <c r="I23" i="6" s="1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<sst xmlns="http://schemas.openxmlformats.org/spreadsheetml/2006/main" count="446" uniqueCount="268">
  <si>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</si>
  <si>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</si>
  <si>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</si>
  <si>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</si>
  <si>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</si>
  <si>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</si>
  <si>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</si>
  <si>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</si>
  <si>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</si>
  <si>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</si>
  <si>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</si>
  <si>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</si>
  <si>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</si>
  <si>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</si>
  <si>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</si>
  <si>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</si>
  <si>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</si>
  <si>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</si>
  <si>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</si>
  <si>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</si>
  <si>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</si>
  <si>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</si>
  <si>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</si>
  <si>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</si>
  <si>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</si>
  <si>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</si>
  <si>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</si>
  <si>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</si>
  <si>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</si>
  <si>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</si>
  <si>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</si>
  <si>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</si>
  <si>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</si>
  <si>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</si>
  <si>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</si>
  <si>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</si>
  <si>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</si>
  <si>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</si>
  <si>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</si>
  <si>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</si>
  <si>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</si>
  <si>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</si>
  <si>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</si>
  <si>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</si>
  <si>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</si>
  <si>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</si>
  <si>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</si>
  <si>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</si>
  <si>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</si>
  <si>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</si>
  <si>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</si>
  <si>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</si>
  <si>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</si>
  <si>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</si>
  <si>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</si>
  <si>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</si>
  <si>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</si>
  <si>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</si>
  <si>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</si>
  <si>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</si>
  <si>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</si>
  <si>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</si>
  <si>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</si>
  <si>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</si>
  <si>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</si>
  <si>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</si>
  <si>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</si>
  <si>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</si>
  <si>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</si>
  <si>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</si>
  <si>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</si>
  <si>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</si>
  <si>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</si>
  <si>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</si>
  <si>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</si>
  <si>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</si>
  <si>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</si>
  <si>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</si>
  <si>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</si>
  <si>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</si>
  <si>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</si>
  <si>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</si>
  <si>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</si>
  <si>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</si>
  <si>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</si>
  <si>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</si>
  <si>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</si>
  <si>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</si>
  <si>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</si>
  <si>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</si>
  <si>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</si>
  <si>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</si>
  <si>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</si>
  <si>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</si>
  <si>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</si>
  <si>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</si>
  <si>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</si>
  <si>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</si>
  <si>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</si>
  <si>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</si>
  <si>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</si>
  <si>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</si>
  <si>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</si>
  <si>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</si>
  <si>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</si>
  <si>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</si>
  <si>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</si>
  <si>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</si>
  <si>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</si>
  <si>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</si>
  <si>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</si>
  <si>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</si>
  <si>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</si>
  <si>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</si>
  <si>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</si>
  <si>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</si>
  <si>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</si>
  <si>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</si>
  <si>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</si>
  <si>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</si>
  <si>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</si>
  <si>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</si>
  <si>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</si>
  <si>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</si>
  <si>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</si>
  <si>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</si>
  <si>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</si>
  <si>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</si>
  <si>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</si>
  <si>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</si>
  <si>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</si>
  <si>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</si>
  <si>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</si>
  <si>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</si>
  <si>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</si>
  <si>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</si>
  <si>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</si>
  <si>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</si>
  <si>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</si>
  <si>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</si>
  <si>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</si>
  <si>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</si>
  <si>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</si>
  <si>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</si>
  <si>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</si>
  <si>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</si>
  <si>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</si>
  <si>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</si>
  <si>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</si>
  <si>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</si>
  <si>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</si>
  <si>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</si>
  <si>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</si>
  <si>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</si>
  <si>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</si>
  <si>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</si>
  <si>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</si>
  <si>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</si>
  <si>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</si>
  <si>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</si>
  <si>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</si>
  <si>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</si>
  <si>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</si>
  <si>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</si>
  <si>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</si>
  <si>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</si>
  <si>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</si>
  <si>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</si>
  <si>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</si>
  <si>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</si>
  <si>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</si>
  <si>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</si>
  <si>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</si>
  <si>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</si>
  <si>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</si>
  <si>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</si>
  <si>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</si>
  <si>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</si>
  <si>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</si>
  <si>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</si>
  <si>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</si>
  <si>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</si>
  <si>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</si>
  <si>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</si>
  <si>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</si>
  <si>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</si>
  <si>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</si>
  <si>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</si>
  <si>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</si>
  <si>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</si>
  <si>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</si>
  <si>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</si>
  <si>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</si>
  <si>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</si>
  <si>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</si>
  <si>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</si>
  <si>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</si>
  <si>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</si>
  <si>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</si>
  <si>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</si>
  <si>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</si>
  <si>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</si>
  <si>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</si>
  <si>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</si>
  <si>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</si>
  <si>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</si>
  <si>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</si>
  <si>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</si>
  <si>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</si>
  <si>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</si>
  <si>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</si>
  <si>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</si>
  <si>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</si>
  <si>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</si>
  <si>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</si>
  <si>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</si>
  <si>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</si>
  <si>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</si>
  <si>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</si>
  <si>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</si>
  <si>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</si>
  <si>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</si>
  <si>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</si>
  <si>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</si>
  <si>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</si>
  <si>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</si>
  <si>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</si>
  <si>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</si>
  <si>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</si>
  <si>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</si>
  <si>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</si>
  <si>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</si>
  <si>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</si>
  <si>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</si>
  <si>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</si>
  <si>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</si>
  <si>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</si>
  <si>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</si>
  <si>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</si>
  <si>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</si>
  <si>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</si>
  <si>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</si>
  <si>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</si>
  <si>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</si>
  <si>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</si>
  <si>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</si>
  <si>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広島県</t>
    <rPh sb="0" eb="3">
      <t>ヒロシマケン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</si>
  <si>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</si>
  <si>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土地造成事業</t>
    <rPh sb="0" eb="2">
      <t>トチ</t>
    </rPh>
    <rPh sb="2" eb="4">
      <t>ゾウセイ</t>
    </rPh>
    <rPh sb="4" eb="6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</si>
  <si>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</si>
  <si>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</si>
  <si>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</si>
  <si>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広島県</t>
    <rPh sb="0" eb="2">
      <t>ヒロシマ</t>
    </rPh>
    <rPh sb="2" eb="3">
      <t>ケン</t>
    </rPh>
    <phoneticPr fontId="9"/>
  </si>
  <si>
    <t xml:space="preserve"> 特定環境保全公共下水道事業 </t>
  </si>
  <si>
    <t>港湾整備事業</t>
    <rPh sb="0" eb="2">
      <t>コウワン</t>
    </rPh>
    <rPh sb="2" eb="4">
      <t>セイビ</t>
    </rPh>
    <rPh sb="4" eb="6">
      <t>ジギョウ</t>
    </rPh>
    <phoneticPr fontId="9"/>
  </si>
  <si>
    <t>広島県</t>
    <rPh sb="0" eb="2">
      <t>ヒロシマ</t>
    </rPh>
    <rPh sb="2" eb="3">
      <t>ケン</t>
    </rPh>
    <phoneticPr fontId="16"/>
  </si>
  <si>
    <t>広島県</t>
    <rPh sb="0" eb="3">
      <t>ヒロシマケン</t>
    </rPh>
    <phoneticPr fontId="16"/>
  </si>
  <si>
    <t>流域下水道事業</t>
    <phoneticPr fontId="14"/>
  </si>
  <si>
    <t>特定環境保全公共下水道事業</t>
    <phoneticPr fontId="14"/>
  </si>
  <si>
    <t>港湾整備事業</t>
    <phoneticPr fontId="14"/>
  </si>
  <si>
    <t>広島県土地開発公社</t>
    <rPh sb="0" eb="3">
      <t>ヒロシマケン</t>
    </rPh>
    <phoneticPr fontId="14"/>
  </si>
  <si>
    <t>広島県住宅供給公社</t>
  </si>
  <si>
    <t>広島県道路公社</t>
    <rPh sb="0" eb="3">
      <t>ヒロシマケン</t>
    </rPh>
    <phoneticPr fontId="14"/>
  </si>
  <si>
    <t xml:space="preserve"> 広島高速道路公社 </t>
  </si>
  <si>
    <t>㈱ひろしま港湾管理センター</t>
  </si>
  <si>
    <t>㈱ひろしまイノベーション推進機構</t>
    <phoneticPr fontId="14"/>
  </si>
  <si>
    <t>(令和元年度決算額）</t>
    <rPh sb="1" eb="3">
      <t>レイワ</t>
    </rPh>
    <phoneticPr fontId="16"/>
  </si>
  <si>
    <t>▲ 16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</si>
</sst>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_ * #,##0.0_ ;_ * \-#,##0.0_ ;_ * &quot;-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8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horizontal="right" vertical="center"/>
    </xf>
    <xf numFmtId="177" fontId="2" fillId="0" borderId="46" xfId="1" applyNumberFormat="1" applyBorder="1" applyAlignment="1">
      <alignment horizontal="right" vertical="center"/>
    </xf>
    <xf numFmtId="177" fontId="2" fillId="0" borderId="32" xfId="1" applyNumberFormat="1" applyBorder="1" applyAlignment="1">
      <alignment horizontal="right" vertical="center"/>
    </xf>
    <xf numFmtId="177" fontId="2" fillId="0" borderId="18" xfId="1" applyNumberFormat="1" applyBorder="1" applyAlignment="1">
      <alignment horizontal="right" vertical="center"/>
    </xf>
    <xf numFmtId="177" fontId="2" fillId="0" borderId="20" xfId="1" applyNumberFormat="1" applyBorder="1" applyAlignment="1">
      <alignment horizontal="right" vertical="center"/>
    </xf>
    <xf numFmtId="177" fontId="0" fillId="0" borderId="33" xfId="1" applyNumberFormat="1" applyFont="1" applyBorder="1" applyAlignment="1">
      <alignment vertical="center"/>
    </xf>
    <xf numFmtId="177" fontId="2" fillId="0" borderId="29" xfId="1" applyNumberForma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7" fontId="0" fillId="0" borderId="25" xfId="1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56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41" fontId="0" fillId="0" borderId="46" xfId="0" applyNumberFormat="1" applyFill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64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31</xdr:row>
      <xdr:rowOff>78441</xdr:rowOff>
    </xdr:from>
    <xdr:to>
      <xdr:col>5</xdr:col>
      <xdr:colOff>961083</xdr:colOff>
      <xdr:row>47</xdr:row>
      <xdr:rowOff>93700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3148853" y="6521823"/>
          <a:ext cx="871436" cy="3242553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令和元年度から法適用に移行</a:t>
          </a:r>
        </a:p>
      </xdr:txBody>
    </xdr:sp>
    <xdr:clientData/>
  </xdr:twoCellAnchor>
  <xdr:twoCellAnchor>
    <xdr:from>
      <xdr:col>14</xdr:col>
      <xdr:colOff>89647</xdr:colOff>
      <xdr:row>7</xdr:row>
      <xdr:rowOff>89647</xdr:rowOff>
    </xdr:from>
    <xdr:to>
      <xdr:col>14</xdr:col>
      <xdr:colOff>961083</xdr:colOff>
      <xdr:row>26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2528176" y="1692088"/>
          <a:ext cx="871436" cy="3899647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令和元年度から法適用に移行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246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359536</v>
      </c>
      <c r="G9" s="75">
        <f>F9/$F$27*100</f>
        <v>35.107440469796956</v>
      </c>
      <c r="H9" s="66">
        <v>388224</v>
      </c>
      <c r="I9" s="80">
        <f>(F9/H9-1)*100</f>
        <v>-7.3895483020112067</v>
      </c>
      <c r="K9" s="108"/>
    </row>
    <row r="10" spans="1:11" ht="18" customHeight="1">
      <c r="A10" s="266"/>
      <c r="B10" s="266"/>
      <c r="C10" s="7"/>
      <c r="D10" s="52" t="s">
        <v>23</v>
      </c>
      <c r="E10" s="53"/>
      <c r="F10" s="67">
        <v>92318</v>
      </c>
      <c r="G10" s="76">
        <f t="shared" ref="G10:G27" si="0">F10/$F$27*100</f>
        <v>9.0145317556259048</v>
      </c>
      <c r="H10" s="68">
        <v>98045</v>
      </c>
      <c r="I10" s="81">
        <f t="shared" ref="I10:I27" si="1">(F10/H10-1)*100</f>
        <v>-5.8411953694732066</v>
      </c>
    </row>
    <row r="11" spans="1:11" ht="18" customHeight="1">
      <c r="A11" s="266"/>
      <c r="B11" s="266"/>
      <c r="C11" s="7"/>
      <c r="D11" s="16"/>
      <c r="E11" s="23" t="s">
        <v>24</v>
      </c>
      <c r="F11" s="69">
        <v>75848</v>
      </c>
      <c r="G11" s="77">
        <f t="shared" si="0"/>
        <v>7.40629351373203</v>
      </c>
      <c r="H11" s="70">
        <v>79290</v>
      </c>
      <c r="I11" s="82">
        <f t="shared" si="1"/>
        <v>-4.3410266111741702</v>
      </c>
    </row>
    <row r="12" spans="1:11" ht="18" customHeight="1">
      <c r="A12" s="266"/>
      <c r="B12" s="266"/>
      <c r="C12" s="7"/>
      <c r="D12" s="16"/>
      <c r="E12" s="23" t="s">
        <v>25</v>
      </c>
      <c r="F12" s="69">
        <v>3314</v>
      </c>
      <c r="G12" s="77">
        <f t="shared" si="0"/>
        <v>0.32360057884859128</v>
      </c>
      <c r="H12" s="70">
        <v>6537</v>
      </c>
      <c r="I12" s="82">
        <f t="shared" si="1"/>
        <v>-49.303962062107999</v>
      </c>
    </row>
    <row r="13" spans="1:11" ht="18" customHeight="1">
      <c r="A13" s="266"/>
      <c r="B13" s="266"/>
      <c r="C13" s="7"/>
      <c r="D13" s="33"/>
      <c r="E13" s="23" t="s">
        <v>26</v>
      </c>
      <c r="F13" s="69">
        <v>702</v>
      </c>
      <c r="G13" s="77">
        <f t="shared" si="0"/>
        <v>6.8547859490558569E-2</v>
      </c>
      <c r="H13" s="70">
        <v>733</v>
      </c>
      <c r="I13" s="82">
        <f t="shared" si="1"/>
        <v>-4.2291950886766738</v>
      </c>
    </row>
    <row r="14" spans="1:11" ht="18" customHeight="1">
      <c r="A14" s="266"/>
      <c r="B14" s="266"/>
      <c r="C14" s="7"/>
      <c r="D14" s="61" t="s">
        <v>27</v>
      </c>
      <c r="E14" s="51"/>
      <c r="F14" s="65">
        <v>67197</v>
      </c>
      <c r="G14" s="75">
        <f t="shared" si="0"/>
        <v>6.5615534390129113</v>
      </c>
      <c r="H14" s="66">
        <v>87738</v>
      </c>
      <c r="I14" s="83">
        <f t="shared" si="1"/>
        <v>-23.411748615195236</v>
      </c>
    </row>
    <row r="15" spans="1:11" ht="18" customHeight="1">
      <c r="A15" s="266"/>
      <c r="B15" s="266"/>
      <c r="C15" s="7"/>
      <c r="D15" s="16"/>
      <c r="E15" s="23" t="s">
        <v>28</v>
      </c>
      <c r="F15" s="69">
        <v>3248</v>
      </c>
      <c r="G15" s="77">
        <f t="shared" si="0"/>
        <v>0.31715590829819684</v>
      </c>
      <c r="H15" s="70">
        <v>4022</v>
      </c>
      <c r="I15" s="82">
        <f t="shared" si="1"/>
        <v>-19.244157135753358</v>
      </c>
    </row>
    <row r="16" spans="1:11" ht="18" customHeight="1">
      <c r="A16" s="266"/>
      <c r="B16" s="266"/>
      <c r="C16" s="7"/>
      <c r="D16" s="16"/>
      <c r="E16" s="29" t="s">
        <v>29</v>
      </c>
      <c r="F16" s="67">
        <v>63949</v>
      </c>
      <c r="G16" s="76">
        <f t="shared" si="0"/>
        <v>6.2443975307147142</v>
      </c>
      <c r="H16" s="68">
        <v>83716</v>
      </c>
      <c r="I16" s="81">
        <f t="shared" si="1"/>
        <v>-23.611973816235842</v>
      </c>
      <c r="K16" s="109"/>
    </row>
    <row r="17" spans="1:26" ht="18" customHeight="1">
      <c r="A17" s="266"/>
      <c r="B17" s="266"/>
      <c r="C17" s="7"/>
      <c r="D17" s="268" t="s">
        <v>30</v>
      </c>
      <c r="E17" s="269"/>
      <c r="F17" s="67">
        <v>82023</v>
      </c>
      <c r="G17" s="76">
        <f t="shared" si="0"/>
        <v>8.0092607962878706</v>
      </c>
      <c r="H17" s="68">
        <v>80858</v>
      </c>
      <c r="I17" s="81">
        <f t="shared" si="1"/>
        <v>1.4407974473768848</v>
      </c>
    </row>
    <row r="18" spans="1:26" ht="18" customHeight="1">
      <c r="A18" s="266"/>
      <c r="B18" s="266"/>
      <c r="C18" s="7"/>
      <c r="D18" s="270" t="s">
        <v>94</v>
      </c>
      <c r="E18" s="271"/>
      <c r="F18" s="69">
        <v>7521</v>
      </c>
      <c r="G18" s="77">
        <f t="shared" si="0"/>
        <v>0.73439950317448843</v>
      </c>
      <c r="H18" s="70">
        <v>8602</v>
      </c>
      <c r="I18" s="82">
        <f t="shared" si="1"/>
        <v>-12.566844919786091</v>
      </c>
    </row>
    <row r="19" spans="1:26" ht="18" customHeight="1">
      <c r="A19" s="266"/>
      <c r="B19" s="266"/>
      <c r="C19" s="10"/>
      <c r="D19" s="270" t="s">
        <v>95</v>
      </c>
      <c r="E19" s="271"/>
      <c r="F19" s="107">
        <v>0</v>
      </c>
      <c r="G19" s="77">
        <f t="shared" si="0"/>
        <v>0</v>
      </c>
      <c r="H19" s="107">
        <v>0</v>
      </c>
      <c r="I19" s="82" t="e">
        <f t="shared" si="1"/>
        <v>#DIV/0!</v>
      </c>
      <c r="Z19" s="2" t="s">
        <v>96</v>
      </c>
    </row>
    <row r="20" spans="1:26" ht="18" customHeight="1">
      <c r="A20" s="266"/>
      <c r="B20" s="266"/>
      <c r="C20" s="44" t="s">
        <v>5</v>
      </c>
      <c r="D20" s="43"/>
      <c r="E20" s="43"/>
      <c r="F20" s="69">
        <v>34129</v>
      </c>
      <c r="G20" s="77">
        <f t="shared" si="0"/>
        <v>3.3325782002183377</v>
      </c>
      <c r="H20" s="69">
        <v>52532</v>
      </c>
      <c r="I20" s="82">
        <f t="shared" si="1"/>
        <v>-35.031980507119464</v>
      </c>
    </row>
    <row r="21" spans="1:26" ht="18" customHeight="1">
      <c r="A21" s="266"/>
      <c r="B21" s="266"/>
      <c r="C21" s="44" t="s">
        <v>6</v>
      </c>
      <c r="D21" s="43"/>
      <c r="E21" s="43"/>
      <c r="F21" s="69">
        <v>180690</v>
      </c>
      <c r="G21" s="77">
        <f t="shared" si="0"/>
        <v>17.643750329557019</v>
      </c>
      <c r="H21" s="69">
        <v>172754</v>
      </c>
      <c r="I21" s="82">
        <f t="shared" si="1"/>
        <v>4.593815483288366</v>
      </c>
    </row>
    <row r="22" spans="1:26" ht="18" customHeight="1">
      <c r="A22" s="266"/>
      <c r="B22" s="266"/>
      <c r="C22" s="44" t="s">
        <v>31</v>
      </c>
      <c r="D22" s="43"/>
      <c r="E22" s="43"/>
      <c r="F22" s="69">
        <v>12795</v>
      </c>
      <c r="G22" s="77">
        <f t="shared" si="0"/>
        <v>1.249387268065095</v>
      </c>
      <c r="H22" s="69">
        <v>13715</v>
      </c>
      <c r="I22" s="82">
        <f t="shared" si="1"/>
        <v>-6.7079839591687946</v>
      </c>
    </row>
    <row r="23" spans="1:26" ht="18" customHeight="1">
      <c r="A23" s="266"/>
      <c r="B23" s="266"/>
      <c r="C23" s="44" t="s">
        <v>7</v>
      </c>
      <c r="D23" s="43"/>
      <c r="E23" s="43"/>
      <c r="F23" s="69">
        <v>115624</v>
      </c>
      <c r="G23" s="77">
        <f t="shared" si="0"/>
        <v>11.290281632103053</v>
      </c>
      <c r="H23" s="69">
        <v>145247</v>
      </c>
      <c r="I23" s="82">
        <f t="shared" si="1"/>
        <v>-20.394913492189172</v>
      </c>
    </row>
    <row r="24" spans="1:26" ht="18" customHeight="1">
      <c r="A24" s="266"/>
      <c r="B24" s="266"/>
      <c r="C24" s="44" t="s">
        <v>32</v>
      </c>
      <c r="D24" s="43"/>
      <c r="E24" s="43"/>
      <c r="F24" s="69">
        <v>6251</v>
      </c>
      <c r="G24" s="77">
        <f t="shared" si="0"/>
        <v>0.61038841834114188</v>
      </c>
      <c r="H24" s="69">
        <v>6608</v>
      </c>
      <c r="I24" s="82">
        <f t="shared" si="1"/>
        <v>-5.4025423728813582</v>
      </c>
    </row>
    <row r="25" spans="1:26" ht="18" customHeight="1">
      <c r="A25" s="266"/>
      <c r="B25" s="266"/>
      <c r="C25" s="44" t="s">
        <v>8</v>
      </c>
      <c r="D25" s="43"/>
      <c r="E25" s="43"/>
      <c r="F25" s="69">
        <v>150369</v>
      </c>
      <c r="G25" s="77">
        <f t="shared" si="0"/>
        <v>14.683010090791736</v>
      </c>
      <c r="H25" s="69">
        <v>144139</v>
      </c>
      <c r="I25" s="82">
        <f t="shared" si="1"/>
        <v>4.3222167491102415</v>
      </c>
    </row>
    <row r="26" spans="1:26" ht="18" customHeight="1">
      <c r="A26" s="266"/>
      <c r="B26" s="266"/>
      <c r="C26" s="45" t="s">
        <v>9</v>
      </c>
      <c r="D26" s="46"/>
      <c r="E26" s="46"/>
      <c r="F26" s="71">
        <v>164708</v>
      </c>
      <c r="G26" s="78">
        <f t="shared" si="0"/>
        <v>16.083163591126663</v>
      </c>
      <c r="H26" s="264">
        <v>95255</v>
      </c>
      <c r="I26" s="84">
        <f t="shared" si="1"/>
        <v>72.912707994331001</v>
      </c>
    </row>
    <row r="27" spans="1:26" ht="18" customHeight="1">
      <c r="A27" s="266"/>
      <c r="B27" s="267"/>
      <c r="C27" s="47" t="s">
        <v>10</v>
      </c>
      <c r="D27" s="31"/>
      <c r="E27" s="31"/>
      <c r="F27" s="73">
        <f>SUM(F9,F20:F26)</f>
        <v>1024102</v>
      </c>
      <c r="G27" s="79">
        <f t="shared" si="0"/>
        <v>100</v>
      </c>
      <c r="H27" s="73">
        <f>SUM(H9,H20:H26)</f>
        <v>1018474</v>
      </c>
      <c r="I27" s="85">
        <f t="shared" si="1"/>
        <v>0.55259142599615174</v>
      </c>
    </row>
    <row r="28" spans="1:26" ht="18" customHeight="1">
      <c r="A28" s="266"/>
      <c r="B28" s="265" t="s">
        <v>89</v>
      </c>
      <c r="C28" s="55" t="s">
        <v>11</v>
      </c>
      <c r="D28" s="56"/>
      <c r="E28" s="56"/>
      <c r="F28" s="65">
        <v>410311</v>
      </c>
      <c r="G28" s="75">
        <f>F28/$F$45*100</f>
        <v>40.065442700043555</v>
      </c>
      <c r="H28" s="65">
        <v>411028</v>
      </c>
      <c r="I28" s="86">
        <f>(F28/H28-1)*100</f>
        <v>-0.17444067070856439</v>
      </c>
    </row>
    <row r="29" spans="1:26" ht="18" customHeight="1">
      <c r="A29" s="266"/>
      <c r="B29" s="266"/>
      <c r="C29" s="7"/>
      <c r="D29" s="30" t="s">
        <v>12</v>
      </c>
      <c r="E29" s="43"/>
      <c r="F29" s="69">
        <v>240270</v>
      </c>
      <c r="G29" s="77">
        <f t="shared" ref="G29:G45" si="2">F29/$F$45*100</f>
        <v>23.46153019914032</v>
      </c>
      <c r="H29" s="69">
        <v>245294</v>
      </c>
      <c r="I29" s="87">
        <f t="shared" ref="I29:I45" si="3">(F29/H29-1)*100</f>
        <v>-2.0481544595465029</v>
      </c>
    </row>
    <row r="30" spans="1:26" ht="18" customHeight="1">
      <c r="A30" s="266"/>
      <c r="B30" s="266"/>
      <c r="C30" s="7"/>
      <c r="D30" s="30" t="s">
        <v>33</v>
      </c>
      <c r="E30" s="43"/>
      <c r="F30" s="69">
        <v>20999</v>
      </c>
      <c r="G30" s="77">
        <f t="shared" si="2"/>
        <v>2.0504793467838165</v>
      </c>
      <c r="H30" s="69">
        <v>21453</v>
      </c>
      <c r="I30" s="87">
        <f t="shared" si="3"/>
        <v>-2.1162541369505461</v>
      </c>
    </row>
    <row r="31" spans="1:26" ht="18" customHeight="1">
      <c r="A31" s="266"/>
      <c r="B31" s="266"/>
      <c r="C31" s="19"/>
      <c r="D31" s="30" t="s">
        <v>13</v>
      </c>
      <c r="E31" s="43"/>
      <c r="F31" s="69">
        <v>149043</v>
      </c>
      <c r="G31" s="77">
        <f t="shared" si="2"/>
        <v>14.553530800642905</v>
      </c>
      <c r="H31" s="69">
        <v>144281</v>
      </c>
      <c r="I31" s="87">
        <f t="shared" si="3"/>
        <v>3.3005038778494811</v>
      </c>
    </row>
    <row r="32" spans="1:26" ht="18" customHeight="1">
      <c r="A32" s="266"/>
      <c r="B32" s="266"/>
      <c r="C32" s="50" t="s">
        <v>14</v>
      </c>
      <c r="D32" s="51"/>
      <c r="E32" s="51"/>
      <c r="F32" s="65">
        <v>472719</v>
      </c>
      <c r="G32" s="75">
        <f t="shared" si="2"/>
        <v>46.159366938058902</v>
      </c>
      <c r="H32" s="65">
        <v>419488</v>
      </c>
      <c r="I32" s="86">
        <f t="shared" si="3"/>
        <v>12.689516744221518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35932</v>
      </c>
      <c r="G33" s="77">
        <f t="shared" si="2"/>
        <v>3.5086348820722937</v>
      </c>
      <c r="H33" s="69">
        <v>31587</v>
      </c>
      <c r="I33" s="87">
        <f t="shared" si="3"/>
        <v>13.755658973628382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13868</v>
      </c>
      <c r="G34" s="77">
        <f t="shared" si="2"/>
        <v>1.3541619877707496</v>
      </c>
      <c r="H34" s="69">
        <v>16102</v>
      </c>
      <c r="I34" s="87">
        <f t="shared" si="3"/>
        <v>-13.874052912681655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315617</v>
      </c>
      <c r="G35" s="77">
        <f t="shared" si="2"/>
        <v>30.81890280460345</v>
      </c>
      <c r="H35" s="69">
        <v>304385</v>
      </c>
      <c r="I35" s="87">
        <f t="shared" si="3"/>
        <v>3.6900635708067009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12466</v>
      </c>
      <c r="G36" s="77">
        <f t="shared" si="2"/>
        <v>1.2172615618366138</v>
      </c>
      <c r="H36" s="69">
        <v>14180</v>
      </c>
      <c r="I36" s="87">
        <f t="shared" si="3"/>
        <v>-12.087447108603666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9012</v>
      </c>
      <c r="G37" s="77">
        <f t="shared" si="2"/>
        <v>0.87999046969930739</v>
      </c>
      <c r="H37" s="69">
        <v>10399</v>
      </c>
      <c r="I37" s="87">
        <f t="shared" si="3"/>
        <v>-13.337820944321566</v>
      </c>
    </row>
    <row r="38" spans="1:9" ht="18" customHeight="1">
      <c r="A38" s="266"/>
      <c r="B38" s="266"/>
      <c r="C38" s="19"/>
      <c r="D38" s="30" t="s">
        <v>37</v>
      </c>
      <c r="E38" s="43"/>
      <c r="F38" s="254">
        <v>84825</v>
      </c>
      <c r="G38" s="77">
        <f t="shared" si="2"/>
        <v>8.2828663551091584</v>
      </c>
      <c r="H38" s="69">
        <v>42435</v>
      </c>
      <c r="I38" s="87">
        <f t="shared" si="3"/>
        <v>99.893955461293743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141072</v>
      </c>
      <c r="G39" s="75">
        <f t="shared" si="2"/>
        <v>13.775190361897547</v>
      </c>
      <c r="H39" s="65">
        <v>187958</v>
      </c>
      <c r="I39" s="86">
        <f t="shared" si="3"/>
        <v>-24.944934506645101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121634</v>
      </c>
      <c r="G40" s="76">
        <f t="shared" si="2"/>
        <v>11.877137238282906</v>
      </c>
      <c r="H40" s="252">
        <v>144910</v>
      </c>
      <c r="I40" s="88">
        <f t="shared" si="3"/>
        <v>-16.062383548409354</v>
      </c>
    </row>
    <row r="41" spans="1:9" ht="18" customHeight="1">
      <c r="A41" s="266"/>
      <c r="B41" s="266"/>
      <c r="C41" s="7"/>
      <c r="D41" s="16"/>
      <c r="E41" s="104" t="s">
        <v>92</v>
      </c>
      <c r="F41" s="69">
        <v>71522</v>
      </c>
      <c r="G41" s="77">
        <f t="shared" si="2"/>
        <v>6.9838746531107248</v>
      </c>
      <c r="H41" s="69">
        <v>97101</v>
      </c>
      <c r="I41" s="89">
        <f t="shared" si="3"/>
        <v>-26.342674122820565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50111</v>
      </c>
      <c r="G42" s="77">
        <f t="shared" si="2"/>
        <v>4.8931649386486891</v>
      </c>
      <c r="H42" s="69">
        <v>47809</v>
      </c>
      <c r="I42" s="89">
        <f t="shared" si="3"/>
        <v>4.814992992951117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19438</v>
      </c>
      <c r="G43" s="77">
        <f t="shared" si="2"/>
        <v>1.8980531236146398</v>
      </c>
      <c r="H43" s="69">
        <v>43048</v>
      </c>
      <c r="I43" s="89">
        <f t="shared" si="3"/>
        <v>-54.845753577401965</v>
      </c>
    </row>
    <row r="44" spans="1:9" ht="18" customHeight="1">
      <c r="A44" s="266"/>
      <c r="B44" s="266"/>
      <c r="C44" s="11"/>
      <c r="D44" s="48" t="s">
        <v>40</v>
      </c>
      <c r="E44" s="49"/>
      <c r="F44" s="73">
        <v>0</v>
      </c>
      <c r="G44" s="79">
        <f t="shared" si="2"/>
        <v>0</v>
      </c>
      <c r="H44" s="73">
        <v>0</v>
      </c>
      <c r="I44" s="84" t="e">
        <f t="shared" si="3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1024102</v>
      </c>
      <c r="G45" s="85">
        <f t="shared" si="2"/>
        <v>100</v>
      </c>
      <c r="H45" s="74">
        <f>SUM(H28,H32,H39)</f>
        <v>1018474</v>
      </c>
      <c r="I45" s="85">
        <f t="shared" si="3"/>
        <v>0.55259142599615174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0" zoomScaleNormal="100" zoomScaleSheetLayoutView="9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252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286" t="s">
        <v>49</v>
      </c>
      <c r="B6" s="287"/>
      <c r="C6" s="287"/>
      <c r="D6" s="287"/>
      <c r="E6" s="288"/>
      <c r="F6" s="278" t="s">
        <v>247</v>
      </c>
      <c r="G6" s="277"/>
      <c r="H6" s="278" t="s">
        <v>248</v>
      </c>
      <c r="I6" s="277"/>
      <c r="J6" s="278" t="s">
        <v>249</v>
      </c>
      <c r="K6" s="277"/>
      <c r="L6" s="278" t="s">
        <v>250</v>
      </c>
      <c r="M6" s="277"/>
      <c r="N6" s="276" t="s">
        <v>251</v>
      </c>
      <c r="O6" s="277"/>
    </row>
    <row r="7" spans="1:25" ht="15.95" customHeight="1">
      <c r="A7" s="289"/>
      <c r="B7" s="290"/>
      <c r="C7" s="290"/>
      <c r="D7" s="290"/>
      <c r="E7" s="291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0" t="s">
        <v>2</v>
      </c>
    </row>
    <row r="8" spans="1:25" ht="15.95" customHeight="1">
      <c r="A8" s="298" t="s">
        <v>83</v>
      </c>
      <c r="B8" s="55" t="s">
        <v>50</v>
      </c>
      <c r="C8" s="56"/>
      <c r="D8" s="56"/>
      <c r="E8" s="93" t="s">
        <v>41</v>
      </c>
      <c r="F8" s="111">
        <v>3135</v>
      </c>
      <c r="G8" s="112">
        <v>3075</v>
      </c>
      <c r="H8" s="111">
        <v>124</v>
      </c>
      <c r="I8" s="113">
        <v>3304</v>
      </c>
      <c r="J8" s="111">
        <v>11449</v>
      </c>
      <c r="K8" s="114">
        <v>11551</v>
      </c>
      <c r="L8" s="111">
        <v>28572</v>
      </c>
      <c r="M8" s="113">
        <v>27620</v>
      </c>
      <c r="N8" s="111">
        <v>8947</v>
      </c>
      <c r="O8" s="114">
        <v>8973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9"/>
      <c r="B9" s="8"/>
      <c r="C9" s="30" t="s">
        <v>51</v>
      </c>
      <c r="D9" s="43"/>
      <c r="E9" s="91" t="s">
        <v>42</v>
      </c>
      <c r="F9" s="70">
        <v>3135</v>
      </c>
      <c r="G9" s="116">
        <v>3075</v>
      </c>
      <c r="H9" s="70">
        <v>124</v>
      </c>
      <c r="I9" s="117">
        <v>3304</v>
      </c>
      <c r="J9" s="70">
        <v>11449</v>
      </c>
      <c r="K9" s="118">
        <v>11551</v>
      </c>
      <c r="L9" s="70">
        <v>28542</v>
      </c>
      <c r="M9" s="117">
        <v>27590</v>
      </c>
      <c r="N9" s="70">
        <v>8941</v>
      </c>
      <c r="O9" s="118">
        <v>8973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30</v>
      </c>
      <c r="M10" s="117">
        <v>30</v>
      </c>
      <c r="N10" s="70">
        <v>5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9"/>
      <c r="B11" s="50" t="s">
        <v>53</v>
      </c>
      <c r="C11" s="63"/>
      <c r="D11" s="63"/>
      <c r="E11" s="90" t="s">
        <v>44</v>
      </c>
      <c r="F11" s="121">
        <v>2967</v>
      </c>
      <c r="G11" s="122">
        <v>2936</v>
      </c>
      <c r="H11" s="121">
        <v>299</v>
      </c>
      <c r="I11" s="123">
        <v>3384</v>
      </c>
      <c r="J11" s="121">
        <v>9445</v>
      </c>
      <c r="K11" s="124">
        <v>9467</v>
      </c>
      <c r="L11" s="121">
        <v>27224</v>
      </c>
      <c r="M11" s="123">
        <v>27558</v>
      </c>
      <c r="N11" s="121">
        <v>8939</v>
      </c>
      <c r="O11" s="124">
        <v>8950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9"/>
      <c r="B12" s="7"/>
      <c r="C12" s="30" t="s">
        <v>54</v>
      </c>
      <c r="D12" s="43"/>
      <c r="E12" s="91" t="s">
        <v>45</v>
      </c>
      <c r="F12" s="70">
        <v>2967</v>
      </c>
      <c r="G12" s="116">
        <v>2936</v>
      </c>
      <c r="H12" s="121">
        <v>299</v>
      </c>
      <c r="I12" s="117">
        <v>3384</v>
      </c>
      <c r="J12" s="121">
        <v>9441</v>
      </c>
      <c r="K12" s="118">
        <v>9467</v>
      </c>
      <c r="L12" s="70">
        <v>27169</v>
      </c>
      <c r="M12" s="117">
        <v>27523</v>
      </c>
      <c r="N12" s="70">
        <v>8917</v>
      </c>
      <c r="O12" s="118">
        <v>8946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9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4</v>
      </c>
      <c r="K13" s="120">
        <v>0</v>
      </c>
      <c r="L13" s="68">
        <v>55</v>
      </c>
      <c r="M13" s="126">
        <v>35</v>
      </c>
      <c r="N13" s="68">
        <v>22</v>
      </c>
      <c r="O13" s="127">
        <v>4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9"/>
      <c r="B14" s="44" t="s">
        <v>56</v>
      </c>
      <c r="C14" s="43"/>
      <c r="D14" s="43"/>
      <c r="E14" s="91" t="s">
        <v>97</v>
      </c>
      <c r="F14" s="69">
        <f t="shared" ref="F14:F15" si="0">F9-F12</f>
        <v>168</v>
      </c>
      <c r="G14" s="128">
        <f t="shared" ref="G14:O15" si="1">G9-G12</f>
        <v>139</v>
      </c>
      <c r="H14" s="69">
        <f t="shared" si="1"/>
        <v>-175</v>
      </c>
      <c r="I14" s="128">
        <f t="shared" si="1"/>
        <v>-80</v>
      </c>
      <c r="J14" s="69">
        <f t="shared" si="1"/>
        <v>2008</v>
      </c>
      <c r="K14" s="128">
        <f t="shared" si="1"/>
        <v>2084</v>
      </c>
      <c r="L14" s="69">
        <f t="shared" si="1"/>
        <v>1373</v>
      </c>
      <c r="M14" s="128">
        <f t="shared" si="1"/>
        <v>67</v>
      </c>
      <c r="N14" s="69">
        <f t="shared" si="1"/>
        <v>24</v>
      </c>
      <c r="O14" s="128">
        <f t="shared" si="1"/>
        <v>27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9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128">
        <f t="shared" ref="G15:O15" si="2">G10-G13</f>
        <v>0</v>
      </c>
      <c r="H15" s="69">
        <f t="shared" si="1"/>
        <v>0</v>
      </c>
      <c r="I15" s="128">
        <f t="shared" si="2"/>
        <v>0</v>
      </c>
      <c r="J15" s="69">
        <f t="shared" si="1"/>
        <v>-4</v>
      </c>
      <c r="K15" s="128">
        <f t="shared" si="2"/>
        <v>0</v>
      </c>
      <c r="L15" s="69">
        <f t="shared" si="2"/>
        <v>-25</v>
      </c>
      <c r="M15" s="128">
        <f t="shared" si="2"/>
        <v>-5</v>
      </c>
      <c r="N15" s="69">
        <f t="shared" si="1"/>
        <v>-17</v>
      </c>
      <c r="O15" s="128">
        <f t="shared" si="2"/>
        <v>-4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9"/>
      <c r="B16" s="44" t="s">
        <v>58</v>
      </c>
      <c r="C16" s="43"/>
      <c r="D16" s="43"/>
      <c r="E16" s="91" t="s">
        <v>99</v>
      </c>
      <c r="F16" s="67">
        <f t="shared" ref="F16" si="3">F8-F11</f>
        <v>168</v>
      </c>
      <c r="G16" s="125">
        <f t="shared" ref="G16:O16" si="4">G8-G11</f>
        <v>139</v>
      </c>
      <c r="H16" s="67">
        <f t="shared" si="4"/>
        <v>-175</v>
      </c>
      <c r="I16" s="125">
        <f t="shared" si="4"/>
        <v>-80</v>
      </c>
      <c r="J16" s="67">
        <f t="shared" si="4"/>
        <v>2004</v>
      </c>
      <c r="K16" s="125">
        <f t="shared" si="4"/>
        <v>2084</v>
      </c>
      <c r="L16" s="67">
        <f t="shared" si="4"/>
        <v>1348</v>
      </c>
      <c r="M16" s="125">
        <f t="shared" si="4"/>
        <v>62</v>
      </c>
      <c r="N16" s="67">
        <f t="shared" si="4"/>
        <v>8</v>
      </c>
      <c r="O16" s="125">
        <f t="shared" si="4"/>
        <v>23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9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45952</v>
      </c>
      <c r="I17" s="120">
        <v>45862</v>
      </c>
      <c r="J17" s="70">
        <v>0</v>
      </c>
      <c r="K17" s="118">
        <v>0</v>
      </c>
      <c r="L17" s="70">
        <v>29745</v>
      </c>
      <c r="M17" s="117">
        <v>31627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9" t="s">
        <v>84</v>
      </c>
      <c r="B19" s="50" t="s">
        <v>61</v>
      </c>
      <c r="C19" s="51"/>
      <c r="D19" s="51"/>
      <c r="E19" s="96"/>
      <c r="F19" s="65">
        <v>1277</v>
      </c>
      <c r="G19" s="135">
        <v>1523</v>
      </c>
      <c r="H19" s="66">
        <v>2052</v>
      </c>
      <c r="I19" s="136">
        <v>1533</v>
      </c>
      <c r="J19" s="66">
        <v>3329</v>
      </c>
      <c r="K19" s="137">
        <v>2437</v>
      </c>
      <c r="L19" s="66">
        <v>2936</v>
      </c>
      <c r="M19" s="136">
        <v>1931</v>
      </c>
      <c r="N19" s="66">
        <v>2770</v>
      </c>
      <c r="O19" s="137">
        <v>1580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9"/>
      <c r="B20" s="19"/>
      <c r="C20" s="30" t="s">
        <v>62</v>
      </c>
      <c r="D20" s="43"/>
      <c r="E20" s="91"/>
      <c r="F20" s="69">
        <v>808</v>
      </c>
      <c r="G20" s="128">
        <v>1191</v>
      </c>
      <c r="H20" s="70">
        <v>2046</v>
      </c>
      <c r="I20" s="117">
        <v>839</v>
      </c>
      <c r="J20" s="70">
        <v>0</v>
      </c>
      <c r="K20" s="120">
        <v>0</v>
      </c>
      <c r="L20" s="70">
        <v>2050</v>
      </c>
      <c r="M20" s="117">
        <v>1045</v>
      </c>
      <c r="N20" s="70">
        <v>562</v>
      </c>
      <c r="O20" s="118">
        <v>300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9"/>
      <c r="B21" s="9" t="s">
        <v>63</v>
      </c>
      <c r="C21" s="63"/>
      <c r="D21" s="63"/>
      <c r="E21" s="90" t="s">
        <v>100</v>
      </c>
      <c r="F21" s="138">
        <v>1277</v>
      </c>
      <c r="G21" s="139">
        <v>1523</v>
      </c>
      <c r="H21" s="121">
        <v>2052</v>
      </c>
      <c r="I21" s="123">
        <v>1533</v>
      </c>
      <c r="J21" s="121">
        <v>3329</v>
      </c>
      <c r="K21" s="124">
        <v>2437</v>
      </c>
      <c r="L21" s="121">
        <v>2936</v>
      </c>
      <c r="M21" s="123">
        <v>1931</v>
      </c>
      <c r="N21" s="121">
        <v>2770</v>
      </c>
      <c r="O21" s="124">
        <v>1580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9"/>
      <c r="B22" s="50" t="s">
        <v>64</v>
      </c>
      <c r="C22" s="51"/>
      <c r="D22" s="51"/>
      <c r="E22" s="96" t="s">
        <v>101</v>
      </c>
      <c r="F22" s="65">
        <v>2404</v>
      </c>
      <c r="G22" s="135">
        <v>2398</v>
      </c>
      <c r="H22" s="66">
        <v>12011</v>
      </c>
      <c r="I22" s="136">
        <v>2545</v>
      </c>
      <c r="J22" s="66">
        <v>9652</v>
      </c>
      <c r="K22" s="137">
        <v>8730</v>
      </c>
      <c r="L22" s="66">
        <v>4694</v>
      </c>
      <c r="M22" s="136">
        <v>3723</v>
      </c>
      <c r="N22" s="66">
        <v>3643</v>
      </c>
      <c r="O22" s="137">
        <v>2594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9"/>
      <c r="B23" s="7" t="s">
        <v>65</v>
      </c>
      <c r="C23" s="52" t="s">
        <v>66</v>
      </c>
      <c r="D23" s="53"/>
      <c r="E23" s="95"/>
      <c r="F23" s="67">
        <v>613</v>
      </c>
      <c r="G23" s="125">
        <v>590</v>
      </c>
      <c r="H23" s="68">
        <v>11308</v>
      </c>
      <c r="I23" s="126">
        <v>0</v>
      </c>
      <c r="J23" s="68">
        <v>2088</v>
      </c>
      <c r="K23" s="127">
        <v>2157</v>
      </c>
      <c r="L23" s="68">
        <v>2473</v>
      </c>
      <c r="M23" s="126">
        <v>2498</v>
      </c>
      <c r="N23" s="68">
        <v>1367</v>
      </c>
      <c r="O23" s="127">
        <v>1369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9"/>
      <c r="B24" s="44" t="s">
        <v>102</v>
      </c>
      <c r="C24" s="43"/>
      <c r="D24" s="43"/>
      <c r="E24" s="91" t="s">
        <v>103</v>
      </c>
      <c r="F24" s="69">
        <f t="shared" ref="F24" si="5">F21-F22</f>
        <v>-1127</v>
      </c>
      <c r="G24" s="128">
        <f t="shared" ref="G24:O24" si="6">G21-G22</f>
        <v>-875</v>
      </c>
      <c r="H24" s="69">
        <f t="shared" si="6"/>
        <v>-9959</v>
      </c>
      <c r="I24" s="128">
        <f t="shared" si="6"/>
        <v>-1012</v>
      </c>
      <c r="J24" s="69">
        <f t="shared" si="6"/>
        <v>-6323</v>
      </c>
      <c r="K24" s="128">
        <f t="shared" si="6"/>
        <v>-6293</v>
      </c>
      <c r="L24" s="69">
        <f t="shared" si="6"/>
        <v>-1758</v>
      </c>
      <c r="M24" s="128">
        <f t="shared" si="6"/>
        <v>-1792</v>
      </c>
      <c r="N24" s="69">
        <f t="shared" si="6"/>
        <v>-873</v>
      </c>
      <c r="O24" s="128">
        <f t="shared" si="6"/>
        <v>-1014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9"/>
      <c r="B25" s="101" t="s">
        <v>67</v>
      </c>
      <c r="C25" s="53"/>
      <c r="D25" s="53"/>
      <c r="E25" s="301" t="s">
        <v>104</v>
      </c>
      <c r="F25" s="281">
        <v>1127</v>
      </c>
      <c r="G25" s="274">
        <v>875</v>
      </c>
      <c r="H25" s="272">
        <v>9959</v>
      </c>
      <c r="I25" s="274">
        <v>1012</v>
      </c>
      <c r="J25" s="272">
        <v>6323</v>
      </c>
      <c r="K25" s="274">
        <v>6293</v>
      </c>
      <c r="L25" s="272">
        <v>1758</v>
      </c>
      <c r="M25" s="274">
        <v>1792</v>
      </c>
      <c r="N25" s="272">
        <v>873</v>
      </c>
      <c r="O25" s="274">
        <v>1014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9"/>
      <c r="B26" s="9" t="s">
        <v>68</v>
      </c>
      <c r="C26" s="63"/>
      <c r="D26" s="63"/>
      <c r="E26" s="302"/>
      <c r="F26" s="282"/>
      <c r="G26" s="275"/>
      <c r="H26" s="273"/>
      <c r="I26" s="275"/>
      <c r="J26" s="273"/>
      <c r="K26" s="275"/>
      <c r="L26" s="273"/>
      <c r="M26" s="275"/>
      <c r="N26" s="273"/>
      <c r="O26" s="27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300"/>
      <c r="B27" s="47" t="s">
        <v>105</v>
      </c>
      <c r="C27" s="31"/>
      <c r="D27" s="31"/>
      <c r="E27" s="92" t="s">
        <v>106</v>
      </c>
      <c r="F27" s="73">
        <f t="shared" ref="F27" si="7">F24+F25</f>
        <v>0</v>
      </c>
      <c r="G27" s="140">
        <f t="shared" ref="G27:O27" si="8">G24+G25</f>
        <v>0</v>
      </c>
      <c r="H27" s="73">
        <f t="shared" si="8"/>
        <v>0</v>
      </c>
      <c r="I27" s="140">
        <f t="shared" si="8"/>
        <v>0</v>
      </c>
      <c r="J27" s="73">
        <f t="shared" si="8"/>
        <v>0</v>
      </c>
      <c r="K27" s="140">
        <f t="shared" si="8"/>
        <v>0</v>
      </c>
      <c r="L27" s="73">
        <f t="shared" si="8"/>
        <v>0</v>
      </c>
      <c r="M27" s="140">
        <f t="shared" si="8"/>
        <v>0</v>
      </c>
      <c r="N27" s="73">
        <f t="shared" si="8"/>
        <v>0</v>
      </c>
      <c r="O27" s="140">
        <f t="shared" si="8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92" t="s">
        <v>69</v>
      </c>
      <c r="B30" s="293"/>
      <c r="C30" s="293"/>
      <c r="D30" s="293"/>
      <c r="E30" s="294"/>
      <c r="F30" s="279" t="s">
        <v>253</v>
      </c>
      <c r="G30" s="280"/>
      <c r="H30" s="279" t="s">
        <v>254</v>
      </c>
      <c r="I30" s="280"/>
      <c r="J30" s="279"/>
      <c r="K30" s="280"/>
      <c r="L30" s="279"/>
      <c r="M30" s="280"/>
      <c r="N30" s="279"/>
      <c r="O30" s="28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5"/>
      <c r="B31" s="296"/>
      <c r="C31" s="296"/>
      <c r="D31" s="296"/>
      <c r="E31" s="297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8" t="s">
        <v>85</v>
      </c>
      <c r="B32" s="55" t="s">
        <v>50</v>
      </c>
      <c r="C32" s="56"/>
      <c r="D32" s="56"/>
      <c r="E32" s="15" t="s">
        <v>41</v>
      </c>
      <c r="F32" s="66">
        <v>10</v>
      </c>
      <c r="G32" s="148">
        <v>11</v>
      </c>
      <c r="H32" s="111">
        <v>3251.7715250000001</v>
      </c>
      <c r="I32" s="113">
        <v>4750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3"/>
      <c r="B33" s="8"/>
      <c r="C33" s="52" t="s">
        <v>70</v>
      </c>
      <c r="D33" s="53"/>
      <c r="E33" s="99"/>
      <c r="F33" s="68">
        <v>0</v>
      </c>
      <c r="G33" s="151">
        <v>0</v>
      </c>
      <c r="H33" s="68">
        <v>3066.7189370000001</v>
      </c>
      <c r="I33" s="126">
        <v>3063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3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2587.837974</v>
      </c>
      <c r="I34" s="117">
        <v>2588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3"/>
      <c r="B35" s="10"/>
      <c r="C35" s="62" t="s">
        <v>72</v>
      </c>
      <c r="D35" s="63"/>
      <c r="E35" s="100"/>
      <c r="F35" s="121">
        <v>10</v>
      </c>
      <c r="G35" s="122">
        <v>11</v>
      </c>
      <c r="H35" s="121">
        <v>185.05258799999999</v>
      </c>
      <c r="I35" s="123">
        <v>1687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3"/>
      <c r="B36" s="50" t="s">
        <v>53</v>
      </c>
      <c r="C36" s="51"/>
      <c r="D36" s="51"/>
      <c r="E36" s="15" t="s">
        <v>42</v>
      </c>
      <c r="F36" s="65">
        <v>10</v>
      </c>
      <c r="G36" s="125">
        <v>11</v>
      </c>
      <c r="H36" s="66">
        <v>2199.1325729999999</v>
      </c>
      <c r="I36" s="136">
        <v>2208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3"/>
      <c r="B37" s="8"/>
      <c r="C37" s="30" t="s">
        <v>73</v>
      </c>
      <c r="D37" s="43"/>
      <c r="E37" s="94"/>
      <c r="F37" s="69">
        <v>0</v>
      </c>
      <c r="G37" s="128">
        <v>0</v>
      </c>
      <c r="H37" s="70">
        <v>1580.114</v>
      </c>
      <c r="I37" s="117">
        <v>1534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3"/>
      <c r="B38" s="10"/>
      <c r="C38" s="30" t="s">
        <v>74</v>
      </c>
      <c r="D38" s="43"/>
      <c r="E38" s="94"/>
      <c r="F38" s="69">
        <v>10</v>
      </c>
      <c r="G38" s="128">
        <v>11</v>
      </c>
      <c r="H38" s="70">
        <v>619.01857299999995</v>
      </c>
      <c r="I38" s="117">
        <v>674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4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t="shared" ref="G39:O39" si="9">G32-G36</f>
        <v>0</v>
      </c>
      <c r="H39" s="73">
        <f t="shared" si="9"/>
        <v>1052.6389520000002</v>
      </c>
      <c r="I39" s="140">
        <f t="shared" si="9"/>
        <v>2542</v>
      </c>
      <c r="J39" s="73">
        <f t="shared" si="9"/>
        <v>0</v>
      </c>
      <c r="K39" s="140">
        <f t="shared" si="9"/>
        <v>0</v>
      </c>
      <c r="L39" s="73">
        <f t="shared" si="9"/>
        <v>0</v>
      </c>
      <c r="M39" s="140">
        <f t="shared" si="9"/>
        <v>0</v>
      </c>
      <c r="N39" s="73">
        <f t="shared" si="9"/>
        <v>0</v>
      </c>
      <c r="O39" s="140">
        <f t="shared" si="9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8" t="s">
        <v>86</v>
      </c>
      <c r="B40" s="50" t="s">
        <v>76</v>
      </c>
      <c r="C40" s="51"/>
      <c r="D40" s="51"/>
      <c r="E40" s="15" t="s">
        <v>44</v>
      </c>
      <c r="F40" s="65">
        <v>49</v>
      </c>
      <c r="G40" s="135">
        <v>48</v>
      </c>
      <c r="H40" s="66">
        <v>12249.498475</v>
      </c>
      <c r="I40" s="136">
        <v>7356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5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11266.3</v>
      </c>
      <c r="I41" s="153">
        <v>6889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5"/>
      <c r="B42" s="50" t="s">
        <v>64</v>
      </c>
      <c r="C42" s="51"/>
      <c r="D42" s="51"/>
      <c r="E42" s="15" t="s">
        <v>45</v>
      </c>
      <c r="F42" s="65">
        <v>49</v>
      </c>
      <c r="G42" s="135">
        <v>48</v>
      </c>
      <c r="H42" s="66">
        <v>12343.390837999999</v>
      </c>
      <c r="I42" s="136">
        <v>9540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5"/>
      <c r="B43" s="10"/>
      <c r="C43" s="30" t="s">
        <v>78</v>
      </c>
      <c r="D43" s="43"/>
      <c r="E43" s="94"/>
      <c r="F43" s="69">
        <v>49</v>
      </c>
      <c r="G43" s="128">
        <v>48</v>
      </c>
      <c r="H43" s="70">
        <v>10010.490838</v>
      </c>
      <c r="I43" s="117">
        <v>6226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6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t="shared" ref="G44:O44" si="10">G40-G42</f>
        <v>0</v>
      </c>
      <c r="H44" s="130">
        <f t="shared" si="10"/>
        <v>-93.892362999999023</v>
      </c>
      <c r="I44" s="131">
        <f t="shared" si="10"/>
        <v>-2184</v>
      </c>
      <c r="J44" s="130">
        <f t="shared" si="10"/>
        <v>0</v>
      </c>
      <c r="K44" s="131">
        <f t="shared" si="10"/>
        <v>0</v>
      </c>
      <c r="L44" s="130">
        <f t="shared" si="10"/>
        <v>0</v>
      </c>
      <c r="M44" s="131">
        <f t="shared" si="10"/>
        <v>0</v>
      </c>
      <c r="N44" s="130">
        <f t="shared" si="10"/>
        <v>0</v>
      </c>
      <c r="O44" s="131">
        <f t="shared" si="10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3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11">G39+G44</f>
        <v>0</v>
      </c>
      <c r="H45" s="156">
        <f t="shared" si="11"/>
        <v>958.74658900000122</v>
      </c>
      <c r="I45" s="157">
        <f t="shared" si="11"/>
        <v>358</v>
      </c>
      <c r="J45" s="156">
        <f t="shared" si="11"/>
        <v>0</v>
      </c>
      <c r="K45" s="157">
        <f t="shared" si="11"/>
        <v>0</v>
      </c>
      <c r="L45" s="156">
        <f t="shared" si="11"/>
        <v>0</v>
      </c>
      <c r="M45" s="157">
        <f t="shared" si="11"/>
        <v>0</v>
      </c>
      <c r="N45" s="156">
        <f t="shared" si="11"/>
        <v>0</v>
      </c>
      <c r="O45" s="157">
        <f t="shared" si="11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4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958.74658899999997</v>
      </c>
      <c r="I46" s="153">
        <v>358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4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5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90" zoomScaleNormal="100" zoomScaleSheetLayoutView="9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2" t="s">
        <v>255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5" t="s">
        <v>88</v>
      </c>
      <c r="B9" s="265" t="s">
        <v>90</v>
      </c>
      <c r="C9" s="55" t="s">
        <v>4</v>
      </c>
      <c r="D9" s="56"/>
      <c r="E9" s="56"/>
      <c r="F9" s="263">
        <v>365430</v>
      </c>
      <c r="G9" s="75">
        <f>F9/$F$27*100</f>
        <v>37.892503624067544</v>
      </c>
      <c r="H9" s="262">
        <v>372894</v>
      </c>
      <c r="I9" s="80">
        <f t="shared" ref="I9:I45" si="0">(F9/H9-1)*100</f>
        <v>-2.0016412170750897</v>
      </c>
    </row>
    <row r="10" spans="1:9" ht="18" customHeight="1">
      <c r="A10" s="266"/>
      <c r="B10" s="266"/>
      <c r="C10" s="7"/>
      <c r="D10" s="52" t="s">
        <v>23</v>
      </c>
      <c r="E10" s="53"/>
      <c r="F10" s="67">
        <v>99976</v>
      </c>
      <c r="G10" s="76">
        <f t="shared" ref="G10:G27" si="1">F10/$F$27*100</f>
        <v>10.366803333934753</v>
      </c>
      <c r="H10" s="68">
        <v>103414</v>
      </c>
      <c r="I10" s="81">
        <f t="shared" si="0"/>
        <v>-3.3245015181696869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77607</v>
      </c>
      <c r="G11" s="77">
        <f t="shared" si="1"/>
        <v>8.0472964145062242</v>
      </c>
      <c r="H11" s="70">
        <v>79917</v>
      </c>
      <c r="I11" s="82">
        <f t="shared" si="0"/>
        <v>-2.8904988926010788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10181</v>
      </c>
      <c r="G12" s="77">
        <f t="shared" si="1"/>
        <v>1.0556976148554624</v>
      </c>
      <c r="H12" s="70">
        <v>10872</v>
      </c>
      <c r="I12" s="82">
        <f t="shared" si="0"/>
        <v>-6.3557763061074297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706</v>
      </c>
      <c r="G13" s="77">
        <f t="shared" si="1"/>
        <v>7.3207201265883162E-2</v>
      </c>
      <c r="H13" s="70">
        <v>1382</v>
      </c>
      <c r="I13" s="82">
        <f t="shared" si="0"/>
        <v>-48.914616497829236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86961</v>
      </c>
      <c r="G14" s="75">
        <f t="shared" si="1"/>
        <v>9.0172399848193567</v>
      </c>
      <c r="H14" s="66">
        <v>87940</v>
      </c>
      <c r="I14" s="83">
        <f t="shared" si="0"/>
        <v>-1.1132590402547216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3964</v>
      </c>
      <c r="G15" s="77">
        <f t="shared" si="1"/>
        <v>0.41103873345320235</v>
      </c>
      <c r="H15" s="70">
        <v>3875</v>
      </c>
      <c r="I15" s="82">
        <f t="shared" si="0"/>
        <v>2.2967741935483899</v>
      </c>
    </row>
    <row r="16" spans="1:9" ht="18" customHeight="1">
      <c r="A16" s="266"/>
      <c r="B16" s="266"/>
      <c r="C16" s="7"/>
      <c r="D16" s="16"/>
      <c r="E16" s="29" t="s">
        <v>29</v>
      </c>
      <c r="F16" s="67">
        <v>82997</v>
      </c>
      <c r="G16" s="76">
        <f t="shared" si="1"/>
        <v>8.6062012513661532</v>
      </c>
      <c r="H16" s="68">
        <v>84065</v>
      </c>
      <c r="I16" s="81">
        <f t="shared" si="0"/>
        <v>-1.2704454886100058</v>
      </c>
    </row>
    <row r="17" spans="1:9" ht="18" customHeight="1">
      <c r="A17" s="266"/>
      <c r="B17" s="266"/>
      <c r="C17" s="7"/>
      <c r="D17" s="270" t="s">
        <v>30</v>
      </c>
      <c r="E17" s="307"/>
      <c r="F17" s="67">
        <v>65376</v>
      </c>
      <c r="G17" s="76">
        <f t="shared" si="1"/>
        <v>6.7790283143886372</v>
      </c>
      <c r="H17" s="68">
        <v>66878</v>
      </c>
      <c r="I17" s="81">
        <f t="shared" si="0"/>
        <v>-2.245880558629143</v>
      </c>
    </row>
    <row r="18" spans="1:9" ht="18" customHeight="1">
      <c r="A18" s="266"/>
      <c r="B18" s="266"/>
      <c r="C18" s="7"/>
      <c r="D18" s="270" t="s">
        <v>94</v>
      </c>
      <c r="E18" s="271"/>
      <c r="F18" s="69">
        <v>8702</v>
      </c>
      <c r="G18" s="77">
        <f t="shared" si="1"/>
        <v>0.902335786707812</v>
      </c>
      <c r="H18" s="70">
        <v>8626</v>
      </c>
      <c r="I18" s="82">
        <f t="shared" si="0"/>
        <v>0.88105726872247381</v>
      </c>
    </row>
    <row r="19" spans="1:9" ht="18" customHeight="1">
      <c r="A19" s="266"/>
      <c r="B19" s="266"/>
      <c r="C19" s="10"/>
      <c r="D19" s="270" t="s">
        <v>95</v>
      </c>
      <c r="E19" s="271"/>
      <c r="F19" s="254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49320</v>
      </c>
      <c r="G20" s="77">
        <f t="shared" si="1"/>
        <v>5.1141347966478152</v>
      </c>
      <c r="H20" s="70">
        <v>50392</v>
      </c>
      <c r="I20" s="82">
        <f t="shared" si="0"/>
        <v>-2.1273217971106484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169088</v>
      </c>
      <c r="G21" s="77">
        <f t="shared" si="1"/>
        <v>17.533228396098657</v>
      </c>
      <c r="H21" s="70">
        <v>177903</v>
      </c>
      <c r="I21" s="82">
        <f t="shared" si="0"/>
        <v>-4.9549473589540316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13513</v>
      </c>
      <c r="G22" s="77">
        <f t="shared" si="1"/>
        <v>1.4012024230961462</v>
      </c>
      <c r="H22" s="70">
        <v>13452</v>
      </c>
      <c r="I22" s="82">
        <f t="shared" si="0"/>
        <v>0.45346416889682217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117920</v>
      </c>
      <c r="G23" s="77">
        <f t="shared" si="1"/>
        <v>12.227469083956009</v>
      </c>
      <c r="H23" s="70">
        <v>95145</v>
      </c>
      <c r="I23" s="82">
        <f t="shared" si="0"/>
        <v>23.937148562720068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10379</v>
      </c>
      <c r="G24" s="77">
        <f t="shared" si="1"/>
        <v>1.0762288129441946</v>
      </c>
      <c r="H24" s="70">
        <v>3372</v>
      </c>
      <c r="I24" s="82">
        <f t="shared" si="0"/>
        <v>207.79952550415186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131271</v>
      </c>
      <c r="G25" s="77">
        <f t="shared" si="1"/>
        <v>13.611873254070467</v>
      </c>
      <c r="H25" s="70">
        <v>121929</v>
      </c>
      <c r="I25" s="82">
        <f t="shared" si="0"/>
        <v>7.6618359865167518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107465</v>
      </c>
      <c r="G26" s="78">
        <f t="shared" si="1"/>
        <v>11.14335960911917</v>
      </c>
      <c r="H26" s="261">
        <v>87651</v>
      </c>
      <c r="I26" s="84">
        <f t="shared" si="0"/>
        <v>22.605560689552885</v>
      </c>
    </row>
    <row r="27" spans="1:9" ht="18" customHeight="1">
      <c r="A27" s="266"/>
      <c r="B27" s="267"/>
      <c r="C27" s="47" t="s">
        <v>10</v>
      </c>
      <c r="D27" s="31"/>
      <c r="E27" s="31"/>
      <c r="F27" s="73">
        <f>SUM(F9,F20:F26)</f>
        <v>964386</v>
      </c>
      <c r="G27" s="79">
        <f t="shared" si="1"/>
        <v>100</v>
      </c>
      <c r="H27" s="73">
        <f>SUM(H9,H20:H26)</f>
        <v>922738</v>
      </c>
      <c r="I27" s="85">
        <f t="shared" si="0"/>
        <v>4.5135238821853996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407085</v>
      </c>
      <c r="G28" s="75">
        <f t="shared" ref="G28:G45" si="2">F28/$F$45*100</f>
        <v>43.375762380288712</v>
      </c>
      <c r="H28" s="65">
        <v>413937</v>
      </c>
      <c r="I28" s="86">
        <f t="shared" si="0"/>
        <v>-1.6553243609534807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235553</v>
      </c>
      <c r="G29" s="77">
        <f t="shared" si="2"/>
        <v>25.098667246310104</v>
      </c>
      <c r="H29" s="69">
        <v>236757</v>
      </c>
      <c r="I29" s="87">
        <f t="shared" si="0"/>
        <v>-0.5085382903145419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22003</v>
      </c>
      <c r="G30" s="77">
        <f t="shared" si="2"/>
        <v>2.3444658969342829</v>
      </c>
      <c r="H30" s="69">
        <v>24890</v>
      </c>
      <c r="I30" s="87">
        <f t="shared" si="0"/>
        <v>-11.599035757332265</v>
      </c>
    </row>
    <row r="31" spans="1:9" ht="18" customHeight="1">
      <c r="A31" s="266"/>
      <c r="B31" s="266"/>
      <c r="C31" s="19"/>
      <c r="D31" s="30" t="s">
        <v>13</v>
      </c>
      <c r="E31" s="43"/>
      <c r="F31" s="69">
        <v>149529</v>
      </c>
      <c r="G31" s="77">
        <f t="shared" si="2"/>
        <v>15.932629237044329</v>
      </c>
      <c r="H31" s="69">
        <v>152290</v>
      </c>
      <c r="I31" s="87">
        <f t="shared" si="0"/>
        <v>-1.8129883774377853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379025</v>
      </c>
      <c r="G32" s="75">
        <f t="shared" si="2"/>
        <v>40.385910402468603</v>
      </c>
      <c r="H32" s="65">
        <v>375353</v>
      </c>
      <c r="I32" s="86">
        <f t="shared" si="0"/>
        <v>0.97827911326138217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29569</v>
      </c>
      <c r="G33" s="77">
        <f t="shared" si="2"/>
        <v>3.1506390995068765</v>
      </c>
      <c r="H33" s="69">
        <v>29709</v>
      </c>
      <c r="I33" s="87">
        <f t="shared" si="0"/>
        <v>-0.47123767208590017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10444</v>
      </c>
      <c r="G34" s="77">
        <f t="shared" si="2"/>
        <v>1.112830151687572</v>
      </c>
      <c r="H34" s="69">
        <v>11816</v>
      </c>
      <c r="I34" s="87">
        <f t="shared" si="0"/>
        <v>-11.611374407582941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270403</v>
      </c>
      <c r="G35" s="77">
        <f t="shared" si="2"/>
        <v>28.812007995669724</v>
      </c>
      <c r="H35" s="69">
        <v>264289</v>
      </c>
      <c r="I35" s="87">
        <f t="shared" si="0"/>
        <v>2.3133766445065929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14913</v>
      </c>
      <c r="G36" s="77">
        <f t="shared" si="2"/>
        <v>1.589011494840747</v>
      </c>
      <c r="H36" s="69">
        <v>16391</v>
      </c>
      <c r="I36" s="87">
        <f t="shared" si="0"/>
        <v>-9.0171435543896052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13929</v>
      </c>
      <c r="G37" s="77">
        <f t="shared" si="2"/>
        <v>1.4841642266235344</v>
      </c>
      <c r="H37" s="69">
        <v>12250</v>
      </c>
      <c r="I37" s="87">
        <f t="shared" si="0"/>
        <v>13.706122448979595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39767</v>
      </c>
      <c r="G38" s="77">
        <f t="shared" si="2"/>
        <v>4.2372574341401457</v>
      </c>
      <c r="H38" s="69">
        <v>40898</v>
      </c>
      <c r="I38" s="87">
        <f t="shared" si="0"/>
        <v>-2.7654164017800409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152398</v>
      </c>
      <c r="G39" s="75">
        <f t="shared" si="2"/>
        <v>16.238327217242688</v>
      </c>
      <c r="H39" s="65">
        <v>111586</v>
      </c>
      <c r="I39" s="86">
        <f t="shared" si="0"/>
        <v>36.574480669618062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123839</v>
      </c>
      <c r="G40" s="76">
        <f t="shared" si="2"/>
        <v>13.195305740601041</v>
      </c>
      <c r="H40" s="67">
        <v>83245</v>
      </c>
      <c r="I40" s="88">
        <f t="shared" si="0"/>
        <v>48.764490359781362</v>
      </c>
    </row>
    <row r="41" spans="1:9" ht="18" customHeight="1">
      <c r="A41" s="266"/>
      <c r="B41" s="266"/>
      <c r="C41" s="7"/>
      <c r="D41" s="16"/>
      <c r="E41" s="104" t="s">
        <v>92</v>
      </c>
      <c r="F41" s="69">
        <v>82781</v>
      </c>
      <c r="G41" s="77">
        <f t="shared" si="2"/>
        <v>8.8204895429767234</v>
      </c>
      <c r="H41" s="69">
        <v>55851</v>
      </c>
      <c r="I41" s="89">
        <f t="shared" si="0"/>
        <v>48.217578915328275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41058</v>
      </c>
      <c r="G42" s="77">
        <f t="shared" si="2"/>
        <v>4.3748161976243143</v>
      </c>
      <c r="H42" s="69">
        <v>27394</v>
      </c>
      <c r="I42" s="89">
        <f t="shared" si="0"/>
        <v>49.879535664744104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28559</v>
      </c>
      <c r="G43" s="77">
        <f t="shared" si="2"/>
        <v>3.0430214766416483</v>
      </c>
      <c r="H43" s="67">
        <v>28341</v>
      </c>
      <c r="I43" s="161">
        <f t="shared" si="0"/>
        <v>0.76920362725381164</v>
      </c>
    </row>
    <row r="44" spans="1:9" ht="18" customHeight="1">
      <c r="A44" s="266"/>
      <c r="B44" s="26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938508</v>
      </c>
      <c r="G45" s="79">
        <f t="shared" si="2"/>
        <v>100</v>
      </c>
      <c r="H45" s="74">
        <f>SUM(H28,H32,H39)</f>
        <v>900876</v>
      </c>
      <c r="I45" s="162">
        <f t="shared" si="0"/>
        <v>4.1772674596725956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view="pageBreakPreview" zoomScale="90" zoomScaleNormal="100" zoomScaleSheetLayoutView="9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0" width="9" style="2"/>
    <col min="11" max="13" width="13.375" style="2" bestFit="1" customWidth="1"/>
    <col min="14" max="16384" width="9" style="2"/>
  </cols>
  <sheetData>
    <row r="1" spans="1:9" ht="33.950000000000003" customHeight="1">
      <c r="A1" s="163" t="s">
        <v>0</v>
      </c>
      <c r="B1" s="163"/>
      <c r="C1" s="102" t="s">
        <v>256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8" t="s">
        <v>117</v>
      </c>
      <c r="B7" s="55" t="s">
        <v>118</v>
      </c>
      <c r="C7" s="56"/>
      <c r="D7" s="93" t="s">
        <v>119</v>
      </c>
      <c r="E7" s="171">
        <v>941890</v>
      </c>
      <c r="F7" s="172">
        <v>923347</v>
      </c>
      <c r="G7" s="172">
        <v>899318</v>
      </c>
      <c r="H7" s="172">
        <v>922739</v>
      </c>
      <c r="I7" s="172">
        <v>964387</v>
      </c>
    </row>
    <row r="8" spans="1:9" ht="27" customHeight="1">
      <c r="A8" s="266"/>
      <c r="B8" s="9"/>
      <c r="C8" s="30" t="s">
        <v>120</v>
      </c>
      <c r="D8" s="91" t="s">
        <v>42</v>
      </c>
      <c r="E8" s="173">
        <v>617128</v>
      </c>
      <c r="F8" s="173">
        <v>613742</v>
      </c>
      <c r="G8" s="173">
        <v>604363</v>
      </c>
      <c r="H8" s="173">
        <v>602823</v>
      </c>
      <c r="I8" s="174">
        <v>587600</v>
      </c>
    </row>
    <row r="9" spans="1:9" ht="27" customHeight="1">
      <c r="A9" s="266"/>
      <c r="B9" s="44" t="s">
        <v>121</v>
      </c>
      <c r="C9" s="43"/>
      <c r="D9" s="94"/>
      <c r="E9" s="175">
        <v>930253</v>
      </c>
      <c r="F9" s="175">
        <v>911113</v>
      </c>
      <c r="G9" s="175">
        <v>887433</v>
      </c>
      <c r="H9" s="175">
        <v>900877</v>
      </c>
      <c r="I9" s="176">
        <v>938508</v>
      </c>
    </row>
    <row r="10" spans="1:9" ht="27" customHeight="1">
      <c r="A10" s="266"/>
      <c r="B10" s="44" t="s">
        <v>122</v>
      </c>
      <c r="C10" s="43"/>
      <c r="D10" s="94"/>
      <c r="E10" s="175">
        <v>11637</v>
      </c>
      <c r="F10" s="175">
        <v>12234</v>
      </c>
      <c r="G10" s="175">
        <v>11885</v>
      </c>
      <c r="H10" s="175">
        <v>21862</v>
      </c>
      <c r="I10" s="176">
        <v>25879</v>
      </c>
    </row>
    <row r="11" spans="1:9" ht="27" customHeight="1">
      <c r="A11" s="266"/>
      <c r="B11" s="44" t="s">
        <v>123</v>
      </c>
      <c r="C11" s="43"/>
      <c r="D11" s="94"/>
      <c r="E11" s="175">
        <v>9006</v>
      </c>
      <c r="F11" s="175">
        <v>9495</v>
      </c>
      <c r="G11" s="175">
        <v>9932</v>
      </c>
      <c r="H11" s="175">
        <v>16969</v>
      </c>
      <c r="I11" s="176">
        <v>20506</v>
      </c>
    </row>
    <row r="12" spans="1:9" ht="27" customHeight="1">
      <c r="A12" s="266"/>
      <c r="B12" s="44" t="s">
        <v>124</v>
      </c>
      <c r="C12" s="43"/>
      <c r="D12" s="94"/>
      <c r="E12" s="175">
        <v>2631</v>
      </c>
      <c r="F12" s="175">
        <v>2739</v>
      </c>
      <c r="G12" s="175">
        <v>1953</v>
      </c>
      <c r="H12" s="175">
        <v>4893</v>
      </c>
      <c r="I12" s="176">
        <v>5373</v>
      </c>
    </row>
    <row r="13" spans="1:9" ht="27" customHeight="1">
      <c r="A13" s="266"/>
      <c r="B13" s="44" t="s">
        <v>125</v>
      </c>
      <c r="C13" s="43"/>
      <c r="D13" s="99"/>
      <c r="E13" s="177">
        <v>-1944</v>
      </c>
      <c r="F13" s="177">
        <v>108</v>
      </c>
      <c r="G13" s="177">
        <v>-786</v>
      </c>
      <c r="H13" s="177">
        <v>2940</v>
      </c>
      <c r="I13" s="178">
        <v>480</v>
      </c>
    </row>
    <row r="14" spans="1:9" ht="27" customHeight="1">
      <c r="A14" s="266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66"/>
      <c r="B15" s="45" t="s">
        <v>127</v>
      </c>
      <c r="C15" s="46"/>
      <c r="D15" s="179"/>
      <c r="E15" s="180">
        <v>1060</v>
      </c>
      <c r="F15" s="180">
        <v>-413</v>
      </c>
      <c r="G15" s="180">
        <v>-1173</v>
      </c>
      <c r="H15" s="180">
        <v>-953</v>
      </c>
      <c r="I15" s="181">
        <v>-11144</v>
      </c>
    </row>
    <row r="16" spans="1:9" ht="27" customHeight="1">
      <c r="A16" s="266"/>
      <c r="B16" s="182" t="s">
        <v>128</v>
      </c>
      <c r="C16" s="183"/>
      <c r="D16" s="184" t="s">
        <v>43</v>
      </c>
      <c r="E16" s="185">
        <v>156205</v>
      </c>
      <c r="F16" s="185">
        <v>149358</v>
      </c>
      <c r="G16" s="185">
        <v>143058</v>
      </c>
      <c r="H16" s="185">
        <v>134494</v>
      </c>
      <c r="I16" s="186">
        <v>123103</v>
      </c>
    </row>
    <row r="17" spans="1:9" ht="27" customHeight="1">
      <c r="A17" s="266"/>
      <c r="B17" s="44" t="s">
        <v>129</v>
      </c>
      <c r="C17" s="43"/>
      <c r="D17" s="91" t="s">
        <v>44</v>
      </c>
      <c r="E17" s="175">
        <v>63460</v>
      </c>
      <c r="F17" s="175">
        <v>67503</v>
      </c>
      <c r="G17" s="175">
        <v>64937</v>
      </c>
      <c r="H17" s="175">
        <v>76474</v>
      </c>
      <c r="I17" s="176">
        <v>89649</v>
      </c>
    </row>
    <row r="18" spans="1:9" ht="27" customHeight="1">
      <c r="A18" s="266"/>
      <c r="B18" s="44" t="s">
        <v>130</v>
      </c>
      <c r="C18" s="43"/>
      <c r="D18" s="91" t="s">
        <v>45</v>
      </c>
      <c r="E18" s="175">
        <v>2152292</v>
      </c>
      <c r="F18" s="175">
        <v>2123019</v>
      </c>
      <c r="G18" s="175">
        <v>2089220</v>
      </c>
      <c r="H18" s="175">
        <v>2078989</v>
      </c>
      <c r="I18" s="176">
        <v>2077901</v>
      </c>
    </row>
    <row r="19" spans="1:9" ht="27" customHeight="1">
      <c r="A19" s="266"/>
      <c r="B19" s="44" t="s">
        <v>131</v>
      </c>
      <c r="C19" s="43"/>
      <c r="D19" s="91" t="s">
        <v>132</v>
      </c>
      <c r="E19" s="175">
        <f>E17+E18-E16</f>
        <v>2059547</v>
      </c>
      <c r="F19" s="175">
        <f>F17+F18-F16</f>
        <v>2041164</v>
      </c>
      <c r="G19" s="175">
        <f>G17+G18-G16</f>
        <v>2011099</v>
      </c>
      <c r="H19" s="175">
        <f>H17+H18-H16</f>
        <v>2020969</v>
      </c>
      <c r="I19" s="175">
        <f>I17+I18-I16</f>
        <v>2044447</v>
      </c>
    </row>
    <row r="20" spans="1:9" ht="27" customHeight="1">
      <c r="A20" s="266"/>
      <c r="B20" s="44" t="s">
        <v>133</v>
      </c>
      <c r="C20" s="43"/>
      <c r="D20" s="94" t="s">
        <v>134</v>
      </c>
      <c r="E20" s="187">
        <f>E18/E8</f>
        <v>3.4875941457849913</v>
      </c>
      <c r="F20" s="187">
        <f>F18/F8</f>
        <v>3.4591391822622537</v>
      </c>
      <c r="G20" s="187">
        <f>G18/G8</f>
        <v>3.4568959383681661</v>
      </c>
      <c r="H20" s="187">
        <f>H18/H8</f>
        <v>3.4487552731066997</v>
      </c>
      <c r="I20" s="187">
        <f>I18/I8</f>
        <v>3.5362508509189925</v>
      </c>
    </row>
    <row r="21" spans="1:9" ht="27" customHeight="1">
      <c r="A21" s="266"/>
      <c r="B21" s="44" t="s">
        <v>135</v>
      </c>
      <c r="C21" s="43"/>
      <c r="D21" s="94" t="s">
        <v>136</v>
      </c>
      <c r="E21" s="187">
        <f>E19/E8</f>
        <v>3.3373092778159474</v>
      </c>
      <c r="F21" s="187">
        <f>F19/F8</f>
        <v>3.3257688083917998</v>
      </c>
      <c r="G21" s="187">
        <f>G19/G8</f>
        <v>3.327634219831459</v>
      </c>
      <c r="H21" s="187">
        <f>H19/H8</f>
        <v>3.3525081159809762</v>
      </c>
      <c r="I21" s="187">
        <f>I19/I8</f>
        <v>3.4793175629680055</v>
      </c>
    </row>
    <row r="22" spans="1:9" ht="27" customHeight="1">
      <c r="A22" s="266"/>
      <c r="B22" s="44" t="s">
        <v>137</v>
      </c>
      <c r="C22" s="43"/>
      <c r="D22" s="94" t="s">
        <v>138</v>
      </c>
      <c r="E22" s="175">
        <f>E18/E24*1000000</f>
        <v>756786.06464860984</v>
      </c>
      <c r="F22" s="175">
        <f>F18/F24*1000000</f>
        <v>746493.13112915307</v>
      </c>
      <c r="G22" s="175">
        <f>G18/G24*1000000</f>
        <v>734608.77147950593</v>
      </c>
      <c r="H22" s="175">
        <f>H18/H24*1000000</f>
        <v>731011.36079944018</v>
      </c>
      <c r="I22" s="175">
        <f>I18/I24*1000000</f>
        <v>730628.7996793238</v>
      </c>
    </row>
    <row r="23" spans="1:9" ht="27" customHeight="1">
      <c r="A23" s="266"/>
      <c r="B23" s="44" t="s">
        <v>139</v>
      </c>
      <c r="C23" s="43"/>
      <c r="D23" s="94" t="s">
        <v>140</v>
      </c>
      <c r="E23" s="175">
        <f>E19/E24*1000000</f>
        <v>724175.19048941799</v>
      </c>
      <c r="F23" s="175">
        <f>F19/F24*1000000</f>
        <v>717711.38435789151</v>
      </c>
      <c r="G23" s="175">
        <f>G19/G24*1000000</f>
        <v>707139.96884658525</v>
      </c>
      <c r="H23" s="175">
        <f>H19/H24*1000000</f>
        <v>710610.44518440636</v>
      </c>
      <c r="I23" s="175">
        <f>I19/I24*1000000</f>
        <v>718865.74847309594</v>
      </c>
    </row>
    <row r="24" spans="1:9" ht="27" customHeight="1">
      <c r="A24" s="266"/>
      <c r="B24" s="188" t="s">
        <v>141</v>
      </c>
      <c r="C24" s="189"/>
      <c r="D24" s="190" t="s">
        <v>142</v>
      </c>
      <c r="E24" s="180">
        <v>2843990</v>
      </c>
      <c r="F24" s="180">
        <v>2843990</v>
      </c>
      <c r="G24" s="180">
        <v>2843990</v>
      </c>
      <c r="H24" s="181">
        <v>2843990</v>
      </c>
      <c r="I24" s="181">
        <f>H24</f>
        <v>2843990</v>
      </c>
    </row>
    <row r="25" spans="1:9" ht="27" customHeight="1">
      <c r="A25" s="266"/>
      <c r="B25" s="10" t="s">
        <v>143</v>
      </c>
      <c r="C25" s="191"/>
      <c r="D25" s="192"/>
      <c r="E25" s="173">
        <v>608405</v>
      </c>
      <c r="F25" s="173">
        <v>607029</v>
      </c>
      <c r="G25" s="173">
        <v>569978</v>
      </c>
      <c r="H25" s="173">
        <v>565879</v>
      </c>
      <c r="I25" s="193">
        <v>563273</v>
      </c>
    </row>
    <row r="26" spans="1:9" ht="27" customHeight="1">
      <c r="A26" s="266"/>
      <c r="B26" s="194" t="s">
        <v>144</v>
      </c>
      <c r="C26" s="195"/>
      <c r="D26" s="196"/>
      <c r="E26" s="197">
        <v>0.58599999999999997</v>
      </c>
      <c r="F26" s="197">
        <v>0.60019999999999996</v>
      </c>
      <c r="G26" s="197">
        <v>0.61499999999999999</v>
      </c>
      <c r="H26" s="197">
        <v>0.61399999999999999</v>
      </c>
      <c r="I26" s="198">
        <v>0.61899999999999999</v>
      </c>
    </row>
    <row r="27" spans="1:9" ht="27" customHeight="1">
      <c r="A27" s="266"/>
      <c r="B27" s="194" t="s">
        <v>145</v>
      </c>
      <c r="C27" s="195"/>
      <c r="D27" s="196"/>
      <c r="E27" s="199">
        <v>0.4</v>
      </c>
      <c r="F27" s="199">
        <v>0.5</v>
      </c>
      <c r="G27" s="199">
        <v>0.3</v>
      </c>
      <c r="H27" s="199">
        <v>0.9</v>
      </c>
      <c r="I27" s="200">
        <v>1</v>
      </c>
    </row>
    <row r="28" spans="1:9" ht="27" customHeight="1">
      <c r="A28" s="266"/>
      <c r="B28" s="194" t="s">
        <v>146</v>
      </c>
      <c r="C28" s="195"/>
      <c r="D28" s="196"/>
      <c r="E28" s="199">
        <v>99.4</v>
      </c>
      <c r="F28" s="199">
        <v>95.9</v>
      </c>
      <c r="G28" s="199">
        <v>96.3</v>
      </c>
      <c r="H28" s="199">
        <v>93.9</v>
      </c>
      <c r="I28" s="200">
        <v>96.3</v>
      </c>
    </row>
    <row r="29" spans="1:9" ht="27" customHeight="1">
      <c r="A29" s="266"/>
      <c r="B29" s="201" t="s">
        <v>147</v>
      </c>
      <c r="C29" s="202"/>
      <c r="D29" s="203"/>
      <c r="E29" s="204">
        <v>50.8</v>
      </c>
      <c r="F29" s="204">
        <v>52.3</v>
      </c>
      <c r="G29" s="204">
        <v>54</v>
      </c>
      <c r="H29" s="204">
        <v>51.6</v>
      </c>
      <c r="I29" s="205">
        <v>51.1</v>
      </c>
    </row>
    <row r="30" spans="1:9" ht="27" customHeight="1">
      <c r="A30" s="266"/>
      <c r="B30" s="308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7">
        <v>0</v>
      </c>
    </row>
    <row r="31" spans="1:9" ht="27" customHeight="1">
      <c r="A31" s="266"/>
      <c r="B31" s="266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199">
        <v>0</v>
      </c>
    </row>
    <row r="32" spans="1:9" ht="27" customHeight="1">
      <c r="A32" s="266"/>
      <c r="B32" s="266"/>
      <c r="C32" s="194" t="s">
        <v>151</v>
      </c>
      <c r="D32" s="196"/>
      <c r="E32" s="199">
        <v>14.9</v>
      </c>
      <c r="F32" s="199">
        <v>14.8</v>
      </c>
      <c r="G32" s="199">
        <v>14.2</v>
      </c>
      <c r="H32" s="199">
        <v>13.6</v>
      </c>
      <c r="I32" s="200">
        <v>13.8</v>
      </c>
    </row>
    <row r="33" spans="1:12" ht="27" customHeight="1">
      <c r="A33" s="267"/>
      <c r="B33" s="267"/>
      <c r="C33" s="201" t="s">
        <v>152</v>
      </c>
      <c r="D33" s="203"/>
      <c r="E33" s="204">
        <v>226.2</v>
      </c>
      <c r="F33" s="204">
        <v>224.7</v>
      </c>
      <c r="G33" s="204">
        <v>228.5</v>
      </c>
      <c r="H33" s="204">
        <v>220.3</v>
      </c>
      <c r="I33" s="208">
        <v>223.7</v>
      </c>
    </row>
    <row r="34" spans="1:12" ht="27" customHeight="1">
      <c r="A34" s="2" t="s">
        <v>244</v>
      </c>
      <c r="B34" s="8"/>
      <c r="C34" s="8"/>
      <c r="D34" s="8"/>
      <c r="E34" s="209"/>
      <c r="F34" s="209"/>
      <c r="G34" s="209"/>
      <c r="H34" s="209"/>
      <c r="I34" s="210"/>
      <c r="L34" s="253"/>
    </row>
    <row r="35" spans="1:12" ht="27" customHeight="1">
      <c r="A35" s="13" t="s">
        <v>111</v>
      </c>
    </row>
    <row r="36" spans="1:12">
      <c r="A36" s="21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90" zoomScaleNormal="100" zoomScaleSheetLayoutView="9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256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286" t="s">
        <v>49</v>
      </c>
      <c r="B6" s="287"/>
      <c r="C6" s="287"/>
      <c r="D6" s="287"/>
      <c r="E6" s="288"/>
      <c r="F6" s="278" t="s">
        <v>247</v>
      </c>
      <c r="G6" s="277"/>
      <c r="H6" s="278" t="s">
        <v>248</v>
      </c>
      <c r="I6" s="277"/>
      <c r="J6" s="278" t="s">
        <v>249</v>
      </c>
      <c r="K6" s="277"/>
      <c r="L6" s="278" t="s">
        <v>250</v>
      </c>
      <c r="M6" s="277"/>
      <c r="N6" s="309" t="s">
        <v>257</v>
      </c>
      <c r="O6" s="310"/>
    </row>
    <row r="7" spans="1:25" ht="15.95" customHeight="1">
      <c r="A7" s="289"/>
      <c r="B7" s="290"/>
      <c r="C7" s="290"/>
      <c r="D7" s="290"/>
      <c r="E7" s="291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0" t="s">
        <v>2</v>
      </c>
    </row>
    <row r="8" spans="1:25" ht="15.95" customHeight="1">
      <c r="A8" s="298" t="s">
        <v>83</v>
      </c>
      <c r="B8" s="55" t="s">
        <v>50</v>
      </c>
      <c r="C8" s="56"/>
      <c r="D8" s="56"/>
      <c r="E8" s="93" t="s">
        <v>41</v>
      </c>
      <c r="F8" s="111">
        <v>2742</v>
      </c>
      <c r="G8" s="112">
        <v>2786</v>
      </c>
      <c r="H8" s="111">
        <v>899</v>
      </c>
      <c r="I8" s="113">
        <v>565</v>
      </c>
      <c r="J8" s="111">
        <v>10748</v>
      </c>
      <c r="K8" s="114">
        <v>10868</v>
      </c>
      <c r="L8" s="111">
        <v>26081</v>
      </c>
      <c r="M8" s="113">
        <v>25827</v>
      </c>
      <c r="N8" s="111">
        <v>8441</v>
      </c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9"/>
      <c r="B9" s="8"/>
      <c r="C9" s="30" t="s">
        <v>51</v>
      </c>
      <c r="D9" s="43"/>
      <c r="E9" s="91" t="s">
        <v>42</v>
      </c>
      <c r="F9" s="70">
        <v>2674</v>
      </c>
      <c r="G9" s="116">
        <v>2786</v>
      </c>
      <c r="H9" s="70">
        <v>899</v>
      </c>
      <c r="I9" s="117">
        <v>565</v>
      </c>
      <c r="J9" s="70">
        <v>10748</v>
      </c>
      <c r="K9" s="118">
        <v>10868</v>
      </c>
      <c r="L9" s="70">
        <v>26077</v>
      </c>
      <c r="M9" s="117">
        <v>25824</v>
      </c>
      <c r="N9" s="70">
        <v>8157</v>
      </c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9"/>
      <c r="B10" s="10"/>
      <c r="C10" s="30" t="s">
        <v>52</v>
      </c>
      <c r="D10" s="43"/>
      <c r="E10" s="91" t="s">
        <v>43</v>
      </c>
      <c r="F10" s="70">
        <v>68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4</v>
      </c>
      <c r="M10" s="117">
        <v>3</v>
      </c>
      <c r="N10" s="70">
        <v>284</v>
      </c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9"/>
      <c r="B11" s="50" t="s">
        <v>53</v>
      </c>
      <c r="C11" s="63"/>
      <c r="D11" s="63"/>
      <c r="E11" s="90" t="s">
        <v>44</v>
      </c>
      <c r="F11" s="121">
        <v>2652</v>
      </c>
      <c r="G11" s="122">
        <v>3077</v>
      </c>
      <c r="H11" s="121">
        <v>909</v>
      </c>
      <c r="I11" s="123">
        <v>650</v>
      </c>
      <c r="J11" s="121">
        <v>8512</v>
      </c>
      <c r="K11" s="124">
        <v>9118</v>
      </c>
      <c r="L11" s="121">
        <v>26357</v>
      </c>
      <c r="M11" s="123">
        <v>26641</v>
      </c>
      <c r="N11" s="121">
        <v>8358</v>
      </c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9"/>
      <c r="B12" s="7"/>
      <c r="C12" s="30" t="s">
        <v>54</v>
      </c>
      <c r="D12" s="43"/>
      <c r="E12" s="91" t="s">
        <v>45</v>
      </c>
      <c r="F12" s="70">
        <v>2615</v>
      </c>
      <c r="G12" s="116">
        <v>3016</v>
      </c>
      <c r="H12" s="121">
        <v>909</v>
      </c>
      <c r="I12" s="117">
        <v>650</v>
      </c>
      <c r="J12" s="121">
        <v>8501</v>
      </c>
      <c r="K12" s="118">
        <v>9025</v>
      </c>
      <c r="L12" s="70">
        <v>26331</v>
      </c>
      <c r="M12" s="117">
        <v>25659</v>
      </c>
      <c r="N12" s="70">
        <v>8056</v>
      </c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9"/>
      <c r="B13" s="8"/>
      <c r="C13" s="52" t="s">
        <v>55</v>
      </c>
      <c r="D13" s="53"/>
      <c r="E13" s="95" t="s">
        <v>46</v>
      </c>
      <c r="F13" s="68">
        <v>38</v>
      </c>
      <c r="G13" s="151">
        <v>61</v>
      </c>
      <c r="H13" s="119">
        <v>0</v>
      </c>
      <c r="I13" s="120">
        <v>0</v>
      </c>
      <c r="J13" s="119">
        <v>11</v>
      </c>
      <c r="K13" s="120">
        <v>93</v>
      </c>
      <c r="L13" s="68">
        <v>26</v>
      </c>
      <c r="M13" s="126">
        <v>982</v>
      </c>
      <c r="N13" s="68">
        <v>302</v>
      </c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9"/>
      <c r="B14" s="44" t="s">
        <v>56</v>
      </c>
      <c r="C14" s="43"/>
      <c r="D14" s="43"/>
      <c r="E14" s="91" t="s">
        <v>154</v>
      </c>
      <c r="F14" s="69">
        <f t="shared" ref="F14:F15" si="0">F9-F12</f>
        <v>59</v>
      </c>
      <c r="G14" s="128">
        <f t="shared" ref="G14:O15" si="1">G9-G12</f>
        <v>-230</v>
      </c>
      <c r="H14" s="69">
        <f t="shared" si="1"/>
        <v>-10</v>
      </c>
      <c r="I14" s="128">
        <f t="shared" si="1"/>
        <v>-85</v>
      </c>
      <c r="J14" s="69">
        <f t="shared" si="1"/>
        <v>2247</v>
      </c>
      <c r="K14" s="128">
        <f t="shared" si="1"/>
        <v>1843</v>
      </c>
      <c r="L14" s="69">
        <f t="shared" si="1"/>
        <v>-254</v>
      </c>
      <c r="M14" s="128">
        <f t="shared" si="1"/>
        <v>165</v>
      </c>
      <c r="N14" s="69">
        <f t="shared" si="1"/>
        <v>101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9"/>
      <c r="B15" s="44" t="s">
        <v>57</v>
      </c>
      <c r="C15" s="43"/>
      <c r="D15" s="43"/>
      <c r="E15" s="91" t="s">
        <v>155</v>
      </c>
      <c r="F15" s="69">
        <f t="shared" si="0"/>
        <v>30</v>
      </c>
      <c r="G15" s="128">
        <f t="shared" si="1"/>
        <v>-61</v>
      </c>
      <c r="H15" s="69">
        <f t="shared" si="1"/>
        <v>0</v>
      </c>
      <c r="I15" s="128">
        <f t="shared" si="1"/>
        <v>0</v>
      </c>
      <c r="J15" s="69">
        <f t="shared" si="1"/>
        <v>-11</v>
      </c>
      <c r="K15" s="128">
        <f t="shared" si="1"/>
        <v>-93</v>
      </c>
      <c r="L15" s="69">
        <f t="shared" si="1"/>
        <v>-22</v>
      </c>
      <c r="M15" s="128">
        <f t="shared" si="1"/>
        <v>-979</v>
      </c>
      <c r="N15" s="69">
        <f t="shared" si="1"/>
        <v>-18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9"/>
      <c r="B16" s="44" t="s">
        <v>58</v>
      </c>
      <c r="C16" s="43"/>
      <c r="D16" s="43"/>
      <c r="E16" s="91" t="s">
        <v>156</v>
      </c>
      <c r="F16" s="69">
        <f t="shared" ref="F16" si="2">F8-F11</f>
        <v>90</v>
      </c>
      <c r="G16" s="128">
        <f t="shared" ref="G16:O16" si="3">G8-G11</f>
        <v>-291</v>
      </c>
      <c r="H16" s="69">
        <f t="shared" si="3"/>
        <v>-10</v>
      </c>
      <c r="I16" s="128">
        <f t="shared" si="3"/>
        <v>-85</v>
      </c>
      <c r="J16" s="69">
        <f t="shared" si="3"/>
        <v>2236</v>
      </c>
      <c r="K16" s="128">
        <f t="shared" si="3"/>
        <v>1750</v>
      </c>
      <c r="L16" s="69">
        <f t="shared" si="3"/>
        <v>-276</v>
      </c>
      <c r="M16" s="128">
        <f t="shared" si="3"/>
        <v>-814</v>
      </c>
      <c r="N16" s="69">
        <f t="shared" si="3"/>
        <v>83</v>
      </c>
      <c r="O16" s="128">
        <f t="shared" si="3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9"/>
      <c r="B17" s="44" t="s">
        <v>59</v>
      </c>
      <c r="C17" s="43"/>
      <c r="D17" s="43"/>
      <c r="E17" s="34"/>
      <c r="F17" s="213">
        <v>0</v>
      </c>
      <c r="G17" s="214">
        <v>0</v>
      </c>
      <c r="H17" s="119">
        <v>45673</v>
      </c>
      <c r="I17" s="120">
        <v>45663</v>
      </c>
      <c r="J17" s="70">
        <v>0</v>
      </c>
      <c r="K17" s="118">
        <v>0</v>
      </c>
      <c r="L17" s="70">
        <v>31688</v>
      </c>
      <c r="M17" s="117">
        <v>30596</v>
      </c>
      <c r="N17" s="119">
        <v>0</v>
      </c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9" t="s">
        <v>84</v>
      </c>
      <c r="B19" s="50" t="s">
        <v>61</v>
      </c>
      <c r="C19" s="51"/>
      <c r="D19" s="51"/>
      <c r="E19" s="96"/>
      <c r="F19" s="65">
        <v>1681</v>
      </c>
      <c r="G19" s="135">
        <v>1024</v>
      </c>
      <c r="H19" s="66">
        <v>5773</v>
      </c>
      <c r="I19" s="136">
        <v>7640</v>
      </c>
      <c r="J19" s="66">
        <v>1429</v>
      </c>
      <c r="K19" s="137">
        <v>2159</v>
      </c>
      <c r="L19" s="66">
        <v>1486</v>
      </c>
      <c r="M19" s="136">
        <v>1545</v>
      </c>
      <c r="N19" s="66">
        <v>2927</v>
      </c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9"/>
      <c r="B20" s="19"/>
      <c r="C20" s="30" t="s">
        <v>62</v>
      </c>
      <c r="D20" s="43"/>
      <c r="E20" s="91"/>
      <c r="F20" s="69">
        <v>639</v>
      </c>
      <c r="G20" s="128">
        <v>284</v>
      </c>
      <c r="H20" s="70">
        <v>5366</v>
      </c>
      <c r="I20" s="117">
        <v>7525</v>
      </c>
      <c r="J20" s="70">
        <v>0</v>
      </c>
      <c r="K20" s="120">
        <v>179</v>
      </c>
      <c r="L20" s="70">
        <v>623</v>
      </c>
      <c r="M20" s="117">
        <v>700</v>
      </c>
      <c r="N20" s="70">
        <v>406</v>
      </c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9"/>
      <c r="B21" s="9" t="s">
        <v>63</v>
      </c>
      <c r="C21" s="63"/>
      <c r="D21" s="63"/>
      <c r="E21" s="90" t="s">
        <v>157</v>
      </c>
      <c r="F21" s="138">
        <v>1681</v>
      </c>
      <c r="G21" s="139">
        <v>1024</v>
      </c>
      <c r="H21" s="121">
        <v>5773</v>
      </c>
      <c r="I21" s="123">
        <v>7640</v>
      </c>
      <c r="J21" s="121">
        <v>1429</v>
      </c>
      <c r="K21" s="124">
        <v>2159</v>
      </c>
      <c r="L21" s="121">
        <v>1486</v>
      </c>
      <c r="M21" s="123">
        <v>1545</v>
      </c>
      <c r="N21" s="121">
        <v>2927</v>
      </c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9"/>
      <c r="B22" s="50" t="s">
        <v>64</v>
      </c>
      <c r="C22" s="51"/>
      <c r="D22" s="51"/>
      <c r="E22" s="96" t="s">
        <v>158</v>
      </c>
      <c r="F22" s="65">
        <v>2619</v>
      </c>
      <c r="G22" s="135">
        <v>1900</v>
      </c>
      <c r="H22" s="66">
        <v>6472</v>
      </c>
      <c r="I22" s="136">
        <v>7692</v>
      </c>
      <c r="J22" s="66">
        <v>6102</v>
      </c>
      <c r="K22" s="137">
        <v>6286</v>
      </c>
      <c r="L22" s="66">
        <v>3299</v>
      </c>
      <c r="M22" s="136">
        <v>3312</v>
      </c>
      <c r="N22" s="66">
        <v>3383</v>
      </c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9"/>
      <c r="B23" s="7" t="s">
        <v>65</v>
      </c>
      <c r="C23" s="52" t="s">
        <v>66</v>
      </c>
      <c r="D23" s="53"/>
      <c r="E23" s="95"/>
      <c r="F23" s="67">
        <v>565</v>
      </c>
      <c r="G23" s="125">
        <v>525</v>
      </c>
      <c r="H23" s="68">
        <v>5366</v>
      </c>
      <c r="I23" s="126">
        <v>6411</v>
      </c>
      <c r="J23" s="68">
        <v>2086</v>
      </c>
      <c r="K23" s="127">
        <v>2145</v>
      </c>
      <c r="L23" s="68">
        <v>2447</v>
      </c>
      <c r="M23" s="126">
        <v>784</v>
      </c>
      <c r="N23" s="68">
        <v>1421</v>
      </c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9"/>
      <c r="B24" s="44" t="s">
        <v>159</v>
      </c>
      <c r="C24" s="43"/>
      <c r="D24" s="43"/>
      <c r="E24" s="91" t="s">
        <v>160</v>
      </c>
      <c r="F24" s="69">
        <f t="shared" ref="F24" si="4">F21-F22</f>
        <v>-938</v>
      </c>
      <c r="G24" s="128">
        <f t="shared" ref="G24:O24" si="5">G21-G22</f>
        <v>-876</v>
      </c>
      <c r="H24" s="69">
        <f t="shared" si="5"/>
        <v>-699</v>
      </c>
      <c r="I24" s="128">
        <f t="shared" si="5"/>
        <v>-52</v>
      </c>
      <c r="J24" s="69">
        <f t="shared" si="5"/>
        <v>-4673</v>
      </c>
      <c r="K24" s="128">
        <f t="shared" si="5"/>
        <v>-4127</v>
      </c>
      <c r="L24" s="69">
        <f t="shared" si="5"/>
        <v>-1813</v>
      </c>
      <c r="M24" s="128">
        <f t="shared" si="5"/>
        <v>-1767</v>
      </c>
      <c r="N24" s="69">
        <f t="shared" si="5"/>
        <v>-456</v>
      </c>
      <c r="O24" s="128">
        <f t="shared" si="5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9"/>
      <c r="B25" s="101" t="s">
        <v>67</v>
      </c>
      <c r="C25" s="53"/>
      <c r="D25" s="53"/>
      <c r="E25" s="301" t="s">
        <v>161</v>
      </c>
      <c r="F25" s="281">
        <v>938</v>
      </c>
      <c r="G25" s="274">
        <v>876</v>
      </c>
      <c r="H25" s="272">
        <v>699</v>
      </c>
      <c r="I25" s="274">
        <v>52</v>
      </c>
      <c r="J25" s="272">
        <v>4673</v>
      </c>
      <c r="K25" s="274">
        <v>4127</v>
      </c>
      <c r="L25" s="272">
        <v>1813</v>
      </c>
      <c r="M25" s="274">
        <v>1767</v>
      </c>
      <c r="N25" s="272">
        <v>456</v>
      </c>
      <c r="O25" s="274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9"/>
      <c r="B26" s="9" t="s">
        <v>68</v>
      </c>
      <c r="C26" s="63"/>
      <c r="D26" s="63"/>
      <c r="E26" s="302"/>
      <c r="F26" s="282"/>
      <c r="G26" s="275"/>
      <c r="H26" s="273"/>
      <c r="I26" s="275"/>
      <c r="J26" s="273"/>
      <c r="K26" s="275"/>
      <c r="L26" s="273"/>
      <c r="M26" s="275"/>
      <c r="N26" s="273"/>
      <c r="O26" s="27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300"/>
      <c r="B27" s="47" t="s">
        <v>162</v>
      </c>
      <c r="C27" s="31"/>
      <c r="D27" s="31"/>
      <c r="E27" s="92" t="s">
        <v>163</v>
      </c>
      <c r="F27" s="73">
        <f t="shared" ref="F27" si="6">F24+F25</f>
        <v>0</v>
      </c>
      <c r="G27" s="140">
        <f t="shared" ref="G27:O27" si="7">G24+G25</f>
        <v>0</v>
      </c>
      <c r="H27" s="73">
        <f t="shared" si="7"/>
        <v>0</v>
      </c>
      <c r="I27" s="140">
        <f t="shared" si="7"/>
        <v>0</v>
      </c>
      <c r="J27" s="73">
        <f t="shared" si="7"/>
        <v>0</v>
      </c>
      <c r="K27" s="140">
        <f t="shared" si="7"/>
        <v>0</v>
      </c>
      <c r="L27" s="73">
        <f t="shared" si="7"/>
        <v>0</v>
      </c>
      <c r="M27" s="140">
        <f t="shared" si="7"/>
        <v>0</v>
      </c>
      <c r="N27" s="73">
        <f t="shared" si="7"/>
        <v>0</v>
      </c>
      <c r="O27" s="140">
        <f t="shared" si="7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92" t="s">
        <v>69</v>
      </c>
      <c r="B30" s="293"/>
      <c r="C30" s="293"/>
      <c r="D30" s="293"/>
      <c r="E30" s="294"/>
      <c r="F30" s="309" t="s">
        <v>257</v>
      </c>
      <c r="G30" s="310"/>
      <c r="H30" s="311" t="s">
        <v>258</v>
      </c>
      <c r="I30" s="312"/>
      <c r="J30" s="311" t="s">
        <v>259</v>
      </c>
      <c r="K30" s="280"/>
      <c r="L30" s="279"/>
      <c r="M30" s="280"/>
      <c r="N30" s="279"/>
      <c r="O30" s="28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5"/>
      <c r="B31" s="296"/>
      <c r="C31" s="296"/>
      <c r="D31" s="296"/>
      <c r="E31" s="297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2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8" t="s">
        <v>85</v>
      </c>
      <c r="B32" s="55" t="s">
        <v>50</v>
      </c>
      <c r="C32" s="56"/>
      <c r="D32" s="56"/>
      <c r="E32" s="15" t="s">
        <v>41</v>
      </c>
      <c r="F32" s="66"/>
      <c r="G32" s="148">
        <v>4357</v>
      </c>
      <c r="H32" s="111">
        <v>12</v>
      </c>
      <c r="I32" s="113">
        <v>13</v>
      </c>
      <c r="J32" s="111">
        <v>4811</v>
      </c>
      <c r="K32" s="114">
        <v>5144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3"/>
      <c r="B33" s="8"/>
      <c r="C33" s="52" t="s">
        <v>70</v>
      </c>
      <c r="D33" s="53"/>
      <c r="E33" s="99"/>
      <c r="F33" s="68"/>
      <c r="G33" s="151">
        <v>3828</v>
      </c>
      <c r="H33" s="68">
        <v>0</v>
      </c>
      <c r="I33" s="126">
        <v>0</v>
      </c>
      <c r="J33" s="68">
        <v>3198</v>
      </c>
      <c r="K33" s="127">
        <v>3121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3"/>
      <c r="B34" s="8"/>
      <c r="C34" s="24"/>
      <c r="D34" s="30" t="s">
        <v>71</v>
      </c>
      <c r="E34" s="94"/>
      <c r="F34" s="70"/>
      <c r="G34" s="116">
        <v>0</v>
      </c>
      <c r="H34" s="70">
        <v>0</v>
      </c>
      <c r="I34" s="117">
        <v>0</v>
      </c>
      <c r="J34" s="70">
        <v>2980</v>
      </c>
      <c r="K34" s="118">
        <v>2930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3"/>
      <c r="B35" s="10"/>
      <c r="C35" s="62" t="s">
        <v>72</v>
      </c>
      <c r="D35" s="63"/>
      <c r="E35" s="100"/>
      <c r="F35" s="121"/>
      <c r="G35" s="122">
        <v>529</v>
      </c>
      <c r="H35" s="121">
        <v>12</v>
      </c>
      <c r="I35" s="123">
        <v>13</v>
      </c>
      <c r="J35" s="152">
        <v>1613</v>
      </c>
      <c r="K35" s="153">
        <v>2024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3"/>
      <c r="B36" s="50" t="s">
        <v>53</v>
      </c>
      <c r="C36" s="51"/>
      <c r="D36" s="51"/>
      <c r="E36" s="15" t="s">
        <v>42</v>
      </c>
      <c r="F36" s="66"/>
      <c r="G36" s="148">
        <v>4185</v>
      </c>
      <c r="H36" s="66">
        <v>12</v>
      </c>
      <c r="I36" s="136">
        <v>13</v>
      </c>
      <c r="J36" s="66">
        <v>2011</v>
      </c>
      <c r="K36" s="137">
        <v>2169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3"/>
      <c r="B37" s="8"/>
      <c r="C37" s="30" t="s">
        <v>73</v>
      </c>
      <c r="D37" s="43"/>
      <c r="E37" s="94"/>
      <c r="F37" s="70"/>
      <c r="G37" s="116">
        <v>3792</v>
      </c>
      <c r="H37" s="70">
        <v>0</v>
      </c>
      <c r="I37" s="117">
        <v>0</v>
      </c>
      <c r="J37" s="70">
        <v>1409</v>
      </c>
      <c r="K37" s="118">
        <v>1410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3"/>
      <c r="B38" s="10"/>
      <c r="C38" s="30" t="s">
        <v>74</v>
      </c>
      <c r="D38" s="43"/>
      <c r="E38" s="94"/>
      <c r="F38" s="69"/>
      <c r="G38" s="128">
        <v>393</v>
      </c>
      <c r="H38" s="70">
        <v>12</v>
      </c>
      <c r="I38" s="117">
        <v>13</v>
      </c>
      <c r="J38" s="70">
        <v>603</v>
      </c>
      <c r="K38" s="153">
        <v>759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4"/>
      <c r="B39" s="11" t="s">
        <v>75</v>
      </c>
      <c r="C39" s="12"/>
      <c r="D39" s="12"/>
      <c r="E39" s="98" t="s">
        <v>165</v>
      </c>
      <c r="F39" s="73">
        <f t="shared" ref="F39:O39" si="8">F32-F36</f>
        <v>0</v>
      </c>
      <c r="G39" s="140">
        <f t="shared" si="8"/>
        <v>172</v>
      </c>
      <c r="H39" s="73">
        <f t="shared" si="8"/>
        <v>0</v>
      </c>
      <c r="I39" s="140">
        <f t="shared" si="8"/>
        <v>0</v>
      </c>
      <c r="J39" s="73">
        <f t="shared" si="8"/>
        <v>2800</v>
      </c>
      <c r="K39" s="140">
        <f t="shared" si="8"/>
        <v>2975</v>
      </c>
      <c r="L39" s="73">
        <f t="shared" si="8"/>
        <v>0</v>
      </c>
      <c r="M39" s="140">
        <f t="shared" si="8"/>
        <v>0</v>
      </c>
      <c r="N39" s="73">
        <f t="shared" si="8"/>
        <v>0</v>
      </c>
      <c r="O39" s="140">
        <f t="shared" si="8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8" t="s">
        <v>86</v>
      </c>
      <c r="B40" s="50" t="s">
        <v>76</v>
      </c>
      <c r="C40" s="51"/>
      <c r="D40" s="51"/>
      <c r="E40" s="15" t="s">
        <v>44</v>
      </c>
      <c r="F40" s="65"/>
      <c r="G40" s="135">
        <v>4209</v>
      </c>
      <c r="H40" s="66">
        <v>48</v>
      </c>
      <c r="I40" s="136">
        <v>47</v>
      </c>
      <c r="J40" s="66">
        <v>8000</v>
      </c>
      <c r="K40" s="137">
        <v>10289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5"/>
      <c r="B41" s="10"/>
      <c r="C41" s="30" t="s">
        <v>77</v>
      </c>
      <c r="D41" s="43"/>
      <c r="E41" s="94"/>
      <c r="F41" s="154"/>
      <c r="G41" s="155">
        <v>854</v>
      </c>
      <c r="H41" s="152">
        <v>0</v>
      </c>
      <c r="I41" s="153">
        <v>0</v>
      </c>
      <c r="J41" s="70">
        <v>6313</v>
      </c>
      <c r="K41" s="118">
        <v>9619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5"/>
      <c r="B42" s="50" t="s">
        <v>64</v>
      </c>
      <c r="C42" s="51"/>
      <c r="D42" s="51"/>
      <c r="E42" s="15" t="s">
        <v>45</v>
      </c>
      <c r="F42" s="65"/>
      <c r="G42" s="135">
        <v>3946</v>
      </c>
      <c r="H42" s="66">
        <v>48</v>
      </c>
      <c r="I42" s="136">
        <v>47</v>
      </c>
      <c r="J42" s="66">
        <v>10180</v>
      </c>
      <c r="K42" s="137">
        <v>13235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5"/>
      <c r="B43" s="10"/>
      <c r="C43" s="30" t="s">
        <v>78</v>
      </c>
      <c r="D43" s="43"/>
      <c r="E43" s="94"/>
      <c r="F43" s="69"/>
      <c r="G43" s="128">
        <v>1499</v>
      </c>
      <c r="H43" s="70">
        <v>48</v>
      </c>
      <c r="I43" s="117">
        <v>47</v>
      </c>
      <c r="J43" s="152">
        <v>7426</v>
      </c>
      <c r="K43" s="153">
        <v>10933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6"/>
      <c r="B44" s="47" t="s">
        <v>75</v>
      </c>
      <c r="C44" s="31"/>
      <c r="D44" s="31"/>
      <c r="E44" s="98" t="s">
        <v>166</v>
      </c>
      <c r="F44" s="130">
        <f t="shared" ref="F44:O44" si="9">F40-F42</f>
        <v>0</v>
      </c>
      <c r="G44" s="131">
        <f t="shared" si="9"/>
        <v>263</v>
      </c>
      <c r="H44" s="130">
        <f t="shared" si="9"/>
        <v>0</v>
      </c>
      <c r="I44" s="131">
        <f t="shared" si="9"/>
        <v>0</v>
      </c>
      <c r="J44" s="130">
        <f t="shared" si="9"/>
        <v>-2180</v>
      </c>
      <c r="K44" s="131">
        <f t="shared" si="9"/>
        <v>-2946</v>
      </c>
      <c r="L44" s="130">
        <f t="shared" si="9"/>
        <v>0</v>
      </c>
      <c r="M44" s="131">
        <f t="shared" si="9"/>
        <v>0</v>
      </c>
      <c r="N44" s="130">
        <f t="shared" si="9"/>
        <v>0</v>
      </c>
      <c r="O44" s="131">
        <f t="shared" si="9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3" t="s">
        <v>87</v>
      </c>
      <c r="B45" s="25" t="s">
        <v>79</v>
      </c>
      <c r="C45" s="20"/>
      <c r="D45" s="20"/>
      <c r="E45" s="97" t="s">
        <v>167</v>
      </c>
      <c r="F45" s="156">
        <f t="shared" ref="F45:O45" si="10">F39+F44</f>
        <v>0</v>
      </c>
      <c r="G45" s="157">
        <f t="shared" si="10"/>
        <v>435</v>
      </c>
      <c r="H45" s="156">
        <f t="shared" si="10"/>
        <v>0</v>
      </c>
      <c r="I45" s="157">
        <f t="shared" si="10"/>
        <v>0</v>
      </c>
      <c r="J45" s="256">
        <f t="shared" si="10"/>
        <v>620</v>
      </c>
      <c r="K45" s="257">
        <f t="shared" si="10"/>
        <v>29</v>
      </c>
      <c r="L45" s="156">
        <f t="shared" si="10"/>
        <v>0</v>
      </c>
      <c r="M45" s="157">
        <f t="shared" si="10"/>
        <v>0</v>
      </c>
      <c r="N45" s="156">
        <f t="shared" si="10"/>
        <v>0</v>
      </c>
      <c r="O45" s="157">
        <f t="shared" si="10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4"/>
      <c r="B46" s="44" t="s">
        <v>80</v>
      </c>
      <c r="C46" s="43"/>
      <c r="D46" s="43"/>
      <c r="E46" s="43"/>
      <c r="F46" s="154"/>
      <c r="G46" s="155">
        <v>0</v>
      </c>
      <c r="H46" s="152">
        <v>0</v>
      </c>
      <c r="I46" s="153">
        <v>0</v>
      </c>
      <c r="J46" s="152">
        <v>101</v>
      </c>
      <c r="K46" s="153">
        <v>1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4"/>
      <c r="B47" s="44" t="s">
        <v>81</v>
      </c>
      <c r="C47" s="43"/>
      <c r="D47" s="43"/>
      <c r="E47" s="43"/>
      <c r="F47" s="70"/>
      <c r="G47" s="116">
        <v>444</v>
      </c>
      <c r="H47" s="70">
        <v>0</v>
      </c>
      <c r="I47" s="117">
        <v>0</v>
      </c>
      <c r="J47" s="258">
        <v>862</v>
      </c>
      <c r="K47" s="259">
        <v>343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5"/>
      <c r="B48" s="47" t="s">
        <v>82</v>
      </c>
      <c r="C48" s="31"/>
      <c r="D48" s="31"/>
      <c r="E48" s="31"/>
      <c r="F48" s="74"/>
      <c r="G48" s="158">
        <v>0</v>
      </c>
      <c r="H48" s="74">
        <v>0</v>
      </c>
      <c r="I48" s="159">
        <v>0</v>
      </c>
      <c r="J48" s="260">
        <v>862</v>
      </c>
      <c r="K48" s="255" t="s">
        <v>267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7"/>
  <sheetViews>
    <sheetView view="pageBreakPreview" zoomScale="90" zoomScaleNormal="100" zoomScaleSheetLayoutView="90" workbookViewId="0"/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163" t="s">
        <v>0</v>
      </c>
      <c r="B1" s="163"/>
      <c r="C1" s="215" t="s">
        <v>256</v>
      </c>
      <c r="D1" s="216"/>
    </row>
    <row r="3" spans="1:16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6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217"/>
      <c r="B5" s="217" t="s">
        <v>266</v>
      </c>
      <c r="C5" s="217"/>
      <c r="D5" s="217"/>
      <c r="H5" s="37"/>
      <c r="L5" s="37"/>
      <c r="N5" s="37"/>
      <c r="P5" s="37" t="s">
        <v>170</v>
      </c>
    </row>
    <row r="6" spans="1:16" ht="15" customHeight="1">
      <c r="A6" s="218"/>
      <c r="B6" s="219"/>
      <c r="C6" s="219"/>
      <c r="D6" s="219"/>
      <c r="E6" s="313" t="s">
        <v>260</v>
      </c>
      <c r="F6" s="314"/>
      <c r="G6" s="313" t="s">
        <v>261</v>
      </c>
      <c r="H6" s="314"/>
      <c r="I6" s="313" t="s">
        <v>262</v>
      </c>
      <c r="J6" s="314"/>
      <c r="K6" s="317" t="s">
        <v>263</v>
      </c>
      <c r="L6" s="314"/>
      <c r="M6" s="313" t="s">
        <v>264</v>
      </c>
      <c r="N6" s="314"/>
      <c r="O6" s="313" t="s">
        <v>265</v>
      </c>
      <c r="P6" s="314"/>
    </row>
    <row r="7" spans="1:16" ht="15" customHeight="1">
      <c r="A7" s="59"/>
      <c r="B7" s="60"/>
      <c r="C7" s="60"/>
      <c r="D7" s="60"/>
      <c r="E7" s="220" t="s">
        <v>242</v>
      </c>
      <c r="F7" s="221" t="s">
        <v>2</v>
      </c>
      <c r="G7" s="220" t="s">
        <v>242</v>
      </c>
      <c r="H7" s="221" t="s">
        <v>2</v>
      </c>
      <c r="I7" s="220" t="s">
        <v>242</v>
      </c>
      <c r="J7" s="221" t="s">
        <v>2</v>
      </c>
      <c r="K7" s="220" t="s">
        <v>242</v>
      </c>
      <c r="L7" s="221" t="s">
        <v>2</v>
      </c>
      <c r="M7" s="220" t="s">
        <v>242</v>
      </c>
      <c r="N7" s="251" t="s">
        <v>2</v>
      </c>
      <c r="O7" s="220" t="s">
        <v>242</v>
      </c>
      <c r="P7" s="251" t="s">
        <v>2</v>
      </c>
    </row>
    <row r="8" spans="1:16" ht="18" customHeight="1">
      <c r="A8" s="265" t="s">
        <v>171</v>
      </c>
      <c r="B8" s="222" t="s">
        <v>172</v>
      </c>
      <c r="C8" s="223"/>
      <c r="D8" s="223"/>
      <c r="E8" s="224">
        <v>1</v>
      </c>
      <c r="F8" s="225">
        <v>1</v>
      </c>
      <c r="G8" s="224">
        <v>6</v>
      </c>
      <c r="H8" s="226">
        <v>6</v>
      </c>
      <c r="I8" s="224">
        <v>1</v>
      </c>
      <c r="J8" s="225">
        <v>1</v>
      </c>
      <c r="K8" s="224">
        <v>2</v>
      </c>
      <c r="L8" s="226">
        <v>2</v>
      </c>
      <c r="M8" s="224">
        <v>15</v>
      </c>
      <c r="N8" s="226">
        <v>15</v>
      </c>
      <c r="O8" s="224">
        <v>1</v>
      </c>
      <c r="P8" s="226">
        <v>1</v>
      </c>
    </row>
    <row r="9" spans="1:16" ht="18" customHeight="1">
      <c r="A9" s="266"/>
      <c r="B9" s="265" t="s">
        <v>173</v>
      </c>
      <c r="C9" s="182" t="s">
        <v>174</v>
      </c>
      <c r="D9" s="183"/>
      <c r="E9" s="227">
        <v>30</v>
      </c>
      <c r="F9" s="228">
        <v>30</v>
      </c>
      <c r="G9" s="227">
        <v>10</v>
      </c>
      <c r="H9" s="229">
        <v>10</v>
      </c>
      <c r="I9" s="227">
        <v>6325</v>
      </c>
      <c r="J9" s="228">
        <v>6325</v>
      </c>
      <c r="K9" s="227">
        <v>85430</v>
      </c>
      <c r="L9" s="229">
        <v>82807</v>
      </c>
      <c r="M9" s="227">
        <v>1000</v>
      </c>
      <c r="N9" s="229">
        <v>1000</v>
      </c>
      <c r="O9" s="227">
        <v>100</v>
      </c>
      <c r="P9" s="229">
        <v>100</v>
      </c>
    </row>
    <row r="10" spans="1:16" ht="18" customHeight="1">
      <c r="A10" s="266"/>
      <c r="B10" s="266"/>
      <c r="C10" s="44" t="s">
        <v>175</v>
      </c>
      <c r="D10" s="43"/>
      <c r="E10" s="230">
        <v>30</v>
      </c>
      <c r="F10" s="231">
        <v>30</v>
      </c>
      <c r="G10" s="230">
        <v>8</v>
      </c>
      <c r="H10" s="232">
        <v>8</v>
      </c>
      <c r="I10" s="230">
        <v>6325</v>
      </c>
      <c r="J10" s="231">
        <v>6325</v>
      </c>
      <c r="K10" s="230">
        <v>42715</v>
      </c>
      <c r="L10" s="232">
        <v>41404</v>
      </c>
      <c r="M10" s="230">
        <v>510</v>
      </c>
      <c r="N10" s="232">
        <v>510</v>
      </c>
      <c r="O10" s="230">
        <v>100</v>
      </c>
      <c r="P10" s="232">
        <v>100</v>
      </c>
    </row>
    <row r="11" spans="1:16" ht="18" customHeight="1">
      <c r="A11" s="266"/>
      <c r="B11" s="266"/>
      <c r="C11" s="44" t="s">
        <v>176</v>
      </c>
      <c r="D11" s="43"/>
      <c r="E11" s="230">
        <v>0</v>
      </c>
      <c r="F11" s="231">
        <v>0</v>
      </c>
      <c r="G11" s="230">
        <v>2</v>
      </c>
      <c r="H11" s="232">
        <v>2</v>
      </c>
      <c r="I11" s="230">
        <v>0</v>
      </c>
      <c r="J11" s="231">
        <v>0</v>
      </c>
      <c r="K11" s="230">
        <v>42715</v>
      </c>
      <c r="L11" s="232">
        <v>41404</v>
      </c>
      <c r="M11" s="230">
        <v>90</v>
      </c>
      <c r="N11" s="232">
        <v>90</v>
      </c>
      <c r="O11" s="230">
        <v>0</v>
      </c>
      <c r="P11" s="232">
        <v>0</v>
      </c>
    </row>
    <row r="12" spans="1:16" ht="18" customHeight="1">
      <c r="A12" s="266"/>
      <c r="B12" s="266"/>
      <c r="C12" s="44" t="s">
        <v>177</v>
      </c>
      <c r="D12" s="43"/>
      <c r="E12" s="230">
        <v>0</v>
      </c>
      <c r="F12" s="231">
        <v>0</v>
      </c>
      <c r="G12" s="230">
        <v>0</v>
      </c>
      <c r="H12" s="232">
        <v>0</v>
      </c>
      <c r="I12" s="230">
        <v>0</v>
      </c>
      <c r="J12" s="231">
        <v>0</v>
      </c>
      <c r="K12" s="230">
        <v>0</v>
      </c>
      <c r="L12" s="232">
        <v>0</v>
      </c>
      <c r="M12" s="230">
        <v>225</v>
      </c>
      <c r="N12" s="232">
        <v>225</v>
      </c>
      <c r="O12" s="230">
        <v>0</v>
      </c>
      <c r="P12" s="232">
        <v>0</v>
      </c>
    </row>
    <row r="13" spans="1:16" ht="18" customHeight="1">
      <c r="A13" s="266"/>
      <c r="B13" s="266"/>
      <c r="C13" s="44" t="s">
        <v>178</v>
      </c>
      <c r="D13" s="43"/>
      <c r="E13" s="230">
        <v>0</v>
      </c>
      <c r="F13" s="231">
        <v>0</v>
      </c>
      <c r="G13" s="230">
        <v>0</v>
      </c>
      <c r="H13" s="232">
        <v>0</v>
      </c>
      <c r="I13" s="230">
        <v>0</v>
      </c>
      <c r="J13" s="231">
        <v>0</v>
      </c>
      <c r="K13" s="230">
        <v>0</v>
      </c>
      <c r="L13" s="232">
        <v>0</v>
      </c>
      <c r="M13" s="230">
        <v>0</v>
      </c>
      <c r="N13" s="232">
        <v>0</v>
      </c>
      <c r="O13" s="230">
        <v>0</v>
      </c>
      <c r="P13" s="232">
        <v>0</v>
      </c>
    </row>
    <row r="14" spans="1:16" ht="18" customHeight="1">
      <c r="A14" s="267"/>
      <c r="B14" s="267"/>
      <c r="C14" s="47" t="s">
        <v>179</v>
      </c>
      <c r="D14" s="31"/>
      <c r="E14" s="233">
        <v>0</v>
      </c>
      <c r="F14" s="234">
        <v>0</v>
      </c>
      <c r="G14" s="233">
        <v>0</v>
      </c>
      <c r="H14" s="235">
        <v>0</v>
      </c>
      <c r="I14" s="233">
        <v>0</v>
      </c>
      <c r="J14" s="234">
        <v>0</v>
      </c>
      <c r="K14" s="233">
        <v>0</v>
      </c>
      <c r="L14" s="235">
        <v>0</v>
      </c>
      <c r="M14" s="233">
        <v>175</v>
      </c>
      <c r="N14" s="235">
        <v>175</v>
      </c>
      <c r="O14" s="233">
        <v>0</v>
      </c>
      <c r="P14" s="235">
        <v>0</v>
      </c>
    </row>
    <row r="15" spans="1:16" ht="18" customHeight="1">
      <c r="A15" s="308" t="s">
        <v>180</v>
      </c>
      <c r="B15" s="265" t="s">
        <v>181</v>
      </c>
      <c r="C15" s="182" t="s">
        <v>182</v>
      </c>
      <c r="D15" s="183"/>
      <c r="E15" s="236">
        <v>33199</v>
      </c>
      <c r="F15" s="237">
        <v>31068</v>
      </c>
      <c r="G15" s="236">
        <v>7215</v>
      </c>
      <c r="H15" s="157">
        <v>6290</v>
      </c>
      <c r="I15" s="236">
        <v>4801</v>
      </c>
      <c r="J15" s="237">
        <v>4371</v>
      </c>
      <c r="K15" s="236">
        <v>14353</v>
      </c>
      <c r="L15" s="157">
        <v>7795</v>
      </c>
      <c r="M15" s="236">
        <v>1372</v>
      </c>
      <c r="N15" s="157">
        <v>1132</v>
      </c>
      <c r="O15" s="236">
        <v>223</v>
      </c>
      <c r="P15" s="157">
        <v>238</v>
      </c>
    </row>
    <row r="16" spans="1:16" ht="18" customHeight="1">
      <c r="A16" s="266"/>
      <c r="B16" s="266"/>
      <c r="C16" s="44" t="s">
        <v>183</v>
      </c>
      <c r="D16" s="43"/>
      <c r="E16" s="70">
        <v>76</v>
      </c>
      <c r="F16" s="117">
        <v>72</v>
      </c>
      <c r="G16" s="70">
        <v>13822</v>
      </c>
      <c r="H16" s="128">
        <v>14248</v>
      </c>
      <c r="I16" s="70">
        <v>19045</v>
      </c>
      <c r="J16" s="117">
        <v>19051</v>
      </c>
      <c r="K16" s="70">
        <v>392786</v>
      </c>
      <c r="L16" s="128">
        <v>382353</v>
      </c>
      <c r="M16" s="70">
        <v>1310</v>
      </c>
      <c r="N16" s="128">
        <v>1665</v>
      </c>
      <c r="O16" s="70">
        <v>73</v>
      </c>
      <c r="P16" s="128">
        <v>58</v>
      </c>
    </row>
    <row r="17" spans="1:16" ht="18" customHeight="1">
      <c r="A17" s="266"/>
      <c r="B17" s="266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>
        <v>340</v>
      </c>
      <c r="L17" s="128">
        <v>290</v>
      </c>
      <c r="M17" s="70">
        <v>0</v>
      </c>
      <c r="N17" s="128">
        <v>0</v>
      </c>
      <c r="O17" s="70">
        <v>0</v>
      </c>
      <c r="P17" s="128">
        <v>0</v>
      </c>
    </row>
    <row r="18" spans="1:16" ht="18" customHeight="1">
      <c r="A18" s="266"/>
      <c r="B18" s="267"/>
      <c r="C18" s="47" t="s">
        <v>185</v>
      </c>
      <c r="D18" s="31"/>
      <c r="E18" s="73">
        <v>33274</v>
      </c>
      <c r="F18" s="238">
        <v>31140</v>
      </c>
      <c r="G18" s="73">
        <v>21037</v>
      </c>
      <c r="H18" s="238">
        <v>20538</v>
      </c>
      <c r="I18" s="73">
        <v>23846</v>
      </c>
      <c r="J18" s="238">
        <v>23421</v>
      </c>
      <c r="K18" s="73">
        <v>407479</v>
      </c>
      <c r="L18" s="238">
        <v>390438</v>
      </c>
      <c r="M18" s="73">
        <v>2683</v>
      </c>
      <c r="N18" s="238">
        <v>2797</v>
      </c>
      <c r="O18" s="73">
        <v>296</v>
      </c>
      <c r="P18" s="238">
        <v>296</v>
      </c>
    </row>
    <row r="19" spans="1:16" ht="18" customHeight="1">
      <c r="A19" s="266"/>
      <c r="B19" s="265" t="s">
        <v>186</v>
      </c>
      <c r="C19" s="182" t="s">
        <v>187</v>
      </c>
      <c r="D19" s="183"/>
      <c r="E19" s="156">
        <v>12184</v>
      </c>
      <c r="F19" s="157">
        <v>10443</v>
      </c>
      <c r="G19" s="156">
        <v>467</v>
      </c>
      <c r="H19" s="157">
        <v>461</v>
      </c>
      <c r="I19" s="156">
        <v>226</v>
      </c>
      <c r="J19" s="157">
        <v>320</v>
      </c>
      <c r="K19" s="156">
        <v>34179</v>
      </c>
      <c r="L19" s="157">
        <v>29210</v>
      </c>
      <c r="M19" s="156">
        <v>463</v>
      </c>
      <c r="N19" s="157">
        <v>521</v>
      </c>
      <c r="O19" s="156">
        <v>97</v>
      </c>
      <c r="P19" s="157">
        <v>69</v>
      </c>
    </row>
    <row r="20" spans="1:16" ht="18" customHeight="1">
      <c r="A20" s="266"/>
      <c r="B20" s="266"/>
      <c r="C20" s="44" t="s">
        <v>188</v>
      </c>
      <c r="D20" s="43"/>
      <c r="E20" s="69">
        <v>362</v>
      </c>
      <c r="F20" s="128">
        <v>86</v>
      </c>
      <c r="G20" s="69">
        <v>9537</v>
      </c>
      <c r="H20" s="128">
        <v>9586</v>
      </c>
      <c r="I20" s="69">
        <v>0</v>
      </c>
      <c r="J20" s="128">
        <v>0</v>
      </c>
      <c r="K20" s="69">
        <v>212373</v>
      </c>
      <c r="L20" s="128">
        <v>210576</v>
      </c>
      <c r="M20" s="69">
        <v>879</v>
      </c>
      <c r="N20" s="128">
        <v>904</v>
      </c>
      <c r="O20" s="69">
        <v>0.59</v>
      </c>
      <c r="P20" s="128">
        <v>0</v>
      </c>
    </row>
    <row r="21" spans="1:16" s="243" customFormat="1" ht="18" customHeight="1">
      <c r="A21" s="266"/>
      <c r="B21" s="266"/>
      <c r="C21" s="239" t="s">
        <v>189</v>
      </c>
      <c r="D21" s="240"/>
      <c r="E21" s="241">
        <v>0</v>
      </c>
      <c r="F21" s="242">
        <v>0</v>
      </c>
      <c r="G21" s="241">
        <v>0</v>
      </c>
      <c r="H21" s="242">
        <v>0</v>
      </c>
      <c r="I21" s="241">
        <v>17295</v>
      </c>
      <c r="J21" s="242">
        <v>16776</v>
      </c>
      <c r="K21" s="241">
        <v>75363</v>
      </c>
      <c r="L21" s="242">
        <v>67711</v>
      </c>
      <c r="M21" s="241">
        <v>0</v>
      </c>
      <c r="N21" s="242">
        <v>0</v>
      </c>
      <c r="O21" s="241">
        <v>0</v>
      </c>
      <c r="P21" s="242">
        <v>0</v>
      </c>
    </row>
    <row r="22" spans="1:16" ht="18" customHeight="1">
      <c r="A22" s="266"/>
      <c r="B22" s="267"/>
      <c r="C22" s="11" t="s">
        <v>190</v>
      </c>
      <c r="D22" s="12"/>
      <c r="E22" s="73">
        <v>12546</v>
      </c>
      <c r="F22" s="140">
        <v>10530</v>
      </c>
      <c r="G22" s="73">
        <v>10004</v>
      </c>
      <c r="H22" s="140">
        <v>10047</v>
      </c>
      <c r="I22" s="73">
        <v>17521</v>
      </c>
      <c r="J22" s="140">
        <v>17096</v>
      </c>
      <c r="K22" s="73">
        <v>321915</v>
      </c>
      <c r="L22" s="140">
        <v>307497</v>
      </c>
      <c r="M22" s="73">
        <v>1342</v>
      </c>
      <c r="N22" s="140">
        <v>1425</v>
      </c>
      <c r="O22" s="73">
        <v>98</v>
      </c>
      <c r="P22" s="140">
        <v>69</v>
      </c>
    </row>
    <row r="23" spans="1:16" ht="18" customHeight="1">
      <c r="A23" s="266"/>
      <c r="B23" s="265" t="s">
        <v>191</v>
      </c>
      <c r="C23" s="182" t="s">
        <v>192</v>
      </c>
      <c r="D23" s="183"/>
      <c r="E23" s="156">
        <v>30</v>
      </c>
      <c r="F23" s="157">
        <v>30</v>
      </c>
      <c r="G23" s="156">
        <v>10</v>
      </c>
      <c r="H23" s="157">
        <v>10</v>
      </c>
      <c r="I23" s="156">
        <v>6325</v>
      </c>
      <c r="J23" s="157">
        <v>6325</v>
      </c>
      <c r="K23" s="156">
        <v>85430</v>
      </c>
      <c r="L23" s="157">
        <v>82807</v>
      </c>
      <c r="M23" s="156">
        <v>1000</v>
      </c>
      <c r="N23" s="157">
        <v>1000</v>
      </c>
      <c r="O23" s="156">
        <v>50</v>
      </c>
      <c r="P23" s="157">
        <v>50</v>
      </c>
    </row>
    <row r="24" spans="1:16" ht="18" customHeight="1">
      <c r="A24" s="266"/>
      <c r="B24" s="266"/>
      <c r="C24" s="44" t="s">
        <v>193</v>
      </c>
      <c r="D24" s="43"/>
      <c r="E24" s="69">
        <v>20698</v>
      </c>
      <c r="F24" s="128">
        <v>20581</v>
      </c>
      <c r="G24" s="69">
        <v>11023</v>
      </c>
      <c r="H24" s="128">
        <v>10482</v>
      </c>
      <c r="I24" s="69">
        <v>0</v>
      </c>
      <c r="J24" s="128">
        <v>0</v>
      </c>
      <c r="K24" s="69">
        <v>134</v>
      </c>
      <c r="L24" s="128">
        <v>134</v>
      </c>
      <c r="M24" s="69">
        <v>341</v>
      </c>
      <c r="N24" s="128">
        <v>372</v>
      </c>
      <c r="O24" s="69">
        <v>148</v>
      </c>
      <c r="P24" s="128">
        <v>177</v>
      </c>
    </row>
    <row r="25" spans="1:16" ht="18" customHeight="1">
      <c r="A25" s="266"/>
      <c r="B25" s="266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>
        <v>0</v>
      </c>
      <c r="J25" s="128">
        <v>0</v>
      </c>
      <c r="K25" s="69">
        <v>0</v>
      </c>
      <c r="L25" s="128">
        <v>0</v>
      </c>
      <c r="M25" s="69">
        <v>0</v>
      </c>
      <c r="N25" s="128">
        <v>0</v>
      </c>
      <c r="O25" s="69">
        <v>0</v>
      </c>
      <c r="P25" s="128">
        <v>0</v>
      </c>
    </row>
    <row r="26" spans="1:16" ht="18" customHeight="1">
      <c r="A26" s="266"/>
      <c r="B26" s="267"/>
      <c r="C26" s="45" t="s">
        <v>195</v>
      </c>
      <c r="D26" s="46"/>
      <c r="E26" s="71">
        <v>20728</v>
      </c>
      <c r="F26" s="140">
        <v>20611</v>
      </c>
      <c r="G26" s="71">
        <v>11033</v>
      </c>
      <c r="H26" s="140">
        <v>10492</v>
      </c>
      <c r="I26" s="159">
        <v>6325</v>
      </c>
      <c r="J26" s="140">
        <v>6325</v>
      </c>
      <c r="K26" s="71">
        <v>85564</v>
      </c>
      <c r="L26" s="140">
        <v>82942</v>
      </c>
      <c r="M26" s="71">
        <v>1341</v>
      </c>
      <c r="N26" s="140">
        <v>1372</v>
      </c>
      <c r="O26" s="71">
        <v>198</v>
      </c>
      <c r="P26" s="140">
        <v>227</v>
      </c>
    </row>
    <row r="27" spans="1:16" ht="18" customHeight="1">
      <c r="A27" s="267"/>
      <c r="B27" s="47" t="s">
        <v>196</v>
      </c>
      <c r="C27" s="31"/>
      <c r="D27" s="31"/>
      <c r="E27" s="244">
        <v>33274</v>
      </c>
      <c r="F27" s="140">
        <v>31140</v>
      </c>
      <c r="G27" s="73">
        <v>21037</v>
      </c>
      <c r="H27" s="140">
        <v>20539</v>
      </c>
      <c r="I27" s="244">
        <v>23846</v>
      </c>
      <c r="J27" s="140">
        <v>23421</v>
      </c>
      <c r="K27" s="73">
        <v>407479</v>
      </c>
      <c r="L27" s="140">
        <v>390438</v>
      </c>
      <c r="M27" s="73">
        <v>2683</v>
      </c>
      <c r="N27" s="140">
        <v>2797</v>
      </c>
      <c r="O27" s="73">
        <v>296</v>
      </c>
      <c r="P27" s="140">
        <v>296</v>
      </c>
    </row>
    <row r="28" spans="1:16" ht="18" customHeight="1">
      <c r="A28" s="265" t="s">
        <v>197</v>
      </c>
      <c r="B28" s="265" t="s">
        <v>198</v>
      </c>
      <c r="C28" s="182" t="s">
        <v>199</v>
      </c>
      <c r="D28" s="245" t="s">
        <v>41</v>
      </c>
      <c r="E28" s="156">
        <v>431</v>
      </c>
      <c r="F28" s="157">
        <v>466</v>
      </c>
      <c r="G28" s="156">
        <v>1659.4</v>
      </c>
      <c r="H28" s="157">
        <v>1931</v>
      </c>
      <c r="I28" s="156">
        <v>1205</v>
      </c>
      <c r="J28" s="157">
        <v>1017</v>
      </c>
      <c r="K28" s="156">
        <v>13028</v>
      </c>
      <c r="L28" s="157">
        <v>12857</v>
      </c>
      <c r="M28" s="156">
        <v>1997</v>
      </c>
      <c r="N28" s="157">
        <v>1945</v>
      </c>
      <c r="O28" s="156">
        <v>160</v>
      </c>
      <c r="P28" s="157">
        <v>126</v>
      </c>
    </row>
    <row r="29" spans="1:16" ht="18" customHeight="1">
      <c r="A29" s="266"/>
      <c r="B29" s="266"/>
      <c r="C29" s="44" t="s">
        <v>200</v>
      </c>
      <c r="D29" s="246" t="s">
        <v>42</v>
      </c>
      <c r="E29" s="69">
        <v>394</v>
      </c>
      <c r="F29" s="128">
        <v>438</v>
      </c>
      <c r="G29" s="69">
        <v>1263</v>
      </c>
      <c r="H29" s="128">
        <v>1337</v>
      </c>
      <c r="I29" s="69">
        <v>594</v>
      </c>
      <c r="J29" s="128">
        <v>626</v>
      </c>
      <c r="K29" s="69">
        <v>4385</v>
      </c>
      <c r="L29" s="128">
        <v>4548</v>
      </c>
      <c r="M29" s="69">
        <v>1787</v>
      </c>
      <c r="N29" s="128">
        <v>1641</v>
      </c>
      <c r="O29" s="69">
        <v>2</v>
      </c>
      <c r="P29" s="128">
        <v>4</v>
      </c>
    </row>
    <row r="30" spans="1:16" ht="18" customHeight="1">
      <c r="A30" s="266"/>
      <c r="B30" s="266"/>
      <c r="C30" s="44" t="s">
        <v>201</v>
      </c>
      <c r="D30" s="246" t="s">
        <v>202</v>
      </c>
      <c r="E30" s="69">
        <v>76</v>
      </c>
      <c r="F30" s="128">
        <v>78</v>
      </c>
      <c r="G30" s="70">
        <v>119</v>
      </c>
      <c r="H30" s="128">
        <v>122</v>
      </c>
      <c r="I30" s="69">
        <v>120</v>
      </c>
      <c r="J30" s="128">
        <v>127</v>
      </c>
      <c r="K30" s="69">
        <v>358</v>
      </c>
      <c r="L30" s="128">
        <v>437</v>
      </c>
      <c r="M30" s="69">
        <v>202</v>
      </c>
      <c r="N30" s="128">
        <v>207</v>
      </c>
      <c r="O30" s="69">
        <v>205</v>
      </c>
      <c r="P30" s="128">
        <v>228</v>
      </c>
    </row>
    <row r="31" spans="1:16" ht="18" customHeight="1">
      <c r="A31" s="266"/>
      <c r="B31" s="266"/>
      <c r="C31" s="11" t="s">
        <v>203</v>
      </c>
      <c r="D31" s="247" t="s">
        <v>204</v>
      </c>
      <c r="E31" s="73">
        <f t="shared" ref="E31:N31" si="0">E28-E29-E30</f>
        <v>-39</v>
      </c>
      <c r="F31" s="238">
        <f t="shared" si="0"/>
        <v>-50</v>
      </c>
      <c r="G31" s="73">
        <f t="shared" si="0"/>
        <v>277.40000000000009</v>
      </c>
      <c r="H31" s="238">
        <f t="shared" si="0"/>
        <v>472</v>
      </c>
      <c r="I31" s="73">
        <f t="shared" si="0"/>
        <v>491</v>
      </c>
      <c r="J31" s="248">
        <f t="shared" si="0"/>
        <v>264</v>
      </c>
      <c r="K31" s="73">
        <f t="shared" si="0"/>
        <v>8285</v>
      </c>
      <c r="L31" s="248">
        <f t="shared" si="0"/>
        <v>7872</v>
      </c>
      <c r="M31" s="73">
        <f t="shared" si="0"/>
        <v>8</v>
      </c>
      <c r="N31" s="238">
        <f t="shared" si="0"/>
        <v>97</v>
      </c>
      <c r="O31" s="73">
        <f t="shared" ref="O31:P31" si="1">O28-O29-O30</f>
        <v>-47</v>
      </c>
      <c r="P31" s="238">
        <f t="shared" si="1"/>
        <v>-106</v>
      </c>
    </row>
    <row r="32" spans="1:16" ht="18" customHeight="1">
      <c r="A32" s="266"/>
      <c r="B32" s="266"/>
      <c r="C32" s="182" t="s">
        <v>205</v>
      </c>
      <c r="D32" s="245" t="s">
        <v>206</v>
      </c>
      <c r="E32" s="156">
        <v>157</v>
      </c>
      <c r="F32" s="157">
        <v>188</v>
      </c>
      <c r="G32" s="156">
        <v>173</v>
      </c>
      <c r="H32" s="157">
        <v>241</v>
      </c>
      <c r="I32" s="156">
        <v>28.5</v>
      </c>
      <c r="J32" s="157">
        <v>57</v>
      </c>
      <c r="K32" s="156">
        <v>736</v>
      </c>
      <c r="L32" s="157">
        <v>43</v>
      </c>
      <c r="M32" s="156">
        <v>11</v>
      </c>
      <c r="N32" s="157">
        <v>11</v>
      </c>
      <c r="O32" s="156">
        <v>2</v>
      </c>
      <c r="P32" s="157">
        <v>2</v>
      </c>
    </row>
    <row r="33" spans="1:16" ht="18" customHeight="1">
      <c r="A33" s="266"/>
      <c r="B33" s="266"/>
      <c r="C33" s="44" t="s">
        <v>207</v>
      </c>
      <c r="D33" s="246" t="s">
        <v>208</v>
      </c>
      <c r="E33" s="69">
        <v>0</v>
      </c>
      <c r="F33" s="128">
        <v>0</v>
      </c>
      <c r="G33" s="69">
        <v>83.9</v>
      </c>
      <c r="H33" s="128">
        <v>86</v>
      </c>
      <c r="I33" s="69">
        <v>0.2</v>
      </c>
      <c r="J33" s="128">
        <v>2</v>
      </c>
      <c r="K33" s="69">
        <v>1369</v>
      </c>
      <c r="L33" s="128">
        <v>1597</v>
      </c>
      <c r="M33" s="69">
        <v>17</v>
      </c>
      <c r="N33" s="128">
        <v>15</v>
      </c>
      <c r="O33" s="69">
        <v>0</v>
      </c>
      <c r="P33" s="128">
        <v>0</v>
      </c>
    </row>
    <row r="34" spans="1:16" ht="18" customHeight="1">
      <c r="A34" s="266"/>
      <c r="B34" s="267"/>
      <c r="C34" s="11" t="s">
        <v>209</v>
      </c>
      <c r="D34" s="247" t="s">
        <v>210</v>
      </c>
      <c r="E34" s="73">
        <f t="shared" ref="E34:N34" si="2">E31+E32-E33</f>
        <v>118</v>
      </c>
      <c r="F34" s="140">
        <f t="shared" si="2"/>
        <v>138</v>
      </c>
      <c r="G34" s="73">
        <f t="shared" si="2"/>
        <v>366.50000000000011</v>
      </c>
      <c r="H34" s="140">
        <f t="shared" si="2"/>
        <v>627</v>
      </c>
      <c r="I34" s="73">
        <f t="shared" si="2"/>
        <v>519.29999999999995</v>
      </c>
      <c r="J34" s="140">
        <f t="shared" si="2"/>
        <v>319</v>
      </c>
      <c r="K34" s="73">
        <f t="shared" si="2"/>
        <v>7652</v>
      </c>
      <c r="L34" s="140">
        <f t="shared" si="2"/>
        <v>6318</v>
      </c>
      <c r="M34" s="73">
        <f t="shared" si="2"/>
        <v>2</v>
      </c>
      <c r="N34" s="140">
        <f t="shared" si="2"/>
        <v>93</v>
      </c>
      <c r="O34" s="73">
        <f t="shared" ref="O34:P34" si="3">O31+O32-O33</f>
        <v>-45</v>
      </c>
      <c r="P34" s="140">
        <f t="shared" si="3"/>
        <v>-104</v>
      </c>
    </row>
    <row r="35" spans="1:16" ht="18" customHeight="1">
      <c r="A35" s="266"/>
      <c r="B35" s="265" t="s">
        <v>211</v>
      </c>
      <c r="C35" s="182" t="s">
        <v>212</v>
      </c>
      <c r="D35" s="245" t="s">
        <v>213</v>
      </c>
      <c r="E35" s="156">
        <v>0</v>
      </c>
      <c r="F35" s="157">
        <v>0</v>
      </c>
      <c r="G35" s="156">
        <v>383</v>
      </c>
      <c r="H35" s="157">
        <v>65</v>
      </c>
      <c r="I35" s="156">
        <v>0</v>
      </c>
      <c r="J35" s="157">
        <v>0</v>
      </c>
      <c r="K35" s="156">
        <v>0</v>
      </c>
      <c r="L35" s="157">
        <v>0</v>
      </c>
      <c r="M35" s="156">
        <v>0</v>
      </c>
      <c r="N35" s="157">
        <v>0.3</v>
      </c>
      <c r="O35" s="156">
        <v>0</v>
      </c>
      <c r="P35" s="157">
        <v>0</v>
      </c>
    </row>
    <row r="36" spans="1:16" ht="18" customHeight="1">
      <c r="A36" s="266"/>
      <c r="B36" s="266"/>
      <c r="C36" s="44" t="s">
        <v>214</v>
      </c>
      <c r="D36" s="246" t="s">
        <v>215</v>
      </c>
      <c r="E36" s="69">
        <v>0.3</v>
      </c>
      <c r="F36" s="128">
        <v>0</v>
      </c>
      <c r="G36" s="69">
        <v>15.4</v>
      </c>
      <c r="H36" s="128">
        <v>40</v>
      </c>
      <c r="I36" s="69">
        <v>0</v>
      </c>
      <c r="J36" s="128">
        <v>0</v>
      </c>
      <c r="K36" s="69">
        <v>0</v>
      </c>
      <c r="L36" s="128">
        <v>192</v>
      </c>
      <c r="M36" s="69">
        <v>44</v>
      </c>
      <c r="N36" s="128">
        <v>0</v>
      </c>
      <c r="O36" s="69">
        <v>0</v>
      </c>
      <c r="P36" s="128">
        <v>0</v>
      </c>
    </row>
    <row r="37" spans="1:16" ht="18" customHeight="1">
      <c r="A37" s="266"/>
      <c r="B37" s="266"/>
      <c r="C37" s="44" t="s">
        <v>216</v>
      </c>
      <c r="D37" s="246" t="s">
        <v>217</v>
      </c>
      <c r="E37" s="69">
        <f t="shared" ref="E37:N37" si="4">E34+E35-E36</f>
        <v>117.7</v>
      </c>
      <c r="F37" s="128">
        <f t="shared" si="4"/>
        <v>138</v>
      </c>
      <c r="G37" s="69">
        <f t="shared" si="4"/>
        <v>734.10000000000014</v>
      </c>
      <c r="H37" s="128">
        <f t="shared" si="4"/>
        <v>652</v>
      </c>
      <c r="I37" s="69">
        <f t="shared" si="4"/>
        <v>519.29999999999995</v>
      </c>
      <c r="J37" s="128">
        <f t="shared" si="4"/>
        <v>319</v>
      </c>
      <c r="K37" s="69">
        <f t="shared" si="4"/>
        <v>7652</v>
      </c>
      <c r="L37" s="128">
        <f t="shared" si="4"/>
        <v>6126</v>
      </c>
      <c r="M37" s="69">
        <f t="shared" si="4"/>
        <v>-42</v>
      </c>
      <c r="N37" s="128">
        <f t="shared" si="4"/>
        <v>93.3</v>
      </c>
      <c r="O37" s="69">
        <f t="shared" ref="O37:P37" si="5">O34+O35-O36</f>
        <v>-45</v>
      </c>
      <c r="P37" s="128">
        <f t="shared" si="5"/>
        <v>-104</v>
      </c>
    </row>
    <row r="38" spans="1:16" ht="18" customHeight="1">
      <c r="A38" s="266"/>
      <c r="B38" s="266"/>
      <c r="C38" s="44" t="s">
        <v>218</v>
      </c>
      <c r="D38" s="246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>
        <v>0</v>
      </c>
      <c r="N38" s="128">
        <v>0</v>
      </c>
      <c r="O38" s="69">
        <v>0</v>
      </c>
      <c r="P38" s="128">
        <v>0</v>
      </c>
    </row>
    <row r="39" spans="1:16" ht="18" customHeight="1">
      <c r="A39" s="266"/>
      <c r="B39" s="266"/>
      <c r="C39" s="44" t="s">
        <v>220</v>
      </c>
      <c r="D39" s="246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>
        <v>0</v>
      </c>
      <c r="N39" s="128">
        <v>0</v>
      </c>
      <c r="O39" s="69">
        <v>0</v>
      </c>
      <c r="P39" s="128">
        <v>0</v>
      </c>
    </row>
    <row r="40" spans="1:16" ht="18" customHeight="1">
      <c r="A40" s="266"/>
      <c r="B40" s="266"/>
      <c r="C40" s="44" t="s">
        <v>222</v>
      </c>
      <c r="D40" s="246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>
        <v>0</v>
      </c>
      <c r="L40" s="128">
        <v>0</v>
      </c>
      <c r="M40" s="69">
        <v>-11.5</v>
      </c>
      <c r="N40" s="128">
        <v>31</v>
      </c>
      <c r="O40" s="69">
        <v>-14.82</v>
      </c>
      <c r="P40" s="128">
        <v>-34</v>
      </c>
    </row>
    <row r="41" spans="1:16" ht="18" customHeight="1">
      <c r="A41" s="266"/>
      <c r="B41" s="266"/>
      <c r="C41" s="194" t="s">
        <v>224</v>
      </c>
      <c r="D41" s="246" t="s">
        <v>225</v>
      </c>
      <c r="E41" s="69">
        <f t="shared" ref="E41:N41" si="6">E34+E35-E36-E40</f>
        <v>117.7</v>
      </c>
      <c r="F41" s="128">
        <f t="shared" si="6"/>
        <v>138</v>
      </c>
      <c r="G41" s="69">
        <f t="shared" si="6"/>
        <v>734.10000000000014</v>
      </c>
      <c r="H41" s="128">
        <f t="shared" si="6"/>
        <v>652</v>
      </c>
      <c r="I41" s="69">
        <f t="shared" si="6"/>
        <v>519.29999999999995</v>
      </c>
      <c r="J41" s="128">
        <f t="shared" si="6"/>
        <v>319</v>
      </c>
      <c r="K41" s="69">
        <f t="shared" si="6"/>
        <v>7652</v>
      </c>
      <c r="L41" s="128">
        <f t="shared" si="6"/>
        <v>6126</v>
      </c>
      <c r="M41" s="69">
        <f t="shared" si="6"/>
        <v>-30.5</v>
      </c>
      <c r="N41" s="128">
        <f t="shared" si="6"/>
        <v>62.3</v>
      </c>
      <c r="O41" s="69">
        <f t="shared" ref="O41:P41" si="7">O34+O35-O36-O40</f>
        <v>-30.18</v>
      </c>
      <c r="P41" s="128">
        <f t="shared" si="7"/>
        <v>-70</v>
      </c>
    </row>
    <row r="42" spans="1:16" ht="18" customHeight="1">
      <c r="A42" s="266"/>
      <c r="B42" s="266"/>
      <c r="C42" s="315" t="s">
        <v>226</v>
      </c>
      <c r="D42" s="316"/>
      <c r="E42" s="70">
        <f t="shared" ref="E42:N42" si="8">E37+E38-E39-E40</f>
        <v>117.7</v>
      </c>
      <c r="F42" s="116">
        <f t="shared" si="8"/>
        <v>138</v>
      </c>
      <c r="G42" s="70">
        <f t="shared" si="8"/>
        <v>734.10000000000014</v>
      </c>
      <c r="H42" s="116">
        <f t="shared" si="8"/>
        <v>652</v>
      </c>
      <c r="I42" s="70">
        <f t="shared" si="8"/>
        <v>519.29999999999995</v>
      </c>
      <c r="J42" s="116">
        <f t="shared" si="8"/>
        <v>319</v>
      </c>
      <c r="K42" s="70">
        <f t="shared" si="8"/>
        <v>7652</v>
      </c>
      <c r="L42" s="116">
        <f t="shared" si="8"/>
        <v>6126</v>
      </c>
      <c r="M42" s="70">
        <f t="shared" si="8"/>
        <v>-30.5</v>
      </c>
      <c r="N42" s="128">
        <f t="shared" si="8"/>
        <v>62.3</v>
      </c>
      <c r="O42" s="70">
        <f t="shared" ref="O42:P42" si="9">O37+O38-O39-O40</f>
        <v>-30.18</v>
      </c>
      <c r="P42" s="128">
        <f t="shared" si="9"/>
        <v>-70</v>
      </c>
    </row>
    <row r="43" spans="1:16" ht="18" customHeight="1">
      <c r="A43" s="266"/>
      <c r="B43" s="266"/>
      <c r="C43" s="44" t="s">
        <v>227</v>
      </c>
      <c r="D43" s="246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>
        <v>0</v>
      </c>
      <c r="L43" s="128">
        <v>0</v>
      </c>
      <c r="M43" s="69">
        <v>0</v>
      </c>
      <c r="N43" s="128">
        <v>0</v>
      </c>
      <c r="O43" s="69">
        <v>0</v>
      </c>
      <c r="P43" s="128">
        <v>0</v>
      </c>
    </row>
    <row r="44" spans="1:16" ht="18" customHeight="1">
      <c r="A44" s="267"/>
      <c r="B44" s="267"/>
      <c r="C44" s="11" t="s">
        <v>229</v>
      </c>
      <c r="D44" s="98" t="s">
        <v>230</v>
      </c>
      <c r="E44" s="73">
        <f t="shared" ref="E44:N44" si="10">E41+E43</f>
        <v>117.7</v>
      </c>
      <c r="F44" s="140">
        <f t="shared" si="10"/>
        <v>138</v>
      </c>
      <c r="G44" s="73">
        <f t="shared" si="10"/>
        <v>734.10000000000014</v>
      </c>
      <c r="H44" s="140">
        <f t="shared" si="10"/>
        <v>652</v>
      </c>
      <c r="I44" s="73">
        <f t="shared" si="10"/>
        <v>519.29999999999995</v>
      </c>
      <c r="J44" s="140">
        <f t="shared" si="10"/>
        <v>319</v>
      </c>
      <c r="K44" s="73">
        <f t="shared" si="10"/>
        <v>7652</v>
      </c>
      <c r="L44" s="140">
        <f t="shared" si="10"/>
        <v>6126</v>
      </c>
      <c r="M44" s="73">
        <f t="shared" si="10"/>
        <v>-30.5</v>
      </c>
      <c r="N44" s="140">
        <f t="shared" si="10"/>
        <v>62.3</v>
      </c>
      <c r="O44" s="73">
        <f t="shared" ref="O44:P44" si="11">O41+O43</f>
        <v>-30.18</v>
      </c>
      <c r="P44" s="140">
        <f t="shared" si="11"/>
        <v>-70</v>
      </c>
    </row>
    <row r="45" spans="1:16" ht="14.1" customHeight="1">
      <c r="A45" s="13" t="s">
        <v>231</v>
      </c>
    </row>
    <row r="46" spans="1:16" ht="14.1" customHeight="1">
      <c r="A46" s="13" t="s">
        <v>232</v>
      </c>
    </row>
    <row r="47" spans="1:16">
      <c r="A47" s="249"/>
    </row>
  </sheetData>
  <mergeCells count="16">
    <mergeCell ref="O6:P6"/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0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2021-08-10T06:03:39Z</cp:lastPrinted>
  <dcterms:created xsi:type="dcterms:W3CDTF">1999-07-06T05:17:05Z</dcterms:created>
  <dcterms:modified xsi:type="dcterms:W3CDTF">2021-09-27T00:14:51Z</dcterms:modified>
</cp:coreProperties>
</file>