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\\192.168.0.241\共有\【月報別冊財政状況】\【財政状況】\令和3年度\02 団体回答\01 都道府県\30　和歌山県\"/>
    </mc:Choice>
  </mc:AlternateContent>
  <xr:revisionPtr revIDLastSave="0" documentId="8_{3AE0496B-5C97-4BF5-BAEC-22576C0E3E89}" xr6:coauthVersionLast="47" xr6:coauthVersionMax="47" xr10:uidLastSave="{00000000-0000-0000-0000-000000000000}"/>
  <bookViews>
    <workbookView xWindow="-120" yWindow="-120" windowWidth="29040" windowHeight="15840" tabRatio="663" xr2:uid="{00000000-000D-0000-FFFF-FFFF00000000}"/>
  </bookViews>
  <sheets>
    <sheet name="1.普通会計予算" sheetId="2" r:id="rId1"/>
    <sheet name="2.公営企業会計予算" sheetId="4" r:id="rId2"/>
    <sheet name="3.(1)普通会計決算" sheetId="5" r:id="rId3"/>
    <sheet name="3.(2)財政指標等" sheetId="6" r:id="rId4"/>
    <sheet name="4.公営企業会計決算" sheetId="7" r:id="rId5"/>
    <sheet name="5.三セク決算" sheetId="8" r:id="rId6"/>
  </sheets>
  <definedNames>
    <definedName name="_xlnm.Print_Area" localSheetId="0">'1.普通会計予算'!$A$1:$I$47</definedName>
    <definedName name="_xlnm.Print_Area" localSheetId="1">'2.公営企業会計予算'!$A$1:$O$49</definedName>
    <definedName name="_xlnm.Print_Area" localSheetId="2">'3.(1)普通会計決算'!$A$1:$I$47</definedName>
    <definedName name="_xlnm.Print_Area" localSheetId="3">'3.(2)財政指標等'!$A$1:$I$34</definedName>
    <definedName name="_xlnm.Print_Area" localSheetId="4">'4.公営企業会計決算'!$A$1:$O$49</definedName>
    <definedName name="_xlnm.Print_Area" localSheetId="5">'5.三セク決算'!$A$1:$N$46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5" i="5" l="1"/>
  <c r="I20" i="6" l="1"/>
  <c r="H20" i="6"/>
  <c r="F24" i="6"/>
  <c r="H45" i="5"/>
  <c r="F27" i="5"/>
  <c r="H27" i="5"/>
  <c r="F26" i="2" l="1"/>
  <c r="F9" i="2"/>
  <c r="F32" i="2"/>
  <c r="F45" i="2" s="1"/>
  <c r="F35" i="2"/>
  <c r="F25" i="2" l="1"/>
  <c r="G24" i="6" l="1"/>
  <c r="H24" i="6" s="1"/>
  <c r="F22" i="6"/>
  <c r="E22" i="6"/>
  <c r="E19" i="6"/>
  <c r="E23" i="6" s="1"/>
  <c r="G33" i="5"/>
  <c r="G19" i="5"/>
  <c r="F44" i="4"/>
  <c r="F39" i="4"/>
  <c r="F45" i="4" s="1"/>
  <c r="F27" i="2"/>
  <c r="G18" i="2" s="1"/>
  <c r="H27" i="2"/>
  <c r="H45" i="2"/>
  <c r="G28" i="2"/>
  <c r="N31" i="8"/>
  <c r="N34" i="8" s="1"/>
  <c r="M31" i="8"/>
  <c r="M34" i="8" s="1"/>
  <c r="L31" i="8"/>
  <c r="L34" i="8" s="1"/>
  <c r="L37" i="8" s="1"/>
  <c r="L42" i="8" s="1"/>
  <c r="K31" i="8"/>
  <c r="K34" i="8" s="1"/>
  <c r="J31" i="8"/>
  <c r="J34" i="8" s="1"/>
  <c r="I31" i="8"/>
  <c r="I34" i="8"/>
  <c r="I37" i="8" s="1"/>
  <c r="I42" i="8" s="1"/>
  <c r="O44" i="7"/>
  <c r="N44" i="7"/>
  <c r="M44" i="7"/>
  <c r="L44" i="7"/>
  <c r="K44" i="7"/>
  <c r="K45" i="7"/>
  <c r="J44" i="7"/>
  <c r="J45" i="7" s="1"/>
  <c r="I44" i="7"/>
  <c r="H44" i="7"/>
  <c r="G44" i="7"/>
  <c r="F44" i="7"/>
  <c r="O39" i="7"/>
  <c r="O45" i="7" s="1"/>
  <c r="N39" i="7"/>
  <c r="M39" i="7"/>
  <c r="M45" i="7"/>
  <c r="L39" i="7"/>
  <c r="L45" i="7" s="1"/>
  <c r="K39" i="7"/>
  <c r="J39" i="7"/>
  <c r="I39" i="7"/>
  <c r="H39" i="7"/>
  <c r="G39" i="7"/>
  <c r="F39" i="7"/>
  <c r="F45" i="7" s="1"/>
  <c r="O24" i="7"/>
  <c r="O27" i="7"/>
  <c r="N24" i="7"/>
  <c r="N27" i="7" s="1"/>
  <c r="M24" i="7"/>
  <c r="M27" i="7" s="1"/>
  <c r="L24" i="7"/>
  <c r="L27" i="7" s="1"/>
  <c r="K24" i="7"/>
  <c r="K27" i="7" s="1"/>
  <c r="J24" i="7"/>
  <c r="J27" i="7" s="1"/>
  <c r="I24" i="7"/>
  <c r="I27" i="7" s="1"/>
  <c r="H24" i="7"/>
  <c r="H27" i="7" s="1"/>
  <c r="G24" i="7"/>
  <c r="G27" i="7" s="1"/>
  <c r="F24" i="7"/>
  <c r="F27" i="7" s="1"/>
  <c r="O16" i="7"/>
  <c r="N16" i="7"/>
  <c r="M16" i="7"/>
  <c r="L16" i="7"/>
  <c r="K16" i="7"/>
  <c r="J16" i="7"/>
  <c r="I16" i="7"/>
  <c r="H16" i="7"/>
  <c r="G16" i="7"/>
  <c r="F16" i="7"/>
  <c r="O15" i="7"/>
  <c r="N15" i="7"/>
  <c r="M15" i="7"/>
  <c r="L15" i="7"/>
  <c r="K15" i="7"/>
  <c r="J15" i="7"/>
  <c r="I15" i="7"/>
  <c r="H15" i="7"/>
  <c r="G15" i="7"/>
  <c r="F15" i="7"/>
  <c r="O14" i="7"/>
  <c r="N14" i="7"/>
  <c r="M14" i="7"/>
  <c r="L14" i="7"/>
  <c r="K14" i="7"/>
  <c r="J14" i="7"/>
  <c r="I14" i="7"/>
  <c r="H14" i="7"/>
  <c r="G14" i="7"/>
  <c r="F14" i="7"/>
  <c r="G20" i="6"/>
  <c r="F20" i="6"/>
  <c r="E20" i="6"/>
  <c r="I19" i="6"/>
  <c r="I21" i="6" s="1"/>
  <c r="H19" i="6"/>
  <c r="H21" i="6"/>
  <c r="G19" i="6"/>
  <c r="F19" i="6"/>
  <c r="F21" i="6" s="1"/>
  <c r="I44" i="5"/>
  <c r="I43" i="5"/>
  <c r="I42" i="5"/>
  <c r="I41" i="5"/>
  <c r="I40" i="5"/>
  <c r="I39" i="5"/>
  <c r="I38" i="5"/>
  <c r="I37" i="5"/>
  <c r="I36" i="5"/>
  <c r="I35" i="5"/>
  <c r="I34" i="5"/>
  <c r="I33" i="5"/>
  <c r="I32" i="5"/>
  <c r="I31" i="5"/>
  <c r="I30" i="5"/>
  <c r="I29" i="5"/>
  <c r="I28" i="5"/>
  <c r="I26" i="5"/>
  <c r="I25" i="5"/>
  <c r="I24" i="5"/>
  <c r="I23" i="5"/>
  <c r="I22" i="5"/>
  <c r="I21" i="5"/>
  <c r="I20" i="5"/>
  <c r="I19" i="5"/>
  <c r="I18" i="5"/>
  <c r="I17" i="5"/>
  <c r="I16" i="5"/>
  <c r="I15" i="5"/>
  <c r="I14" i="5"/>
  <c r="I13" i="5"/>
  <c r="I12" i="5"/>
  <c r="I11" i="5"/>
  <c r="I10" i="5"/>
  <c r="I9" i="5"/>
  <c r="I40" i="2"/>
  <c r="I39" i="2"/>
  <c r="I37" i="2"/>
  <c r="I33" i="2"/>
  <c r="I32" i="2"/>
  <c r="I31" i="2"/>
  <c r="I29" i="2"/>
  <c r="I28" i="2"/>
  <c r="I34" i="2"/>
  <c r="I22" i="2"/>
  <c r="I18" i="2"/>
  <c r="I17" i="2"/>
  <c r="I35" i="2"/>
  <c r="I9" i="2"/>
  <c r="I10" i="2"/>
  <c r="I11" i="2"/>
  <c r="I12" i="2"/>
  <c r="I13" i="2"/>
  <c r="I14" i="2"/>
  <c r="I15" i="2"/>
  <c r="I16" i="2"/>
  <c r="I26" i="2"/>
  <c r="I25" i="2"/>
  <c r="I23" i="2"/>
  <c r="I21" i="2"/>
  <c r="I20" i="2"/>
  <c r="I43" i="2"/>
  <c r="I44" i="2"/>
  <c r="I42" i="2"/>
  <c r="I41" i="2"/>
  <c r="I38" i="2"/>
  <c r="I36" i="2"/>
  <c r="I30" i="2"/>
  <c r="G36" i="2"/>
  <c r="I24" i="2"/>
  <c r="I19" i="2"/>
  <c r="O39" i="4"/>
  <c r="O44" i="4"/>
  <c r="O45" i="4" s="1"/>
  <c r="N39" i="4"/>
  <c r="N45" i="4" s="1"/>
  <c r="N44" i="4"/>
  <c r="M39" i="4"/>
  <c r="M44" i="4"/>
  <c r="M45" i="4" s="1"/>
  <c r="L39" i="4"/>
  <c r="L44" i="4"/>
  <c r="L45" i="4" s="1"/>
  <c r="K39" i="4"/>
  <c r="K44" i="4"/>
  <c r="K45" i="4"/>
  <c r="J39" i="4"/>
  <c r="J44" i="4"/>
  <c r="I39" i="4"/>
  <c r="I44" i="4"/>
  <c r="I45" i="4" s="1"/>
  <c r="H39" i="4"/>
  <c r="H45" i="4" s="1"/>
  <c r="H44" i="4"/>
  <c r="G39" i="4"/>
  <c r="G44" i="4"/>
  <c r="O24" i="4"/>
  <c r="O27" i="4" s="1"/>
  <c r="N24" i="4"/>
  <c r="N27" i="4" s="1"/>
  <c r="M24" i="4"/>
  <c r="M27" i="4" s="1"/>
  <c r="L24" i="4"/>
  <c r="L27" i="4" s="1"/>
  <c r="K24" i="4"/>
  <c r="K27" i="4" s="1"/>
  <c r="J24" i="4"/>
  <c r="J27" i="4" s="1"/>
  <c r="I24" i="4"/>
  <c r="I27" i="4" s="1"/>
  <c r="H24" i="4"/>
  <c r="H27" i="4" s="1"/>
  <c r="M16" i="4"/>
  <c r="L16" i="4"/>
  <c r="M15" i="4"/>
  <c r="L15" i="4"/>
  <c r="O16" i="4"/>
  <c r="N16" i="4"/>
  <c r="O15" i="4"/>
  <c r="N15" i="4"/>
  <c r="O14" i="4"/>
  <c r="N14" i="4"/>
  <c r="K16" i="4"/>
  <c r="J16" i="4"/>
  <c r="K15" i="4"/>
  <c r="J15" i="4"/>
  <c r="K14" i="4"/>
  <c r="J14" i="4"/>
  <c r="I16" i="4"/>
  <c r="H16" i="4"/>
  <c r="I15" i="4"/>
  <c r="H15" i="4"/>
  <c r="I14" i="4"/>
  <c r="H14" i="4"/>
  <c r="G24" i="4"/>
  <c r="G27" i="4"/>
  <c r="G16" i="4"/>
  <c r="G15" i="4"/>
  <c r="G14" i="4"/>
  <c r="F24" i="4"/>
  <c r="F27" i="4" s="1"/>
  <c r="F16" i="4"/>
  <c r="F15" i="4"/>
  <c r="F14" i="4"/>
  <c r="E21" i="6"/>
  <c r="F23" i="6"/>
  <c r="G29" i="5"/>
  <c r="G35" i="5"/>
  <c r="G41" i="5"/>
  <c r="G31" i="5"/>
  <c r="G36" i="5"/>
  <c r="J41" i="8" l="1"/>
  <c r="J44" i="8" s="1"/>
  <c r="J37" i="8"/>
  <c r="J42" i="8" s="1"/>
  <c r="N45" i="7"/>
  <c r="J45" i="4"/>
  <c r="G42" i="5"/>
  <c r="G40" i="5"/>
  <c r="G38" i="5"/>
  <c r="G34" i="5"/>
  <c r="G28" i="5"/>
  <c r="G45" i="5"/>
  <c r="G39" i="5"/>
  <c r="G32" i="5"/>
  <c r="G44" i="5"/>
  <c r="G37" i="5"/>
  <c r="G30" i="5"/>
  <c r="I45" i="5"/>
  <c r="G43" i="5"/>
  <c r="G29" i="2"/>
  <c r="G31" i="2"/>
  <c r="G39" i="2"/>
  <c r="G45" i="2"/>
  <c r="G41" i="2"/>
  <c r="G17" i="2"/>
  <c r="G38" i="2"/>
  <c r="G43" i="2"/>
  <c r="G32" i="2"/>
  <c r="G40" i="2"/>
  <c r="G30" i="2"/>
  <c r="G9" i="2"/>
  <c r="G23" i="2"/>
  <c r="I27" i="2"/>
  <c r="G21" i="2"/>
  <c r="G25" i="2"/>
  <c r="G20" i="2"/>
  <c r="G19" i="2"/>
  <c r="G22" i="2"/>
  <c r="G26" i="2"/>
  <c r="G12" i="2"/>
  <c r="G16" i="2"/>
  <c r="G11" i="2"/>
  <c r="G15" i="2"/>
  <c r="G10" i="2"/>
  <c r="G13" i="2"/>
  <c r="G24" i="2"/>
  <c r="G27" i="2"/>
  <c r="G14" i="2"/>
  <c r="H45" i="7"/>
  <c r="G45" i="7"/>
  <c r="I45" i="7"/>
  <c r="G45" i="4"/>
  <c r="I24" i="6"/>
  <c r="H22" i="6"/>
  <c r="H23" i="6"/>
  <c r="G23" i="6"/>
  <c r="G22" i="6"/>
  <c r="K37" i="8"/>
  <c r="K42" i="8" s="1"/>
  <c r="K41" i="8"/>
  <c r="K44" i="8" s="1"/>
  <c r="M41" i="8"/>
  <c r="M44" i="8" s="1"/>
  <c r="M37" i="8"/>
  <c r="M42" i="8" s="1"/>
  <c r="N37" i="8"/>
  <c r="N42" i="8" s="1"/>
  <c r="N41" i="8"/>
  <c r="N44" i="8" s="1"/>
  <c r="I23" i="6"/>
  <c r="I22" i="6"/>
  <c r="I27" i="5"/>
  <c r="G33" i="2"/>
  <c r="G12" i="5"/>
  <c r="G26" i="5"/>
  <c r="G10" i="5"/>
  <c r="G15" i="5"/>
  <c r="G27" i="5"/>
  <c r="G9" i="5"/>
  <c r="G23" i="5"/>
  <c r="G24" i="5"/>
  <c r="G21" i="5"/>
  <c r="G22" i="5"/>
  <c r="G11" i="5"/>
  <c r="G34" i="2"/>
  <c r="L41" i="8"/>
  <c r="L44" i="8" s="1"/>
  <c r="G37" i="2"/>
  <c r="G20" i="5"/>
  <c r="G44" i="2"/>
  <c r="G17" i="5"/>
  <c r="I41" i="8"/>
  <c r="I44" i="8" s="1"/>
  <c r="G42" i="2"/>
  <c r="I45" i="2"/>
  <c r="G18" i="5"/>
  <c r="G21" i="6"/>
  <c r="G35" i="2"/>
  <c r="G25" i="5"/>
  <c r="G16" i="5"/>
  <c r="G13" i="5"/>
  <c r="G14" i="5"/>
</calcChain>
</file>

<file path=xl/sharedStrings.xml><?xml version="1.0" encoding="utf-8"?>
<sst xmlns="http://schemas.openxmlformats.org/spreadsheetml/2006/main" count="437" uniqueCount="260">
  <si>
    <t>団体名</t>
  </si>
  <si>
    <t>（単位：百万円、％）</t>
  </si>
  <si>
    <t>前年度</t>
  </si>
  <si>
    <t>構成比</t>
  </si>
  <si>
    <t>地方税</t>
  </si>
  <si>
    <t>地方譲与税</t>
  </si>
  <si>
    <t>地方交付税</t>
  </si>
  <si>
    <t>国庫支出金</t>
  </si>
  <si>
    <t>地方債</t>
  </si>
  <si>
    <t>その他の収入</t>
  </si>
  <si>
    <t>歳　入　合　計</t>
  </si>
  <si>
    <t>義務的経費</t>
  </si>
  <si>
    <t>うち人件費</t>
  </si>
  <si>
    <t>　　公債費</t>
  </si>
  <si>
    <t>その他の経費</t>
  </si>
  <si>
    <t>うち物件費</t>
  </si>
  <si>
    <t>　　積立金</t>
  </si>
  <si>
    <t>投資的経費</t>
  </si>
  <si>
    <t>うち普通建設事業費</t>
  </si>
  <si>
    <t>歳　出　合  計</t>
  </si>
  <si>
    <t>（注１）原則として表示単位未満を四捨五入して端数調整していないため、合計等と一致しない場合がある。</t>
  </si>
  <si>
    <t>（注２）構成比は表内計数により計算している。</t>
  </si>
  <si>
    <t>対前年度
伸び率</t>
  </si>
  <si>
    <t>うち都道府県民税</t>
  </si>
  <si>
    <t>うち所得割</t>
  </si>
  <si>
    <t>　　法人税割</t>
  </si>
  <si>
    <t>　　利子割</t>
  </si>
  <si>
    <t>うち事業税</t>
  </si>
  <si>
    <t>うち個人分</t>
  </si>
  <si>
    <t>　　法人分</t>
  </si>
  <si>
    <t>うち地方消費税</t>
  </si>
  <si>
    <t>使用料・手数料</t>
  </si>
  <si>
    <t>財産収入</t>
  </si>
  <si>
    <t>　　扶助費</t>
  </si>
  <si>
    <t>　　維持補修費</t>
  </si>
  <si>
    <t>　　補助費等</t>
  </si>
  <si>
    <t>　　繰出金</t>
  </si>
  <si>
    <t>　　投資・出資・貸付金</t>
  </si>
  <si>
    <t>　　単独事業</t>
  </si>
  <si>
    <t>うち災害復旧事業費</t>
  </si>
  <si>
    <t>　　失業対策事業費</t>
  </si>
  <si>
    <t>(a)</t>
  </si>
  <si>
    <t>(b)</t>
  </si>
  <si>
    <t>(c)</t>
  </si>
  <si>
    <t>(d)</t>
  </si>
  <si>
    <t>(e)</t>
  </si>
  <si>
    <t>(f)</t>
  </si>
  <si>
    <t>2.公営企業会計の状況</t>
  </si>
  <si>
    <t>　　　　　　（単位：百万円）</t>
  </si>
  <si>
    <t>法適用企業</t>
  </si>
  <si>
    <t>総収益</t>
  </si>
  <si>
    <t>うち経常収益</t>
  </si>
  <si>
    <t xml:space="preserve">    特別利益</t>
  </si>
  <si>
    <t>総費用</t>
  </si>
  <si>
    <t>うち経常費用</t>
  </si>
  <si>
    <t xml:space="preserve">    特別損失</t>
  </si>
  <si>
    <t xml:space="preserve">経常損益 </t>
  </si>
  <si>
    <t xml:space="preserve">特別損益 </t>
  </si>
  <si>
    <t xml:space="preserve">純損益   </t>
  </si>
  <si>
    <t>累積欠損金</t>
  </si>
  <si>
    <t>不良債務</t>
  </si>
  <si>
    <t>資本的収入</t>
  </si>
  <si>
    <t>うち企業債</t>
  </si>
  <si>
    <t>資本的収入（純計） 　</t>
  </si>
  <si>
    <t>資本的支出</t>
  </si>
  <si>
    <t>　</t>
  </si>
  <si>
    <t>うち企業債償還金</t>
  </si>
  <si>
    <t>資本的収入が資本的支出に</t>
  </si>
  <si>
    <t xml:space="preserve">不足する額の補てん財源　 </t>
  </si>
  <si>
    <t>法非適用企業</t>
  </si>
  <si>
    <t>うち営業収益</t>
  </si>
  <si>
    <t>うち料金収入</t>
  </si>
  <si>
    <t>うち営業外収益</t>
  </si>
  <si>
    <t>うち営業費用</t>
  </si>
  <si>
    <t>　　営業外費用</t>
  </si>
  <si>
    <t>収支差引</t>
  </si>
  <si>
    <t>資本的収入　</t>
  </si>
  <si>
    <t>うち地方債</t>
  </si>
  <si>
    <t>うち地方債償還金</t>
  </si>
  <si>
    <t>収支再差引</t>
  </si>
  <si>
    <t>積立金</t>
  </si>
  <si>
    <t>形式収支</t>
  </si>
  <si>
    <t>実質収支</t>
  </si>
  <si>
    <t>損益収支</t>
    <rPh sb="0" eb="2">
      <t>ソンエキ</t>
    </rPh>
    <rPh sb="2" eb="4">
      <t>シュウシ</t>
    </rPh>
    <phoneticPr fontId="9"/>
  </si>
  <si>
    <t>資本収支</t>
    <rPh sb="0" eb="2">
      <t>シホン</t>
    </rPh>
    <rPh sb="2" eb="4">
      <t>シュウシ</t>
    </rPh>
    <phoneticPr fontId="9"/>
  </si>
  <si>
    <t>収益的収支</t>
    <rPh sb="0" eb="3">
      <t>シュウエキテキ</t>
    </rPh>
    <rPh sb="3" eb="5">
      <t>シュウシ</t>
    </rPh>
    <phoneticPr fontId="9"/>
  </si>
  <si>
    <t>資本的収支</t>
    <rPh sb="0" eb="2">
      <t>シホン</t>
    </rPh>
    <rPh sb="2" eb="3">
      <t>テキ</t>
    </rPh>
    <rPh sb="3" eb="5">
      <t>シュウシ</t>
    </rPh>
    <phoneticPr fontId="9"/>
  </si>
  <si>
    <t>その他</t>
    <rPh sb="2" eb="3">
      <t>タ</t>
    </rPh>
    <phoneticPr fontId="9"/>
  </si>
  <si>
    <t>普　　　通　　　会　　　計</t>
    <rPh sb="0" eb="1">
      <t>アマネ</t>
    </rPh>
    <rPh sb="4" eb="5">
      <t>ツウ</t>
    </rPh>
    <rPh sb="8" eb="9">
      <t>カイ</t>
    </rPh>
    <rPh sb="12" eb="13">
      <t>ケイ</t>
    </rPh>
    <phoneticPr fontId="9"/>
  </si>
  <si>
    <t>歳　　　出</t>
    <rPh sb="0" eb="1">
      <t>トシ</t>
    </rPh>
    <rPh sb="4" eb="5">
      <t>デ</t>
    </rPh>
    <phoneticPr fontId="9"/>
  </si>
  <si>
    <t>歳　　　入</t>
    <rPh sb="0" eb="1">
      <t>トシ</t>
    </rPh>
    <rPh sb="4" eb="5">
      <t>イ</t>
    </rPh>
    <phoneticPr fontId="9"/>
  </si>
  <si>
    <t>予算額</t>
    <rPh sb="0" eb="2">
      <t>ヨサン</t>
    </rPh>
    <rPh sb="2" eb="3">
      <t>ガク</t>
    </rPh>
    <phoneticPr fontId="9"/>
  </si>
  <si>
    <t>うち補助事業(国直轄事業負担金を含む)</t>
    <rPh sb="7" eb="8">
      <t>クニ</t>
    </rPh>
    <rPh sb="8" eb="10">
      <t>チョッカツ</t>
    </rPh>
    <rPh sb="10" eb="12">
      <t>ジギョウ</t>
    </rPh>
    <rPh sb="12" eb="15">
      <t>フタンキン</t>
    </rPh>
    <rPh sb="16" eb="17">
      <t>フク</t>
    </rPh>
    <phoneticPr fontId="9"/>
  </si>
  <si>
    <t>1.普通会計の状況</t>
    <rPh sb="2" eb="4">
      <t>フツウ</t>
    </rPh>
    <rPh sb="4" eb="6">
      <t>カイケイ</t>
    </rPh>
    <phoneticPr fontId="9"/>
  </si>
  <si>
    <t>うち不動産取得税</t>
    <phoneticPr fontId="9"/>
  </si>
  <si>
    <t>うち固定資産税</t>
    <phoneticPr fontId="9"/>
  </si>
  <si>
    <t xml:space="preserve"> </t>
    <phoneticPr fontId="9"/>
  </si>
  <si>
    <t>(b-e)</t>
    <phoneticPr fontId="11"/>
  </si>
  <si>
    <t>(c-f)</t>
    <phoneticPr fontId="11"/>
  </si>
  <si>
    <t>(a-d)</t>
    <phoneticPr fontId="11"/>
  </si>
  <si>
    <t>(g)</t>
    <phoneticPr fontId="11"/>
  </si>
  <si>
    <t>(h)</t>
    <phoneticPr fontId="11"/>
  </si>
  <si>
    <t>差引不足額 (▲)</t>
    <phoneticPr fontId="14"/>
  </si>
  <si>
    <t>(i=g-h)</t>
    <phoneticPr fontId="11"/>
  </si>
  <si>
    <t>(j)</t>
    <phoneticPr fontId="11"/>
  </si>
  <si>
    <t>補てん財源不足額(▲)</t>
    <phoneticPr fontId="14"/>
  </si>
  <si>
    <t>(i+j)</t>
    <phoneticPr fontId="11"/>
  </si>
  <si>
    <t>　　　　　　（単位：百万円）</t>
    <phoneticPr fontId="14"/>
  </si>
  <si>
    <t>(c=a-b)</t>
    <phoneticPr fontId="9"/>
  </si>
  <si>
    <t>(f=d-e)</t>
    <phoneticPr fontId="9"/>
  </si>
  <si>
    <t>(g=c+f)</t>
    <phoneticPr fontId="9"/>
  </si>
  <si>
    <t>（注）原則として表示単位未満を四捨五入して端数調整していないため、合計等と一致しない場合がある。</t>
    <phoneticPr fontId="14"/>
  </si>
  <si>
    <t>３.普通会計の状況</t>
    <phoneticPr fontId="9"/>
  </si>
  <si>
    <t>決算額</t>
  </si>
  <si>
    <t>（2）最近の普通会計決算及び財政指標等の状況</t>
  </si>
  <si>
    <t>(単位:百万円、％)</t>
  </si>
  <si>
    <t>区分</t>
  </si>
  <si>
    <t>決　算　規　模　・　財　政　指　標　等</t>
    <rPh sb="0" eb="1">
      <t>ケツ</t>
    </rPh>
    <rPh sb="2" eb="3">
      <t>サン</t>
    </rPh>
    <rPh sb="4" eb="5">
      <t>キ</t>
    </rPh>
    <rPh sb="6" eb="7">
      <t>ノット</t>
    </rPh>
    <rPh sb="10" eb="11">
      <t>ザイ</t>
    </rPh>
    <rPh sb="12" eb="13">
      <t>セイ</t>
    </rPh>
    <rPh sb="14" eb="15">
      <t>ユビ</t>
    </rPh>
    <rPh sb="16" eb="17">
      <t>シルベ</t>
    </rPh>
    <rPh sb="18" eb="19">
      <t>トウ</t>
    </rPh>
    <phoneticPr fontId="9"/>
  </si>
  <si>
    <t xml:space="preserve">歳入総額    </t>
  </si>
  <si>
    <t>(a)</t>
    <phoneticPr fontId="9"/>
  </si>
  <si>
    <t>うち一般財源総額</t>
  </si>
  <si>
    <t>歳出総額</t>
  </si>
  <si>
    <t>歳入歳出差引</t>
  </si>
  <si>
    <t>翌年度への繰越財源</t>
  </si>
  <si>
    <t>実質収支</t>
    <phoneticPr fontId="14"/>
  </si>
  <si>
    <t>単年度収支</t>
    <rPh sb="0" eb="3">
      <t>タンネンド</t>
    </rPh>
    <rPh sb="3" eb="5">
      <t>シュウシ</t>
    </rPh>
    <phoneticPr fontId="14"/>
  </si>
  <si>
    <t>繰上償還金</t>
    <rPh sb="0" eb="2">
      <t>クリア</t>
    </rPh>
    <rPh sb="2" eb="5">
      <t>ショウカンキン</t>
    </rPh>
    <phoneticPr fontId="14"/>
  </si>
  <si>
    <t>実質単年度収支</t>
    <rPh sb="0" eb="2">
      <t>ジッシツ</t>
    </rPh>
    <phoneticPr fontId="14"/>
  </si>
  <si>
    <t>積立金現在高</t>
  </si>
  <si>
    <t>債務負担行為（翌年度以降支出予定額）</t>
  </si>
  <si>
    <t>地方債現在高</t>
  </si>
  <si>
    <t>後年度財政負担</t>
  </si>
  <si>
    <t>(f=d+e-c)</t>
    <phoneticPr fontId="9"/>
  </si>
  <si>
    <t>地方債現在高の一般財源総額比</t>
  </si>
  <si>
    <t>(e/b)</t>
    <phoneticPr fontId="9"/>
  </si>
  <si>
    <t>後年度財政負担の一般財源総額比</t>
  </si>
  <si>
    <t>(f/b)</t>
    <phoneticPr fontId="9"/>
  </si>
  <si>
    <t>一人あたり地方債現在高</t>
  </si>
  <si>
    <t>(e/g、円)</t>
    <rPh sb="5" eb="6">
      <t>エン</t>
    </rPh>
    <phoneticPr fontId="14"/>
  </si>
  <si>
    <t>一人あたり後年度財政負担</t>
  </si>
  <si>
    <t>(f/g、円)</t>
    <rPh sb="5" eb="6">
      <t>エン</t>
    </rPh>
    <phoneticPr fontId="14"/>
  </si>
  <si>
    <t>人口　（注 1）</t>
    <rPh sb="4" eb="5">
      <t>チュウ</t>
    </rPh>
    <phoneticPr fontId="9"/>
  </si>
  <si>
    <t>(g、人)</t>
    <rPh sb="3" eb="4">
      <t>ニン</t>
    </rPh>
    <phoneticPr fontId="14"/>
  </si>
  <si>
    <t xml:space="preserve">標準財政規模  </t>
  </si>
  <si>
    <t>財政力指数</t>
  </si>
  <si>
    <t>実質収支比率</t>
  </si>
  <si>
    <t>経常収支比率</t>
  </si>
  <si>
    <t>健全化判断比率</t>
    <rPh sb="0" eb="3">
      <t>ケンゼンカ</t>
    </rPh>
    <rPh sb="3" eb="5">
      <t>ハンダン</t>
    </rPh>
    <rPh sb="5" eb="7">
      <t>ヒリツ</t>
    </rPh>
    <phoneticPr fontId="9"/>
  </si>
  <si>
    <t>実質赤字比率</t>
    <rPh sb="0" eb="2">
      <t>ジッシツ</t>
    </rPh>
    <rPh sb="2" eb="4">
      <t>アカジ</t>
    </rPh>
    <rPh sb="4" eb="6">
      <t>ヒリツ</t>
    </rPh>
    <phoneticPr fontId="14"/>
  </si>
  <si>
    <t>連結実質赤字比率</t>
    <rPh sb="0" eb="2">
      <t>レンケツ</t>
    </rPh>
    <rPh sb="2" eb="4">
      <t>ジッシツ</t>
    </rPh>
    <rPh sb="4" eb="6">
      <t>アカジ</t>
    </rPh>
    <rPh sb="6" eb="8">
      <t>ヒリツ</t>
    </rPh>
    <phoneticPr fontId="14"/>
  </si>
  <si>
    <t>実質公債費比率</t>
    <rPh sb="0" eb="2">
      <t>ジッシツ</t>
    </rPh>
    <rPh sb="2" eb="4">
      <t>コウサイ</t>
    </rPh>
    <rPh sb="4" eb="5">
      <t>ヒ</t>
    </rPh>
    <rPh sb="5" eb="7">
      <t>ヒリツ</t>
    </rPh>
    <phoneticPr fontId="14"/>
  </si>
  <si>
    <t>将来負担比率</t>
    <rPh sb="0" eb="2">
      <t>ショウライ</t>
    </rPh>
    <rPh sb="2" eb="4">
      <t>フタン</t>
    </rPh>
    <rPh sb="4" eb="6">
      <t>ヒリツ</t>
    </rPh>
    <phoneticPr fontId="14"/>
  </si>
  <si>
    <t>４.公営企業会計の状況</t>
    <phoneticPr fontId="14"/>
  </si>
  <si>
    <t>(b-e)</t>
    <phoneticPr fontId="11"/>
  </si>
  <si>
    <t>(c-f)</t>
    <phoneticPr fontId="11"/>
  </si>
  <si>
    <t>(a-d)</t>
    <phoneticPr fontId="11"/>
  </si>
  <si>
    <t>(g)</t>
    <phoneticPr fontId="11"/>
  </si>
  <si>
    <t>(h)</t>
    <phoneticPr fontId="11"/>
  </si>
  <si>
    <t>差引不足額 (▲)</t>
    <phoneticPr fontId="14"/>
  </si>
  <si>
    <t>(i=g-h)</t>
    <phoneticPr fontId="11"/>
  </si>
  <si>
    <t>(j)</t>
    <phoneticPr fontId="11"/>
  </si>
  <si>
    <t>補てん財源不足額(▲)</t>
    <phoneticPr fontId="14"/>
  </si>
  <si>
    <t>(i+j)</t>
    <phoneticPr fontId="11"/>
  </si>
  <si>
    <t>　　　　　　（単位：百万円）</t>
    <phoneticPr fontId="14"/>
  </si>
  <si>
    <t>(c=a-b)</t>
    <phoneticPr fontId="9"/>
  </si>
  <si>
    <t>(f=d-e)</t>
    <phoneticPr fontId="9"/>
  </si>
  <si>
    <t>(g=c+f)</t>
    <phoneticPr fontId="9"/>
  </si>
  <si>
    <t>（注）原則として表示単位未満を四捨五入して端数調整していないため、合計等と一致しない場合がある。</t>
    <phoneticPr fontId="14"/>
  </si>
  <si>
    <t>５.第三セクター(公社・株式会社形態の三セク)の状況</t>
    <phoneticPr fontId="14"/>
  </si>
  <si>
    <t>　（単位：百万円）</t>
  </si>
  <si>
    <t>出資状況</t>
    <rPh sb="0" eb="2">
      <t>シュッシ</t>
    </rPh>
    <rPh sb="2" eb="4">
      <t>ジョウキョウ</t>
    </rPh>
    <phoneticPr fontId="14"/>
  </si>
  <si>
    <t>出資団体数</t>
  </si>
  <si>
    <t>出資金額</t>
    <rPh sb="0" eb="2">
      <t>シュッシ</t>
    </rPh>
    <rPh sb="2" eb="4">
      <t>キンガク</t>
    </rPh>
    <phoneticPr fontId="9"/>
  </si>
  <si>
    <t>総額</t>
  </si>
  <si>
    <t>当該団体</t>
  </si>
  <si>
    <t>その他団体</t>
  </si>
  <si>
    <t>民間</t>
  </si>
  <si>
    <t>国</t>
  </si>
  <si>
    <t>その他</t>
  </si>
  <si>
    <t>貸借対照表</t>
  </si>
  <si>
    <t>資産</t>
    <rPh sb="0" eb="2">
      <t>シサン</t>
    </rPh>
    <phoneticPr fontId="9"/>
  </si>
  <si>
    <t>流動資産</t>
  </si>
  <si>
    <t>固定資産</t>
  </si>
  <si>
    <t>繰延資産</t>
  </si>
  <si>
    <t>資産合計</t>
  </si>
  <si>
    <t>負債</t>
    <rPh sb="0" eb="2">
      <t>フサイ</t>
    </rPh>
    <phoneticPr fontId="9"/>
  </si>
  <si>
    <t>流動負債</t>
  </si>
  <si>
    <t>固定負債</t>
  </si>
  <si>
    <t>特別法上の引当金等</t>
  </si>
  <si>
    <t>負債合計</t>
  </si>
  <si>
    <t>資本</t>
    <rPh sb="0" eb="2">
      <t>シホン</t>
    </rPh>
    <phoneticPr fontId="9"/>
  </si>
  <si>
    <t>資本金</t>
  </si>
  <si>
    <t>剰余金</t>
  </si>
  <si>
    <t>法定準備金</t>
  </si>
  <si>
    <t>資本合計</t>
  </si>
  <si>
    <t>負債・資本合計</t>
  </si>
  <si>
    <t>損益計算書</t>
    <rPh sb="0" eb="2">
      <t>ソンエキ</t>
    </rPh>
    <rPh sb="2" eb="5">
      <t>ケイサンショ</t>
    </rPh>
    <phoneticPr fontId="14"/>
  </si>
  <si>
    <t>事業・経常損益</t>
    <rPh sb="0" eb="2">
      <t>ジギョウ</t>
    </rPh>
    <rPh sb="3" eb="5">
      <t>ケイジョウ</t>
    </rPh>
    <rPh sb="5" eb="7">
      <t>ソンエキ</t>
    </rPh>
    <phoneticPr fontId="9"/>
  </si>
  <si>
    <t>営業収益</t>
  </si>
  <si>
    <t>営業費用</t>
  </si>
  <si>
    <t>一般管理費</t>
    <rPh sb="0" eb="2">
      <t>イッパン</t>
    </rPh>
    <rPh sb="2" eb="5">
      <t>カンリヒ</t>
    </rPh>
    <phoneticPr fontId="14"/>
  </si>
  <si>
    <t>(c)</t>
    <phoneticPr fontId="14"/>
  </si>
  <si>
    <t xml:space="preserve">営業利益          </t>
  </si>
  <si>
    <t>(d=a-b-c)</t>
    <phoneticPr fontId="14"/>
  </si>
  <si>
    <t>営業外収益</t>
  </si>
  <si>
    <t>(e)</t>
    <phoneticPr fontId="14"/>
  </si>
  <si>
    <t>営業外費用</t>
  </si>
  <si>
    <t>(f)</t>
    <phoneticPr fontId="14"/>
  </si>
  <si>
    <t xml:space="preserve">経常利益      </t>
  </si>
  <si>
    <t>(g=d+e-f)</t>
    <phoneticPr fontId="14"/>
  </si>
  <si>
    <t>特別損失</t>
    <rPh sb="0" eb="2">
      <t>トクベツ</t>
    </rPh>
    <rPh sb="2" eb="4">
      <t>ソンシツ</t>
    </rPh>
    <phoneticPr fontId="9"/>
  </si>
  <si>
    <t>特別利益</t>
  </si>
  <si>
    <t>(h)</t>
    <phoneticPr fontId="14"/>
  </si>
  <si>
    <t>特別損失</t>
  </si>
  <si>
    <t>(i)</t>
    <phoneticPr fontId="14"/>
  </si>
  <si>
    <t>特定準備金計上前利益</t>
    <rPh sb="0" eb="2">
      <t>トクテイ</t>
    </rPh>
    <rPh sb="2" eb="5">
      <t>ジュンビキン</t>
    </rPh>
    <rPh sb="5" eb="7">
      <t>ケイジョウ</t>
    </rPh>
    <rPh sb="7" eb="8">
      <t>マエ</t>
    </rPh>
    <rPh sb="8" eb="10">
      <t>リエキ</t>
    </rPh>
    <phoneticPr fontId="14"/>
  </si>
  <si>
    <t>(j=g+h-i)</t>
    <phoneticPr fontId="14"/>
  </si>
  <si>
    <t>特定準備金取崩</t>
    <rPh sb="0" eb="2">
      <t>トクテイ</t>
    </rPh>
    <rPh sb="2" eb="5">
      <t>ジュンビキン</t>
    </rPh>
    <rPh sb="5" eb="7">
      <t>トリクズシ</t>
    </rPh>
    <phoneticPr fontId="14"/>
  </si>
  <si>
    <t>(k)</t>
    <phoneticPr fontId="14"/>
  </si>
  <si>
    <t>特定準備金繰入</t>
    <rPh sb="0" eb="2">
      <t>トクテイ</t>
    </rPh>
    <rPh sb="2" eb="5">
      <t>ジュンビキン</t>
    </rPh>
    <rPh sb="5" eb="7">
      <t>クリイレ</t>
    </rPh>
    <phoneticPr fontId="14"/>
  </si>
  <si>
    <t>(l)</t>
    <phoneticPr fontId="14"/>
  </si>
  <si>
    <t>法人税等</t>
  </si>
  <si>
    <t>(m)</t>
    <phoneticPr fontId="14"/>
  </si>
  <si>
    <t xml:space="preserve">当期利益  </t>
  </si>
  <si>
    <t>(ｎ=g+h-i-m)</t>
    <phoneticPr fontId="14"/>
  </si>
  <si>
    <t>（注１）住宅供給公社については（n=j+k-l-m）</t>
    <rPh sb="1" eb="2">
      <t>チュウ</t>
    </rPh>
    <rPh sb="4" eb="6">
      <t>ジュウタク</t>
    </rPh>
    <rPh sb="6" eb="8">
      <t>キョウキュウ</t>
    </rPh>
    <rPh sb="8" eb="10">
      <t>コウシャ</t>
    </rPh>
    <phoneticPr fontId="14"/>
  </si>
  <si>
    <t>前期繰越利益</t>
  </si>
  <si>
    <t>(o)</t>
    <phoneticPr fontId="14"/>
  </si>
  <si>
    <t xml:space="preserve">当期未処分利益    </t>
  </si>
  <si>
    <t>(p=n+o)</t>
    <phoneticPr fontId="14"/>
  </si>
  <si>
    <t>（注１）住宅供給公社については14年度から新公社会計基準を適用しているため、一般管理費、特定準備金計上前利益、特定準備金取崩・繰入額を計上している。</t>
    <rPh sb="4" eb="6">
      <t>ジュウタク</t>
    </rPh>
    <rPh sb="6" eb="8">
      <t>キョウキュウ</t>
    </rPh>
    <rPh sb="8" eb="10">
      <t>コウシャ</t>
    </rPh>
    <rPh sb="17" eb="19">
      <t>ネンド</t>
    </rPh>
    <rPh sb="21" eb="22">
      <t>シン</t>
    </rPh>
    <rPh sb="22" eb="24">
      <t>コウシャ</t>
    </rPh>
    <rPh sb="24" eb="26">
      <t>カイケイ</t>
    </rPh>
    <rPh sb="26" eb="28">
      <t>キジュン</t>
    </rPh>
    <rPh sb="29" eb="31">
      <t>テキヨウ</t>
    </rPh>
    <rPh sb="38" eb="40">
      <t>イッパン</t>
    </rPh>
    <rPh sb="40" eb="43">
      <t>カンリヒ</t>
    </rPh>
    <rPh sb="44" eb="46">
      <t>トクテイ</t>
    </rPh>
    <rPh sb="46" eb="49">
      <t>ジュンビキン</t>
    </rPh>
    <rPh sb="49" eb="51">
      <t>ケイジョウ</t>
    </rPh>
    <rPh sb="51" eb="52">
      <t>マエ</t>
    </rPh>
    <rPh sb="52" eb="54">
      <t>リエキ</t>
    </rPh>
    <rPh sb="55" eb="57">
      <t>トクテイ</t>
    </rPh>
    <rPh sb="57" eb="60">
      <t>ジュンビキン</t>
    </rPh>
    <rPh sb="60" eb="62">
      <t>トリクズシ</t>
    </rPh>
    <rPh sb="63" eb="65">
      <t>クリイレ</t>
    </rPh>
    <rPh sb="65" eb="66">
      <t>ガク</t>
    </rPh>
    <rPh sb="67" eb="69">
      <t>ケイジョウ</t>
    </rPh>
    <phoneticPr fontId="14"/>
  </si>
  <si>
    <t>（注２）原則として表示単位未満を四捨五入して端数調整していないため、合計等と一致しない場合がある。</t>
    <phoneticPr fontId="14"/>
  </si>
  <si>
    <t>27年度</t>
    <rPh sb="2" eb="4">
      <t>ネンド</t>
    </rPh>
    <phoneticPr fontId="14"/>
  </si>
  <si>
    <t>（1）令和３年度普通会計予算の状況</t>
    <rPh sb="8" eb="10">
      <t>フツウ</t>
    </rPh>
    <rPh sb="10" eb="12">
      <t>カイケイ</t>
    </rPh>
    <rPh sb="12" eb="14">
      <t>ヨサン</t>
    </rPh>
    <phoneticPr fontId="9"/>
  </si>
  <si>
    <t>令和３年度</t>
    <phoneticPr fontId="9"/>
  </si>
  <si>
    <t>(令和３年度予算ﾍﾞｰｽ）</t>
    <rPh sb="6" eb="8">
      <t>ヨサン</t>
    </rPh>
    <phoneticPr fontId="14"/>
  </si>
  <si>
    <t>（1）令和元年度普通会計決算の状況</t>
  </si>
  <si>
    <t>令和元年度</t>
  </si>
  <si>
    <r>
      <t>2</t>
    </r>
    <r>
      <rPr>
        <sz val="11"/>
        <rFont val="Yu Gothic"/>
        <family val="1"/>
        <charset val="128"/>
      </rPr>
      <t>8</t>
    </r>
    <r>
      <rPr>
        <sz val="11"/>
        <rFont val="明朝"/>
        <family val="1"/>
        <charset val="128"/>
      </rPr>
      <t>年度</t>
    </r>
    <rPh sb="2" eb="4">
      <t>ネンド</t>
    </rPh>
    <phoneticPr fontId="14"/>
  </si>
  <si>
    <r>
      <t>2</t>
    </r>
    <r>
      <rPr>
        <sz val="11"/>
        <rFont val="Yu Gothic"/>
        <family val="1"/>
        <charset val="128"/>
      </rPr>
      <t>9</t>
    </r>
    <r>
      <rPr>
        <sz val="11"/>
        <rFont val="明朝"/>
        <family val="1"/>
        <charset val="128"/>
      </rPr>
      <t>年度</t>
    </r>
    <rPh sb="2" eb="4">
      <t>ネンド</t>
    </rPh>
    <phoneticPr fontId="14"/>
  </si>
  <si>
    <r>
      <rPr>
        <sz val="11"/>
        <rFont val="Yu Gothic"/>
        <family val="1"/>
        <charset val="128"/>
      </rPr>
      <t>30</t>
    </r>
    <r>
      <rPr>
        <sz val="11"/>
        <rFont val="明朝"/>
        <family val="1"/>
        <charset val="128"/>
      </rPr>
      <t>年度</t>
    </r>
    <rPh sb="2" eb="4">
      <t>ネンド</t>
    </rPh>
    <phoneticPr fontId="14"/>
  </si>
  <si>
    <t>元年度</t>
  </si>
  <si>
    <t>元年度</t>
    <rPh sb="0" eb="1">
      <t>ガン</t>
    </rPh>
    <rPh sb="1" eb="3">
      <t>ネンド</t>
    </rPh>
    <phoneticPr fontId="14"/>
  </si>
  <si>
    <t>（注1）平成27年度～令和元年度は平成27年度国勢調査を基に計上している。</t>
    <rPh sb="4" eb="6">
      <t>ヘイセイ</t>
    </rPh>
    <rPh sb="8" eb="10">
      <t>ネンド</t>
    </rPh>
    <rPh sb="11" eb="14">
      <t>レイワガン</t>
    </rPh>
    <rPh sb="14" eb="16">
      <t>ネンド</t>
    </rPh>
    <rPh sb="17" eb="19">
      <t>ヘイセイ</t>
    </rPh>
    <rPh sb="21" eb="23">
      <t>ネンド</t>
    </rPh>
    <rPh sb="23" eb="25">
      <t>コクセイ</t>
    </rPh>
    <rPh sb="25" eb="27">
      <t>チョウサ</t>
    </rPh>
    <rPh sb="28" eb="29">
      <t>モト</t>
    </rPh>
    <rPh sb="30" eb="32">
      <t>ケイジョウ</t>
    </rPh>
    <phoneticPr fontId="9"/>
  </si>
  <si>
    <t>(令和元年度決算ﾍﾞｰｽ）</t>
  </si>
  <si>
    <t>(平成元年度決算額）</t>
  </si>
  <si>
    <t>工業用水道事業</t>
    <rPh sb="0" eb="3">
      <t>コウギョウヨウ</t>
    </rPh>
    <rPh sb="3" eb="5">
      <t>スイドウ</t>
    </rPh>
    <rPh sb="5" eb="7">
      <t>ジギョウ</t>
    </rPh>
    <phoneticPr fontId="11"/>
  </si>
  <si>
    <t>臨海地土地造成事業</t>
    <rPh sb="0" eb="3">
      <t>リンカイチ</t>
    </rPh>
    <rPh sb="3" eb="5">
      <t>トチ</t>
    </rPh>
    <rPh sb="5" eb="7">
      <t>ゾウセイ</t>
    </rPh>
    <rPh sb="7" eb="9">
      <t>ジギョウ</t>
    </rPh>
    <phoneticPr fontId="11"/>
  </si>
  <si>
    <t>宅地造成事業</t>
    <rPh sb="0" eb="2">
      <t>タクチ</t>
    </rPh>
    <rPh sb="2" eb="4">
      <t>ゾウセイ</t>
    </rPh>
    <rPh sb="4" eb="6">
      <t>ジギョウ</t>
    </rPh>
    <phoneticPr fontId="11"/>
  </si>
  <si>
    <t>病院事業</t>
    <rPh sb="0" eb="2">
      <t>ビョウイン</t>
    </rPh>
    <rPh sb="2" eb="4">
      <t>ジギョウ</t>
    </rPh>
    <phoneticPr fontId="11"/>
  </si>
  <si>
    <t>流域下水道事業</t>
    <rPh sb="0" eb="2">
      <t>リュウイキ</t>
    </rPh>
    <rPh sb="2" eb="5">
      <t>ゲスイドウ</t>
    </rPh>
    <rPh sb="5" eb="7">
      <t>ジギョウ</t>
    </rPh>
    <phoneticPr fontId="11"/>
  </si>
  <si>
    <t>港湾整備事業</t>
    <rPh sb="0" eb="6">
      <t>コウワンセイビジギョウ</t>
    </rPh>
    <phoneticPr fontId="5"/>
  </si>
  <si>
    <t>港湾整備事業</t>
    <rPh sb="0" eb="2">
      <t>コウワン</t>
    </rPh>
    <rPh sb="2" eb="4">
      <t>セイビ</t>
    </rPh>
    <rPh sb="4" eb="6">
      <t>ジギョウ</t>
    </rPh>
    <phoneticPr fontId="11"/>
  </si>
  <si>
    <t>和歌山県</t>
    <rPh sb="0" eb="4">
      <t>ワカヤマケン</t>
    </rPh>
    <phoneticPr fontId="9"/>
  </si>
  <si>
    <t>団体名</t>
    <phoneticPr fontId="9"/>
  </si>
  <si>
    <t>和歌山県</t>
    <rPh sb="0" eb="4">
      <t>ワカヤマケン</t>
    </rPh>
    <phoneticPr fontId="9"/>
  </si>
  <si>
    <t>和歌山県</t>
    <phoneticPr fontId="16"/>
  </si>
  <si>
    <t>和歌山県土地開発公社</t>
    <rPh sb="0" eb="4">
      <t>ワカヤマケン</t>
    </rPh>
    <rPh sb="4" eb="6">
      <t>トチ</t>
    </rPh>
    <rPh sb="6" eb="8">
      <t>カイハツ</t>
    </rPh>
    <rPh sb="8" eb="10">
      <t>コウシャ</t>
    </rPh>
    <phoneticPr fontId="15"/>
  </si>
  <si>
    <t>和歌山県住宅供給公社</t>
    <rPh sb="0" eb="4">
      <t>ワカヤマケン</t>
    </rPh>
    <rPh sb="4" eb="6">
      <t>ジュウタク</t>
    </rPh>
    <rPh sb="6" eb="8">
      <t>キョウキュウ</t>
    </rPh>
    <rPh sb="8" eb="10">
      <t>コウシャ</t>
    </rPh>
    <phoneticPr fontId="15"/>
  </si>
  <si>
    <t>自主財源比率</t>
    <phoneticPr fontId="1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</si>
</sst>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 * #,##0_ ;_ * \-#,##0_ ;_ * &quot;-&quot;_ ;_ @_ "/>
    <numFmt numFmtId="176" formatCode="#,##0;&quot;△ &quot;#,##0"/>
    <numFmt numFmtId="177" formatCode="_ * #,##0_ ;_ * &quot;▲ &quot;#,##0_ ;_ * &quot;－&quot;_ ;_ @_ "/>
    <numFmt numFmtId="178" formatCode="_ * #,##0.0_ ;_ * &quot;▲ &quot;#,##0.0_ ;_ * &quot;－&quot;_ ;_ @_ "/>
    <numFmt numFmtId="179" formatCode="#,##0.0;&quot;▲ &quot;#,##0.0"/>
    <numFmt numFmtId="180" formatCode="#,##0;[Red]&quot;△&quot;#,##0"/>
    <numFmt numFmtId="181" formatCode="_ * #,##0.00_ ;_ * &quot;▲ &quot;#,##0.00_ ;_ * &quot;－&quot;_ ;_ @_ "/>
    <numFmt numFmtId="182" formatCode="_ * #,##0.000_ ;_ * &quot;▲ &quot;#,##0.000_ ;_ * &quot;－&quot;_ ;_ @_ "/>
  </numFmts>
  <fonts count="19">
    <font>
      <sz val="11"/>
      <name val="明朝"/>
      <family val="1"/>
      <charset val="128"/>
    </font>
    <font>
      <b/>
      <sz val="11"/>
      <name val="明朝"/>
      <family val="1"/>
      <charset val="128"/>
    </font>
    <font>
      <sz val="11"/>
      <name val="明朝"/>
      <family val="1"/>
      <charset val="128"/>
    </font>
    <font>
      <b/>
      <sz val="12"/>
      <name val="明朝"/>
      <family val="1"/>
      <charset val="128"/>
    </font>
    <font>
      <u/>
      <sz val="11"/>
      <name val="明朝"/>
      <family val="1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2"/>
      <name val="ｺﾞｼｯｸ"/>
      <family val="3"/>
      <charset val="128"/>
    </font>
    <font>
      <sz val="10"/>
      <name val="明朝"/>
      <family val="1"/>
      <charset val="128"/>
    </font>
    <font>
      <sz val="6"/>
      <name val="ＭＳ Ｐ明朝"/>
      <family val="1"/>
      <charset val="128"/>
    </font>
    <font>
      <sz val="9"/>
      <name val="明朝"/>
      <family val="1"/>
      <charset val="128"/>
    </font>
    <font>
      <sz val="14"/>
      <name val="ＭＳ 明朝"/>
      <family val="1"/>
      <charset val="128"/>
    </font>
    <font>
      <sz val="11"/>
      <name val="ｺﾞｼｯｸ"/>
      <family val="3"/>
      <charset val="128"/>
    </font>
    <font>
      <sz val="11"/>
      <name val="ＭＳ Ｐゴシック"/>
      <family val="3"/>
      <charset val="128"/>
    </font>
    <font>
      <sz val="6"/>
      <name val="明朝"/>
      <family val="1"/>
      <charset val="128"/>
    </font>
    <font>
      <sz val="11"/>
      <name val="ＭＳ 明朝"/>
      <family val="1"/>
      <charset val="128"/>
    </font>
    <font>
      <sz val="6"/>
      <name val="明朝"/>
      <family val="1"/>
      <charset val="128"/>
    </font>
    <font>
      <sz val="8"/>
      <name val="明朝"/>
      <family val="1"/>
      <charset val="128"/>
    </font>
    <font>
      <sz val="11"/>
      <name val="Yu Gothic"/>
      <family val="1"/>
      <charset val="128"/>
    </font>
  </fonts>
  <fills count="2">
    <fill>
      <patternFill patternType="none"/>
    </fill>
    <fill>
      <patternFill patternType="gray125"/>
    </fill>
  </fills>
  <borders count="6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38" fontId="2" fillId="0" borderId="0" applyFont="0" applyFill="0" applyBorder="0" applyAlignment="0" applyProtection="0"/>
    <xf numFmtId="0" fontId="2" fillId="0" borderId="0"/>
    <xf numFmtId="0" fontId="13" fillId="0" borderId="0"/>
  </cellStyleXfs>
  <cellXfs count="303">
    <xf numFmtId="0" fontId="0" fillId="0" borderId="0" xfId="0"/>
    <xf numFmtId="41" fontId="4" fillId="0" borderId="0" xfId="0" applyNumberFormat="1" applyFont="1" applyBorder="1" applyAlignment="1">
      <alignment vertical="center"/>
    </xf>
    <xf numFmtId="41" fontId="0" fillId="0" borderId="0" xfId="0" applyNumberFormat="1" applyAlignment="1">
      <alignment vertical="center"/>
    </xf>
    <xf numFmtId="41" fontId="3" fillId="0" borderId="0" xfId="0" applyNumberFormat="1" applyFont="1" applyAlignment="1">
      <alignment vertical="center"/>
    </xf>
    <xf numFmtId="41" fontId="0" fillId="0" borderId="0" xfId="0" quotePrefix="1" applyNumberFormat="1" applyAlignment="1">
      <alignment vertical="center"/>
    </xf>
    <xf numFmtId="41" fontId="3" fillId="0" borderId="1" xfId="0" applyNumberFormat="1" applyFont="1" applyBorder="1" applyAlignment="1">
      <alignment vertical="center"/>
    </xf>
    <xf numFmtId="41" fontId="0" fillId="0" borderId="2" xfId="0" applyNumberFormat="1" applyBorder="1" applyAlignment="1">
      <alignment vertical="center"/>
    </xf>
    <xf numFmtId="41" fontId="0" fillId="0" borderId="3" xfId="0" applyNumberFormat="1" applyBorder="1" applyAlignment="1">
      <alignment vertical="center"/>
    </xf>
    <xf numFmtId="41" fontId="0" fillId="0" borderId="0" xfId="0" applyNumberFormat="1" applyBorder="1" applyAlignment="1">
      <alignment vertical="center"/>
    </xf>
    <xf numFmtId="41" fontId="0" fillId="0" borderId="4" xfId="0" applyNumberFormat="1" applyBorder="1" applyAlignment="1">
      <alignment horizontal="left" vertical="center"/>
    </xf>
    <xf numFmtId="41" fontId="0" fillId="0" borderId="4" xfId="0" applyNumberFormat="1" applyBorder="1" applyAlignment="1">
      <alignment vertical="center"/>
    </xf>
    <xf numFmtId="41" fontId="0" fillId="0" borderId="5" xfId="0" applyNumberFormat="1" applyBorder="1" applyAlignment="1">
      <alignment vertical="center"/>
    </xf>
    <xf numFmtId="41" fontId="0" fillId="0" borderId="6" xfId="0" applyNumberFormat="1" applyBorder="1" applyAlignment="1">
      <alignment vertical="center"/>
    </xf>
    <xf numFmtId="41" fontId="2" fillId="0" borderId="0" xfId="0" applyNumberFormat="1" applyFont="1" applyAlignment="1">
      <alignment vertical="center"/>
    </xf>
    <xf numFmtId="41" fontId="0" fillId="0" borderId="0" xfId="0" applyNumberFormat="1" applyAlignment="1">
      <alignment horizontal="right" vertical="center"/>
    </xf>
    <xf numFmtId="41" fontId="0" fillId="0" borderId="0" xfId="0" applyNumberFormat="1" applyBorder="1" applyAlignment="1">
      <alignment horizontal="right" vertical="center"/>
    </xf>
    <xf numFmtId="41" fontId="0" fillId="0" borderId="7" xfId="0" applyNumberFormat="1" applyBorder="1" applyAlignment="1">
      <alignment vertical="center"/>
    </xf>
    <xf numFmtId="0" fontId="0" fillId="0" borderId="8" xfId="0" applyNumberFormat="1" applyBorder="1" applyAlignment="1">
      <alignment horizontal="center" vertical="center"/>
    </xf>
    <xf numFmtId="0" fontId="0" fillId="0" borderId="5" xfId="0" applyNumberFormat="1" applyBorder="1" applyAlignment="1">
      <alignment horizontal="center" vertical="center"/>
    </xf>
    <xf numFmtId="41" fontId="0" fillId="0" borderId="9" xfId="0" applyNumberFormat="1" applyBorder="1" applyAlignment="1">
      <alignment vertical="center"/>
    </xf>
    <xf numFmtId="41" fontId="0" fillId="0" borderId="10" xfId="0" applyNumberFormat="1" applyBorder="1" applyAlignment="1">
      <alignment vertical="center"/>
    </xf>
    <xf numFmtId="0" fontId="0" fillId="0" borderId="11" xfId="0" applyNumberFormat="1" applyBorder="1" applyAlignment="1">
      <alignment horizontal="centerContinuous" vertical="center"/>
    </xf>
    <xf numFmtId="0" fontId="0" fillId="0" borderId="10" xfId="0" applyNumberFormat="1" applyBorder="1" applyAlignment="1">
      <alignment horizontal="centerContinuous" vertical="center"/>
    </xf>
    <xf numFmtId="41" fontId="0" fillId="0" borderId="12" xfId="0" applyNumberFormat="1" applyBorder="1" applyAlignment="1">
      <alignment vertical="center"/>
    </xf>
    <xf numFmtId="41" fontId="0" fillId="0" borderId="13" xfId="0" applyNumberFormat="1" applyBorder="1" applyAlignment="1">
      <alignment vertical="center"/>
    </xf>
    <xf numFmtId="41" fontId="0" fillId="0" borderId="11" xfId="0" applyNumberFormat="1" applyBorder="1" applyAlignment="1">
      <alignment vertical="center"/>
    </xf>
    <xf numFmtId="0" fontId="0" fillId="0" borderId="14" xfId="0" applyNumberFormat="1" applyBorder="1" applyAlignment="1">
      <alignment horizontal="center" vertical="center"/>
    </xf>
    <xf numFmtId="41" fontId="7" fillId="0" borderId="0" xfId="0" applyNumberFormat="1" applyFont="1" applyAlignment="1">
      <alignment vertical="center"/>
    </xf>
    <xf numFmtId="0" fontId="3" fillId="0" borderId="6" xfId="0" applyNumberFormat="1" applyFont="1" applyBorder="1" applyAlignment="1">
      <alignment horizontal="distributed" vertical="center"/>
    </xf>
    <xf numFmtId="41" fontId="0" fillId="0" borderId="15" xfId="0" applyNumberFormat="1" applyBorder="1" applyAlignment="1">
      <alignment vertical="center"/>
    </xf>
    <xf numFmtId="41" fontId="0" fillId="0" borderId="12" xfId="0" applyNumberFormat="1" applyBorder="1" applyAlignment="1">
      <alignment horizontal="left" vertical="center"/>
    </xf>
    <xf numFmtId="41" fontId="0" fillId="0" borderId="6" xfId="0" applyNumberFormat="1" applyBorder="1" applyAlignment="1">
      <alignment horizontal="left" vertical="center"/>
    </xf>
    <xf numFmtId="41" fontId="0" fillId="0" borderId="16" xfId="0" applyNumberFormat="1" applyBorder="1" applyAlignment="1">
      <alignment vertical="center"/>
    </xf>
    <xf numFmtId="41" fontId="0" fillId="0" borderId="17" xfId="0" applyNumberFormat="1" applyBorder="1" applyAlignment="1">
      <alignment vertical="center"/>
    </xf>
    <xf numFmtId="0" fontId="0" fillId="0" borderId="18" xfId="0" applyNumberFormat="1" applyBorder="1" applyAlignment="1">
      <alignment horizontal="center" vertical="center"/>
    </xf>
    <xf numFmtId="41" fontId="1" fillId="0" borderId="0" xfId="0" applyNumberFormat="1" applyFont="1" applyBorder="1" applyAlignment="1">
      <alignment horizontal="distributed" vertical="center"/>
    </xf>
    <xf numFmtId="41" fontId="6" fillId="0" borderId="0" xfId="0" applyNumberFormat="1" applyFont="1" applyAlignment="1">
      <alignment horizontal="left" vertical="center"/>
    </xf>
    <xf numFmtId="41" fontId="0" fillId="0" borderId="0" xfId="0" quotePrefix="1" applyNumberFormat="1" applyAlignment="1">
      <alignment horizontal="right" vertical="center"/>
    </xf>
    <xf numFmtId="0" fontId="2" fillId="0" borderId="14" xfId="0" applyNumberFormat="1" applyFont="1" applyBorder="1" applyAlignment="1">
      <alignment horizontal="center" vertical="center"/>
    </xf>
    <xf numFmtId="0" fontId="0" fillId="0" borderId="19" xfId="0" applyNumberFormat="1" applyBorder="1" applyAlignment="1">
      <alignment horizontal="centerContinuous" vertical="center"/>
    </xf>
    <xf numFmtId="0" fontId="0" fillId="0" borderId="20" xfId="0" applyNumberFormat="1" applyBorder="1" applyAlignment="1">
      <alignment vertical="center"/>
    </xf>
    <xf numFmtId="0" fontId="2" fillId="0" borderId="21" xfId="0" applyNumberFormat="1" applyFont="1" applyBorder="1" applyAlignment="1">
      <alignment horizontal="centerContinuous" vertical="center" wrapText="1"/>
    </xf>
    <xf numFmtId="0" fontId="0" fillId="0" borderId="22" xfId="0" applyNumberFormat="1" applyBorder="1" applyAlignment="1">
      <alignment vertical="center"/>
    </xf>
    <xf numFmtId="41" fontId="0" fillId="0" borderId="23" xfId="0" applyNumberFormat="1" applyBorder="1" applyAlignment="1">
      <alignment horizontal="left" vertical="center"/>
    </xf>
    <xf numFmtId="41" fontId="0" fillId="0" borderId="24" xfId="0" applyNumberFormat="1" applyBorder="1" applyAlignment="1">
      <alignment horizontal="left" vertical="center"/>
    </xf>
    <xf numFmtId="41" fontId="0" fillId="0" borderId="25" xfId="0" applyNumberFormat="1" applyBorder="1" applyAlignment="1">
      <alignment horizontal="left" vertical="center"/>
    </xf>
    <xf numFmtId="41" fontId="0" fillId="0" borderId="26" xfId="0" applyNumberFormat="1" applyBorder="1" applyAlignment="1">
      <alignment horizontal="left" vertical="center"/>
    </xf>
    <xf numFmtId="41" fontId="0" fillId="0" borderId="5" xfId="0" applyNumberFormat="1" applyBorder="1" applyAlignment="1">
      <alignment horizontal="left" vertical="center"/>
    </xf>
    <xf numFmtId="41" fontId="0" fillId="0" borderId="14" xfId="0" applyNumberFormat="1" applyBorder="1" applyAlignment="1">
      <alignment horizontal="left" vertical="center"/>
    </xf>
    <xf numFmtId="41" fontId="0" fillId="0" borderId="8" xfId="0" applyNumberFormat="1" applyBorder="1" applyAlignment="1">
      <alignment horizontal="left" vertical="center"/>
    </xf>
    <xf numFmtId="41" fontId="0" fillId="0" borderId="3" xfId="0" applyNumberFormat="1" applyBorder="1" applyAlignment="1">
      <alignment horizontal="left" vertical="center"/>
    </xf>
    <xf numFmtId="41" fontId="0" fillId="0" borderId="0" xfId="0" applyNumberFormat="1" applyBorder="1" applyAlignment="1">
      <alignment horizontal="left" vertical="center"/>
    </xf>
    <xf numFmtId="41" fontId="0" fillId="0" borderId="15" xfId="0" applyNumberFormat="1" applyBorder="1" applyAlignment="1">
      <alignment horizontal="left" vertical="center"/>
    </xf>
    <xf numFmtId="41" fontId="0" fillId="0" borderId="27" xfId="0" applyNumberFormat="1" applyBorder="1" applyAlignment="1">
      <alignment horizontal="left" vertical="center"/>
    </xf>
    <xf numFmtId="41" fontId="0" fillId="0" borderId="18" xfId="0" applyNumberFormat="1" applyBorder="1" applyAlignment="1">
      <alignment horizontal="left" vertical="center"/>
    </xf>
    <xf numFmtId="41" fontId="0" fillId="0" borderId="1" xfId="0" applyNumberFormat="1" applyBorder="1" applyAlignment="1">
      <alignment horizontal="left" vertical="center"/>
    </xf>
    <xf numFmtId="41" fontId="0" fillId="0" borderId="2" xfId="0" applyNumberFormat="1" applyBorder="1" applyAlignment="1">
      <alignment horizontal="left" vertical="center"/>
    </xf>
    <xf numFmtId="41" fontId="3" fillId="0" borderId="6" xfId="0" applyNumberFormat="1" applyFont="1" applyBorder="1" applyAlignment="1">
      <alignment horizontal="centerContinuous" vertical="center"/>
    </xf>
    <xf numFmtId="41" fontId="5" fillId="0" borderId="0" xfId="0" applyNumberFormat="1" applyFont="1" applyAlignment="1">
      <alignment horizontal="left" vertical="center"/>
    </xf>
    <xf numFmtId="41" fontId="0" fillId="0" borderId="5" xfId="0" applyNumberFormat="1" applyBorder="1" applyAlignment="1">
      <alignment horizontal="centerContinuous" vertical="center"/>
    </xf>
    <xf numFmtId="41" fontId="0" fillId="0" borderId="6" xfId="0" applyNumberFormat="1" applyBorder="1" applyAlignment="1">
      <alignment horizontal="centerContinuous" vertical="center"/>
    </xf>
    <xf numFmtId="41" fontId="0" fillId="0" borderId="7" xfId="0" applyNumberFormat="1" applyBorder="1" applyAlignment="1">
      <alignment horizontal="left" vertical="center"/>
    </xf>
    <xf numFmtId="41" fontId="0" fillId="0" borderId="13" xfId="0" applyNumberFormat="1" applyBorder="1" applyAlignment="1">
      <alignment horizontal="left" vertical="center"/>
    </xf>
    <xf numFmtId="41" fontId="0" fillId="0" borderId="28" xfId="0" applyNumberFormat="1" applyBorder="1" applyAlignment="1">
      <alignment horizontal="left" vertical="center"/>
    </xf>
    <xf numFmtId="0" fontId="3" fillId="0" borderId="6" xfId="0" applyNumberFormat="1" applyFont="1" applyBorder="1" applyAlignment="1">
      <alignment vertical="center"/>
    </xf>
    <xf numFmtId="177" fontId="2" fillId="0" borderId="3" xfId="1" applyNumberFormat="1" applyBorder="1" applyAlignment="1">
      <alignment vertical="center"/>
    </xf>
    <xf numFmtId="177" fontId="2" fillId="0" borderId="29" xfId="1" applyNumberFormat="1" applyBorder="1" applyAlignment="1">
      <alignment vertical="center"/>
    </xf>
    <xf numFmtId="177" fontId="2" fillId="0" borderId="30" xfId="1" applyNumberFormat="1" applyBorder="1" applyAlignment="1">
      <alignment vertical="center"/>
    </xf>
    <xf numFmtId="177" fontId="2" fillId="0" borderId="31" xfId="1" applyNumberFormat="1" applyBorder="1" applyAlignment="1">
      <alignment vertical="center"/>
    </xf>
    <xf numFmtId="177" fontId="2" fillId="0" borderId="24" xfId="1" applyNumberFormat="1" applyBorder="1" applyAlignment="1">
      <alignment vertical="center"/>
    </xf>
    <xf numFmtId="177" fontId="2" fillId="0" borderId="32" xfId="1" applyNumberFormat="1" applyBorder="1" applyAlignment="1">
      <alignment vertical="center"/>
    </xf>
    <xf numFmtId="177" fontId="2" fillId="0" borderId="25" xfId="1" applyNumberFormat="1" applyBorder="1" applyAlignment="1">
      <alignment vertical="center"/>
    </xf>
    <xf numFmtId="177" fontId="2" fillId="0" borderId="33" xfId="1" applyNumberFormat="1" applyBorder="1" applyAlignment="1">
      <alignment vertical="center"/>
    </xf>
    <xf numFmtId="177" fontId="2" fillId="0" borderId="5" xfId="1" applyNumberFormat="1" applyBorder="1" applyAlignment="1">
      <alignment vertical="center"/>
    </xf>
    <xf numFmtId="177" fontId="2" fillId="0" borderId="20" xfId="1" applyNumberFormat="1" applyBorder="1" applyAlignment="1">
      <alignment vertical="center"/>
    </xf>
    <xf numFmtId="178" fontId="2" fillId="0" borderId="7" xfId="1" applyNumberFormat="1" applyBorder="1" applyAlignment="1">
      <alignment vertical="center"/>
    </xf>
    <xf numFmtId="178" fontId="2" fillId="0" borderId="15" xfId="1" applyNumberFormat="1" applyBorder="1" applyAlignment="1">
      <alignment vertical="center"/>
    </xf>
    <xf numFmtId="178" fontId="2" fillId="0" borderId="12" xfId="1" applyNumberFormat="1" applyBorder="1" applyAlignment="1">
      <alignment vertical="center"/>
    </xf>
    <xf numFmtId="178" fontId="2" fillId="0" borderId="34" xfId="1" applyNumberFormat="1" applyBorder="1" applyAlignment="1">
      <alignment vertical="center"/>
    </xf>
    <xf numFmtId="178" fontId="2" fillId="0" borderId="14" xfId="1" applyNumberFormat="1" applyBorder="1" applyAlignment="1">
      <alignment vertical="center"/>
    </xf>
    <xf numFmtId="178" fontId="2" fillId="0" borderId="35" xfId="1" applyNumberFormat="1" applyBorder="1" applyAlignment="1">
      <alignment vertical="center"/>
    </xf>
    <xf numFmtId="178" fontId="2" fillId="0" borderId="36" xfId="1" applyNumberFormat="1" applyBorder="1" applyAlignment="1">
      <alignment vertical="center"/>
    </xf>
    <xf numFmtId="178" fontId="2" fillId="0" borderId="18" xfId="1" applyNumberFormat="1" applyBorder="1" applyAlignment="1">
      <alignment vertical="center"/>
    </xf>
    <xf numFmtId="178" fontId="2" fillId="0" borderId="37" xfId="1" applyNumberFormat="1" applyBorder="1" applyAlignment="1">
      <alignment vertical="center"/>
    </xf>
    <xf numFmtId="178" fontId="2" fillId="0" borderId="38" xfId="1" applyNumberFormat="1" applyBorder="1" applyAlignment="1">
      <alignment vertical="center"/>
    </xf>
    <xf numFmtId="178" fontId="2" fillId="0" borderId="39" xfId="1" applyNumberFormat="1" applyBorder="1" applyAlignment="1">
      <alignment vertical="center"/>
    </xf>
    <xf numFmtId="178" fontId="2" fillId="0" borderId="40" xfId="1" applyNumberFormat="1" applyBorder="1" applyAlignment="1">
      <alignment vertical="center"/>
    </xf>
    <xf numFmtId="178" fontId="2" fillId="0" borderId="16" xfId="1" applyNumberFormat="1" applyBorder="1" applyAlignment="1">
      <alignment vertical="center"/>
    </xf>
    <xf numFmtId="178" fontId="2" fillId="0" borderId="41" xfId="1" applyNumberFormat="1" applyBorder="1" applyAlignment="1">
      <alignment vertical="center"/>
    </xf>
    <xf numFmtId="178" fontId="0" fillId="0" borderId="16" xfId="0" applyNumberFormat="1" applyBorder="1" applyAlignment="1">
      <alignment vertical="center"/>
    </xf>
    <xf numFmtId="41" fontId="0" fillId="0" borderId="42" xfId="0" applyNumberFormat="1" applyBorder="1" applyAlignment="1">
      <alignment horizontal="right" vertical="center"/>
    </xf>
    <xf numFmtId="41" fontId="0" fillId="0" borderId="18" xfId="0" applyNumberFormat="1" applyBorder="1" applyAlignment="1">
      <alignment horizontal="right" vertical="center"/>
    </xf>
    <xf numFmtId="41" fontId="0" fillId="0" borderId="8" xfId="0" applyNumberFormat="1" applyBorder="1" applyAlignment="1">
      <alignment horizontal="right" vertical="center"/>
    </xf>
    <xf numFmtId="41" fontId="0" fillId="0" borderId="35" xfId="0" applyNumberFormat="1" applyBorder="1" applyAlignment="1">
      <alignment horizontal="right" vertical="center"/>
    </xf>
    <xf numFmtId="41" fontId="0" fillId="0" borderId="23" xfId="0" applyNumberFormat="1" applyBorder="1" applyAlignment="1">
      <alignment horizontal="right" vertical="center"/>
    </xf>
    <xf numFmtId="41" fontId="0" fillId="0" borderId="36" xfId="0" applyNumberFormat="1" applyBorder="1" applyAlignment="1">
      <alignment horizontal="right" vertical="center"/>
    </xf>
    <xf numFmtId="41" fontId="0" fillId="0" borderId="37" xfId="0" applyNumberFormat="1" applyBorder="1" applyAlignment="1">
      <alignment horizontal="right" vertical="center"/>
    </xf>
    <xf numFmtId="41" fontId="0" fillId="0" borderId="10" xfId="0" applyNumberFormat="1" applyBorder="1" applyAlignment="1">
      <alignment horizontal="right" vertical="center"/>
    </xf>
    <xf numFmtId="41" fontId="0" fillId="0" borderId="6" xfId="0" applyNumberFormat="1" applyBorder="1" applyAlignment="1">
      <alignment horizontal="right" vertical="center"/>
    </xf>
    <xf numFmtId="41" fontId="0" fillId="0" borderId="27" xfId="0" applyNumberFormat="1" applyBorder="1" applyAlignment="1">
      <alignment horizontal="right" vertical="center"/>
    </xf>
    <xf numFmtId="41" fontId="0" fillId="0" borderId="28" xfId="0" applyNumberFormat="1" applyBorder="1" applyAlignment="1">
      <alignment horizontal="right" vertical="center"/>
    </xf>
    <xf numFmtId="41" fontId="0" fillId="0" borderId="30" xfId="0" applyNumberFormat="1" applyBorder="1" applyAlignment="1">
      <alignment horizontal="left" vertical="center"/>
    </xf>
    <xf numFmtId="0" fontId="3" fillId="0" borderId="6" xfId="0" applyNumberFormat="1" applyFont="1" applyBorder="1" applyAlignment="1">
      <alignment horizontal="distributed" vertical="center" justifyLastLine="1"/>
    </xf>
    <xf numFmtId="0" fontId="1" fillId="0" borderId="6" xfId="0" applyNumberFormat="1" applyFont="1" applyBorder="1" applyAlignment="1">
      <alignment horizontal="distributed" vertical="center" justifyLastLine="1"/>
    </xf>
    <xf numFmtId="41" fontId="10" fillId="0" borderId="16" xfId="0" applyNumberFormat="1" applyFont="1" applyBorder="1" applyAlignment="1">
      <alignment vertical="center"/>
    </xf>
    <xf numFmtId="41" fontId="8" fillId="0" borderId="0" xfId="0" applyNumberFormat="1" applyFont="1" applyAlignment="1">
      <alignment vertical="center"/>
    </xf>
    <xf numFmtId="41" fontId="8" fillId="0" borderId="0" xfId="0" applyNumberFormat="1" applyFont="1" applyAlignment="1">
      <alignment horizontal="left" vertical="center"/>
    </xf>
    <xf numFmtId="177" fontId="2" fillId="0" borderId="24" xfId="1" applyNumberFormat="1" applyFont="1" applyBorder="1" applyAlignment="1">
      <alignment vertical="center"/>
    </xf>
    <xf numFmtId="179" fontId="0" fillId="0" borderId="0" xfId="0" applyNumberFormat="1" applyAlignment="1">
      <alignment vertical="center"/>
    </xf>
    <xf numFmtId="41" fontId="13" fillId="0" borderId="0" xfId="0" applyNumberFormat="1" applyFont="1" applyAlignment="1">
      <alignment vertical="center"/>
    </xf>
    <xf numFmtId="0" fontId="0" fillId="0" borderId="20" xfId="0" applyNumberFormat="1" applyBorder="1" applyAlignment="1">
      <alignment horizontal="center" vertical="center"/>
    </xf>
    <xf numFmtId="177" fontId="2" fillId="0" borderId="19" xfId="1" applyNumberFormat="1" applyBorder="1" applyAlignment="1">
      <alignment vertical="center"/>
    </xf>
    <xf numFmtId="177" fontId="2" fillId="0" borderId="2" xfId="1" applyNumberFormat="1" applyBorder="1" applyAlignment="1">
      <alignment vertical="center"/>
    </xf>
    <xf numFmtId="177" fontId="2" fillId="0" borderId="43" xfId="1" applyNumberFormat="1" applyBorder="1" applyAlignment="1">
      <alignment vertical="center"/>
    </xf>
    <xf numFmtId="177" fontId="2" fillId="0" borderId="35" xfId="1" applyNumberFormat="1" applyBorder="1" applyAlignment="1">
      <alignment vertical="center"/>
    </xf>
    <xf numFmtId="176" fontId="0" fillId="0" borderId="0" xfId="0" applyNumberFormat="1" applyAlignment="1">
      <alignment vertical="center"/>
    </xf>
    <xf numFmtId="177" fontId="2" fillId="0" borderId="23" xfId="1" applyNumberFormat="1" applyBorder="1" applyAlignment="1">
      <alignment vertical="center"/>
    </xf>
    <xf numFmtId="177" fontId="2" fillId="0" borderId="12" xfId="1" applyNumberFormat="1" applyBorder="1" applyAlignment="1">
      <alignment vertical="center"/>
    </xf>
    <xf numFmtId="177" fontId="2" fillId="0" borderId="18" xfId="1" applyNumberFormat="1" applyBorder="1" applyAlignment="1">
      <alignment vertical="center"/>
    </xf>
    <xf numFmtId="177" fontId="0" fillId="0" borderId="32" xfId="0" quotePrefix="1" applyNumberFormat="1" applyBorder="1" applyAlignment="1">
      <alignment horizontal="right" vertical="center"/>
    </xf>
    <xf numFmtId="177" fontId="0" fillId="0" borderId="23" xfId="0" quotePrefix="1" applyNumberFormat="1" applyBorder="1" applyAlignment="1">
      <alignment horizontal="right" vertical="center"/>
    </xf>
    <xf numFmtId="177" fontId="2" fillId="0" borderId="9" xfId="1" applyNumberFormat="1" applyBorder="1" applyAlignment="1">
      <alignment vertical="center"/>
    </xf>
    <xf numFmtId="177" fontId="2" fillId="0" borderId="28" xfId="1" applyNumberFormat="1" applyBorder="1" applyAlignment="1">
      <alignment vertical="center"/>
    </xf>
    <xf numFmtId="177" fontId="2" fillId="0" borderId="13" xfId="1" applyNumberFormat="1" applyBorder="1" applyAlignment="1">
      <alignment vertical="center"/>
    </xf>
    <xf numFmtId="177" fontId="2" fillId="0" borderId="42" xfId="1" applyNumberFormat="1" applyBorder="1" applyAlignment="1">
      <alignment vertical="center"/>
    </xf>
    <xf numFmtId="177" fontId="2" fillId="0" borderId="41" xfId="1" applyNumberFormat="1" applyBorder="1" applyAlignment="1">
      <alignment vertical="center"/>
    </xf>
    <xf numFmtId="177" fontId="2" fillId="0" borderId="15" xfId="1" applyNumberFormat="1" applyBorder="1" applyAlignment="1">
      <alignment vertical="center"/>
    </xf>
    <xf numFmtId="177" fontId="2" fillId="0" borderId="36" xfId="1" applyNumberFormat="1" applyBorder="1" applyAlignment="1">
      <alignment vertical="center"/>
    </xf>
    <xf numFmtId="177" fontId="2" fillId="0" borderId="16" xfId="1" applyNumberFormat="1" applyBorder="1" applyAlignment="1">
      <alignment vertical="center"/>
    </xf>
    <xf numFmtId="177" fontId="2" fillId="0" borderId="18" xfId="1" quotePrefix="1" applyNumberFormat="1" applyFont="1" applyBorder="1" applyAlignment="1">
      <alignment horizontal="right" vertical="center"/>
    </xf>
    <xf numFmtId="177" fontId="2" fillId="0" borderId="5" xfId="1" quotePrefix="1" applyNumberFormat="1" applyFont="1" applyBorder="1" applyAlignment="1">
      <alignment horizontal="right" vertical="center"/>
    </xf>
    <xf numFmtId="177" fontId="2" fillId="0" borderId="22" xfId="1" quotePrefix="1" applyNumberFormat="1" applyFont="1" applyBorder="1" applyAlignment="1">
      <alignment horizontal="right" vertical="center"/>
    </xf>
    <xf numFmtId="177" fontId="2" fillId="0" borderId="20" xfId="1" quotePrefix="1" applyNumberFormat="1" applyFont="1" applyBorder="1" applyAlignment="1">
      <alignment horizontal="right" vertical="center"/>
    </xf>
    <xf numFmtId="177" fontId="2" fillId="0" borderId="6" xfId="1" quotePrefix="1" applyNumberFormat="1" applyFont="1" applyBorder="1" applyAlignment="1">
      <alignment horizontal="right" vertical="center"/>
    </xf>
    <xf numFmtId="177" fontId="2" fillId="0" borderId="44" xfId="1" quotePrefix="1" applyNumberFormat="1" applyFont="1" applyBorder="1" applyAlignment="1">
      <alignment horizontal="right" vertical="center"/>
    </xf>
    <xf numFmtId="177" fontId="2" fillId="0" borderId="40" xfId="1" applyNumberFormat="1" applyBorder="1" applyAlignment="1">
      <alignment vertical="center"/>
    </xf>
    <xf numFmtId="177" fontId="2" fillId="0" borderId="7" xfId="1" applyNumberFormat="1" applyBorder="1" applyAlignment="1">
      <alignment vertical="center"/>
    </xf>
    <xf numFmtId="177" fontId="2" fillId="0" borderId="37" xfId="1" applyNumberFormat="1" applyBorder="1" applyAlignment="1">
      <alignment vertical="center"/>
    </xf>
    <xf numFmtId="177" fontId="2" fillId="0" borderId="4" xfId="1" applyNumberFormat="1" applyBorder="1" applyAlignment="1">
      <alignment vertical="center"/>
    </xf>
    <xf numFmtId="177" fontId="2" fillId="0" borderId="45" xfId="1" applyNumberFormat="1" applyBorder="1" applyAlignment="1">
      <alignment vertical="center"/>
    </xf>
    <xf numFmtId="177" fontId="2" fillId="0" borderId="22" xfId="1" applyNumberFormat="1" applyBorder="1" applyAlignment="1">
      <alignment vertical="center"/>
    </xf>
    <xf numFmtId="176" fontId="0" fillId="0" borderId="0" xfId="0" applyNumberFormat="1" applyBorder="1" applyAlignment="1">
      <alignment vertical="center"/>
    </xf>
    <xf numFmtId="176" fontId="0" fillId="0" borderId="0" xfId="0" quotePrefix="1" applyNumberFormat="1" applyAlignment="1">
      <alignment horizontal="right" vertical="center"/>
    </xf>
    <xf numFmtId="176" fontId="2" fillId="0" borderId="0" xfId="0" applyNumberFormat="1" applyFont="1" applyBorder="1" applyAlignment="1">
      <alignment vertical="center"/>
    </xf>
    <xf numFmtId="176" fontId="2" fillId="0" borderId="14" xfId="0" applyNumberFormat="1" applyFont="1" applyBorder="1" applyAlignment="1">
      <alignment horizontal="center" vertical="center"/>
    </xf>
    <xf numFmtId="176" fontId="2" fillId="0" borderId="8" xfId="0" applyNumberFormat="1" applyFont="1" applyBorder="1" applyAlignment="1">
      <alignment horizontal="center" vertical="center"/>
    </xf>
    <xf numFmtId="176" fontId="2" fillId="0" borderId="22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177" fontId="2" fillId="0" borderId="0" xfId="1" applyNumberFormat="1" applyBorder="1" applyAlignment="1">
      <alignment vertical="center"/>
    </xf>
    <xf numFmtId="177" fontId="2" fillId="0" borderId="21" xfId="1" applyNumberFormat="1" applyBorder="1" applyAlignment="1">
      <alignment vertical="center"/>
    </xf>
    <xf numFmtId="177" fontId="2" fillId="0" borderId="0" xfId="1" quotePrefix="1" applyNumberFormat="1" applyFont="1" applyBorder="1" applyAlignment="1">
      <alignment horizontal="right" vertical="center"/>
    </xf>
    <xf numFmtId="177" fontId="2" fillId="0" borderId="27" xfId="1" applyNumberFormat="1" applyBorder="1" applyAlignment="1">
      <alignment vertical="center"/>
    </xf>
    <xf numFmtId="177" fontId="2" fillId="0" borderId="32" xfId="1" quotePrefix="1" applyNumberFormat="1" applyFont="1" applyBorder="1" applyAlignment="1">
      <alignment horizontal="right" vertical="center"/>
    </xf>
    <xf numFmtId="177" fontId="2" fillId="0" borderId="23" xfId="1" quotePrefix="1" applyNumberFormat="1" applyFont="1" applyBorder="1" applyAlignment="1">
      <alignment horizontal="right" vertical="center"/>
    </xf>
    <xf numFmtId="177" fontId="2" fillId="0" borderId="24" xfId="1" quotePrefix="1" applyNumberFormat="1" applyFont="1" applyBorder="1" applyAlignment="1">
      <alignment horizontal="right" vertical="center"/>
    </xf>
    <xf numFmtId="177" fontId="2" fillId="0" borderId="16" xfId="1" quotePrefix="1" applyNumberFormat="1" applyFont="1" applyBorder="1" applyAlignment="1">
      <alignment horizontal="right" vertical="center"/>
    </xf>
    <xf numFmtId="177" fontId="2" fillId="0" borderId="11" xfId="1" applyNumberFormat="1" applyBorder="1" applyAlignment="1">
      <alignment vertical="center"/>
    </xf>
    <xf numFmtId="177" fontId="2" fillId="0" borderId="46" xfId="1" applyNumberFormat="1" applyBorder="1" applyAlignment="1">
      <alignment vertical="center"/>
    </xf>
    <xf numFmtId="177" fontId="2" fillId="0" borderId="6" xfId="1" applyNumberFormat="1" applyBorder="1" applyAlignment="1">
      <alignment vertical="center"/>
    </xf>
    <xf numFmtId="177" fontId="2" fillId="0" borderId="14" xfId="1" applyNumberFormat="1" applyBorder="1" applyAlignment="1">
      <alignment vertical="center"/>
    </xf>
    <xf numFmtId="177" fontId="2" fillId="0" borderId="8" xfId="1" applyNumberFormat="1" applyBorder="1" applyAlignment="1">
      <alignment vertical="center"/>
    </xf>
    <xf numFmtId="178" fontId="0" fillId="0" borderId="41" xfId="0" applyNumberFormat="1" applyBorder="1" applyAlignment="1">
      <alignment vertical="center"/>
    </xf>
    <xf numFmtId="178" fontId="2" fillId="0" borderId="22" xfId="1" applyNumberFormat="1" applyBorder="1" applyAlignment="1">
      <alignment vertical="center"/>
    </xf>
    <xf numFmtId="0" fontId="3" fillId="0" borderId="6" xfId="0" applyNumberFormat="1" applyFont="1" applyBorder="1" applyAlignment="1">
      <alignment horizontal="centerContinuous" vertical="center"/>
    </xf>
    <xf numFmtId="41" fontId="3" fillId="0" borderId="0" xfId="0" applyNumberFormat="1" applyFont="1" applyBorder="1" applyAlignment="1">
      <alignment horizontal="distributed" vertical="center"/>
    </xf>
    <xf numFmtId="41" fontId="5" fillId="0" borderId="0" xfId="0" applyNumberFormat="1" applyFont="1" applyAlignment="1">
      <alignment vertical="center"/>
    </xf>
    <xf numFmtId="41" fontId="0" fillId="0" borderId="47" xfId="0" applyNumberFormat="1" applyBorder="1" applyAlignment="1">
      <alignment horizontal="centerContinuous" vertical="center"/>
    </xf>
    <xf numFmtId="0" fontId="0" fillId="0" borderId="48" xfId="0" applyBorder="1" applyAlignment="1">
      <alignment horizontal="centerContinuous" vertical="center"/>
    </xf>
    <xf numFmtId="0" fontId="0" fillId="0" borderId="49" xfId="0" applyBorder="1" applyAlignment="1">
      <alignment horizontal="centerContinuous" vertical="center"/>
    </xf>
    <xf numFmtId="41" fontId="0" fillId="0" borderId="50" xfId="0" applyNumberFormat="1" applyBorder="1" applyAlignment="1">
      <alignment horizontal="center" vertical="center"/>
    </xf>
    <xf numFmtId="41" fontId="0" fillId="0" borderId="0" xfId="0" applyNumberFormat="1" applyAlignment="1">
      <alignment horizontal="center" vertical="center"/>
    </xf>
    <xf numFmtId="41" fontId="0" fillId="0" borderId="51" xfId="0" applyNumberFormat="1" applyBorder="1" applyAlignment="1">
      <alignment horizontal="center" vertical="center" shrinkToFit="1"/>
    </xf>
    <xf numFmtId="41" fontId="0" fillId="0" borderId="51" xfId="0" applyNumberFormat="1" applyBorder="1" applyAlignment="1">
      <alignment horizontal="center" vertical="center"/>
    </xf>
    <xf numFmtId="177" fontId="0" fillId="0" borderId="52" xfId="0" applyNumberFormat="1" applyBorder="1" applyAlignment="1">
      <alignment vertical="center"/>
    </xf>
    <xf numFmtId="177" fontId="2" fillId="0" borderId="52" xfId="1" applyNumberFormat="1" applyFill="1" applyBorder="1" applyAlignment="1">
      <alignment horizontal="right" vertical="center"/>
    </xf>
    <xf numFmtId="177" fontId="0" fillId="0" borderId="53" xfId="0" applyNumberFormat="1" applyBorder="1" applyAlignment="1">
      <alignment vertical="center"/>
    </xf>
    <xf numFmtId="177" fontId="2" fillId="0" borderId="53" xfId="1" applyNumberFormat="1" applyBorder="1" applyAlignment="1">
      <alignment horizontal="right" vertical="center"/>
    </xf>
    <xf numFmtId="177" fontId="0" fillId="0" borderId="54" xfId="0" applyNumberFormat="1" applyBorder="1" applyAlignment="1">
      <alignment vertical="center"/>
    </xf>
    <xf numFmtId="177" fontId="2" fillId="0" borderId="54" xfId="1" applyNumberFormat="1" applyBorder="1" applyAlignment="1">
      <alignment horizontal="right" vertical="center"/>
    </xf>
    <xf numFmtId="41" fontId="0" fillId="0" borderId="26" xfId="0" applyNumberFormat="1" applyBorder="1" applyAlignment="1">
      <alignment horizontal="right" vertical="center"/>
    </xf>
    <xf numFmtId="177" fontId="0" fillId="0" borderId="55" xfId="0" applyNumberFormat="1" applyBorder="1" applyAlignment="1">
      <alignment vertical="center"/>
    </xf>
    <xf numFmtId="177" fontId="2" fillId="0" borderId="55" xfId="1" applyNumberFormat="1" applyBorder="1" applyAlignment="1">
      <alignment horizontal="right" vertical="center"/>
    </xf>
    <xf numFmtId="41" fontId="0" fillId="0" borderId="11" xfId="0" applyNumberFormat="1" applyBorder="1" applyAlignment="1">
      <alignment horizontal="left" vertical="center"/>
    </xf>
    <xf numFmtId="41" fontId="0" fillId="0" borderId="10" xfId="0" applyNumberFormat="1" applyBorder="1" applyAlignment="1">
      <alignment horizontal="left" vertical="center"/>
    </xf>
    <xf numFmtId="41" fontId="0" fillId="0" borderId="56" xfId="0" applyNumberFormat="1" applyBorder="1" applyAlignment="1">
      <alignment horizontal="right" vertical="center"/>
    </xf>
    <xf numFmtId="177" fontId="0" fillId="0" borderId="51" xfId="0" applyNumberFormat="1" applyBorder="1" applyAlignment="1">
      <alignment vertical="center"/>
    </xf>
    <xf numFmtId="177" fontId="2" fillId="0" borderId="51" xfId="1" applyNumberFormat="1" applyBorder="1" applyAlignment="1">
      <alignment horizontal="right" vertical="center"/>
    </xf>
    <xf numFmtId="181" fontId="0" fillId="0" borderId="53" xfId="0" applyNumberFormat="1" applyBorder="1" applyAlignment="1">
      <alignment vertical="center"/>
    </xf>
    <xf numFmtId="41" fontId="2" fillId="0" borderId="25" xfId="0" applyNumberFormat="1" applyFont="1" applyBorder="1" applyAlignment="1">
      <alignment horizontal="left" vertical="center"/>
    </xf>
    <xf numFmtId="0" fontId="10" fillId="0" borderId="26" xfId="0" applyFont="1" applyBorder="1" applyAlignment="1">
      <alignment horizontal="left" vertical="center"/>
    </xf>
    <xf numFmtId="41" fontId="0" fillId="0" borderId="38" xfId="0" applyNumberFormat="1" applyBorder="1" applyAlignment="1">
      <alignment horizontal="right" vertical="center"/>
    </xf>
    <xf numFmtId="41" fontId="0" fillId="0" borderId="28" xfId="0" applyNumberFormat="1" applyBorder="1" applyAlignment="1">
      <alignment vertical="center"/>
    </xf>
    <xf numFmtId="41" fontId="0" fillId="0" borderId="42" xfId="0" applyNumberFormat="1" applyBorder="1" applyAlignment="1">
      <alignment vertical="center"/>
    </xf>
    <xf numFmtId="177" fontId="2" fillId="0" borderId="52" xfId="1" applyNumberFormat="1" applyBorder="1" applyAlignment="1">
      <alignment vertical="center"/>
    </xf>
    <xf numFmtId="41" fontId="0" fillId="0" borderId="24" xfId="0" applyNumberFormat="1" applyBorder="1" applyAlignment="1">
      <alignment vertical="center"/>
    </xf>
    <xf numFmtId="41" fontId="0" fillId="0" borderId="23" xfId="0" applyNumberFormat="1" applyBorder="1" applyAlignment="1">
      <alignment vertical="center"/>
    </xf>
    <xf numFmtId="41" fontId="0" fillId="0" borderId="18" xfId="0" applyNumberFormat="1" applyBorder="1" applyAlignment="1">
      <alignment vertical="center"/>
    </xf>
    <xf numFmtId="182" fontId="0" fillId="0" borderId="53" xfId="0" applyNumberFormat="1" applyBorder="1" applyAlignment="1">
      <alignment vertical="center"/>
    </xf>
    <xf numFmtId="182" fontId="2" fillId="0" borderId="53" xfId="1" applyNumberFormat="1" applyBorder="1" applyAlignment="1">
      <alignment vertical="center"/>
    </xf>
    <xf numFmtId="178" fontId="0" fillId="0" borderId="53" xfId="0" applyNumberFormat="1" applyBorder="1" applyAlignment="1">
      <alignment vertical="center"/>
    </xf>
    <xf numFmtId="178" fontId="2" fillId="0" borderId="53" xfId="1" applyNumberFormat="1" applyBorder="1" applyAlignment="1">
      <alignment vertical="center"/>
    </xf>
    <xf numFmtId="41" fontId="0" fillId="0" borderId="25" xfId="0" applyNumberFormat="1" applyBorder="1" applyAlignment="1">
      <alignment vertical="center"/>
    </xf>
    <xf numFmtId="41" fontId="0" fillId="0" borderId="26" xfId="0" applyNumberFormat="1" applyBorder="1" applyAlignment="1">
      <alignment vertical="center"/>
    </xf>
    <xf numFmtId="41" fontId="0" fillId="0" borderId="38" xfId="0" applyNumberFormat="1" applyBorder="1" applyAlignment="1">
      <alignment vertical="center"/>
    </xf>
    <xf numFmtId="178" fontId="0" fillId="0" borderId="55" xfId="0" applyNumberFormat="1" applyBorder="1" applyAlignment="1">
      <alignment vertical="center"/>
    </xf>
    <xf numFmtId="178" fontId="2" fillId="0" borderId="55" xfId="1" applyNumberFormat="1" applyBorder="1" applyAlignment="1">
      <alignment vertical="center"/>
    </xf>
    <xf numFmtId="41" fontId="0" fillId="0" borderId="56" xfId="0" applyNumberFormat="1" applyBorder="1" applyAlignment="1">
      <alignment vertical="center"/>
    </xf>
    <xf numFmtId="178" fontId="0" fillId="0" borderId="51" xfId="0" applyNumberFormat="1" applyBorder="1" applyAlignment="1">
      <alignment vertical="center"/>
    </xf>
    <xf numFmtId="178" fontId="2" fillId="0" borderId="51" xfId="1" applyNumberFormat="1" applyBorder="1" applyAlignment="1">
      <alignment vertical="center"/>
    </xf>
    <xf numFmtId="178" fontId="2" fillId="0" borderId="55" xfId="1" applyNumberFormat="1" applyFill="1" applyBorder="1" applyAlignment="1">
      <alignment vertical="center"/>
    </xf>
    <xf numFmtId="178" fontId="0" fillId="0" borderId="0" xfId="0" applyNumberFormat="1" applyBorder="1" applyAlignment="1">
      <alignment vertical="center"/>
    </xf>
    <xf numFmtId="178" fontId="2" fillId="0" borderId="0" xfId="1" applyNumberFormat="1" applyFill="1" applyBorder="1" applyAlignment="1">
      <alignment vertical="center"/>
    </xf>
    <xf numFmtId="41" fontId="2" fillId="0" borderId="0" xfId="0" applyNumberFormat="1" applyFont="1" applyAlignment="1">
      <alignment horizontal="left"/>
    </xf>
    <xf numFmtId="0" fontId="2" fillId="0" borderId="44" xfId="0" applyNumberFormat="1" applyFont="1" applyBorder="1" applyAlignment="1">
      <alignment horizontal="center" vertical="center"/>
    </xf>
    <xf numFmtId="177" fontId="0" fillId="0" borderId="12" xfId="0" quotePrefix="1" applyNumberFormat="1" applyBorder="1" applyAlignment="1">
      <alignment horizontal="right" vertical="center"/>
    </xf>
    <xf numFmtId="177" fontId="0" fillId="0" borderId="16" xfId="0" quotePrefix="1" applyNumberFormat="1" applyBorder="1" applyAlignment="1">
      <alignment horizontal="right" vertical="center"/>
    </xf>
    <xf numFmtId="41" fontId="3" fillId="0" borderId="6" xfId="0" applyNumberFormat="1" applyFont="1" applyBorder="1" applyAlignment="1">
      <alignment horizontal="distributed" vertical="center" justifyLastLine="1"/>
    </xf>
    <xf numFmtId="0" fontId="3" fillId="0" borderId="0" xfId="0" applyNumberFormat="1" applyFont="1" applyBorder="1" applyAlignment="1">
      <alignment horizontal="distributed" vertical="center"/>
    </xf>
    <xf numFmtId="41" fontId="5" fillId="0" borderId="6" xfId="0" applyNumberFormat="1" applyFont="1" applyBorder="1" applyAlignment="1">
      <alignment horizontal="left" vertical="center"/>
    </xf>
    <xf numFmtId="41" fontId="0" fillId="0" borderId="1" xfId="0" applyNumberFormat="1" applyBorder="1" applyAlignment="1">
      <alignment horizontal="centerContinuous" vertical="center"/>
    </xf>
    <xf numFmtId="41" fontId="0" fillId="0" borderId="2" xfId="0" applyNumberFormat="1" applyBorder="1" applyAlignment="1">
      <alignment horizontal="centerContinuous" vertical="center"/>
    </xf>
    <xf numFmtId="41" fontId="0" fillId="0" borderId="11" xfId="0" applyNumberFormat="1" applyBorder="1" applyAlignment="1">
      <alignment horizontal="centerContinuous" vertical="center"/>
    </xf>
    <xf numFmtId="41" fontId="0" fillId="0" borderId="10" xfId="0" applyNumberFormat="1" applyBorder="1" applyAlignment="1">
      <alignment horizontal="centerContinuous" vertical="center"/>
    </xf>
    <xf numFmtId="41" fontId="0" fillId="0" borderId="29" xfId="0" applyNumberFormat="1" applyBorder="1" applyAlignment="1">
      <alignment horizontal="center" vertical="center"/>
    </xf>
    <xf numFmtId="41" fontId="0" fillId="0" borderId="7" xfId="0" applyNumberFormat="1" applyBorder="1" applyAlignment="1">
      <alignment horizontal="center" vertical="center"/>
    </xf>
    <xf numFmtId="41" fontId="2" fillId="0" borderId="47" xfId="0" applyNumberFormat="1" applyFont="1" applyBorder="1" applyAlignment="1">
      <alignment vertical="center"/>
    </xf>
    <xf numFmtId="0" fontId="0" fillId="0" borderId="48" xfId="0" applyBorder="1" applyAlignment="1">
      <alignment horizontal="distributed" vertical="center"/>
    </xf>
    <xf numFmtId="177" fontId="2" fillId="0" borderId="57" xfId="1" applyNumberFormat="1" applyBorder="1" applyAlignment="1">
      <alignment horizontal="center" vertical="center"/>
    </xf>
    <xf numFmtId="177" fontId="2" fillId="0" borderId="58" xfId="1" applyNumberFormat="1" applyBorder="1" applyAlignment="1">
      <alignment horizontal="center" vertical="center"/>
    </xf>
    <xf numFmtId="177" fontId="2" fillId="0" borderId="39" xfId="1" applyNumberFormat="1" applyBorder="1" applyAlignment="1">
      <alignment horizontal="center" vertical="center"/>
    </xf>
    <xf numFmtId="177" fontId="2" fillId="0" borderId="9" xfId="1" applyNumberFormat="1" applyBorder="1" applyAlignment="1">
      <alignment horizontal="center" vertical="center"/>
    </xf>
    <xf numFmtId="177" fontId="2" fillId="0" borderId="13" xfId="1" applyNumberFormat="1" applyBorder="1" applyAlignment="1">
      <alignment horizontal="center" vertical="center"/>
    </xf>
    <xf numFmtId="177" fontId="2" fillId="0" borderId="45" xfId="1" applyNumberFormat="1" applyBorder="1" applyAlignment="1">
      <alignment horizontal="center" vertical="center"/>
    </xf>
    <xf numFmtId="177" fontId="2" fillId="0" borderId="32" xfId="1" applyNumberFormat="1" applyBorder="1" applyAlignment="1">
      <alignment horizontal="center" vertical="center"/>
    </xf>
    <xf numFmtId="177" fontId="2" fillId="0" borderId="12" xfId="1" applyNumberFormat="1" applyBorder="1" applyAlignment="1">
      <alignment horizontal="center" vertical="center"/>
    </xf>
    <xf numFmtId="177" fontId="2" fillId="0" borderId="16" xfId="1" applyNumberFormat="1" applyBorder="1" applyAlignment="1">
      <alignment horizontal="center" vertical="center"/>
    </xf>
    <xf numFmtId="177" fontId="2" fillId="0" borderId="20" xfId="1" applyNumberFormat="1" applyBorder="1" applyAlignment="1">
      <alignment horizontal="center" vertical="center"/>
    </xf>
    <xf numFmtId="177" fontId="2" fillId="0" borderId="14" xfId="1" applyNumberFormat="1" applyBorder="1" applyAlignment="1">
      <alignment horizontal="center" vertical="center"/>
    </xf>
    <xf numFmtId="177" fontId="2" fillId="0" borderId="22" xfId="1" applyNumberFormat="1" applyBorder="1" applyAlignment="1">
      <alignment horizontal="center" vertical="center"/>
    </xf>
    <xf numFmtId="177" fontId="2" fillId="0" borderId="59" xfId="1" applyNumberFormat="1" applyBorder="1" applyAlignment="1">
      <alignment vertical="center"/>
    </xf>
    <xf numFmtId="177" fontId="2" fillId="0" borderId="60" xfId="1" applyNumberFormat="1" applyBorder="1" applyAlignment="1">
      <alignment vertical="center"/>
    </xf>
    <xf numFmtId="177" fontId="2" fillId="0" borderId="44" xfId="1" applyNumberFormat="1" applyBorder="1" applyAlignment="1">
      <alignment vertical="center"/>
    </xf>
    <xf numFmtId="41" fontId="0" fillId="0" borderId="24" xfId="0" applyNumberFormat="1" applyFill="1" applyBorder="1" applyAlignment="1">
      <alignment horizontal="left" vertical="center"/>
    </xf>
    <xf numFmtId="41" fontId="0" fillId="0" borderId="23" xfId="0" applyNumberFormat="1" applyFill="1" applyBorder="1" applyAlignment="1">
      <alignment horizontal="left" vertical="center"/>
    </xf>
    <xf numFmtId="177" fontId="2" fillId="0" borderId="24" xfId="1" applyNumberFormat="1" applyFill="1" applyBorder="1" applyAlignment="1">
      <alignment vertical="center"/>
    </xf>
    <xf numFmtId="177" fontId="2" fillId="0" borderId="16" xfId="1" applyNumberFormat="1" applyFill="1" applyBorder="1" applyAlignment="1">
      <alignment vertical="center"/>
    </xf>
    <xf numFmtId="41" fontId="0" fillId="0" borderId="0" xfId="0" applyNumberFormat="1" applyFill="1" applyAlignment="1">
      <alignment vertical="center"/>
    </xf>
    <xf numFmtId="177" fontId="2" fillId="0" borderId="47" xfId="1" applyNumberFormat="1" applyBorder="1" applyAlignment="1">
      <alignment vertical="center"/>
    </xf>
    <xf numFmtId="41" fontId="0" fillId="0" borderId="10" xfId="0" quotePrefix="1" applyNumberFormat="1" applyBorder="1" applyAlignment="1">
      <alignment horizontal="right" vertical="center"/>
    </xf>
    <xf numFmtId="41" fontId="0" fillId="0" borderId="23" xfId="0" quotePrefix="1" applyNumberFormat="1" applyBorder="1" applyAlignment="1">
      <alignment horizontal="right" vertical="center"/>
    </xf>
    <xf numFmtId="41" fontId="0" fillId="0" borderId="6" xfId="0" quotePrefix="1" applyNumberFormat="1" applyBorder="1" applyAlignment="1">
      <alignment horizontal="right" vertical="center"/>
    </xf>
    <xf numFmtId="177" fontId="2" fillId="0" borderId="34" xfId="1" applyNumberFormat="1" applyBorder="1" applyAlignment="1">
      <alignment vertical="center"/>
    </xf>
    <xf numFmtId="41" fontId="2" fillId="0" borderId="0" xfId="0" applyNumberFormat="1" applyFont="1" applyAlignment="1">
      <alignment horizontal="left" vertical="center"/>
    </xf>
    <xf numFmtId="0" fontId="2" fillId="0" borderId="22" xfId="0" applyNumberFormat="1" applyFont="1" applyBorder="1" applyAlignment="1">
      <alignment horizontal="center" vertical="center"/>
    </xf>
    <xf numFmtId="41" fontId="0" fillId="0" borderId="40" xfId="0" applyNumberFormat="1" applyBorder="1" applyAlignment="1">
      <alignment horizontal="center" vertical="center"/>
    </xf>
    <xf numFmtId="177" fontId="0" fillId="0" borderId="32" xfId="0" quotePrefix="1" applyNumberFormat="1" applyFont="1" applyFill="1" applyBorder="1" applyAlignment="1">
      <alignment horizontal="right" vertical="center"/>
    </xf>
    <xf numFmtId="0" fontId="0" fillId="0" borderId="61" xfId="0" applyBorder="1" applyAlignment="1">
      <alignment horizontal="center" vertical="center" textRotation="255"/>
    </xf>
    <xf numFmtId="0" fontId="0" fillId="0" borderId="62" xfId="0" applyBorder="1" applyAlignment="1">
      <alignment horizontal="center" vertical="center" textRotation="255"/>
    </xf>
    <xf numFmtId="0" fontId="0" fillId="0" borderId="63" xfId="0" applyBorder="1" applyAlignment="1">
      <alignment horizontal="center" vertical="center" textRotation="255"/>
    </xf>
    <xf numFmtId="41" fontId="0" fillId="0" borderId="15" xfId="0" applyNumberFormat="1" applyBorder="1" applyAlignment="1">
      <alignment horizontal="left" vertical="center"/>
    </xf>
    <xf numFmtId="0" fontId="0" fillId="0" borderId="36" xfId="0" applyBorder="1" applyAlignment="1">
      <alignment horizontal="left" vertical="center"/>
    </xf>
    <xf numFmtId="41" fontId="0" fillId="0" borderId="12" xfId="0" applyNumberFormat="1" applyBorder="1" applyAlignment="1">
      <alignment horizontal="left" vertical="center"/>
    </xf>
    <xf numFmtId="0" fontId="0" fillId="0" borderId="18" xfId="0" applyBorder="1" applyAlignment="1">
      <alignment vertical="center"/>
    </xf>
    <xf numFmtId="177" fontId="2" fillId="0" borderId="31" xfId="1" applyNumberFormat="1" applyBorder="1" applyAlignment="1">
      <alignment vertical="center"/>
    </xf>
    <xf numFmtId="177" fontId="0" fillId="0" borderId="9" xfId="0" applyNumberFormat="1" applyBorder="1" applyAlignment="1">
      <alignment vertical="center"/>
    </xf>
    <xf numFmtId="177" fontId="2" fillId="0" borderId="41" xfId="1" applyNumberFormat="1" applyBorder="1" applyAlignment="1">
      <alignment vertical="center"/>
    </xf>
    <xf numFmtId="177" fontId="0" fillId="0" borderId="45" xfId="0" applyNumberFormat="1" applyBorder="1" applyAlignment="1">
      <alignment vertical="center"/>
    </xf>
    <xf numFmtId="0" fontId="2" fillId="0" borderId="11" xfId="0" applyNumberFormat="1" applyFont="1" applyBorder="1" applyAlignment="1">
      <alignment horizontal="center" vertical="center"/>
    </xf>
    <xf numFmtId="0" fontId="2" fillId="0" borderId="56" xfId="0" applyNumberFormat="1" applyFont="1" applyBorder="1" applyAlignment="1">
      <alignment horizontal="center" vertical="center"/>
    </xf>
    <xf numFmtId="176" fontId="2" fillId="0" borderId="11" xfId="0" applyNumberFormat="1" applyFont="1" applyBorder="1" applyAlignment="1">
      <alignment horizontal="center" vertical="center"/>
    </xf>
    <xf numFmtId="176" fontId="2" fillId="0" borderId="56" xfId="0" applyNumberFormat="1" applyFont="1" applyBorder="1" applyAlignment="1">
      <alignment horizontal="center" vertical="center"/>
    </xf>
    <xf numFmtId="177" fontId="2" fillId="0" borderId="30" xfId="1" applyNumberFormat="1" applyBorder="1" applyAlignment="1">
      <alignment vertical="center"/>
    </xf>
    <xf numFmtId="177" fontId="0" fillId="0" borderId="4" xfId="0" applyNumberFormat="1" applyBorder="1" applyAlignment="1">
      <alignment vertical="center"/>
    </xf>
    <xf numFmtId="180" fontId="15" fillId="0" borderId="3" xfId="1" applyNumberFormat="1" applyFont="1" applyBorder="1" applyAlignment="1">
      <alignment vertical="center" textRotation="255"/>
    </xf>
    <xf numFmtId="0" fontId="13" fillId="0" borderId="3" xfId="3" applyFont="1" applyBorder="1" applyAlignment="1">
      <alignment vertical="center"/>
    </xf>
    <xf numFmtId="0" fontId="13" fillId="0" borderId="5" xfId="3" applyFont="1" applyBorder="1" applyAlignment="1">
      <alignment vertical="center"/>
    </xf>
    <xf numFmtId="0" fontId="12" fillId="0" borderId="1" xfId="2" applyNumberFormat="1" applyFont="1" applyBorder="1" applyAlignment="1">
      <alignment horizontal="distributed" vertical="center" justifyLastLine="1"/>
    </xf>
    <xf numFmtId="0" fontId="12" fillId="0" borderId="2" xfId="0" applyFont="1" applyBorder="1" applyAlignment="1">
      <alignment horizontal="distributed" vertical="center" justifyLastLine="1"/>
    </xf>
    <xf numFmtId="0" fontId="12" fillId="0" borderId="35" xfId="0" applyFont="1" applyBorder="1" applyAlignment="1">
      <alignment horizontal="distributed" vertical="center" justifyLastLine="1"/>
    </xf>
    <xf numFmtId="0" fontId="12" fillId="0" borderId="5" xfId="0" applyFont="1" applyBorder="1" applyAlignment="1">
      <alignment horizontal="distributed" vertical="center" justifyLastLine="1"/>
    </xf>
    <xf numFmtId="0" fontId="12" fillId="0" borderId="6" xfId="0" applyFont="1" applyBorder="1" applyAlignment="1">
      <alignment horizontal="distributed" vertical="center" justifyLastLine="1"/>
    </xf>
    <xf numFmtId="0" fontId="12" fillId="0" borderId="8" xfId="0" applyFont="1" applyBorder="1" applyAlignment="1">
      <alignment horizontal="distributed" vertical="center" justifyLastLine="1"/>
    </xf>
    <xf numFmtId="0" fontId="12" fillId="0" borderId="1" xfId="0" applyNumberFormat="1" applyFont="1" applyBorder="1" applyAlignment="1">
      <alignment horizontal="distributed" vertical="center" justifyLastLine="1"/>
    </xf>
    <xf numFmtId="0" fontId="12" fillId="0" borderId="2" xfId="0" applyNumberFormat="1" applyFont="1" applyBorder="1" applyAlignment="1">
      <alignment horizontal="distributed" vertical="center" justifyLastLine="1"/>
    </xf>
    <xf numFmtId="0" fontId="12" fillId="0" borderId="35" xfId="0" applyNumberFormat="1" applyFont="1" applyBorder="1" applyAlignment="1">
      <alignment horizontal="distributed" vertical="center" justifyLastLine="1"/>
    </xf>
    <xf numFmtId="0" fontId="12" fillId="0" borderId="5" xfId="0" applyNumberFormat="1" applyFont="1" applyBorder="1" applyAlignment="1">
      <alignment horizontal="distributed" vertical="center" justifyLastLine="1"/>
    </xf>
    <xf numFmtId="0" fontId="12" fillId="0" borderId="6" xfId="0" applyNumberFormat="1" applyFont="1" applyBorder="1" applyAlignment="1">
      <alignment horizontal="distributed" vertical="center" justifyLastLine="1"/>
    </xf>
    <xf numFmtId="0" fontId="12" fillId="0" borderId="8" xfId="0" applyNumberFormat="1" applyFont="1" applyBorder="1" applyAlignment="1">
      <alignment horizontal="distributed" vertical="center" justifyLastLine="1"/>
    </xf>
    <xf numFmtId="180" fontId="15" fillId="0" borderId="61" xfId="1" applyNumberFormat="1" applyFont="1" applyBorder="1" applyAlignment="1">
      <alignment vertical="center" textRotation="255"/>
    </xf>
    <xf numFmtId="180" fontId="15" fillId="0" borderId="62" xfId="1" applyNumberFormat="1" applyFont="1" applyBorder="1" applyAlignment="1">
      <alignment vertical="center" textRotation="255"/>
    </xf>
    <xf numFmtId="180" fontId="15" fillId="0" borderId="63" xfId="1" applyNumberFormat="1" applyFont="1" applyBorder="1" applyAlignment="1">
      <alignment vertical="center" textRotation="255"/>
    </xf>
    <xf numFmtId="41" fontId="0" fillId="0" borderId="36" xfId="0" applyNumberFormat="1" applyBorder="1" applyAlignment="1">
      <alignment horizontal="right" vertical="center"/>
    </xf>
    <xf numFmtId="0" fontId="0" fillId="0" borderId="42" xfId="0" applyBorder="1" applyAlignment="1">
      <alignment horizontal="right" vertical="center"/>
    </xf>
    <xf numFmtId="0" fontId="13" fillId="0" borderId="62" xfId="3" applyFont="1" applyBorder="1" applyAlignment="1">
      <alignment vertical="center" textRotation="255"/>
    </xf>
    <xf numFmtId="0" fontId="13" fillId="0" borderId="63" xfId="3" applyFont="1" applyBorder="1" applyAlignment="1">
      <alignment vertical="center" textRotation="255"/>
    </xf>
    <xf numFmtId="0" fontId="13" fillId="0" borderId="62" xfId="3" applyFont="1" applyBorder="1" applyAlignment="1">
      <alignment vertical="center"/>
    </xf>
    <xf numFmtId="0" fontId="13" fillId="0" borderId="63" xfId="3" applyFont="1" applyBorder="1" applyAlignment="1">
      <alignment vertical="center"/>
    </xf>
    <xf numFmtId="0" fontId="0" fillId="0" borderId="18" xfId="0" applyBorder="1" applyAlignment="1">
      <alignment horizontal="left" vertical="center"/>
    </xf>
    <xf numFmtId="0" fontId="0" fillId="0" borderId="61" xfId="0" applyNumberFormat="1" applyBorder="1" applyAlignment="1">
      <alignment horizontal="center" vertical="center" textRotation="255"/>
    </xf>
    <xf numFmtId="41" fontId="17" fillId="0" borderId="24" xfId="0" applyNumberFormat="1" applyFont="1" applyBorder="1" applyAlignment="1">
      <alignment horizontal="right" vertical="center"/>
    </xf>
    <xf numFmtId="41" fontId="17" fillId="0" borderId="18" xfId="0" applyNumberFormat="1" applyFont="1" applyBorder="1" applyAlignment="1">
      <alignment horizontal="right" vertical="center"/>
    </xf>
    <xf numFmtId="41" fontId="0" fillId="0" borderId="11" xfId="0" applyNumberFormat="1" applyBorder="1" applyAlignment="1">
      <alignment horizontal="center" vertical="center"/>
    </xf>
    <xf numFmtId="41" fontId="0" fillId="0" borderId="56" xfId="0" applyNumberFormat="1" applyBorder="1" applyAlignment="1">
      <alignment horizontal="center" vertical="center"/>
    </xf>
  </cellXfs>
  <cellStyles count="4">
    <cellStyle name="桁区切り" xfId="1" builtinId="6"/>
    <cellStyle name="標準" xfId="0" builtinId="0"/>
    <cellStyle name="標準_Ｈ１０決算ベース" xfId="2" xr:uid="{00000000-0005-0000-0000-000002000000}"/>
    <cellStyle name="標準_地方債公営企業" xfId="3" xr:uid="{00000000-0005-0000-0000-000003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45</xdr:row>
      <xdr:rowOff>0</xdr:rowOff>
    </xdr:from>
    <xdr:to>
      <xdr:col>7</xdr:col>
      <xdr:colOff>0</xdr:colOff>
      <xdr:row>45</xdr:row>
      <xdr:rowOff>0</xdr:rowOff>
    </xdr:to>
    <xdr:sp macro="" textlink="">
      <xdr:nvSpPr>
        <xdr:cNvPr id="1103" name="Line 1">
          <a:extLst>
            <a:ext uri="{FF2B5EF4-FFF2-40B4-BE49-F238E27FC236}">
              <a16:creationId xmlns:a16="http://schemas.microsoft.com/office/drawing/2014/main" id="{24474970-3BF2-45D3-B339-6C6D926DEDBD}"/>
            </a:ext>
          </a:extLst>
        </xdr:cNvPr>
        <xdr:cNvSpPr>
          <a:spLocks noChangeShapeType="1"/>
        </xdr:cNvSpPr>
      </xdr:nvSpPr>
      <xdr:spPr bwMode="auto">
        <a:xfrm flipH="1">
          <a:off x="4476750" y="10315575"/>
          <a:ext cx="8096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45</xdr:row>
      <xdr:rowOff>0</xdr:rowOff>
    </xdr:from>
    <xdr:to>
      <xdr:col>7</xdr:col>
      <xdr:colOff>0</xdr:colOff>
      <xdr:row>45</xdr:row>
      <xdr:rowOff>0</xdr:rowOff>
    </xdr:to>
    <xdr:sp macro="" textlink="">
      <xdr:nvSpPr>
        <xdr:cNvPr id="3128" name="Line 1">
          <a:extLst>
            <a:ext uri="{FF2B5EF4-FFF2-40B4-BE49-F238E27FC236}">
              <a16:creationId xmlns:a16="http://schemas.microsoft.com/office/drawing/2014/main" id="{043E7216-B182-4571-A408-59D7D14E487B}"/>
            </a:ext>
          </a:extLst>
        </xdr:cNvPr>
        <xdr:cNvSpPr>
          <a:spLocks noChangeShapeType="1"/>
        </xdr:cNvSpPr>
      </xdr:nvSpPr>
      <xdr:spPr bwMode="auto">
        <a:xfrm flipH="1">
          <a:off x="4476750" y="10315575"/>
          <a:ext cx="8096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58"/>
  <sheetViews>
    <sheetView tabSelected="1" view="pageBreakPreview" zoomScaleNormal="100" zoomScaleSheetLayoutView="100" workbookViewId="0">
      <pane xSplit="5" ySplit="8" topLeftCell="F9" activePane="bottomRight" state="frozen"/>
      <selection pane="topRight" activeCell="F1" sqref="F1"/>
      <selection pane="bottomLeft" activeCell="A9" sqref="A9"/>
      <selection pane="bottomRight"/>
    </sheetView>
  </sheetViews>
  <sheetFormatPr defaultRowHeight="13.5"/>
  <cols>
    <col min="1" max="2" width="3.625" style="2" customWidth="1"/>
    <col min="3" max="4" width="1.625" style="2" customWidth="1"/>
    <col min="5" max="5" width="32.625" style="2" customWidth="1"/>
    <col min="6" max="6" width="15.625" style="2" customWidth="1"/>
    <col min="7" max="7" width="10.625" style="2" customWidth="1"/>
    <col min="8" max="8" width="15.625" style="2" customWidth="1"/>
    <col min="9" max="9" width="10.625" style="2" customWidth="1"/>
    <col min="10" max="11" width="9" style="2"/>
    <col min="12" max="12" width="9.875" style="2" customWidth="1"/>
    <col min="13" max="16384" width="9" style="2"/>
  </cols>
  <sheetData>
    <row r="1" spans="1:11" ht="33.950000000000003" customHeight="1">
      <c r="A1" s="57" t="s">
        <v>0</v>
      </c>
      <c r="B1" s="57"/>
      <c r="C1" s="57"/>
      <c r="D1" s="57"/>
      <c r="E1" s="102" t="s">
        <v>253</v>
      </c>
      <c r="F1" s="1"/>
    </row>
    <row r="3" spans="1:11" ht="14.25">
      <c r="A3" s="27" t="s">
        <v>93</v>
      </c>
    </row>
    <row r="5" spans="1:11">
      <c r="A5" s="58" t="s">
        <v>233</v>
      </c>
      <c r="B5" s="58"/>
      <c r="C5" s="58"/>
      <c r="D5" s="58"/>
      <c r="E5" s="58"/>
    </row>
    <row r="6" spans="1:11" ht="14.25">
      <c r="A6" s="3"/>
      <c r="H6" s="4"/>
      <c r="I6" s="14" t="s">
        <v>1</v>
      </c>
    </row>
    <row r="7" spans="1:11" ht="27" customHeight="1">
      <c r="A7" s="5"/>
      <c r="B7" s="6"/>
      <c r="C7" s="6"/>
      <c r="D7" s="6"/>
      <c r="E7" s="6"/>
      <c r="F7" s="21" t="s">
        <v>234</v>
      </c>
      <c r="G7" s="22"/>
      <c r="H7" s="39" t="s">
        <v>2</v>
      </c>
      <c r="I7" s="41" t="s">
        <v>22</v>
      </c>
    </row>
    <row r="8" spans="1:11" ht="17.100000000000001" customHeight="1">
      <c r="A8" s="59"/>
      <c r="B8" s="60"/>
      <c r="C8" s="60"/>
      <c r="D8" s="60"/>
      <c r="E8" s="60"/>
      <c r="F8" s="18" t="s">
        <v>91</v>
      </c>
      <c r="G8" s="26" t="s">
        <v>3</v>
      </c>
      <c r="H8" s="40"/>
      <c r="I8" s="42"/>
    </row>
    <row r="9" spans="1:11" ht="18" customHeight="1">
      <c r="A9" s="256" t="s">
        <v>88</v>
      </c>
      <c r="B9" s="256" t="s">
        <v>90</v>
      </c>
      <c r="C9" s="55" t="s">
        <v>4</v>
      </c>
      <c r="D9" s="56"/>
      <c r="E9" s="56"/>
      <c r="F9" s="65">
        <f>90164+41749-21482</f>
        <v>110431</v>
      </c>
      <c r="G9" s="75">
        <f>F9/$F$27*100</f>
        <v>18.496068678867072</v>
      </c>
      <c r="H9" s="66">
        <v>114350</v>
      </c>
      <c r="I9" s="80">
        <f>(F9/H9-1)*100</f>
        <v>-3.427197201574117</v>
      </c>
      <c r="K9" s="108"/>
    </row>
    <row r="10" spans="1:11" ht="18" customHeight="1">
      <c r="A10" s="257"/>
      <c r="B10" s="257"/>
      <c r="C10" s="7"/>
      <c r="D10" s="52" t="s">
        <v>23</v>
      </c>
      <c r="E10" s="53"/>
      <c r="F10" s="67">
        <v>31084</v>
      </c>
      <c r="G10" s="76">
        <f t="shared" ref="G10:G27" si="0">F10/$F$27*100</f>
        <v>5.2062536680271307</v>
      </c>
      <c r="H10" s="68">
        <v>32643</v>
      </c>
      <c r="I10" s="81">
        <f t="shared" ref="I10:I27" si="1">(F10/H10-1)*100</f>
        <v>-4.7759090769843411</v>
      </c>
    </row>
    <row r="11" spans="1:11" ht="18" customHeight="1">
      <c r="A11" s="257"/>
      <c r="B11" s="257"/>
      <c r="C11" s="7"/>
      <c r="D11" s="16"/>
      <c r="E11" s="23" t="s">
        <v>24</v>
      </c>
      <c r="F11" s="69">
        <v>25628</v>
      </c>
      <c r="G11" s="77">
        <f t="shared" si="0"/>
        <v>4.2924291920022943</v>
      </c>
      <c r="H11" s="70">
        <v>26896</v>
      </c>
      <c r="I11" s="82">
        <f t="shared" si="1"/>
        <v>-4.7144556811421818</v>
      </c>
    </row>
    <row r="12" spans="1:11" ht="18" customHeight="1">
      <c r="A12" s="257"/>
      <c r="B12" s="257"/>
      <c r="C12" s="7"/>
      <c r="D12" s="16"/>
      <c r="E12" s="23" t="s">
        <v>25</v>
      </c>
      <c r="F12" s="69">
        <v>596</v>
      </c>
      <c r="G12" s="77">
        <f t="shared" si="0"/>
        <v>9.9823934697727781E-2</v>
      </c>
      <c r="H12" s="70">
        <v>1355</v>
      </c>
      <c r="I12" s="82">
        <f t="shared" si="1"/>
        <v>-56.014760147601471</v>
      </c>
    </row>
    <row r="13" spans="1:11" ht="18" customHeight="1">
      <c r="A13" s="257"/>
      <c r="B13" s="257"/>
      <c r="C13" s="7"/>
      <c r="D13" s="33"/>
      <c r="E13" s="23" t="s">
        <v>26</v>
      </c>
      <c r="F13" s="69">
        <v>249</v>
      </c>
      <c r="G13" s="77">
        <f t="shared" si="0"/>
        <v>4.1704966006265463E-2</v>
      </c>
      <c r="H13" s="70">
        <v>210</v>
      </c>
      <c r="I13" s="82">
        <f t="shared" si="1"/>
        <v>18.571428571428573</v>
      </c>
    </row>
    <row r="14" spans="1:11" ht="18" customHeight="1">
      <c r="A14" s="257"/>
      <c r="B14" s="257"/>
      <c r="C14" s="7"/>
      <c r="D14" s="61" t="s">
        <v>27</v>
      </c>
      <c r="E14" s="51"/>
      <c r="F14" s="65">
        <v>15749</v>
      </c>
      <c r="G14" s="75">
        <f t="shared" si="0"/>
        <v>2.6377972274404611</v>
      </c>
      <c r="H14" s="66">
        <v>19020</v>
      </c>
      <c r="I14" s="83">
        <f t="shared" si="1"/>
        <v>-17.197686645636168</v>
      </c>
    </row>
    <row r="15" spans="1:11" ht="18" customHeight="1">
      <c r="A15" s="257"/>
      <c r="B15" s="257"/>
      <c r="C15" s="7"/>
      <c r="D15" s="16"/>
      <c r="E15" s="23" t="s">
        <v>28</v>
      </c>
      <c r="F15" s="69">
        <v>909</v>
      </c>
      <c r="G15" s="77">
        <f t="shared" si="0"/>
        <v>0.15224824939636669</v>
      </c>
      <c r="H15" s="70">
        <v>990</v>
      </c>
      <c r="I15" s="82">
        <f t="shared" si="1"/>
        <v>-8.1818181818181799</v>
      </c>
    </row>
    <row r="16" spans="1:11" ht="18" customHeight="1">
      <c r="A16" s="257"/>
      <c r="B16" s="257"/>
      <c r="C16" s="7"/>
      <c r="D16" s="16"/>
      <c r="E16" s="29" t="s">
        <v>29</v>
      </c>
      <c r="F16" s="67">
        <v>14840</v>
      </c>
      <c r="G16" s="76">
        <f t="shared" si="0"/>
        <v>2.4855489780440942</v>
      </c>
      <c r="H16" s="68">
        <v>18030</v>
      </c>
      <c r="I16" s="81">
        <f t="shared" si="1"/>
        <v>-17.692734331669435</v>
      </c>
      <c r="K16" s="109"/>
    </row>
    <row r="17" spans="1:26" ht="18" customHeight="1">
      <c r="A17" s="257"/>
      <c r="B17" s="257"/>
      <c r="C17" s="7"/>
      <c r="D17" s="259" t="s">
        <v>30</v>
      </c>
      <c r="E17" s="260"/>
      <c r="F17" s="67">
        <v>22649</v>
      </c>
      <c r="G17" s="76">
        <f t="shared" si="0"/>
        <v>3.7934770083369735</v>
      </c>
      <c r="H17" s="68">
        <v>41963</v>
      </c>
      <c r="I17" s="81">
        <f t="shared" si="1"/>
        <v>-46.026261230131304</v>
      </c>
    </row>
    <row r="18" spans="1:26" ht="18" customHeight="1">
      <c r="A18" s="257"/>
      <c r="B18" s="257"/>
      <c r="C18" s="7"/>
      <c r="D18" s="261" t="s">
        <v>94</v>
      </c>
      <c r="E18" s="262"/>
      <c r="F18" s="69">
        <v>1641</v>
      </c>
      <c r="G18" s="77">
        <f t="shared" si="0"/>
        <v>0.27485080006538803</v>
      </c>
      <c r="H18" s="70">
        <v>1708</v>
      </c>
      <c r="I18" s="82">
        <f t="shared" si="1"/>
        <v>-3.9227166276346592</v>
      </c>
    </row>
    <row r="19" spans="1:26" ht="18" customHeight="1">
      <c r="A19" s="257"/>
      <c r="B19" s="257"/>
      <c r="C19" s="10"/>
      <c r="D19" s="261" t="s">
        <v>95</v>
      </c>
      <c r="E19" s="262"/>
      <c r="F19" s="107">
        <v>0</v>
      </c>
      <c r="G19" s="77">
        <f t="shared" si="0"/>
        <v>0</v>
      </c>
      <c r="H19" s="70">
        <v>0</v>
      </c>
      <c r="I19" s="82" t="e">
        <f t="shared" si="1"/>
        <v>#DIV/0!</v>
      </c>
      <c r="Z19" s="2" t="s">
        <v>96</v>
      </c>
    </row>
    <row r="20" spans="1:26" ht="18" customHeight="1">
      <c r="A20" s="257"/>
      <c r="B20" s="257"/>
      <c r="C20" s="44" t="s">
        <v>5</v>
      </c>
      <c r="D20" s="43"/>
      <c r="E20" s="43"/>
      <c r="F20" s="69">
        <v>12503</v>
      </c>
      <c r="G20" s="77">
        <f t="shared" si="0"/>
        <v>2.0941252609491445</v>
      </c>
      <c r="H20" s="70">
        <v>16257</v>
      </c>
      <c r="I20" s="82">
        <f t="shared" si="1"/>
        <v>-23.091591314510673</v>
      </c>
    </row>
    <row r="21" spans="1:26" ht="18" customHeight="1">
      <c r="A21" s="257"/>
      <c r="B21" s="257"/>
      <c r="C21" s="44" t="s">
        <v>6</v>
      </c>
      <c r="D21" s="43"/>
      <c r="E21" s="43"/>
      <c r="F21" s="69">
        <v>170100</v>
      </c>
      <c r="G21" s="77">
        <f t="shared" si="0"/>
        <v>28.490018946448814</v>
      </c>
      <c r="H21" s="70">
        <v>171200</v>
      </c>
      <c r="I21" s="82">
        <f t="shared" si="1"/>
        <v>-0.64252336448598069</v>
      </c>
    </row>
    <row r="22" spans="1:26" ht="18" customHeight="1">
      <c r="A22" s="257"/>
      <c r="B22" s="257"/>
      <c r="C22" s="44" t="s">
        <v>31</v>
      </c>
      <c r="D22" s="43"/>
      <c r="E22" s="43"/>
      <c r="F22" s="69">
        <v>5995</v>
      </c>
      <c r="G22" s="77">
        <f t="shared" si="0"/>
        <v>1.0041014907934194</v>
      </c>
      <c r="H22" s="70">
        <v>6170</v>
      </c>
      <c r="I22" s="82">
        <f t="shared" si="1"/>
        <v>-2.8363047001620734</v>
      </c>
    </row>
    <row r="23" spans="1:26" ht="18" customHeight="1">
      <c r="A23" s="257"/>
      <c r="B23" s="257"/>
      <c r="C23" s="44" t="s">
        <v>7</v>
      </c>
      <c r="D23" s="43"/>
      <c r="E23" s="43"/>
      <c r="F23" s="69">
        <v>92453</v>
      </c>
      <c r="G23" s="77">
        <f t="shared" si="0"/>
        <v>15.484936635250044</v>
      </c>
      <c r="H23" s="70">
        <v>80574</v>
      </c>
      <c r="I23" s="82">
        <f t="shared" si="1"/>
        <v>14.742969196018564</v>
      </c>
    </row>
    <row r="24" spans="1:26" ht="18" customHeight="1">
      <c r="A24" s="257"/>
      <c r="B24" s="257"/>
      <c r="C24" s="44" t="s">
        <v>32</v>
      </c>
      <c r="D24" s="43"/>
      <c r="E24" s="43"/>
      <c r="F24" s="69">
        <v>2751</v>
      </c>
      <c r="G24" s="77">
        <f t="shared" si="0"/>
        <v>0.46076450394874008</v>
      </c>
      <c r="H24" s="70">
        <v>3417</v>
      </c>
      <c r="I24" s="82">
        <f t="shared" si="1"/>
        <v>-19.490781387181745</v>
      </c>
    </row>
    <row r="25" spans="1:26" ht="18" customHeight="1">
      <c r="A25" s="257"/>
      <c r="B25" s="257"/>
      <c r="C25" s="44" t="s">
        <v>8</v>
      </c>
      <c r="D25" s="43"/>
      <c r="E25" s="43"/>
      <c r="F25" s="69">
        <f>84926200/1000</f>
        <v>84926.2</v>
      </c>
      <c r="G25" s="77">
        <f t="shared" si="0"/>
        <v>14.224274233097598</v>
      </c>
      <c r="H25" s="70">
        <v>93887</v>
      </c>
      <c r="I25" s="82">
        <f t="shared" si="1"/>
        <v>-9.5442393515609236</v>
      </c>
    </row>
    <row r="26" spans="1:26" ht="18" customHeight="1">
      <c r="A26" s="257"/>
      <c r="B26" s="257"/>
      <c r="C26" s="45" t="s">
        <v>9</v>
      </c>
      <c r="D26" s="46"/>
      <c r="E26" s="46"/>
      <c r="F26" s="71">
        <f>504+188+835+86+10969+489+104820+1</f>
        <v>117892</v>
      </c>
      <c r="G26" s="78">
        <f t="shared" si="0"/>
        <v>19.745710250645175</v>
      </c>
      <c r="H26" s="72">
        <v>87760</v>
      </c>
      <c r="I26" s="84">
        <f t="shared" si="1"/>
        <v>34.334548769371011</v>
      </c>
    </row>
    <row r="27" spans="1:26" ht="18" customHeight="1">
      <c r="A27" s="257"/>
      <c r="B27" s="258"/>
      <c r="C27" s="47" t="s">
        <v>10</v>
      </c>
      <c r="D27" s="31"/>
      <c r="E27" s="31"/>
      <c r="F27" s="73">
        <f>SUM(F9,F20:F26)</f>
        <v>597051.19999999995</v>
      </c>
      <c r="G27" s="79">
        <f t="shared" si="0"/>
        <v>100</v>
      </c>
      <c r="H27" s="73">
        <f>SUM(H9,H20:H26)</f>
        <v>573615</v>
      </c>
      <c r="I27" s="85">
        <f t="shared" si="1"/>
        <v>4.0857020824071721</v>
      </c>
    </row>
    <row r="28" spans="1:26" ht="18" customHeight="1">
      <c r="A28" s="257"/>
      <c r="B28" s="256" t="s">
        <v>89</v>
      </c>
      <c r="C28" s="55" t="s">
        <v>11</v>
      </c>
      <c r="D28" s="56"/>
      <c r="E28" s="56"/>
      <c r="F28" s="65">
        <v>229636</v>
      </c>
      <c r="G28" s="75">
        <f>F28/$F$45*100</f>
        <v>38.461705951417883</v>
      </c>
      <c r="H28" s="65">
        <v>231390</v>
      </c>
      <c r="I28" s="86">
        <f>(F28/H28-1)*100</f>
        <v>-0.75802757249665564</v>
      </c>
    </row>
    <row r="29" spans="1:26" ht="18" customHeight="1">
      <c r="A29" s="257"/>
      <c r="B29" s="257"/>
      <c r="C29" s="7"/>
      <c r="D29" s="30" t="s">
        <v>12</v>
      </c>
      <c r="E29" s="43"/>
      <c r="F29" s="69">
        <v>136348</v>
      </c>
      <c r="G29" s="77">
        <f t="shared" ref="G29:G45" si="2">F29/$F$45*100</f>
        <v>22.836910079708435</v>
      </c>
      <c r="H29" s="69">
        <v>137432</v>
      </c>
      <c r="I29" s="87">
        <f t="shared" ref="I29:I45" si="3">(F29/H29-1)*100</f>
        <v>-0.78875371092612667</v>
      </c>
    </row>
    <row r="30" spans="1:26" ht="18" customHeight="1">
      <c r="A30" s="257"/>
      <c r="B30" s="257"/>
      <c r="C30" s="7"/>
      <c r="D30" s="30" t="s">
        <v>33</v>
      </c>
      <c r="E30" s="43"/>
      <c r="F30" s="69">
        <v>19055</v>
      </c>
      <c r="G30" s="77">
        <f t="shared" si="2"/>
        <v>3.1915196524250025</v>
      </c>
      <c r="H30" s="69">
        <v>18628</v>
      </c>
      <c r="I30" s="87">
        <f t="shared" si="3"/>
        <v>2.2922482284732704</v>
      </c>
    </row>
    <row r="31" spans="1:26" ht="18" customHeight="1">
      <c r="A31" s="257"/>
      <c r="B31" s="257"/>
      <c r="C31" s="19"/>
      <c r="D31" s="30" t="s">
        <v>13</v>
      </c>
      <c r="E31" s="43"/>
      <c r="F31" s="69">
        <v>74233</v>
      </c>
      <c r="G31" s="77">
        <f t="shared" si="2"/>
        <v>12.433276219284451</v>
      </c>
      <c r="H31" s="69">
        <v>75330</v>
      </c>
      <c r="I31" s="87">
        <f t="shared" si="3"/>
        <v>-1.4562591265100178</v>
      </c>
    </row>
    <row r="32" spans="1:26" ht="18" customHeight="1">
      <c r="A32" s="257"/>
      <c r="B32" s="257"/>
      <c r="C32" s="50" t="s">
        <v>14</v>
      </c>
      <c r="D32" s="51"/>
      <c r="E32" s="51"/>
      <c r="F32" s="65">
        <f>258059+200</f>
        <v>258259</v>
      </c>
      <c r="G32" s="75">
        <f t="shared" si="2"/>
        <v>43.255768770172068</v>
      </c>
      <c r="H32" s="65">
        <v>202492</v>
      </c>
      <c r="I32" s="86">
        <f t="shared" si="3"/>
        <v>27.540347272978693</v>
      </c>
    </row>
    <row r="33" spans="1:9" ht="18" customHeight="1">
      <c r="A33" s="257"/>
      <c r="B33" s="257"/>
      <c r="C33" s="7"/>
      <c r="D33" s="30" t="s">
        <v>15</v>
      </c>
      <c r="E33" s="43"/>
      <c r="F33" s="69">
        <v>17550</v>
      </c>
      <c r="G33" s="77">
        <f t="shared" si="2"/>
        <v>2.9394473838918285</v>
      </c>
      <c r="H33" s="69">
        <v>15449</v>
      </c>
      <c r="I33" s="87">
        <f t="shared" si="3"/>
        <v>13.599585733704455</v>
      </c>
    </row>
    <row r="34" spans="1:9" ht="18" customHeight="1">
      <c r="A34" s="257"/>
      <c r="B34" s="257"/>
      <c r="C34" s="7"/>
      <c r="D34" s="30" t="s">
        <v>34</v>
      </c>
      <c r="E34" s="43"/>
      <c r="F34" s="69">
        <v>4134</v>
      </c>
      <c r="G34" s="77">
        <f t="shared" si="2"/>
        <v>0.69240316153896397</v>
      </c>
      <c r="H34" s="69">
        <v>3550</v>
      </c>
      <c r="I34" s="87">
        <f t="shared" si="3"/>
        <v>16.450704225352109</v>
      </c>
    </row>
    <row r="35" spans="1:9" ht="18" customHeight="1">
      <c r="A35" s="257"/>
      <c r="B35" s="257"/>
      <c r="C35" s="7"/>
      <c r="D35" s="30" t="s">
        <v>35</v>
      </c>
      <c r="E35" s="43"/>
      <c r="F35" s="69">
        <f>150783-21482</f>
        <v>129301</v>
      </c>
      <c r="G35" s="77">
        <f t="shared" si="2"/>
        <v>21.656608899407253</v>
      </c>
      <c r="H35" s="69">
        <v>106357</v>
      </c>
      <c r="I35" s="87">
        <f t="shared" si="3"/>
        <v>21.572628035766339</v>
      </c>
    </row>
    <row r="36" spans="1:9" ht="18" customHeight="1">
      <c r="A36" s="257"/>
      <c r="B36" s="257"/>
      <c r="C36" s="7"/>
      <c r="D36" s="30" t="s">
        <v>36</v>
      </c>
      <c r="E36" s="43"/>
      <c r="F36" s="69">
        <v>6593</v>
      </c>
      <c r="G36" s="77">
        <f t="shared" si="2"/>
        <v>1.1042607750426681</v>
      </c>
      <c r="H36" s="69">
        <v>6653</v>
      </c>
      <c r="I36" s="87">
        <f t="shared" si="3"/>
        <v>-0.90184879001954377</v>
      </c>
    </row>
    <row r="37" spans="1:9" ht="18" customHeight="1">
      <c r="A37" s="257"/>
      <c r="B37" s="257"/>
      <c r="C37" s="7"/>
      <c r="D37" s="30" t="s">
        <v>16</v>
      </c>
      <c r="E37" s="43"/>
      <c r="F37" s="69">
        <v>2453</v>
      </c>
      <c r="G37" s="77">
        <f t="shared" si="2"/>
        <v>0.41085267422715976</v>
      </c>
      <c r="H37" s="69">
        <v>1531</v>
      </c>
      <c r="I37" s="87">
        <f t="shared" si="3"/>
        <v>60.222077073807981</v>
      </c>
    </row>
    <row r="38" spans="1:9" ht="18" customHeight="1">
      <c r="A38" s="257"/>
      <c r="B38" s="257"/>
      <c r="C38" s="19"/>
      <c r="D38" s="30" t="s">
        <v>37</v>
      </c>
      <c r="E38" s="43"/>
      <c r="F38" s="69">
        <v>98028</v>
      </c>
      <c r="G38" s="77">
        <f t="shared" si="2"/>
        <v>16.418697900179382</v>
      </c>
      <c r="H38" s="69">
        <v>68752</v>
      </c>
      <c r="I38" s="87">
        <f t="shared" si="3"/>
        <v>42.582033977193404</v>
      </c>
    </row>
    <row r="39" spans="1:9" ht="18" customHeight="1">
      <c r="A39" s="257"/>
      <c r="B39" s="257"/>
      <c r="C39" s="50" t="s">
        <v>17</v>
      </c>
      <c r="D39" s="51"/>
      <c r="E39" s="51"/>
      <c r="F39" s="65">
        <v>109156</v>
      </c>
      <c r="G39" s="75">
        <f t="shared" si="2"/>
        <v>18.282525278410052</v>
      </c>
      <c r="H39" s="65">
        <v>139733</v>
      </c>
      <c r="I39" s="86">
        <f t="shared" si="3"/>
        <v>-21.882447238662305</v>
      </c>
    </row>
    <row r="40" spans="1:9" ht="18" customHeight="1">
      <c r="A40" s="257"/>
      <c r="B40" s="257"/>
      <c r="C40" s="7"/>
      <c r="D40" s="52" t="s">
        <v>18</v>
      </c>
      <c r="E40" s="53"/>
      <c r="F40" s="67">
        <v>99912</v>
      </c>
      <c r="G40" s="76">
        <f t="shared" si="2"/>
        <v>16.734248833014263</v>
      </c>
      <c r="H40" s="67">
        <v>130586</v>
      </c>
      <c r="I40" s="88">
        <f t="shared" si="3"/>
        <v>-23.489501171641681</v>
      </c>
    </row>
    <row r="41" spans="1:9" ht="18" customHeight="1">
      <c r="A41" s="257"/>
      <c r="B41" s="257"/>
      <c r="C41" s="7"/>
      <c r="D41" s="16"/>
      <c r="E41" s="104" t="s">
        <v>92</v>
      </c>
      <c r="F41" s="69">
        <v>73011</v>
      </c>
      <c r="G41" s="77">
        <f t="shared" si="2"/>
        <v>12.228603586628278</v>
      </c>
      <c r="H41" s="69">
        <v>91799</v>
      </c>
      <c r="I41" s="89">
        <f t="shared" si="3"/>
        <v>-20.466453882939906</v>
      </c>
    </row>
    <row r="42" spans="1:9" ht="18" customHeight="1">
      <c r="A42" s="257"/>
      <c r="B42" s="257"/>
      <c r="C42" s="7"/>
      <c r="D42" s="33"/>
      <c r="E42" s="32" t="s">
        <v>38</v>
      </c>
      <c r="F42" s="69">
        <v>26901</v>
      </c>
      <c r="G42" s="77">
        <f t="shared" si="2"/>
        <v>4.5056452463859875</v>
      </c>
      <c r="H42" s="69">
        <v>38787</v>
      </c>
      <c r="I42" s="89">
        <f t="shared" si="3"/>
        <v>-30.644288034650778</v>
      </c>
    </row>
    <row r="43" spans="1:9" ht="18" customHeight="1">
      <c r="A43" s="257"/>
      <c r="B43" s="257"/>
      <c r="C43" s="7"/>
      <c r="D43" s="30" t="s">
        <v>39</v>
      </c>
      <c r="E43" s="54"/>
      <c r="F43" s="69">
        <v>9244</v>
      </c>
      <c r="G43" s="77">
        <f t="shared" si="2"/>
        <v>1.5482764453957869</v>
      </c>
      <c r="H43" s="69">
        <v>9147</v>
      </c>
      <c r="I43" s="89">
        <f t="shared" si="3"/>
        <v>1.0604569804307351</v>
      </c>
    </row>
    <row r="44" spans="1:9" ht="18" customHeight="1">
      <c r="A44" s="257"/>
      <c r="B44" s="257"/>
      <c r="C44" s="11"/>
      <c r="D44" s="48" t="s">
        <v>40</v>
      </c>
      <c r="E44" s="49"/>
      <c r="F44" s="73">
        <v>0</v>
      </c>
      <c r="G44" s="79">
        <f t="shared" si="2"/>
        <v>0</v>
      </c>
      <c r="H44" s="72">
        <v>0</v>
      </c>
      <c r="I44" s="84" t="e">
        <f t="shared" si="3"/>
        <v>#DIV/0!</v>
      </c>
    </row>
    <row r="45" spans="1:9" ht="18" customHeight="1">
      <c r="A45" s="258"/>
      <c r="B45" s="258"/>
      <c r="C45" s="11" t="s">
        <v>19</v>
      </c>
      <c r="D45" s="12"/>
      <c r="E45" s="12"/>
      <c r="F45" s="74">
        <f>SUM(F28,F32,F39)</f>
        <v>597051</v>
      </c>
      <c r="G45" s="85">
        <f t="shared" si="2"/>
        <v>100</v>
      </c>
      <c r="H45" s="74">
        <f>SUM(H28,H32,H39)</f>
        <v>573615</v>
      </c>
      <c r="I45" s="85">
        <f t="shared" si="3"/>
        <v>4.0856672158154916</v>
      </c>
    </row>
    <row r="46" spans="1:9">
      <c r="A46" s="105" t="s">
        <v>20</v>
      </c>
    </row>
    <row r="47" spans="1:9">
      <c r="A47" s="106" t="s">
        <v>21</v>
      </c>
    </row>
    <row r="48" spans="1:9">
      <c r="A48" s="106"/>
    </row>
    <row r="57" spans="9:9">
      <c r="I57" s="8"/>
    </row>
    <row r="58" spans="9:9">
      <c r="I58" s="8"/>
    </row>
  </sheetData>
  <mergeCells count="6">
    <mergeCell ref="A9:A45"/>
    <mergeCell ref="B9:B27"/>
    <mergeCell ref="B28:B45"/>
    <mergeCell ref="D17:E17"/>
    <mergeCell ref="D18:E18"/>
    <mergeCell ref="D19:E19"/>
  </mergeCells>
  <phoneticPr fontId="9"/>
  <printOptions horizontalCentered="1" verticalCentered="1" gridLinesSet="0"/>
  <pageMargins left="0" right="0" top="0.2" bottom="0.19685039370078741" header="0.2" footer="0.31"/>
  <pageSetup paperSize="9" orientation="portrait" useFirstPageNumber="1" r:id="rId1"/>
  <headerFooter alignWithMargins="0">
    <oddHeader>&amp;R&amp;"明朝,斜体"&amp;9都道府県－&amp;P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50"/>
  <sheetViews>
    <sheetView view="pageBreakPreview" zoomScale="94" zoomScaleNormal="100" zoomScaleSheetLayoutView="94" workbookViewId="0">
      <pane xSplit="5" ySplit="7" topLeftCell="F8" activePane="bottomRight" state="frozen"/>
      <selection activeCell="L8" sqref="L8"/>
      <selection pane="topRight" activeCell="L8" sqref="L8"/>
      <selection pane="bottomLeft" activeCell="L8" sqref="L8"/>
      <selection pane="bottomRight"/>
    </sheetView>
  </sheetViews>
  <sheetFormatPr defaultRowHeight="13.5"/>
  <cols>
    <col min="1" max="1" width="3.625" style="2" customWidth="1"/>
    <col min="2" max="3" width="1.625" style="2" customWidth="1"/>
    <col min="4" max="4" width="22.625" style="2" customWidth="1"/>
    <col min="5" max="5" width="10.625" style="2" customWidth="1"/>
    <col min="6" max="11" width="13.625" style="2" customWidth="1"/>
    <col min="12" max="12" width="13.625" style="8" customWidth="1"/>
    <col min="13" max="21" width="13.625" style="2" customWidth="1"/>
    <col min="22" max="25" width="12" style="2" customWidth="1"/>
    <col min="26" max="16384" width="9" style="2"/>
  </cols>
  <sheetData>
    <row r="1" spans="1:25" ht="33.950000000000003" customHeight="1">
      <c r="A1" s="64" t="s">
        <v>254</v>
      </c>
      <c r="B1" s="28"/>
      <c r="C1" s="28"/>
      <c r="D1" s="103" t="s">
        <v>255</v>
      </c>
      <c r="E1" s="35"/>
      <c r="F1" s="35"/>
      <c r="G1" s="35"/>
    </row>
    <row r="2" spans="1:25" ht="15" customHeight="1"/>
    <row r="3" spans="1:25" ht="15" customHeight="1">
      <c r="A3" s="36" t="s">
        <v>47</v>
      </c>
      <c r="B3" s="36"/>
      <c r="C3" s="36"/>
      <c r="D3" s="36"/>
    </row>
    <row r="4" spans="1:25" ht="15" customHeight="1">
      <c r="A4" s="36"/>
      <c r="B4" s="36"/>
      <c r="C4" s="36"/>
      <c r="D4" s="36"/>
    </row>
    <row r="5" spans="1:25" ht="15.95" customHeight="1">
      <c r="A5" s="31" t="s">
        <v>235</v>
      </c>
      <c r="B5" s="31"/>
      <c r="C5" s="31"/>
      <c r="D5" s="31"/>
      <c r="K5" s="37"/>
      <c r="O5" s="37" t="s">
        <v>48</v>
      </c>
    </row>
    <row r="6" spans="1:25" ht="15.95" customHeight="1">
      <c r="A6" s="276" t="s">
        <v>49</v>
      </c>
      <c r="B6" s="277"/>
      <c r="C6" s="277"/>
      <c r="D6" s="277"/>
      <c r="E6" s="278"/>
      <c r="F6" s="267" t="s">
        <v>246</v>
      </c>
      <c r="G6" s="268"/>
      <c r="H6" s="267" t="s">
        <v>247</v>
      </c>
      <c r="I6" s="268"/>
      <c r="J6" s="267" t="s">
        <v>248</v>
      </c>
      <c r="K6" s="268"/>
      <c r="L6" s="267" t="s">
        <v>249</v>
      </c>
      <c r="M6" s="268"/>
      <c r="N6" s="267" t="s">
        <v>250</v>
      </c>
      <c r="O6" s="268"/>
    </row>
    <row r="7" spans="1:25" ht="15.95" customHeight="1">
      <c r="A7" s="279"/>
      <c r="B7" s="280"/>
      <c r="C7" s="280"/>
      <c r="D7" s="280"/>
      <c r="E7" s="281"/>
      <c r="F7" s="110" t="s">
        <v>234</v>
      </c>
      <c r="G7" s="38" t="s">
        <v>2</v>
      </c>
      <c r="H7" s="110" t="s">
        <v>234</v>
      </c>
      <c r="I7" s="38" t="s">
        <v>2</v>
      </c>
      <c r="J7" s="110" t="s">
        <v>234</v>
      </c>
      <c r="K7" s="38" t="s">
        <v>2</v>
      </c>
      <c r="L7" s="110" t="s">
        <v>234</v>
      </c>
      <c r="M7" s="38" t="s">
        <v>2</v>
      </c>
      <c r="N7" s="110" t="s">
        <v>234</v>
      </c>
      <c r="O7" s="253" t="s">
        <v>2</v>
      </c>
    </row>
    <row r="8" spans="1:25" ht="15.95" customHeight="1">
      <c r="A8" s="288" t="s">
        <v>83</v>
      </c>
      <c r="B8" s="55" t="s">
        <v>50</v>
      </c>
      <c r="C8" s="56"/>
      <c r="D8" s="56"/>
      <c r="E8" s="93" t="s">
        <v>41</v>
      </c>
      <c r="F8" s="111">
        <v>823</v>
      </c>
      <c r="G8" s="112">
        <v>853</v>
      </c>
      <c r="H8" s="111">
        <v>325</v>
      </c>
      <c r="I8" s="113">
        <v>416</v>
      </c>
      <c r="J8" s="111">
        <v>69</v>
      </c>
      <c r="K8" s="114">
        <v>58</v>
      </c>
      <c r="L8" s="111">
        <v>2236</v>
      </c>
      <c r="M8" s="113">
        <v>2262</v>
      </c>
      <c r="N8" s="111">
        <v>2875</v>
      </c>
      <c r="O8" s="114">
        <v>2802</v>
      </c>
      <c r="P8" s="115"/>
      <c r="Q8" s="115"/>
      <c r="R8" s="115"/>
      <c r="S8" s="115"/>
      <c r="T8" s="115"/>
      <c r="U8" s="115"/>
      <c r="V8" s="115"/>
      <c r="W8" s="115"/>
      <c r="X8" s="115"/>
      <c r="Y8" s="115"/>
    </row>
    <row r="9" spans="1:25" ht="15.95" customHeight="1">
      <c r="A9" s="289"/>
      <c r="B9" s="8"/>
      <c r="C9" s="30" t="s">
        <v>51</v>
      </c>
      <c r="D9" s="43"/>
      <c r="E9" s="91" t="s">
        <v>42</v>
      </c>
      <c r="F9" s="70">
        <v>808</v>
      </c>
      <c r="G9" s="116">
        <v>841</v>
      </c>
      <c r="H9" s="70">
        <v>325</v>
      </c>
      <c r="I9" s="117">
        <v>416</v>
      </c>
      <c r="J9" s="70">
        <v>69</v>
      </c>
      <c r="K9" s="118">
        <v>58</v>
      </c>
      <c r="L9" s="70">
        <v>2236</v>
      </c>
      <c r="M9" s="117">
        <v>2262</v>
      </c>
      <c r="N9" s="70">
        <v>2875</v>
      </c>
      <c r="O9" s="118">
        <v>2802</v>
      </c>
      <c r="P9" s="115"/>
      <c r="Q9" s="115"/>
      <c r="R9" s="115"/>
      <c r="S9" s="115"/>
      <c r="T9" s="115"/>
      <c r="U9" s="115"/>
      <c r="V9" s="115"/>
      <c r="W9" s="115"/>
      <c r="X9" s="115"/>
      <c r="Y9" s="115"/>
    </row>
    <row r="10" spans="1:25" ht="15.95" customHeight="1">
      <c r="A10" s="289"/>
      <c r="B10" s="10"/>
      <c r="C10" s="30" t="s">
        <v>52</v>
      </c>
      <c r="D10" s="43"/>
      <c r="E10" s="91" t="s">
        <v>43</v>
      </c>
      <c r="F10" s="70">
        <v>15</v>
      </c>
      <c r="G10" s="116">
        <v>12</v>
      </c>
      <c r="H10" s="70">
        <v>0</v>
      </c>
      <c r="I10" s="117">
        <v>0</v>
      </c>
      <c r="J10" s="119">
        <v>0</v>
      </c>
      <c r="K10" s="120">
        <v>0</v>
      </c>
      <c r="L10" s="70">
        <v>0</v>
      </c>
      <c r="M10" s="117">
        <v>0</v>
      </c>
      <c r="N10" s="70"/>
      <c r="O10" s="118"/>
      <c r="P10" s="115"/>
      <c r="Q10" s="115"/>
      <c r="R10" s="115"/>
      <c r="S10" s="115"/>
      <c r="T10" s="115"/>
      <c r="U10" s="115"/>
      <c r="V10" s="115"/>
      <c r="W10" s="115"/>
      <c r="X10" s="115"/>
      <c r="Y10" s="115"/>
    </row>
    <row r="11" spans="1:25" ht="15.95" customHeight="1">
      <c r="A11" s="289"/>
      <c r="B11" s="50" t="s">
        <v>53</v>
      </c>
      <c r="C11" s="63"/>
      <c r="D11" s="63"/>
      <c r="E11" s="90" t="s">
        <v>44</v>
      </c>
      <c r="F11" s="121">
        <v>795</v>
      </c>
      <c r="G11" s="122">
        <v>838</v>
      </c>
      <c r="H11" s="121">
        <v>167</v>
      </c>
      <c r="I11" s="123">
        <v>234</v>
      </c>
      <c r="J11" s="121">
        <v>16</v>
      </c>
      <c r="K11" s="124">
        <v>16</v>
      </c>
      <c r="L11" s="121">
        <v>2046</v>
      </c>
      <c r="M11" s="123">
        <v>2073</v>
      </c>
      <c r="N11" s="121">
        <v>2875</v>
      </c>
      <c r="O11" s="124">
        <v>2802</v>
      </c>
      <c r="P11" s="115"/>
      <c r="Q11" s="115"/>
      <c r="R11" s="115"/>
      <c r="S11" s="115"/>
      <c r="T11" s="115"/>
      <c r="U11" s="115"/>
      <c r="V11" s="115"/>
      <c r="W11" s="115"/>
      <c r="X11" s="115"/>
      <c r="Y11" s="115"/>
    </row>
    <row r="12" spans="1:25" ht="15.95" customHeight="1">
      <c r="A12" s="289"/>
      <c r="B12" s="7"/>
      <c r="C12" s="30" t="s">
        <v>54</v>
      </c>
      <c r="D12" s="43"/>
      <c r="E12" s="91" t="s">
        <v>45</v>
      </c>
      <c r="F12" s="70">
        <v>779</v>
      </c>
      <c r="G12" s="116">
        <v>818</v>
      </c>
      <c r="H12" s="121">
        <v>167</v>
      </c>
      <c r="I12" s="117">
        <v>234</v>
      </c>
      <c r="J12" s="121">
        <v>16</v>
      </c>
      <c r="K12" s="118">
        <v>16</v>
      </c>
      <c r="L12" s="70">
        <v>2046</v>
      </c>
      <c r="M12" s="117">
        <v>2073</v>
      </c>
      <c r="N12" s="70">
        <v>2875</v>
      </c>
      <c r="O12" s="118">
        <v>2802</v>
      </c>
      <c r="P12" s="115"/>
      <c r="Q12" s="115"/>
      <c r="R12" s="115"/>
      <c r="S12" s="115"/>
      <c r="T12" s="115"/>
      <c r="U12" s="115"/>
      <c r="V12" s="115"/>
      <c r="W12" s="115"/>
      <c r="X12" s="115"/>
      <c r="Y12" s="115"/>
    </row>
    <row r="13" spans="1:25" ht="15.95" customHeight="1">
      <c r="A13" s="289"/>
      <c r="B13" s="8"/>
      <c r="C13" s="52" t="s">
        <v>55</v>
      </c>
      <c r="D13" s="53"/>
      <c r="E13" s="95" t="s">
        <v>46</v>
      </c>
      <c r="F13" s="67">
        <v>16</v>
      </c>
      <c r="G13" s="125">
        <v>20</v>
      </c>
      <c r="H13" s="119">
        <v>0</v>
      </c>
      <c r="I13" s="120">
        <v>0</v>
      </c>
      <c r="J13" s="119">
        <v>0</v>
      </c>
      <c r="K13" s="120">
        <v>0</v>
      </c>
      <c r="L13" s="68">
        <v>0</v>
      </c>
      <c r="M13" s="126">
        <v>0</v>
      </c>
      <c r="N13" s="68"/>
      <c r="O13" s="127"/>
      <c r="P13" s="115"/>
      <c r="Q13" s="115"/>
      <c r="R13" s="115"/>
      <c r="S13" s="115"/>
      <c r="T13" s="115"/>
      <c r="U13" s="115"/>
      <c r="V13" s="115"/>
      <c r="W13" s="115"/>
      <c r="X13" s="115"/>
      <c r="Y13" s="115"/>
    </row>
    <row r="14" spans="1:25" ht="15.95" customHeight="1">
      <c r="A14" s="289"/>
      <c r="B14" s="44" t="s">
        <v>56</v>
      </c>
      <c r="C14" s="43"/>
      <c r="D14" s="43"/>
      <c r="E14" s="91" t="s">
        <v>97</v>
      </c>
      <c r="F14" s="69">
        <f t="shared" ref="F14:O14" si="0">F9-F12</f>
        <v>29</v>
      </c>
      <c r="G14" s="128">
        <f t="shared" si="0"/>
        <v>23</v>
      </c>
      <c r="H14" s="69">
        <f t="shared" si="0"/>
        <v>158</v>
      </c>
      <c r="I14" s="128">
        <f t="shared" si="0"/>
        <v>182</v>
      </c>
      <c r="J14" s="69">
        <f t="shared" si="0"/>
        <v>53</v>
      </c>
      <c r="K14" s="128">
        <f t="shared" si="0"/>
        <v>42</v>
      </c>
      <c r="L14" s="69">
        <v>190</v>
      </c>
      <c r="M14" s="128">
        <v>189</v>
      </c>
      <c r="N14" s="69">
        <f t="shared" si="0"/>
        <v>0</v>
      </c>
      <c r="O14" s="128">
        <f t="shared" si="0"/>
        <v>0</v>
      </c>
      <c r="P14" s="115"/>
      <c r="Q14" s="115"/>
      <c r="R14" s="115"/>
      <c r="S14" s="115"/>
      <c r="T14" s="115"/>
      <c r="U14" s="115"/>
      <c r="V14" s="115"/>
      <c r="W14" s="115"/>
      <c r="X14" s="115"/>
      <c r="Y14" s="115"/>
    </row>
    <row r="15" spans="1:25" ht="15.95" customHeight="1">
      <c r="A15" s="289"/>
      <c r="B15" s="44" t="s">
        <v>57</v>
      </c>
      <c r="C15" s="43"/>
      <c r="D15" s="43"/>
      <c r="E15" s="91" t="s">
        <v>98</v>
      </c>
      <c r="F15" s="69">
        <f t="shared" ref="F15:O15" si="1">F10-F13</f>
        <v>-1</v>
      </c>
      <c r="G15" s="128">
        <f t="shared" si="1"/>
        <v>-8</v>
      </c>
      <c r="H15" s="69">
        <f t="shared" si="1"/>
        <v>0</v>
      </c>
      <c r="I15" s="128">
        <f t="shared" si="1"/>
        <v>0</v>
      </c>
      <c r="J15" s="69">
        <f t="shared" si="1"/>
        <v>0</v>
      </c>
      <c r="K15" s="128">
        <f t="shared" si="1"/>
        <v>0</v>
      </c>
      <c r="L15" s="69">
        <f t="shared" si="1"/>
        <v>0</v>
      </c>
      <c r="M15" s="128">
        <f t="shared" si="1"/>
        <v>0</v>
      </c>
      <c r="N15" s="69">
        <f t="shared" si="1"/>
        <v>0</v>
      </c>
      <c r="O15" s="128">
        <f t="shared" si="1"/>
        <v>0</v>
      </c>
      <c r="P15" s="115"/>
      <c r="Q15" s="115"/>
      <c r="R15" s="115"/>
      <c r="S15" s="115"/>
      <c r="T15" s="115"/>
      <c r="U15" s="115"/>
      <c r="V15" s="115"/>
      <c r="W15" s="115"/>
      <c r="X15" s="115"/>
      <c r="Y15" s="115"/>
    </row>
    <row r="16" spans="1:25" ht="15.95" customHeight="1">
      <c r="A16" s="289"/>
      <c r="B16" s="44" t="s">
        <v>58</v>
      </c>
      <c r="C16" s="43"/>
      <c r="D16" s="43"/>
      <c r="E16" s="91" t="s">
        <v>99</v>
      </c>
      <c r="F16" s="67">
        <f t="shared" ref="F16:O16" si="2">F8-F11</f>
        <v>28</v>
      </c>
      <c r="G16" s="125">
        <f t="shared" si="2"/>
        <v>15</v>
      </c>
      <c r="H16" s="67">
        <f t="shared" si="2"/>
        <v>158</v>
      </c>
      <c r="I16" s="125">
        <f t="shared" si="2"/>
        <v>182</v>
      </c>
      <c r="J16" s="67">
        <f t="shared" si="2"/>
        <v>53</v>
      </c>
      <c r="K16" s="125">
        <f t="shared" si="2"/>
        <v>42</v>
      </c>
      <c r="L16" s="67">
        <f t="shared" si="2"/>
        <v>190</v>
      </c>
      <c r="M16" s="125">
        <f t="shared" si="2"/>
        <v>189</v>
      </c>
      <c r="N16" s="67">
        <f t="shared" si="2"/>
        <v>0</v>
      </c>
      <c r="O16" s="125">
        <f t="shared" si="2"/>
        <v>0</v>
      </c>
      <c r="P16" s="115"/>
      <c r="Q16" s="115"/>
      <c r="R16" s="115"/>
      <c r="S16" s="115"/>
      <c r="T16" s="115"/>
      <c r="U16" s="115"/>
      <c r="V16" s="115"/>
      <c r="W16" s="115"/>
      <c r="X16" s="115"/>
      <c r="Y16" s="115"/>
    </row>
    <row r="17" spans="1:25" ht="15.95" customHeight="1">
      <c r="A17" s="289"/>
      <c r="B17" s="44" t="s">
        <v>59</v>
      </c>
      <c r="C17" s="43"/>
      <c r="D17" s="43"/>
      <c r="E17" s="34"/>
      <c r="F17" s="69">
        <v>0</v>
      </c>
      <c r="G17" s="128">
        <v>0</v>
      </c>
      <c r="H17" s="255">
        <v>6606</v>
      </c>
      <c r="I17" s="120">
        <v>6599</v>
      </c>
      <c r="J17" s="70">
        <v>6011</v>
      </c>
      <c r="K17" s="118">
        <v>6082</v>
      </c>
      <c r="L17" s="70">
        <v>470</v>
      </c>
      <c r="M17" s="117">
        <v>693</v>
      </c>
      <c r="N17" s="119"/>
      <c r="O17" s="129"/>
      <c r="P17" s="115"/>
      <c r="Q17" s="115"/>
      <c r="R17" s="115"/>
      <c r="S17" s="115"/>
      <c r="T17" s="115"/>
      <c r="U17" s="115"/>
      <c r="V17" s="115"/>
      <c r="W17" s="115"/>
      <c r="X17" s="115"/>
      <c r="Y17" s="115"/>
    </row>
    <row r="18" spans="1:25" ht="15.95" customHeight="1">
      <c r="A18" s="290"/>
      <c r="B18" s="47" t="s">
        <v>60</v>
      </c>
      <c r="C18" s="31"/>
      <c r="D18" s="31"/>
      <c r="E18" s="17"/>
      <c r="F18" s="130"/>
      <c r="G18" s="131"/>
      <c r="H18" s="132"/>
      <c r="I18" s="133"/>
      <c r="J18" s="132"/>
      <c r="K18" s="133"/>
      <c r="L18" s="132">
        <v>0</v>
      </c>
      <c r="M18" s="133">
        <v>0</v>
      </c>
      <c r="N18" s="132"/>
      <c r="O18" s="134"/>
      <c r="P18" s="115"/>
      <c r="Q18" s="115"/>
      <c r="R18" s="115"/>
      <c r="S18" s="115"/>
      <c r="T18" s="115"/>
      <c r="U18" s="115"/>
      <c r="V18" s="115"/>
      <c r="W18" s="115"/>
      <c r="X18" s="115"/>
      <c r="Y18" s="115"/>
    </row>
    <row r="19" spans="1:25" ht="15.95" customHeight="1">
      <c r="A19" s="289" t="s">
        <v>84</v>
      </c>
      <c r="B19" s="50" t="s">
        <v>61</v>
      </c>
      <c r="C19" s="51"/>
      <c r="D19" s="51"/>
      <c r="E19" s="96"/>
      <c r="F19" s="65">
        <v>416</v>
      </c>
      <c r="G19" s="135">
        <v>3</v>
      </c>
      <c r="H19" s="66">
        <v>1157</v>
      </c>
      <c r="I19" s="136">
        <v>0</v>
      </c>
      <c r="J19" s="66">
        <v>0</v>
      </c>
      <c r="K19" s="137">
        <v>0</v>
      </c>
      <c r="L19" s="66">
        <v>634</v>
      </c>
      <c r="M19" s="136">
        <v>379</v>
      </c>
      <c r="N19" s="66">
        <v>903</v>
      </c>
      <c r="O19" s="137">
        <v>1366</v>
      </c>
      <c r="P19" s="115"/>
      <c r="Q19" s="115"/>
      <c r="R19" s="115"/>
      <c r="S19" s="115"/>
      <c r="T19" s="115"/>
      <c r="U19" s="115"/>
      <c r="V19" s="115"/>
      <c r="W19" s="115"/>
      <c r="X19" s="115"/>
      <c r="Y19" s="115"/>
    </row>
    <row r="20" spans="1:25" ht="15.95" customHeight="1">
      <c r="A20" s="289"/>
      <c r="B20" s="19"/>
      <c r="C20" s="30" t="s">
        <v>62</v>
      </c>
      <c r="D20" s="43"/>
      <c r="E20" s="91"/>
      <c r="F20" s="69">
        <v>416</v>
      </c>
      <c r="G20" s="128">
        <v>0</v>
      </c>
      <c r="H20" s="70">
        <v>1157</v>
      </c>
      <c r="I20" s="117">
        <v>0</v>
      </c>
      <c r="J20" s="70">
        <v>0</v>
      </c>
      <c r="K20" s="120">
        <v>0</v>
      </c>
      <c r="L20" s="70">
        <v>214</v>
      </c>
      <c r="M20" s="117">
        <v>35</v>
      </c>
      <c r="N20" s="70">
        <v>71</v>
      </c>
      <c r="O20" s="118">
        <v>168</v>
      </c>
      <c r="P20" s="115"/>
      <c r="Q20" s="115"/>
      <c r="R20" s="115"/>
      <c r="S20" s="115"/>
      <c r="T20" s="115"/>
      <c r="U20" s="115"/>
      <c r="V20" s="115"/>
      <c r="W20" s="115"/>
      <c r="X20" s="115"/>
      <c r="Y20" s="115"/>
    </row>
    <row r="21" spans="1:25" ht="15.95" customHeight="1">
      <c r="A21" s="289"/>
      <c r="B21" s="9" t="s">
        <v>63</v>
      </c>
      <c r="C21" s="63"/>
      <c r="D21" s="63"/>
      <c r="E21" s="90" t="s">
        <v>100</v>
      </c>
      <c r="F21" s="138">
        <v>416</v>
      </c>
      <c r="G21" s="139">
        <v>3</v>
      </c>
      <c r="H21" s="121">
        <v>1157</v>
      </c>
      <c r="I21" s="123">
        <v>0</v>
      </c>
      <c r="J21" s="121">
        <v>0</v>
      </c>
      <c r="K21" s="124">
        <v>0</v>
      </c>
      <c r="L21" s="121">
        <v>634</v>
      </c>
      <c r="M21" s="123">
        <v>379</v>
      </c>
      <c r="N21" s="121">
        <v>903</v>
      </c>
      <c r="O21" s="124">
        <v>1366</v>
      </c>
      <c r="P21" s="115"/>
      <c r="Q21" s="115"/>
      <c r="R21" s="115"/>
      <c r="S21" s="115"/>
      <c r="T21" s="115"/>
      <c r="U21" s="115"/>
      <c r="V21" s="115"/>
      <c r="W21" s="115"/>
      <c r="X21" s="115"/>
      <c r="Y21" s="115"/>
    </row>
    <row r="22" spans="1:25" ht="15.95" customHeight="1">
      <c r="A22" s="289"/>
      <c r="B22" s="50" t="s">
        <v>64</v>
      </c>
      <c r="C22" s="51"/>
      <c r="D22" s="51"/>
      <c r="E22" s="96" t="s">
        <v>101</v>
      </c>
      <c r="F22" s="65">
        <v>930</v>
      </c>
      <c r="G22" s="135">
        <v>599</v>
      </c>
      <c r="H22" s="66">
        <v>1451</v>
      </c>
      <c r="I22" s="136">
        <v>369</v>
      </c>
      <c r="J22" s="66">
        <v>28</v>
      </c>
      <c r="K22" s="137">
        <v>27</v>
      </c>
      <c r="L22" s="66">
        <v>634</v>
      </c>
      <c r="M22" s="136">
        <v>386</v>
      </c>
      <c r="N22" s="66">
        <v>903</v>
      </c>
      <c r="O22" s="137">
        <v>1366</v>
      </c>
      <c r="P22" s="115"/>
      <c r="Q22" s="115"/>
      <c r="R22" s="115"/>
      <c r="S22" s="115"/>
      <c r="T22" s="115"/>
      <c r="U22" s="115"/>
      <c r="V22" s="115"/>
      <c r="W22" s="115"/>
      <c r="X22" s="115"/>
      <c r="Y22" s="115"/>
    </row>
    <row r="23" spans="1:25" ht="15.95" customHeight="1">
      <c r="A23" s="289"/>
      <c r="B23" s="7" t="s">
        <v>65</v>
      </c>
      <c r="C23" s="52" t="s">
        <v>66</v>
      </c>
      <c r="D23" s="53"/>
      <c r="E23" s="95"/>
      <c r="F23" s="67">
        <v>0</v>
      </c>
      <c r="G23" s="125">
        <v>0</v>
      </c>
      <c r="H23" s="68">
        <v>1447</v>
      </c>
      <c r="I23" s="126">
        <v>360</v>
      </c>
      <c r="J23" s="68">
        <v>0</v>
      </c>
      <c r="K23" s="127">
        <v>0</v>
      </c>
      <c r="L23" s="68">
        <v>350</v>
      </c>
      <c r="M23" s="126">
        <v>349</v>
      </c>
      <c r="N23" s="68">
        <v>595</v>
      </c>
      <c r="O23" s="127">
        <v>592</v>
      </c>
      <c r="P23" s="115"/>
      <c r="Q23" s="115"/>
      <c r="R23" s="115"/>
      <c r="S23" s="115"/>
      <c r="T23" s="115"/>
      <c r="U23" s="115"/>
      <c r="V23" s="115"/>
      <c r="W23" s="115"/>
      <c r="X23" s="115"/>
      <c r="Y23" s="115"/>
    </row>
    <row r="24" spans="1:25" ht="15.95" customHeight="1">
      <c r="A24" s="289"/>
      <c r="B24" s="44" t="s">
        <v>102</v>
      </c>
      <c r="C24" s="43"/>
      <c r="D24" s="43"/>
      <c r="E24" s="91" t="s">
        <v>103</v>
      </c>
      <c r="F24" s="69">
        <f t="shared" ref="F24:O24" si="3">F21-F22</f>
        <v>-514</v>
      </c>
      <c r="G24" s="128">
        <f t="shared" si="3"/>
        <v>-596</v>
      </c>
      <c r="H24" s="69">
        <f t="shared" si="3"/>
        <v>-294</v>
      </c>
      <c r="I24" s="128">
        <f t="shared" si="3"/>
        <v>-369</v>
      </c>
      <c r="J24" s="69">
        <f t="shared" si="3"/>
        <v>-28</v>
      </c>
      <c r="K24" s="128">
        <f t="shared" si="3"/>
        <v>-27</v>
      </c>
      <c r="L24" s="69">
        <f t="shared" si="3"/>
        <v>0</v>
      </c>
      <c r="M24" s="128">
        <f t="shared" si="3"/>
        <v>-7</v>
      </c>
      <c r="N24" s="69">
        <f t="shared" si="3"/>
        <v>0</v>
      </c>
      <c r="O24" s="128">
        <f t="shared" si="3"/>
        <v>0</v>
      </c>
      <c r="P24" s="115"/>
      <c r="Q24" s="115"/>
      <c r="R24" s="115"/>
      <c r="S24" s="115"/>
      <c r="T24" s="115"/>
      <c r="U24" s="115"/>
      <c r="V24" s="115"/>
      <c r="W24" s="115"/>
      <c r="X24" s="115"/>
      <c r="Y24" s="115"/>
    </row>
    <row r="25" spans="1:25" ht="15.95" customHeight="1">
      <c r="A25" s="289"/>
      <c r="B25" s="101" t="s">
        <v>67</v>
      </c>
      <c r="C25" s="53"/>
      <c r="D25" s="53"/>
      <c r="E25" s="291" t="s">
        <v>104</v>
      </c>
      <c r="F25" s="271">
        <v>514</v>
      </c>
      <c r="G25" s="265">
        <v>596</v>
      </c>
      <c r="H25" s="263">
        <v>294</v>
      </c>
      <c r="I25" s="265">
        <v>369</v>
      </c>
      <c r="J25" s="263">
        <v>28</v>
      </c>
      <c r="K25" s="265">
        <v>27</v>
      </c>
      <c r="L25" s="263">
        <v>0</v>
      </c>
      <c r="M25" s="265">
        <v>7</v>
      </c>
      <c r="N25" s="263"/>
      <c r="O25" s="265"/>
      <c r="P25" s="115"/>
      <c r="Q25" s="115"/>
      <c r="R25" s="115"/>
      <c r="S25" s="115"/>
      <c r="T25" s="115"/>
      <c r="U25" s="115"/>
      <c r="V25" s="115"/>
      <c r="W25" s="115"/>
      <c r="X25" s="115"/>
      <c r="Y25" s="115"/>
    </row>
    <row r="26" spans="1:25" ht="15.95" customHeight="1">
      <c r="A26" s="289"/>
      <c r="B26" s="9" t="s">
        <v>68</v>
      </c>
      <c r="C26" s="63"/>
      <c r="D26" s="63"/>
      <c r="E26" s="292"/>
      <c r="F26" s="272"/>
      <c r="G26" s="266"/>
      <c r="H26" s="264"/>
      <c r="I26" s="266"/>
      <c r="J26" s="264"/>
      <c r="K26" s="266"/>
      <c r="L26" s="264"/>
      <c r="M26" s="266"/>
      <c r="N26" s="264"/>
      <c r="O26" s="266"/>
      <c r="P26" s="115"/>
      <c r="Q26" s="115"/>
      <c r="R26" s="115"/>
      <c r="S26" s="115"/>
      <c r="T26" s="115"/>
      <c r="U26" s="115"/>
      <c r="V26" s="115"/>
      <c r="W26" s="115"/>
      <c r="X26" s="115"/>
      <c r="Y26" s="115"/>
    </row>
    <row r="27" spans="1:25" ht="15.95" customHeight="1">
      <c r="A27" s="290"/>
      <c r="B27" s="47" t="s">
        <v>105</v>
      </c>
      <c r="C27" s="31"/>
      <c r="D27" s="31"/>
      <c r="E27" s="92" t="s">
        <v>106</v>
      </c>
      <c r="F27" s="73">
        <f t="shared" ref="F27:O27" si="4">F24+F25</f>
        <v>0</v>
      </c>
      <c r="G27" s="140">
        <f t="shared" si="4"/>
        <v>0</v>
      </c>
      <c r="H27" s="73">
        <f t="shared" si="4"/>
        <v>0</v>
      </c>
      <c r="I27" s="140">
        <f t="shared" si="4"/>
        <v>0</v>
      </c>
      <c r="J27" s="73">
        <f t="shared" si="4"/>
        <v>0</v>
      </c>
      <c r="K27" s="140">
        <f t="shared" si="4"/>
        <v>0</v>
      </c>
      <c r="L27" s="73">
        <f t="shared" si="4"/>
        <v>0</v>
      </c>
      <c r="M27" s="140">
        <f t="shared" si="4"/>
        <v>0</v>
      </c>
      <c r="N27" s="73">
        <f t="shared" si="4"/>
        <v>0</v>
      </c>
      <c r="O27" s="140">
        <f t="shared" si="4"/>
        <v>0</v>
      </c>
      <c r="P27" s="115"/>
      <c r="Q27" s="115"/>
      <c r="R27" s="115"/>
      <c r="S27" s="115"/>
      <c r="T27" s="115"/>
      <c r="U27" s="115"/>
      <c r="V27" s="115"/>
      <c r="W27" s="115"/>
      <c r="X27" s="115"/>
      <c r="Y27" s="115"/>
    </row>
    <row r="28" spans="1:25" ht="15.95" customHeight="1">
      <c r="A28" s="13"/>
      <c r="F28" s="115"/>
      <c r="G28" s="115"/>
      <c r="H28" s="115"/>
      <c r="I28" s="115"/>
      <c r="J28" s="115"/>
      <c r="K28" s="115"/>
      <c r="L28" s="141"/>
      <c r="M28" s="115"/>
      <c r="N28" s="115"/>
      <c r="O28" s="115"/>
      <c r="P28" s="115"/>
      <c r="Q28" s="115"/>
      <c r="R28" s="115"/>
      <c r="S28" s="115"/>
      <c r="T28" s="115"/>
      <c r="U28" s="115"/>
      <c r="V28" s="115"/>
      <c r="W28" s="115"/>
      <c r="X28" s="115"/>
      <c r="Y28" s="115"/>
    </row>
    <row r="29" spans="1:25" ht="15.95" customHeight="1">
      <c r="A29" s="31"/>
      <c r="F29" s="115"/>
      <c r="G29" s="115"/>
      <c r="H29" s="115"/>
      <c r="I29" s="115"/>
      <c r="J29" s="142"/>
      <c r="K29" s="142"/>
      <c r="L29" s="141"/>
      <c r="M29" s="115"/>
      <c r="N29" s="115"/>
      <c r="O29" s="142" t="s">
        <v>107</v>
      </c>
      <c r="P29" s="115"/>
      <c r="Q29" s="115"/>
      <c r="R29" s="115"/>
      <c r="S29" s="115"/>
      <c r="T29" s="115"/>
      <c r="U29" s="115"/>
      <c r="V29" s="115"/>
      <c r="W29" s="115"/>
      <c r="X29" s="115"/>
      <c r="Y29" s="142"/>
    </row>
    <row r="30" spans="1:25" ht="15.95" customHeight="1">
      <c r="A30" s="282" t="s">
        <v>69</v>
      </c>
      <c r="B30" s="283"/>
      <c r="C30" s="283"/>
      <c r="D30" s="283"/>
      <c r="E30" s="284"/>
      <c r="F30" s="269" t="s">
        <v>251</v>
      </c>
      <c r="G30" s="270"/>
      <c r="H30" s="269"/>
      <c r="I30" s="270"/>
      <c r="J30" s="269"/>
      <c r="K30" s="270"/>
      <c r="L30" s="269"/>
      <c r="M30" s="270"/>
      <c r="N30" s="269"/>
      <c r="O30" s="270"/>
      <c r="P30" s="143"/>
      <c r="Q30" s="141"/>
      <c r="R30" s="143"/>
      <c r="S30" s="141"/>
      <c r="T30" s="143"/>
      <c r="U30" s="141"/>
      <c r="V30" s="143"/>
      <c r="W30" s="141"/>
      <c r="X30" s="143"/>
      <c r="Y30" s="141"/>
    </row>
    <row r="31" spans="1:25" ht="15.95" customHeight="1">
      <c r="A31" s="285"/>
      <c r="B31" s="286"/>
      <c r="C31" s="286"/>
      <c r="D31" s="286"/>
      <c r="E31" s="287"/>
      <c r="F31" s="110" t="s">
        <v>234</v>
      </c>
      <c r="G31" s="144" t="s">
        <v>2</v>
      </c>
      <c r="H31" s="110" t="s">
        <v>234</v>
      </c>
      <c r="I31" s="144" t="s">
        <v>2</v>
      </c>
      <c r="J31" s="110" t="s">
        <v>234</v>
      </c>
      <c r="K31" s="145" t="s">
        <v>2</v>
      </c>
      <c r="L31" s="110" t="s">
        <v>234</v>
      </c>
      <c r="M31" s="144" t="s">
        <v>2</v>
      </c>
      <c r="N31" s="110" t="s">
        <v>234</v>
      </c>
      <c r="O31" s="146" t="s">
        <v>2</v>
      </c>
      <c r="P31" s="147"/>
      <c r="Q31" s="147"/>
      <c r="R31" s="147"/>
      <c r="S31" s="147"/>
      <c r="T31" s="147"/>
      <c r="U31" s="147"/>
      <c r="V31" s="147"/>
      <c r="W31" s="147"/>
      <c r="X31" s="147"/>
      <c r="Y31" s="147"/>
    </row>
    <row r="32" spans="1:25" ht="15.95" customHeight="1">
      <c r="A32" s="288" t="s">
        <v>85</v>
      </c>
      <c r="B32" s="55" t="s">
        <v>50</v>
      </c>
      <c r="C32" s="56"/>
      <c r="D32" s="56"/>
      <c r="E32" s="15" t="s">
        <v>41</v>
      </c>
      <c r="F32" s="66">
        <v>510</v>
      </c>
      <c r="G32" s="148">
        <v>496</v>
      </c>
      <c r="H32" s="111"/>
      <c r="I32" s="113"/>
      <c r="J32" s="111"/>
      <c r="K32" s="114"/>
      <c r="L32" s="66"/>
      <c r="M32" s="148"/>
      <c r="N32" s="111"/>
      <c r="O32" s="149"/>
      <c r="P32" s="148"/>
      <c r="Q32" s="148"/>
      <c r="R32" s="148"/>
      <c r="S32" s="148"/>
      <c r="T32" s="150"/>
      <c r="U32" s="150"/>
      <c r="V32" s="148"/>
      <c r="W32" s="148"/>
      <c r="X32" s="150"/>
      <c r="Y32" s="150"/>
    </row>
    <row r="33" spans="1:25" ht="15.95" customHeight="1">
      <c r="A33" s="293"/>
      <c r="B33" s="8"/>
      <c r="C33" s="52" t="s">
        <v>70</v>
      </c>
      <c r="D33" s="53"/>
      <c r="E33" s="99"/>
      <c r="F33" s="68">
        <v>510</v>
      </c>
      <c r="G33" s="151">
        <v>496</v>
      </c>
      <c r="H33" s="68"/>
      <c r="I33" s="126"/>
      <c r="J33" s="68"/>
      <c r="K33" s="127"/>
      <c r="L33" s="68"/>
      <c r="M33" s="151"/>
      <c r="N33" s="68"/>
      <c r="O33" s="125"/>
      <c r="P33" s="148"/>
      <c r="Q33" s="148"/>
      <c r="R33" s="148"/>
      <c r="S33" s="148"/>
      <c r="T33" s="150"/>
      <c r="U33" s="150"/>
      <c r="V33" s="148"/>
      <c r="W33" s="148"/>
      <c r="X33" s="150"/>
      <c r="Y33" s="150"/>
    </row>
    <row r="34" spans="1:25" ht="15.95" customHeight="1">
      <c r="A34" s="293"/>
      <c r="B34" s="8"/>
      <c r="C34" s="24"/>
      <c r="D34" s="30" t="s">
        <v>71</v>
      </c>
      <c r="E34" s="94"/>
      <c r="F34" s="70">
        <v>510</v>
      </c>
      <c r="G34" s="116">
        <v>493</v>
      </c>
      <c r="H34" s="70"/>
      <c r="I34" s="117"/>
      <c r="J34" s="70"/>
      <c r="K34" s="118"/>
      <c r="L34" s="70"/>
      <c r="M34" s="116"/>
      <c r="N34" s="70"/>
      <c r="O34" s="128"/>
      <c r="P34" s="148"/>
      <c r="Q34" s="148"/>
      <c r="R34" s="148"/>
      <c r="S34" s="148"/>
      <c r="T34" s="150"/>
      <c r="U34" s="150"/>
      <c r="V34" s="148"/>
      <c r="W34" s="148"/>
      <c r="X34" s="150"/>
      <c r="Y34" s="150"/>
    </row>
    <row r="35" spans="1:25" ht="15.95" customHeight="1">
      <c r="A35" s="293"/>
      <c r="B35" s="10"/>
      <c r="C35" s="62" t="s">
        <v>72</v>
      </c>
      <c r="D35" s="63"/>
      <c r="E35" s="100"/>
      <c r="F35" s="121">
        <v>0</v>
      </c>
      <c r="G35" s="122">
        <v>0</v>
      </c>
      <c r="H35" s="121"/>
      <c r="I35" s="123"/>
      <c r="J35" s="152"/>
      <c r="K35" s="153"/>
      <c r="L35" s="121"/>
      <c r="M35" s="122"/>
      <c r="N35" s="121"/>
      <c r="O35" s="139"/>
      <c r="P35" s="148"/>
      <c r="Q35" s="148"/>
      <c r="R35" s="148"/>
      <c r="S35" s="148"/>
      <c r="T35" s="150"/>
      <c r="U35" s="150"/>
      <c r="V35" s="148"/>
      <c r="W35" s="148"/>
      <c r="X35" s="150"/>
      <c r="Y35" s="150"/>
    </row>
    <row r="36" spans="1:25" ht="15.95" customHeight="1">
      <c r="A36" s="293"/>
      <c r="B36" s="50" t="s">
        <v>53</v>
      </c>
      <c r="C36" s="51"/>
      <c r="D36" s="51"/>
      <c r="E36" s="15" t="s">
        <v>42</v>
      </c>
      <c r="F36" s="65">
        <v>406</v>
      </c>
      <c r="G36" s="125">
        <v>337</v>
      </c>
      <c r="H36" s="66"/>
      <c r="I36" s="136"/>
      <c r="J36" s="66"/>
      <c r="K36" s="137"/>
      <c r="L36" s="66"/>
      <c r="M36" s="148"/>
      <c r="N36" s="66"/>
      <c r="O36" s="135"/>
      <c r="P36" s="148"/>
      <c r="Q36" s="148"/>
      <c r="R36" s="148"/>
      <c r="S36" s="148"/>
      <c r="T36" s="148"/>
      <c r="U36" s="148"/>
      <c r="V36" s="148"/>
      <c r="W36" s="148"/>
      <c r="X36" s="150"/>
      <c r="Y36" s="150"/>
    </row>
    <row r="37" spans="1:25" ht="15.95" customHeight="1">
      <c r="A37" s="293"/>
      <c r="B37" s="8"/>
      <c r="C37" s="30" t="s">
        <v>73</v>
      </c>
      <c r="D37" s="43"/>
      <c r="E37" s="94"/>
      <c r="F37" s="69">
        <v>403</v>
      </c>
      <c r="G37" s="128">
        <v>320</v>
      </c>
      <c r="H37" s="70"/>
      <c r="I37" s="117"/>
      <c r="J37" s="70"/>
      <c r="K37" s="118"/>
      <c r="L37" s="70"/>
      <c r="M37" s="116"/>
      <c r="N37" s="70"/>
      <c r="O37" s="128"/>
      <c r="P37" s="148"/>
      <c r="Q37" s="148"/>
      <c r="R37" s="148"/>
      <c r="S37" s="148"/>
      <c r="T37" s="148"/>
      <c r="U37" s="148"/>
      <c r="V37" s="148"/>
      <c r="W37" s="148"/>
      <c r="X37" s="150"/>
      <c r="Y37" s="150"/>
    </row>
    <row r="38" spans="1:25" ht="15.95" customHeight="1">
      <c r="A38" s="293"/>
      <c r="B38" s="10"/>
      <c r="C38" s="30" t="s">
        <v>74</v>
      </c>
      <c r="D38" s="43"/>
      <c r="E38" s="94"/>
      <c r="F38" s="69">
        <v>3</v>
      </c>
      <c r="G38" s="128">
        <v>17</v>
      </c>
      <c r="H38" s="70"/>
      <c r="I38" s="117"/>
      <c r="J38" s="70"/>
      <c r="K38" s="153"/>
      <c r="L38" s="70"/>
      <c r="M38" s="116"/>
      <c r="N38" s="70"/>
      <c r="O38" s="128"/>
      <c r="P38" s="148"/>
      <c r="Q38" s="148"/>
      <c r="R38" s="150"/>
      <c r="S38" s="150"/>
      <c r="T38" s="148"/>
      <c r="U38" s="148"/>
      <c r="V38" s="148"/>
      <c r="W38" s="148"/>
      <c r="X38" s="150"/>
      <c r="Y38" s="150"/>
    </row>
    <row r="39" spans="1:25" ht="15.95" customHeight="1">
      <c r="A39" s="294"/>
      <c r="B39" s="11" t="s">
        <v>75</v>
      </c>
      <c r="C39" s="12"/>
      <c r="D39" s="12"/>
      <c r="E39" s="98" t="s">
        <v>108</v>
      </c>
      <c r="F39" s="73">
        <f>F32-F36</f>
        <v>104</v>
      </c>
      <c r="G39" s="140">
        <f t="shared" ref="G39:O39" si="5">G32-G36</f>
        <v>159</v>
      </c>
      <c r="H39" s="73">
        <f t="shared" si="5"/>
        <v>0</v>
      </c>
      <c r="I39" s="140">
        <f t="shared" si="5"/>
        <v>0</v>
      </c>
      <c r="J39" s="73">
        <f t="shared" si="5"/>
        <v>0</v>
      </c>
      <c r="K39" s="140">
        <f t="shared" si="5"/>
        <v>0</v>
      </c>
      <c r="L39" s="73">
        <f t="shared" si="5"/>
        <v>0</v>
      </c>
      <c r="M39" s="140">
        <f t="shared" si="5"/>
        <v>0</v>
      </c>
      <c r="N39" s="73">
        <f t="shared" si="5"/>
        <v>0</v>
      </c>
      <c r="O39" s="140">
        <f t="shared" si="5"/>
        <v>0</v>
      </c>
      <c r="P39" s="148"/>
      <c r="Q39" s="148"/>
      <c r="R39" s="148"/>
      <c r="S39" s="148"/>
      <c r="T39" s="148"/>
      <c r="U39" s="148"/>
      <c r="V39" s="148"/>
      <c r="W39" s="148"/>
      <c r="X39" s="150"/>
      <c r="Y39" s="150"/>
    </row>
    <row r="40" spans="1:25" ht="15.95" customHeight="1">
      <c r="A40" s="288" t="s">
        <v>86</v>
      </c>
      <c r="B40" s="50" t="s">
        <v>76</v>
      </c>
      <c r="C40" s="51"/>
      <c r="D40" s="51"/>
      <c r="E40" s="15" t="s">
        <v>44</v>
      </c>
      <c r="F40" s="65">
        <v>0</v>
      </c>
      <c r="G40" s="135">
        <v>472</v>
      </c>
      <c r="H40" s="66"/>
      <c r="I40" s="136"/>
      <c r="J40" s="66"/>
      <c r="K40" s="137"/>
      <c r="L40" s="66"/>
      <c r="M40" s="148"/>
      <c r="N40" s="66"/>
      <c r="O40" s="135"/>
      <c r="P40" s="148"/>
      <c r="Q40" s="148"/>
      <c r="R40" s="148"/>
      <c r="S40" s="148"/>
      <c r="T40" s="150"/>
      <c r="U40" s="150"/>
      <c r="V40" s="150"/>
      <c r="W40" s="150"/>
      <c r="X40" s="148"/>
      <c r="Y40" s="148"/>
    </row>
    <row r="41" spans="1:25" ht="15.95" customHeight="1">
      <c r="A41" s="295"/>
      <c r="B41" s="10"/>
      <c r="C41" s="30" t="s">
        <v>77</v>
      </c>
      <c r="D41" s="43"/>
      <c r="E41" s="94"/>
      <c r="F41" s="154">
        <v>0</v>
      </c>
      <c r="G41" s="155">
        <v>238</v>
      </c>
      <c r="H41" s="152"/>
      <c r="I41" s="153"/>
      <c r="J41" s="70"/>
      <c r="K41" s="118"/>
      <c r="L41" s="70"/>
      <c r="M41" s="116"/>
      <c r="N41" s="70"/>
      <c r="O41" s="128"/>
      <c r="P41" s="150"/>
      <c r="Q41" s="150"/>
      <c r="R41" s="150"/>
      <c r="S41" s="150"/>
      <c r="T41" s="150"/>
      <c r="U41" s="150"/>
      <c r="V41" s="150"/>
      <c r="W41" s="150"/>
      <c r="X41" s="148"/>
      <c r="Y41" s="148"/>
    </row>
    <row r="42" spans="1:25" ht="15.95" customHeight="1">
      <c r="A42" s="295"/>
      <c r="B42" s="50" t="s">
        <v>64</v>
      </c>
      <c r="C42" s="51"/>
      <c r="D42" s="51"/>
      <c r="E42" s="15" t="s">
        <v>45</v>
      </c>
      <c r="F42" s="65">
        <v>104</v>
      </c>
      <c r="G42" s="135">
        <v>631</v>
      </c>
      <c r="H42" s="66"/>
      <c r="I42" s="136"/>
      <c r="J42" s="66"/>
      <c r="K42" s="137"/>
      <c r="L42" s="66"/>
      <c r="M42" s="148"/>
      <c r="N42" s="66"/>
      <c r="O42" s="135"/>
      <c r="P42" s="148"/>
      <c r="Q42" s="148"/>
      <c r="R42" s="148"/>
      <c r="S42" s="148"/>
      <c r="T42" s="150"/>
      <c r="U42" s="150"/>
      <c r="V42" s="148"/>
      <c r="W42" s="148"/>
      <c r="X42" s="148"/>
      <c r="Y42" s="148"/>
    </row>
    <row r="43" spans="1:25" ht="15.95" customHeight="1">
      <c r="A43" s="295"/>
      <c r="B43" s="10"/>
      <c r="C43" s="30" t="s">
        <v>78</v>
      </c>
      <c r="D43" s="43"/>
      <c r="E43" s="94"/>
      <c r="F43" s="69">
        <v>104</v>
      </c>
      <c r="G43" s="128">
        <v>163</v>
      </c>
      <c r="H43" s="70"/>
      <c r="I43" s="117"/>
      <c r="J43" s="152"/>
      <c r="K43" s="153"/>
      <c r="L43" s="70"/>
      <c r="M43" s="116"/>
      <c r="N43" s="70"/>
      <c r="O43" s="128"/>
      <c r="P43" s="148"/>
      <c r="Q43" s="148"/>
      <c r="R43" s="150"/>
      <c r="S43" s="148"/>
      <c r="T43" s="150"/>
      <c r="U43" s="150"/>
      <c r="V43" s="148"/>
      <c r="W43" s="148"/>
      <c r="X43" s="150"/>
      <c r="Y43" s="150"/>
    </row>
    <row r="44" spans="1:25" ht="15.95" customHeight="1">
      <c r="A44" s="296"/>
      <c r="B44" s="47" t="s">
        <v>75</v>
      </c>
      <c r="C44" s="31"/>
      <c r="D44" s="31"/>
      <c r="E44" s="98" t="s">
        <v>109</v>
      </c>
      <c r="F44" s="130">
        <f>F40-F42</f>
        <v>-104</v>
      </c>
      <c r="G44" s="131">
        <f t="shared" ref="G44:O44" si="6">G40-G42</f>
        <v>-159</v>
      </c>
      <c r="H44" s="130">
        <f t="shared" si="6"/>
        <v>0</v>
      </c>
      <c r="I44" s="131">
        <f t="shared" si="6"/>
        <v>0</v>
      </c>
      <c r="J44" s="130">
        <f t="shared" si="6"/>
        <v>0</v>
      </c>
      <c r="K44" s="131">
        <f t="shared" si="6"/>
        <v>0</v>
      </c>
      <c r="L44" s="130">
        <f t="shared" si="6"/>
        <v>0</v>
      </c>
      <c r="M44" s="131">
        <f t="shared" si="6"/>
        <v>0</v>
      </c>
      <c r="N44" s="130">
        <f t="shared" si="6"/>
        <v>0</v>
      </c>
      <c r="O44" s="131">
        <f t="shared" si="6"/>
        <v>0</v>
      </c>
      <c r="P44" s="150"/>
      <c r="Q44" s="150"/>
      <c r="R44" s="148"/>
      <c r="S44" s="148"/>
      <c r="T44" s="150"/>
      <c r="U44" s="150"/>
      <c r="V44" s="148"/>
      <c r="W44" s="148"/>
      <c r="X44" s="148"/>
      <c r="Y44" s="148"/>
    </row>
    <row r="45" spans="1:25" ht="15.95" customHeight="1">
      <c r="A45" s="273" t="s">
        <v>87</v>
      </c>
      <c r="B45" s="25" t="s">
        <v>79</v>
      </c>
      <c r="C45" s="20"/>
      <c r="D45" s="20"/>
      <c r="E45" s="97" t="s">
        <v>110</v>
      </c>
      <c r="F45" s="156">
        <f>F39+F44</f>
        <v>0</v>
      </c>
      <c r="G45" s="157">
        <f t="shared" ref="G45:O45" si="7">G39+G44</f>
        <v>0</v>
      </c>
      <c r="H45" s="156">
        <f t="shared" si="7"/>
        <v>0</v>
      </c>
      <c r="I45" s="157">
        <f t="shared" si="7"/>
        <v>0</v>
      </c>
      <c r="J45" s="156">
        <f t="shared" si="7"/>
        <v>0</v>
      </c>
      <c r="K45" s="157">
        <f t="shared" si="7"/>
        <v>0</v>
      </c>
      <c r="L45" s="156">
        <f t="shared" si="7"/>
        <v>0</v>
      </c>
      <c r="M45" s="157">
        <f t="shared" si="7"/>
        <v>0</v>
      </c>
      <c r="N45" s="156">
        <f t="shared" si="7"/>
        <v>0</v>
      </c>
      <c r="O45" s="157">
        <f t="shared" si="7"/>
        <v>0</v>
      </c>
      <c r="P45" s="148"/>
      <c r="Q45" s="148"/>
      <c r="R45" s="148"/>
      <c r="S45" s="148"/>
      <c r="T45" s="148"/>
      <c r="U45" s="148"/>
      <c r="V45" s="148"/>
      <c r="W45" s="148"/>
      <c r="X45" s="148"/>
      <c r="Y45" s="148"/>
    </row>
    <row r="46" spans="1:25" ht="15.95" customHeight="1">
      <c r="A46" s="274"/>
      <c r="B46" s="44" t="s">
        <v>80</v>
      </c>
      <c r="C46" s="43"/>
      <c r="D46" s="43"/>
      <c r="E46" s="43"/>
      <c r="F46" s="154">
        <v>0</v>
      </c>
      <c r="G46" s="155">
        <v>0</v>
      </c>
      <c r="H46" s="152"/>
      <c r="I46" s="153"/>
      <c r="J46" s="152"/>
      <c r="K46" s="153"/>
      <c r="L46" s="70"/>
      <c r="M46" s="116"/>
      <c r="N46" s="152"/>
      <c r="O46" s="129"/>
      <c r="P46" s="150"/>
      <c r="Q46" s="150"/>
      <c r="R46" s="150"/>
      <c r="S46" s="150"/>
      <c r="T46" s="150"/>
      <c r="U46" s="150"/>
      <c r="V46" s="150"/>
      <c r="W46" s="150"/>
      <c r="X46" s="150"/>
      <c r="Y46" s="150"/>
    </row>
    <row r="47" spans="1:25" ht="15.95" customHeight="1">
      <c r="A47" s="274"/>
      <c r="B47" s="44" t="s">
        <v>81</v>
      </c>
      <c r="C47" s="43"/>
      <c r="D47" s="43"/>
      <c r="E47" s="43"/>
      <c r="F47" s="69">
        <v>0</v>
      </c>
      <c r="G47" s="128">
        <v>0</v>
      </c>
      <c r="H47" s="70"/>
      <c r="I47" s="117"/>
      <c r="J47" s="70"/>
      <c r="K47" s="118"/>
      <c r="L47" s="70"/>
      <c r="M47" s="116"/>
      <c r="N47" s="70"/>
      <c r="O47" s="128"/>
      <c r="P47" s="148"/>
      <c r="Q47" s="148"/>
      <c r="R47" s="148"/>
      <c r="S47" s="148"/>
      <c r="T47" s="148"/>
      <c r="U47" s="148"/>
      <c r="V47" s="148"/>
      <c r="W47" s="148"/>
      <c r="X47" s="148"/>
      <c r="Y47" s="148"/>
    </row>
    <row r="48" spans="1:25" ht="15.95" customHeight="1">
      <c r="A48" s="275"/>
      <c r="B48" s="47" t="s">
        <v>82</v>
      </c>
      <c r="C48" s="31"/>
      <c r="D48" s="31"/>
      <c r="E48" s="31"/>
      <c r="F48" s="74">
        <v>0</v>
      </c>
      <c r="G48" s="158">
        <v>0</v>
      </c>
      <c r="H48" s="74"/>
      <c r="I48" s="159"/>
      <c r="J48" s="74"/>
      <c r="K48" s="160"/>
      <c r="L48" s="74"/>
      <c r="M48" s="158"/>
      <c r="N48" s="74"/>
      <c r="O48" s="140"/>
      <c r="P48" s="148"/>
      <c r="Q48" s="148"/>
      <c r="R48" s="148"/>
      <c r="S48" s="148"/>
      <c r="T48" s="148"/>
      <c r="U48" s="148"/>
      <c r="V48" s="148"/>
      <c r="W48" s="148"/>
      <c r="X48" s="148"/>
      <c r="Y48" s="148"/>
    </row>
    <row r="49" spans="1:16" ht="15.95" customHeight="1">
      <c r="A49" s="13" t="s">
        <v>111</v>
      </c>
      <c r="O49" s="8"/>
      <c r="P49" s="8"/>
    </row>
    <row r="50" spans="1:16" ht="15.95" customHeight="1">
      <c r="A50" s="13"/>
      <c r="O50" s="8"/>
      <c r="P50" s="8"/>
    </row>
  </sheetData>
  <mergeCells count="28">
    <mergeCell ref="A45:A48"/>
    <mergeCell ref="A6:E7"/>
    <mergeCell ref="A30:E31"/>
    <mergeCell ref="A8:A18"/>
    <mergeCell ref="A19:A27"/>
    <mergeCell ref="E25:E26"/>
    <mergeCell ref="A32:A39"/>
    <mergeCell ref="A40:A44"/>
    <mergeCell ref="F6:G6"/>
    <mergeCell ref="H6:I6"/>
    <mergeCell ref="J25:J26"/>
    <mergeCell ref="K25:K26"/>
    <mergeCell ref="F25:F26"/>
    <mergeCell ref="G25:G26"/>
    <mergeCell ref="H25:H26"/>
    <mergeCell ref="I25:I26"/>
    <mergeCell ref="N30:O30"/>
    <mergeCell ref="F30:G30"/>
    <mergeCell ref="H30:I30"/>
    <mergeCell ref="J30:K30"/>
    <mergeCell ref="L30:M30"/>
    <mergeCell ref="N25:N26"/>
    <mergeCell ref="O25:O26"/>
    <mergeCell ref="N6:O6"/>
    <mergeCell ref="L6:M6"/>
    <mergeCell ref="J6:K6"/>
    <mergeCell ref="L25:L26"/>
    <mergeCell ref="M25:M26"/>
  </mergeCells>
  <phoneticPr fontId="9"/>
  <printOptions horizontalCentered="1" gridLinesSet="0"/>
  <pageMargins left="0.78740157480314965" right="0.27" top="0.38" bottom="0.34" header="0.19685039370078741" footer="0.19685039370078741"/>
  <pageSetup paperSize="9" scale="73" orientation="landscape" r:id="rId1"/>
  <headerFooter alignWithMargins="0">
    <oddHeader>&amp;R&amp;"明朝,斜体"&amp;9都道府県－2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58"/>
  <sheetViews>
    <sheetView view="pageBreakPreview" zoomScale="90" zoomScaleNormal="100" zoomScaleSheetLayoutView="90" workbookViewId="0">
      <pane xSplit="5" ySplit="8" topLeftCell="F9" activePane="bottomRight" state="frozen"/>
      <selection activeCell="L8" sqref="L8"/>
      <selection pane="topRight" activeCell="L8" sqref="L8"/>
      <selection pane="bottomLeft" activeCell="L8" sqref="L8"/>
      <selection pane="bottomRight"/>
    </sheetView>
  </sheetViews>
  <sheetFormatPr defaultRowHeight="13.5"/>
  <cols>
    <col min="1" max="2" width="3.625" style="2" customWidth="1"/>
    <col min="3" max="4" width="1.625" style="2" customWidth="1"/>
    <col min="5" max="5" width="32.625" style="2" customWidth="1"/>
    <col min="6" max="6" width="15.625" style="2" customWidth="1"/>
    <col min="7" max="7" width="10.625" style="2" customWidth="1"/>
    <col min="8" max="8" width="15.625" style="2" customWidth="1"/>
    <col min="9" max="9" width="10.625" style="2" customWidth="1"/>
    <col min="10" max="11" width="9" style="2"/>
    <col min="12" max="12" width="9.875" style="2" customWidth="1"/>
    <col min="13" max="16384" width="9" style="2"/>
  </cols>
  <sheetData>
    <row r="1" spans="1:9" ht="33.950000000000003" customHeight="1">
      <c r="A1" s="57" t="s">
        <v>0</v>
      </c>
      <c r="B1" s="57"/>
      <c r="C1" s="57"/>
      <c r="D1" s="57"/>
      <c r="E1" s="102" t="s">
        <v>256</v>
      </c>
      <c r="F1" s="1"/>
    </row>
    <row r="3" spans="1:9" ht="14.25">
      <c r="A3" s="27" t="s">
        <v>112</v>
      </c>
    </row>
    <row r="5" spans="1:9">
      <c r="A5" s="58" t="s">
        <v>236</v>
      </c>
      <c r="B5" s="58"/>
      <c r="C5" s="58"/>
      <c r="D5" s="58"/>
      <c r="E5" s="58"/>
    </row>
    <row r="6" spans="1:9" ht="14.25">
      <c r="A6" s="3"/>
      <c r="H6" s="4"/>
      <c r="I6" s="14" t="s">
        <v>1</v>
      </c>
    </row>
    <row r="7" spans="1:9" ht="27" customHeight="1">
      <c r="A7" s="5"/>
      <c r="B7" s="6"/>
      <c r="C7" s="6"/>
      <c r="D7" s="6"/>
      <c r="E7" s="6"/>
      <c r="F7" s="21" t="s">
        <v>237</v>
      </c>
      <c r="G7" s="22"/>
      <c r="H7" s="39" t="s">
        <v>2</v>
      </c>
      <c r="I7" s="41" t="s">
        <v>22</v>
      </c>
    </row>
    <row r="8" spans="1:9" ht="17.100000000000001" customHeight="1">
      <c r="A8" s="59"/>
      <c r="B8" s="60"/>
      <c r="C8" s="60"/>
      <c r="D8" s="60"/>
      <c r="E8" s="60"/>
      <c r="F8" s="18" t="s">
        <v>113</v>
      </c>
      <c r="G8" s="26" t="s">
        <v>3</v>
      </c>
      <c r="H8" s="40"/>
      <c r="I8" s="42"/>
    </row>
    <row r="9" spans="1:9" ht="18" customHeight="1">
      <c r="A9" s="256" t="s">
        <v>88</v>
      </c>
      <c r="B9" s="256" t="s">
        <v>90</v>
      </c>
      <c r="C9" s="55" t="s">
        <v>4</v>
      </c>
      <c r="D9" s="56"/>
      <c r="E9" s="56"/>
      <c r="F9" s="65">
        <v>110335</v>
      </c>
      <c r="G9" s="75">
        <f>F9/$F$27*100</f>
        <v>20.115953655001412</v>
      </c>
      <c r="H9" s="66">
        <v>110091</v>
      </c>
      <c r="I9" s="80">
        <f t="shared" ref="I9:I45" si="0">(F9/H9-1)*100</f>
        <v>0.22163482936843337</v>
      </c>
    </row>
    <row r="10" spans="1:9" ht="18" customHeight="1">
      <c r="A10" s="257"/>
      <c r="B10" s="257"/>
      <c r="C10" s="7"/>
      <c r="D10" s="52" t="s">
        <v>23</v>
      </c>
      <c r="E10" s="53"/>
      <c r="F10" s="67">
        <v>34104</v>
      </c>
      <c r="G10" s="76">
        <f t="shared" ref="G10:G27" si="1">F10/$F$27*100</f>
        <v>6.2177412738493514</v>
      </c>
      <c r="H10" s="68">
        <v>34113</v>
      </c>
      <c r="I10" s="81">
        <f t="shared" si="0"/>
        <v>-2.6382903878285902E-2</v>
      </c>
    </row>
    <row r="11" spans="1:9" ht="18" customHeight="1">
      <c r="A11" s="257"/>
      <c r="B11" s="257"/>
      <c r="C11" s="7"/>
      <c r="D11" s="16"/>
      <c r="E11" s="23" t="s">
        <v>24</v>
      </c>
      <c r="F11" s="69">
        <v>27541</v>
      </c>
      <c r="G11" s="77">
        <f t="shared" si="1"/>
        <v>5.021194359109928</v>
      </c>
      <c r="H11" s="70">
        <v>27166</v>
      </c>
      <c r="I11" s="82">
        <f t="shared" si="0"/>
        <v>1.3804019730545569</v>
      </c>
    </row>
    <row r="12" spans="1:9" ht="18" customHeight="1">
      <c r="A12" s="257"/>
      <c r="B12" s="257"/>
      <c r="C12" s="7"/>
      <c r="D12" s="16"/>
      <c r="E12" s="23" t="s">
        <v>25</v>
      </c>
      <c r="F12" s="69">
        <v>2358</v>
      </c>
      <c r="G12" s="77">
        <f t="shared" si="1"/>
        <v>0.42990364542976689</v>
      </c>
      <c r="H12" s="70">
        <v>2399</v>
      </c>
      <c r="I12" s="82">
        <f t="shared" si="0"/>
        <v>-1.7090454355981666</v>
      </c>
    </row>
    <row r="13" spans="1:9" ht="18" customHeight="1">
      <c r="A13" s="257"/>
      <c r="B13" s="257"/>
      <c r="C13" s="7"/>
      <c r="D13" s="33"/>
      <c r="E13" s="23" t="s">
        <v>26</v>
      </c>
      <c r="F13" s="69">
        <v>266</v>
      </c>
      <c r="G13" s="77">
        <f t="shared" si="1"/>
        <v>4.849633998486768E-2</v>
      </c>
      <c r="H13" s="70">
        <v>583</v>
      </c>
      <c r="I13" s="82">
        <f t="shared" si="0"/>
        <v>-54.373927958833626</v>
      </c>
    </row>
    <row r="14" spans="1:9" ht="18" customHeight="1">
      <c r="A14" s="257"/>
      <c r="B14" s="257"/>
      <c r="C14" s="7"/>
      <c r="D14" s="61" t="s">
        <v>27</v>
      </c>
      <c r="E14" s="51"/>
      <c r="F14" s="65">
        <v>20404</v>
      </c>
      <c r="G14" s="75">
        <f t="shared" si="1"/>
        <v>3.7199974475610533</v>
      </c>
      <c r="H14" s="66">
        <v>19491</v>
      </c>
      <c r="I14" s="83">
        <f t="shared" si="0"/>
        <v>4.6842132266174064</v>
      </c>
    </row>
    <row r="15" spans="1:9" ht="18" customHeight="1">
      <c r="A15" s="257"/>
      <c r="B15" s="257"/>
      <c r="C15" s="7"/>
      <c r="D15" s="16"/>
      <c r="E15" s="23" t="s">
        <v>28</v>
      </c>
      <c r="F15" s="69">
        <v>1082</v>
      </c>
      <c r="G15" s="77">
        <f t="shared" si="1"/>
        <v>0.19726706715649184</v>
      </c>
      <c r="H15" s="70">
        <v>1029</v>
      </c>
      <c r="I15" s="82">
        <f t="shared" si="0"/>
        <v>5.1506316812439223</v>
      </c>
    </row>
    <row r="16" spans="1:9" ht="18" customHeight="1">
      <c r="A16" s="257"/>
      <c r="B16" s="257"/>
      <c r="C16" s="7"/>
      <c r="D16" s="16"/>
      <c r="E16" s="29" t="s">
        <v>29</v>
      </c>
      <c r="F16" s="67">
        <v>19321</v>
      </c>
      <c r="G16" s="76">
        <f t="shared" si="1"/>
        <v>3.522548063336949</v>
      </c>
      <c r="H16" s="68">
        <v>18463</v>
      </c>
      <c r="I16" s="81">
        <f t="shared" si="0"/>
        <v>4.6471321020419287</v>
      </c>
    </row>
    <row r="17" spans="1:9" ht="18" customHeight="1">
      <c r="A17" s="257"/>
      <c r="B17" s="257"/>
      <c r="C17" s="7"/>
      <c r="D17" s="261" t="s">
        <v>30</v>
      </c>
      <c r="E17" s="297"/>
      <c r="F17" s="67">
        <v>34485</v>
      </c>
      <c r="G17" s="76">
        <f t="shared" si="1"/>
        <v>6.2872040766096315</v>
      </c>
      <c r="H17" s="68">
        <v>34899</v>
      </c>
      <c r="I17" s="81">
        <f t="shared" si="0"/>
        <v>-1.1862804091807844</v>
      </c>
    </row>
    <row r="18" spans="1:9" ht="18" customHeight="1">
      <c r="A18" s="257"/>
      <c r="B18" s="257"/>
      <c r="C18" s="7"/>
      <c r="D18" s="261" t="s">
        <v>94</v>
      </c>
      <c r="E18" s="262"/>
      <c r="F18" s="69">
        <v>1719</v>
      </c>
      <c r="G18" s="77">
        <f t="shared" si="1"/>
        <v>0.3134030392255171</v>
      </c>
      <c r="H18" s="70">
        <v>1729</v>
      </c>
      <c r="I18" s="82">
        <f t="shared" si="0"/>
        <v>-0.57836899942163011</v>
      </c>
    </row>
    <row r="19" spans="1:9" ht="18" customHeight="1">
      <c r="A19" s="257"/>
      <c r="B19" s="257"/>
      <c r="C19" s="10"/>
      <c r="D19" s="261" t="s">
        <v>95</v>
      </c>
      <c r="E19" s="262"/>
      <c r="F19" s="69">
        <v>0</v>
      </c>
      <c r="G19" s="77">
        <f t="shared" si="1"/>
        <v>0</v>
      </c>
      <c r="H19" s="70">
        <v>0</v>
      </c>
      <c r="I19" s="82" t="e">
        <f t="shared" si="0"/>
        <v>#DIV/0!</v>
      </c>
    </row>
    <row r="20" spans="1:9" ht="18" customHeight="1">
      <c r="A20" s="257"/>
      <c r="B20" s="257"/>
      <c r="C20" s="44" t="s">
        <v>5</v>
      </c>
      <c r="D20" s="43"/>
      <c r="E20" s="43"/>
      <c r="F20" s="69">
        <v>16684</v>
      </c>
      <c r="G20" s="77">
        <f t="shared" si="1"/>
        <v>3.0417779560433549</v>
      </c>
      <c r="H20" s="70">
        <v>17171</v>
      </c>
      <c r="I20" s="82">
        <f t="shared" si="0"/>
        <v>-2.8361772756391623</v>
      </c>
    </row>
    <row r="21" spans="1:9" ht="18" customHeight="1">
      <c r="A21" s="257"/>
      <c r="B21" s="257"/>
      <c r="C21" s="44" t="s">
        <v>6</v>
      </c>
      <c r="D21" s="43"/>
      <c r="E21" s="43"/>
      <c r="F21" s="69">
        <v>171312</v>
      </c>
      <c r="G21" s="77">
        <f t="shared" si="1"/>
        <v>31.23310148679569</v>
      </c>
      <c r="H21" s="70">
        <v>172716</v>
      </c>
      <c r="I21" s="82">
        <f t="shared" si="0"/>
        <v>-0.81289515736816531</v>
      </c>
    </row>
    <row r="22" spans="1:9" ht="18" customHeight="1">
      <c r="A22" s="257"/>
      <c r="B22" s="257"/>
      <c r="C22" s="44" t="s">
        <v>31</v>
      </c>
      <c r="D22" s="43"/>
      <c r="E22" s="43"/>
      <c r="F22" s="69">
        <v>6190</v>
      </c>
      <c r="G22" s="77">
        <f t="shared" si="1"/>
        <v>1.1285426485200412</v>
      </c>
      <c r="H22" s="70">
        <v>6278</v>
      </c>
      <c r="I22" s="82">
        <f t="shared" si="0"/>
        <v>-1.4017202930869721</v>
      </c>
    </row>
    <row r="23" spans="1:9" ht="18" customHeight="1">
      <c r="A23" s="257"/>
      <c r="B23" s="257"/>
      <c r="C23" s="44" t="s">
        <v>7</v>
      </c>
      <c r="D23" s="43"/>
      <c r="E23" s="43"/>
      <c r="F23" s="69">
        <v>82247</v>
      </c>
      <c r="G23" s="77">
        <f t="shared" si="1"/>
        <v>14.995031859907565</v>
      </c>
      <c r="H23" s="70">
        <v>75927</v>
      </c>
      <c r="I23" s="82">
        <f t="shared" si="0"/>
        <v>8.3237846879239186</v>
      </c>
    </row>
    <row r="24" spans="1:9" ht="18" customHeight="1">
      <c r="A24" s="257"/>
      <c r="B24" s="257"/>
      <c r="C24" s="44" t="s">
        <v>32</v>
      </c>
      <c r="D24" s="43"/>
      <c r="E24" s="43"/>
      <c r="F24" s="69">
        <v>3127</v>
      </c>
      <c r="G24" s="77">
        <f t="shared" si="1"/>
        <v>0.5701054704236137</v>
      </c>
      <c r="H24" s="70">
        <v>2211</v>
      </c>
      <c r="I24" s="82">
        <f t="shared" si="0"/>
        <v>41.429217548620521</v>
      </c>
    </row>
    <row r="25" spans="1:9" ht="18" customHeight="1">
      <c r="A25" s="257"/>
      <c r="B25" s="257"/>
      <c r="C25" s="44" t="s">
        <v>8</v>
      </c>
      <c r="D25" s="43"/>
      <c r="E25" s="43"/>
      <c r="F25" s="69">
        <v>81893</v>
      </c>
      <c r="G25" s="77">
        <f t="shared" si="1"/>
        <v>14.930491617972816</v>
      </c>
      <c r="H25" s="70">
        <v>72012</v>
      </c>
      <c r="I25" s="82">
        <f t="shared" si="0"/>
        <v>13.721324223740483</v>
      </c>
    </row>
    <row r="26" spans="1:9" ht="18" customHeight="1">
      <c r="A26" s="257"/>
      <c r="B26" s="257"/>
      <c r="C26" s="45" t="s">
        <v>9</v>
      </c>
      <c r="D26" s="46"/>
      <c r="E26" s="46"/>
      <c r="F26" s="71">
        <v>76708</v>
      </c>
      <c r="G26" s="78">
        <f t="shared" si="1"/>
        <v>13.985177622403121</v>
      </c>
      <c r="H26" s="72">
        <v>83488</v>
      </c>
      <c r="I26" s="84">
        <f t="shared" si="0"/>
        <v>-8.1209275584515179</v>
      </c>
    </row>
    <row r="27" spans="1:9" ht="18" customHeight="1">
      <c r="A27" s="257"/>
      <c r="B27" s="258"/>
      <c r="C27" s="47" t="s">
        <v>10</v>
      </c>
      <c r="D27" s="31"/>
      <c r="E27" s="31"/>
      <c r="F27" s="73">
        <f>SUM(F9,F20:F26)-1</f>
        <v>548495</v>
      </c>
      <c r="G27" s="79">
        <f t="shared" si="1"/>
        <v>100</v>
      </c>
      <c r="H27" s="73">
        <f>SUM(H9,H20:H26)+1</f>
        <v>539895</v>
      </c>
      <c r="I27" s="85">
        <f t="shared" si="0"/>
        <v>1.5929023235999651</v>
      </c>
    </row>
    <row r="28" spans="1:9" ht="18" customHeight="1">
      <c r="A28" s="257"/>
      <c r="B28" s="256" t="s">
        <v>89</v>
      </c>
      <c r="C28" s="55" t="s">
        <v>11</v>
      </c>
      <c r="D28" s="56"/>
      <c r="E28" s="56"/>
      <c r="F28" s="65">
        <v>224572</v>
      </c>
      <c r="G28" s="75">
        <f t="shared" ref="G28:G45" si="2">F28/$F$45*100</f>
        <v>41.908629290058428</v>
      </c>
      <c r="H28" s="65">
        <v>223735</v>
      </c>
      <c r="I28" s="86">
        <f t="shared" si="0"/>
        <v>0.37410329184079938</v>
      </c>
    </row>
    <row r="29" spans="1:9" ht="18" customHeight="1">
      <c r="A29" s="257"/>
      <c r="B29" s="257"/>
      <c r="C29" s="7"/>
      <c r="D29" s="30" t="s">
        <v>12</v>
      </c>
      <c r="E29" s="43"/>
      <c r="F29" s="69">
        <v>136734</v>
      </c>
      <c r="G29" s="77">
        <f t="shared" si="2"/>
        <v>25.516691828664523</v>
      </c>
      <c r="H29" s="69">
        <v>137148</v>
      </c>
      <c r="I29" s="87">
        <f t="shared" si="0"/>
        <v>-0.30186368011199116</v>
      </c>
    </row>
    <row r="30" spans="1:9" ht="18" customHeight="1">
      <c r="A30" s="257"/>
      <c r="B30" s="257"/>
      <c r="C30" s="7"/>
      <c r="D30" s="30" t="s">
        <v>33</v>
      </c>
      <c r="E30" s="43"/>
      <c r="F30" s="69">
        <v>12310</v>
      </c>
      <c r="G30" s="77">
        <f t="shared" si="2"/>
        <v>2.2972375298818166</v>
      </c>
      <c r="H30" s="69">
        <v>11516</v>
      </c>
      <c r="I30" s="87">
        <f t="shared" si="0"/>
        <v>6.8947551233067061</v>
      </c>
    </row>
    <row r="31" spans="1:9" ht="18" customHeight="1">
      <c r="A31" s="257"/>
      <c r="B31" s="257"/>
      <c r="C31" s="19"/>
      <c r="D31" s="30" t="s">
        <v>13</v>
      </c>
      <c r="E31" s="43"/>
      <c r="F31" s="69">
        <v>75529</v>
      </c>
      <c r="G31" s="77">
        <f t="shared" si="2"/>
        <v>14.094886547070976</v>
      </c>
      <c r="H31" s="69">
        <v>75071</v>
      </c>
      <c r="I31" s="87">
        <f t="shared" si="0"/>
        <v>0.61008911563720236</v>
      </c>
    </row>
    <row r="32" spans="1:9" ht="18" customHeight="1">
      <c r="A32" s="257"/>
      <c r="B32" s="257"/>
      <c r="C32" s="50" t="s">
        <v>14</v>
      </c>
      <c r="D32" s="51"/>
      <c r="E32" s="51"/>
      <c r="F32" s="65">
        <v>180900</v>
      </c>
      <c r="G32" s="75">
        <f t="shared" si="2"/>
        <v>33.758754602406221</v>
      </c>
      <c r="H32" s="65">
        <v>182118</v>
      </c>
      <c r="I32" s="86">
        <f t="shared" si="0"/>
        <v>-0.66879715349389413</v>
      </c>
    </row>
    <row r="33" spans="1:9" ht="18" customHeight="1">
      <c r="A33" s="257"/>
      <c r="B33" s="257"/>
      <c r="C33" s="7"/>
      <c r="D33" s="30" t="s">
        <v>15</v>
      </c>
      <c r="E33" s="43"/>
      <c r="F33" s="69">
        <v>15778</v>
      </c>
      <c r="G33" s="77">
        <f t="shared" si="2"/>
        <v>2.9444202880970995</v>
      </c>
      <c r="H33" s="69">
        <v>15011</v>
      </c>
      <c r="I33" s="87">
        <f t="shared" si="0"/>
        <v>5.1095863033775224</v>
      </c>
    </row>
    <row r="34" spans="1:9" ht="18" customHeight="1">
      <c r="A34" s="257"/>
      <c r="B34" s="257"/>
      <c r="C34" s="7"/>
      <c r="D34" s="30" t="s">
        <v>34</v>
      </c>
      <c r="E34" s="43"/>
      <c r="F34" s="69">
        <v>3533</v>
      </c>
      <c r="G34" s="77">
        <f t="shared" si="2"/>
        <v>0.6593127695428479</v>
      </c>
      <c r="H34" s="69">
        <v>4266</v>
      </c>
      <c r="I34" s="87">
        <f t="shared" si="0"/>
        <v>-17.18237224566338</v>
      </c>
    </row>
    <row r="35" spans="1:9" ht="18" customHeight="1">
      <c r="A35" s="257"/>
      <c r="B35" s="257"/>
      <c r="C35" s="7"/>
      <c r="D35" s="30" t="s">
        <v>35</v>
      </c>
      <c r="E35" s="43"/>
      <c r="F35" s="69">
        <v>101990</v>
      </c>
      <c r="G35" s="77">
        <f t="shared" si="2"/>
        <v>19.032920850743011</v>
      </c>
      <c r="H35" s="69">
        <v>99888</v>
      </c>
      <c r="I35" s="87">
        <f t="shared" si="0"/>
        <v>2.1043568797052714</v>
      </c>
    </row>
    <row r="36" spans="1:9" ht="18" customHeight="1">
      <c r="A36" s="257"/>
      <c r="B36" s="257"/>
      <c r="C36" s="7"/>
      <c r="D36" s="30" t="s">
        <v>36</v>
      </c>
      <c r="E36" s="43"/>
      <c r="F36" s="69">
        <v>6752</v>
      </c>
      <c r="G36" s="77">
        <f t="shared" si="2"/>
        <v>1.2600282535956153</v>
      </c>
      <c r="H36" s="69">
        <v>7369</v>
      </c>
      <c r="I36" s="87">
        <f t="shared" si="0"/>
        <v>-8.3729135567919606</v>
      </c>
    </row>
    <row r="37" spans="1:9" ht="18" customHeight="1">
      <c r="A37" s="257"/>
      <c r="B37" s="257"/>
      <c r="C37" s="7"/>
      <c r="D37" s="30" t="s">
        <v>16</v>
      </c>
      <c r="E37" s="43"/>
      <c r="F37" s="69">
        <v>5532</v>
      </c>
      <c r="G37" s="77">
        <f t="shared" si="2"/>
        <v>1.0323572717551754</v>
      </c>
      <c r="H37" s="69">
        <v>5218</v>
      </c>
      <c r="I37" s="87">
        <f t="shared" si="0"/>
        <v>6.0176312763510875</v>
      </c>
    </row>
    <row r="38" spans="1:9" ht="18" customHeight="1">
      <c r="A38" s="257"/>
      <c r="B38" s="257"/>
      <c r="C38" s="19"/>
      <c r="D38" s="30" t="s">
        <v>37</v>
      </c>
      <c r="E38" s="43"/>
      <c r="F38" s="69">
        <v>47315</v>
      </c>
      <c r="G38" s="77">
        <f t="shared" si="2"/>
        <v>8.8297151686724717</v>
      </c>
      <c r="H38" s="69">
        <v>50366</v>
      </c>
      <c r="I38" s="87">
        <f t="shared" si="0"/>
        <v>-6.0576579438510141</v>
      </c>
    </row>
    <row r="39" spans="1:9" ht="18" customHeight="1">
      <c r="A39" s="257"/>
      <c r="B39" s="257"/>
      <c r="C39" s="50" t="s">
        <v>17</v>
      </c>
      <c r="D39" s="51"/>
      <c r="E39" s="51"/>
      <c r="F39" s="65">
        <v>130389</v>
      </c>
      <c r="G39" s="75">
        <f t="shared" si="2"/>
        <v>24.332616107535348</v>
      </c>
      <c r="H39" s="65">
        <v>121160</v>
      </c>
      <c r="I39" s="86">
        <f t="shared" si="0"/>
        <v>7.6172003961703538</v>
      </c>
    </row>
    <row r="40" spans="1:9" ht="18" customHeight="1">
      <c r="A40" s="257"/>
      <c r="B40" s="257"/>
      <c r="C40" s="7"/>
      <c r="D40" s="52" t="s">
        <v>18</v>
      </c>
      <c r="E40" s="53"/>
      <c r="F40" s="67">
        <v>122996</v>
      </c>
      <c r="G40" s="76">
        <f t="shared" si="2"/>
        <v>22.952967280694061</v>
      </c>
      <c r="H40" s="67">
        <v>113951</v>
      </c>
      <c r="I40" s="88">
        <f t="shared" si="0"/>
        <v>7.9376223113443389</v>
      </c>
    </row>
    <row r="41" spans="1:9" ht="18" customHeight="1">
      <c r="A41" s="257"/>
      <c r="B41" s="257"/>
      <c r="C41" s="7"/>
      <c r="D41" s="16"/>
      <c r="E41" s="104" t="s">
        <v>92</v>
      </c>
      <c r="F41" s="69">
        <v>97384</v>
      </c>
      <c r="G41" s="77">
        <f t="shared" si="2"/>
        <v>18.173369586515907</v>
      </c>
      <c r="H41" s="69">
        <v>91001</v>
      </c>
      <c r="I41" s="89">
        <f t="shared" si="0"/>
        <v>7.0142086350699406</v>
      </c>
    </row>
    <row r="42" spans="1:9" ht="18" customHeight="1">
      <c r="A42" s="257"/>
      <c r="B42" s="257"/>
      <c r="C42" s="7"/>
      <c r="D42" s="33"/>
      <c r="E42" s="32" t="s">
        <v>38</v>
      </c>
      <c r="F42" s="69">
        <v>25611</v>
      </c>
      <c r="G42" s="77">
        <f t="shared" si="2"/>
        <v>4.7794110786192689</v>
      </c>
      <c r="H42" s="69">
        <v>22950</v>
      </c>
      <c r="I42" s="89">
        <f t="shared" si="0"/>
        <v>11.59477124183006</v>
      </c>
    </row>
    <row r="43" spans="1:9" ht="18" customHeight="1">
      <c r="A43" s="257"/>
      <c r="B43" s="257"/>
      <c r="C43" s="7"/>
      <c r="D43" s="30" t="s">
        <v>39</v>
      </c>
      <c r="E43" s="54"/>
      <c r="F43" s="69">
        <v>7393</v>
      </c>
      <c r="G43" s="77">
        <f t="shared" si="2"/>
        <v>1.379648826841289</v>
      </c>
      <c r="H43" s="67">
        <v>7209</v>
      </c>
      <c r="I43" s="161">
        <f t="shared" si="0"/>
        <v>2.5523650991815749</v>
      </c>
    </row>
    <row r="44" spans="1:9" ht="18" customHeight="1">
      <c r="A44" s="257"/>
      <c r="B44" s="257"/>
      <c r="C44" s="11"/>
      <c r="D44" s="48" t="s">
        <v>40</v>
      </c>
      <c r="E44" s="49"/>
      <c r="F44" s="73">
        <v>0</v>
      </c>
      <c r="G44" s="79">
        <f t="shared" si="2"/>
        <v>0</v>
      </c>
      <c r="H44" s="72">
        <v>0</v>
      </c>
      <c r="I44" s="84" t="e">
        <f t="shared" si="0"/>
        <v>#DIV/0!</v>
      </c>
    </row>
    <row r="45" spans="1:9" ht="18" customHeight="1">
      <c r="A45" s="258"/>
      <c r="B45" s="258"/>
      <c r="C45" s="11" t="s">
        <v>19</v>
      </c>
      <c r="D45" s="12"/>
      <c r="E45" s="12"/>
      <c r="F45" s="74">
        <f>SUM(F28,F32,F39)</f>
        <v>535861</v>
      </c>
      <c r="G45" s="79">
        <f t="shared" si="2"/>
        <v>100</v>
      </c>
      <c r="H45" s="74">
        <f>SUM(H28,H32,H39)+1</f>
        <v>527014</v>
      </c>
      <c r="I45" s="162">
        <f t="shared" si="0"/>
        <v>1.6787030325570163</v>
      </c>
    </row>
    <row r="46" spans="1:9">
      <c r="A46" s="105" t="s">
        <v>20</v>
      </c>
    </row>
    <row r="47" spans="1:9">
      <c r="A47" s="106" t="s">
        <v>21</v>
      </c>
    </row>
    <row r="57" spans="9:9">
      <c r="I57" s="8"/>
    </row>
    <row r="58" spans="9:9">
      <c r="I58" s="8"/>
    </row>
  </sheetData>
  <mergeCells count="6">
    <mergeCell ref="A9:A45"/>
    <mergeCell ref="B9:B27"/>
    <mergeCell ref="D17:E17"/>
    <mergeCell ref="D18:E18"/>
    <mergeCell ref="D19:E19"/>
    <mergeCell ref="B28:B45"/>
  </mergeCells>
  <phoneticPr fontId="16"/>
  <printOptions horizontalCentered="1" verticalCentered="1" gridLinesSet="0"/>
  <pageMargins left="0" right="0" top="0.19685039370078741" bottom="0.19685039370078741" header="0.19685039370078741" footer="0.31496062992125984"/>
  <pageSetup paperSize="9" orientation="portrait" useFirstPageNumber="1" horizontalDpi="4294967292" r:id="rId1"/>
  <headerFooter alignWithMargins="0">
    <oddHeader>&amp;R&amp;"明朝,斜体"&amp;9都道府県－3-1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36"/>
  <sheetViews>
    <sheetView view="pageBreakPreview" zoomScale="90" zoomScaleNormal="100" zoomScaleSheetLayoutView="90" workbookViewId="0">
      <pane xSplit="4" ySplit="6" topLeftCell="E7" activePane="bottomRight" state="frozen"/>
      <selection activeCell="L8" sqref="L8"/>
      <selection pane="topRight" activeCell="L8" sqref="L8"/>
      <selection pane="bottomLeft" activeCell="L8" sqref="L8"/>
      <selection pane="bottomRight"/>
    </sheetView>
  </sheetViews>
  <sheetFormatPr defaultRowHeight="13.5"/>
  <cols>
    <col min="1" max="1" width="5.375" style="2" customWidth="1"/>
    <col min="2" max="2" width="3.125" style="2" customWidth="1"/>
    <col min="3" max="3" width="34.75" style="2" customWidth="1"/>
    <col min="4" max="9" width="11.875" style="2" customWidth="1"/>
    <col min="10" max="16384" width="9" style="2"/>
  </cols>
  <sheetData>
    <row r="1" spans="1:9" ht="33.950000000000003" customHeight="1">
      <c r="A1" s="163" t="s">
        <v>0</v>
      </c>
      <c r="B1" s="163"/>
      <c r="C1" s="102" t="s">
        <v>256</v>
      </c>
      <c r="D1" s="164"/>
      <c r="E1" s="164"/>
    </row>
    <row r="4" spans="1:9">
      <c r="A4" s="165" t="s">
        <v>114</v>
      </c>
    </row>
    <row r="5" spans="1:9">
      <c r="I5" s="14" t="s">
        <v>115</v>
      </c>
    </row>
    <row r="6" spans="1:9" s="170" customFormat="1" ht="29.25" customHeight="1">
      <c r="A6" s="166" t="s">
        <v>116</v>
      </c>
      <c r="B6" s="167"/>
      <c r="C6" s="167"/>
      <c r="D6" s="168"/>
      <c r="E6" s="169" t="s">
        <v>232</v>
      </c>
      <c r="F6" s="169" t="s">
        <v>238</v>
      </c>
      <c r="G6" s="169" t="s">
        <v>239</v>
      </c>
      <c r="H6" s="169" t="s">
        <v>240</v>
      </c>
      <c r="I6" s="169" t="s">
        <v>242</v>
      </c>
    </row>
    <row r="7" spans="1:9" ht="27" customHeight="1">
      <c r="A7" s="298" t="s">
        <v>117</v>
      </c>
      <c r="B7" s="55" t="s">
        <v>118</v>
      </c>
      <c r="C7" s="56"/>
      <c r="D7" s="93" t="s">
        <v>119</v>
      </c>
      <c r="E7" s="171">
        <v>562969</v>
      </c>
      <c r="F7" s="172">
        <v>541232</v>
      </c>
      <c r="G7" s="172">
        <v>532338</v>
      </c>
      <c r="H7" s="172">
        <v>539895</v>
      </c>
      <c r="I7" s="172">
        <v>548495</v>
      </c>
    </row>
    <row r="8" spans="1:9" ht="27" customHeight="1">
      <c r="A8" s="257"/>
      <c r="B8" s="9"/>
      <c r="C8" s="30" t="s">
        <v>120</v>
      </c>
      <c r="D8" s="91" t="s">
        <v>42</v>
      </c>
      <c r="E8" s="173">
        <v>336334</v>
      </c>
      <c r="F8" s="173">
        <v>328601</v>
      </c>
      <c r="G8" s="173">
        <v>334406</v>
      </c>
      <c r="H8" s="173">
        <v>339091</v>
      </c>
      <c r="I8" s="174">
        <v>332232</v>
      </c>
    </row>
    <row r="9" spans="1:9" ht="27" customHeight="1">
      <c r="A9" s="257"/>
      <c r="B9" s="44" t="s">
        <v>121</v>
      </c>
      <c r="C9" s="43"/>
      <c r="D9" s="94"/>
      <c r="E9" s="175">
        <v>550610</v>
      </c>
      <c r="F9" s="175">
        <v>529380</v>
      </c>
      <c r="G9" s="175">
        <v>518622</v>
      </c>
      <c r="H9" s="175">
        <v>527014</v>
      </c>
      <c r="I9" s="176">
        <v>535861</v>
      </c>
    </row>
    <row r="10" spans="1:9" ht="27" customHeight="1">
      <c r="A10" s="257"/>
      <c r="B10" s="44" t="s">
        <v>122</v>
      </c>
      <c r="C10" s="43"/>
      <c r="D10" s="94"/>
      <c r="E10" s="175">
        <v>12360</v>
      </c>
      <c r="F10" s="175">
        <v>11851</v>
      </c>
      <c r="G10" s="175">
        <v>13717</v>
      </c>
      <c r="H10" s="175">
        <v>12881</v>
      </c>
      <c r="I10" s="176">
        <v>12634</v>
      </c>
    </row>
    <row r="11" spans="1:9" ht="27" customHeight="1">
      <c r="A11" s="257"/>
      <c r="B11" s="44" t="s">
        <v>123</v>
      </c>
      <c r="C11" s="43"/>
      <c r="D11" s="94"/>
      <c r="E11" s="175">
        <v>8703</v>
      </c>
      <c r="F11" s="175">
        <v>8169</v>
      </c>
      <c r="G11" s="175">
        <v>7843</v>
      </c>
      <c r="H11" s="175">
        <v>9430</v>
      </c>
      <c r="I11" s="176">
        <v>5914</v>
      </c>
    </row>
    <row r="12" spans="1:9" ht="27" customHeight="1">
      <c r="A12" s="257"/>
      <c r="B12" s="44" t="s">
        <v>124</v>
      </c>
      <c r="C12" s="43"/>
      <c r="D12" s="94"/>
      <c r="E12" s="175">
        <v>3657</v>
      </c>
      <c r="F12" s="175">
        <v>3682</v>
      </c>
      <c r="G12" s="175">
        <v>5874</v>
      </c>
      <c r="H12" s="175">
        <v>3451</v>
      </c>
      <c r="I12" s="176">
        <v>6720</v>
      </c>
    </row>
    <row r="13" spans="1:9" ht="27" customHeight="1">
      <c r="A13" s="257"/>
      <c r="B13" s="44" t="s">
        <v>125</v>
      </c>
      <c r="C13" s="43"/>
      <c r="D13" s="99"/>
      <c r="E13" s="177">
        <v>-1152</v>
      </c>
      <c r="F13" s="177">
        <v>26</v>
      </c>
      <c r="G13" s="177">
        <v>2191</v>
      </c>
      <c r="H13" s="177">
        <v>-2423</v>
      </c>
      <c r="I13" s="178">
        <v>3269</v>
      </c>
    </row>
    <row r="14" spans="1:9" ht="27" customHeight="1">
      <c r="A14" s="257"/>
      <c r="B14" s="101" t="s">
        <v>126</v>
      </c>
      <c r="C14" s="53"/>
      <c r="D14" s="99"/>
      <c r="E14" s="177">
        <v>3402</v>
      </c>
      <c r="F14" s="177">
        <v>1807</v>
      </c>
      <c r="G14" s="177">
        <v>3194</v>
      </c>
      <c r="H14" s="177">
        <v>2953</v>
      </c>
      <c r="I14" s="178">
        <v>1725</v>
      </c>
    </row>
    <row r="15" spans="1:9" ht="27" customHeight="1">
      <c r="A15" s="257"/>
      <c r="B15" s="45" t="s">
        <v>127</v>
      </c>
      <c r="C15" s="46"/>
      <c r="D15" s="179"/>
      <c r="E15" s="180">
        <v>2257</v>
      </c>
      <c r="F15" s="180">
        <v>1836</v>
      </c>
      <c r="G15" s="180">
        <v>5388</v>
      </c>
      <c r="H15" s="180">
        <v>531</v>
      </c>
      <c r="I15" s="181">
        <v>4007</v>
      </c>
    </row>
    <row r="16" spans="1:9" ht="27" customHeight="1">
      <c r="A16" s="257"/>
      <c r="B16" s="182" t="s">
        <v>128</v>
      </c>
      <c r="C16" s="183"/>
      <c r="D16" s="184" t="s">
        <v>43</v>
      </c>
      <c r="E16" s="185">
        <v>54955</v>
      </c>
      <c r="F16" s="185">
        <v>55281</v>
      </c>
      <c r="G16" s="185">
        <v>56551</v>
      </c>
      <c r="H16" s="185">
        <v>55094</v>
      </c>
      <c r="I16" s="186">
        <v>53369</v>
      </c>
    </row>
    <row r="17" spans="1:9" ht="27" customHeight="1">
      <c r="A17" s="257"/>
      <c r="B17" s="44" t="s">
        <v>129</v>
      </c>
      <c r="C17" s="43"/>
      <c r="D17" s="91" t="s">
        <v>44</v>
      </c>
      <c r="E17" s="175">
        <v>89048</v>
      </c>
      <c r="F17" s="175">
        <v>83529</v>
      </c>
      <c r="G17" s="175">
        <v>80598</v>
      </c>
      <c r="H17" s="175">
        <v>86161</v>
      </c>
      <c r="I17" s="176">
        <v>97420</v>
      </c>
    </row>
    <row r="18" spans="1:9" ht="27" customHeight="1">
      <c r="A18" s="257"/>
      <c r="B18" s="44" t="s">
        <v>130</v>
      </c>
      <c r="C18" s="43"/>
      <c r="D18" s="91" t="s">
        <v>45</v>
      </c>
      <c r="E18" s="175">
        <v>1005794</v>
      </c>
      <c r="F18" s="175">
        <v>1020122</v>
      </c>
      <c r="G18" s="175">
        <v>1023752</v>
      </c>
      <c r="H18" s="175">
        <v>1028569</v>
      </c>
      <c r="I18" s="176">
        <v>1040486</v>
      </c>
    </row>
    <row r="19" spans="1:9" ht="27" customHeight="1">
      <c r="A19" s="257"/>
      <c r="B19" s="44" t="s">
        <v>131</v>
      </c>
      <c r="C19" s="43"/>
      <c r="D19" s="91" t="s">
        <v>132</v>
      </c>
      <c r="E19" s="175">
        <f>E17+E18-E16</f>
        <v>1039887</v>
      </c>
      <c r="F19" s="175">
        <f>F17+F18-F16</f>
        <v>1048370</v>
      </c>
      <c r="G19" s="175">
        <f>G17+G18-G16</f>
        <v>1047799</v>
      </c>
      <c r="H19" s="175">
        <f>H17+H18-H16</f>
        <v>1059636</v>
      </c>
      <c r="I19" s="175">
        <f>I17+I18-I16</f>
        <v>1084537</v>
      </c>
    </row>
    <row r="20" spans="1:9" ht="27" customHeight="1">
      <c r="A20" s="257"/>
      <c r="B20" s="44" t="s">
        <v>133</v>
      </c>
      <c r="C20" s="43"/>
      <c r="D20" s="94" t="s">
        <v>134</v>
      </c>
      <c r="E20" s="187">
        <f>E18/E8</f>
        <v>2.9904618623154366</v>
      </c>
      <c r="F20" s="187">
        <f>F18/F8</f>
        <v>3.1044397308590055</v>
      </c>
      <c r="G20" s="187">
        <f>G18/G8</f>
        <v>3.0614044006387444</v>
      </c>
      <c r="H20" s="187">
        <f>H18/H8</f>
        <v>3.0333125916052035</v>
      </c>
      <c r="I20" s="187">
        <f>I18/I8</f>
        <v>3.1318054853235089</v>
      </c>
    </row>
    <row r="21" spans="1:9" ht="27" customHeight="1">
      <c r="A21" s="257"/>
      <c r="B21" s="44" t="s">
        <v>135</v>
      </c>
      <c r="C21" s="43"/>
      <c r="D21" s="94" t="s">
        <v>136</v>
      </c>
      <c r="E21" s="187">
        <f>E19/E8</f>
        <v>3.0918283610934369</v>
      </c>
      <c r="F21" s="187">
        <f>F19/F8</f>
        <v>3.1904041679727086</v>
      </c>
      <c r="G21" s="187">
        <f>G19/G8</f>
        <v>3.1333139955622804</v>
      </c>
      <c r="H21" s="187">
        <f>H19/H8</f>
        <v>3.124931065702127</v>
      </c>
      <c r="I21" s="187">
        <f>I19/I8</f>
        <v>3.2643965662549062</v>
      </c>
    </row>
    <row r="22" spans="1:9" ht="27" customHeight="1">
      <c r="A22" s="257"/>
      <c r="B22" s="44" t="s">
        <v>137</v>
      </c>
      <c r="C22" s="43"/>
      <c r="D22" s="94" t="s">
        <v>138</v>
      </c>
      <c r="E22" s="175">
        <f>E18/E24*1000000</f>
        <v>1043810.626840145</v>
      </c>
      <c r="F22" s="175">
        <f>F18/F24*1000000</f>
        <v>1058680.1912453468</v>
      </c>
      <c r="G22" s="175">
        <f>G18/G24*1000000</f>
        <v>1062447.3966327619</v>
      </c>
      <c r="H22" s="175">
        <f>H18/H24*1000000</f>
        <v>1067446.4678038852</v>
      </c>
      <c r="I22" s="175">
        <f>I18/I24*1000000</f>
        <v>1079813.9021294571</v>
      </c>
    </row>
    <row r="23" spans="1:9" ht="27" customHeight="1">
      <c r="A23" s="257"/>
      <c r="B23" s="44" t="s">
        <v>139</v>
      </c>
      <c r="C23" s="43"/>
      <c r="D23" s="94" t="s">
        <v>140</v>
      </c>
      <c r="E23" s="175">
        <f>E19/E24*1000000</f>
        <v>1079192.2613506522</v>
      </c>
      <c r="F23" s="175">
        <f>F19/F24*1000000</f>
        <v>1087995.8986237766</v>
      </c>
      <c r="G23" s="175">
        <f>G19/G24*1000000</f>
        <v>1087403.3161785386</v>
      </c>
      <c r="H23" s="175">
        <f>H19/H24*1000000</f>
        <v>1099687.7266939194</v>
      </c>
      <c r="I23" s="175">
        <f>I19/I24*1000000</f>
        <v>1125529.9254134845</v>
      </c>
    </row>
    <row r="24" spans="1:9" ht="27" customHeight="1">
      <c r="A24" s="257"/>
      <c r="B24" s="188" t="s">
        <v>141</v>
      </c>
      <c r="C24" s="189"/>
      <c r="D24" s="190" t="s">
        <v>142</v>
      </c>
      <c r="E24" s="180">
        <v>963579</v>
      </c>
      <c r="F24" s="180">
        <f>E24</f>
        <v>963579</v>
      </c>
      <c r="G24" s="180">
        <f>F24</f>
        <v>963579</v>
      </c>
      <c r="H24" s="181">
        <f>G24</f>
        <v>963579</v>
      </c>
      <c r="I24" s="181">
        <f>H24</f>
        <v>963579</v>
      </c>
    </row>
    <row r="25" spans="1:9" ht="27" customHeight="1">
      <c r="A25" s="257"/>
      <c r="B25" s="10" t="s">
        <v>143</v>
      </c>
      <c r="C25" s="191"/>
      <c r="D25" s="192"/>
      <c r="E25" s="173">
        <v>297991</v>
      </c>
      <c r="F25" s="173">
        <v>297018</v>
      </c>
      <c r="G25" s="173">
        <v>295631</v>
      </c>
      <c r="H25" s="173">
        <v>296271</v>
      </c>
      <c r="I25" s="193">
        <v>293691</v>
      </c>
    </row>
    <row r="26" spans="1:9" ht="27" customHeight="1">
      <c r="A26" s="257"/>
      <c r="B26" s="194" t="s">
        <v>144</v>
      </c>
      <c r="C26" s="195"/>
      <c r="D26" s="196"/>
      <c r="E26" s="197">
        <v>0.32</v>
      </c>
      <c r="F26" s="197">
        <v>0.32700000000000001</v>
      </c>
      <c r="G26" s="197">
        <v>0.33</v>
      </c>
      <c r="H26" s="197">
        <v>0.32800000000000001</v>
      </c>
      <c r="I26" s="198">
        <v>0.33300000000000002</v>
      </c>
    </row>
    <row r="27" spans="1:9" ht="27" customHeight="1">
      <c r="A27" s="257"/>
      <c r="B27" s="194" t="s">
        <v>145</v>
      </c>
      <c r="C27" s="195"/>
      <c r="D27" s="196"/>
      <c r="E27" s="199">
        <v>1.2</v>
      </c>
      <c r="F27" s="199">
        <v>1.2</v>
      </c>
      <c r="G27" s="199">
        <v>2</v>
      </c>
      <c r="H27" s="199">
        <v>1.1648119458198742</v>
      </c>
      <c r="I27" s="200">
        <v>2.2999999999999998</v>
      </c>
    </row>
    <row r="28" spans="1:9" ht="27" customHeight="1">
      <c r="A28" s="257"/>
      <c r="B28" s="194" t="s">
        <v>146</v>
      </c>
      <c r="C28" s="195"/>
      <c r="D28" s="196"/>
      <c r="E28" s="199">
        <v>92.3</v>
      </c>
      <c r="F28" s="199">
        <v>92.5</v>
      </c>
      <c r="G28" s="199">
        <v>92.1</v>
      </c>
      <c r="H28" s="199">
        <v>93.1</v>
      </c>
      <c r="I28" s="200">
        <v>94.8</v>
      </c>
    </row>
    <row r="29" spans="1:9" ht="27" customHeight="1">
      <c r="A29" s="257"/>
      <c r="B29" s="201" t="s">
        <v>259</v>
      </c>
      <c r="C29" s="202"/>
      <c r="D29" s="203"/>
      <c r="E29" s="204">
        <v>40</v>
      </c>
      <c r="F29" s="204">
        <v>37.6</v>
      </c>
      <c r="G29" s="204">
        <v>37.9</v>
      </c>
      <c r="H29" s="204">
        <v>37.299999999999997</v>
      </c>
      <c r="I29" s="205">
        <v>35.6</v>
      </c>
    </row>
    <row r="30" spans="1:9" ht="27" customHeight="1">
      <c r="A30" s="257"/>
      <c r="B30" s="298" t="s">
        <v>147</v>
      </c>
      <c r="C30" s="25" t="s">
        <v>148</v>
      </c>
      <c r="D30" s="206"/>
      <c r="E30" s="207">
        <v>0</v>
      </c>
      <c r="F30" s="207">
        <v>0</v>
      </c>
      <c r="G30" s="207">
        <v>0</v>
      </c>
      <c r="H30" s="207">
        <v>0</v>
      </c>
      <c r="I30" s="208">
        <v>0</v>
      </c>
    </row>
    <row r="31" spans="1:9" ht="27" customHeight="1">
      <c r="A31" s="257"/>
      <c r="B31" s="257"/>
      <c r="C31" s="194" t="s">
        <v>149</v>
      </c>
      <c r="D31" s="196"/>
      <c r="E31" s="199">
        <v>0</v>
      </c>
      <c r="F31" s="199">
        <v>0</v>
      </c>
      <c r="G31" s="199">
        <v>0</v>
      </c>
      <c r="H31" s="199">
        <v>0</v>
      </c>
      <c r="I31" s="200">
        <v>0</v>
      </c>
    </row>
    <row r="32" spans="1:9" ht="27" customHeight="1">
      <c r="A32" s="257"/>
      <c r="B32" s="257"/>
      <c r="C32" s="194" t="s">
        <v>150</v>
      </c>
      <c r="D32" s="196"/>
      <c r="E32" s="199">
        <v>10.6</v>
      </c>
      <c r="F32" s="199">
        <v>9.5</v>
      </c>
      <c r="G32" s="199">
        <v>8.6999999999999993</v>
      </c>
      <c r="H32" s="199">
        <v>7.8</v>
      </c>
      <c r="I32" s="200">
        <v>7.5</v>
      </c>
    </row>
    <row r="33" spans="1:9" ht="27" customHeight="1">
      <c r="A33" s="258"/>
      <c r="B33" s="258"/>
      <c r="C33" s="201" t="s">
        <v>151</v>
      </c>
      <c r="D33" s="203"/>
      <c r="E33" s="204">
        <v>187.9</v>
      </c>
      <c r="F33" s="204">
        <v>193.9</v>
      </c>
      <c r="G33" s="204">
        <v>196</v>
      </c>
      <c r="H33" s="204">
        <v>197.5</v>
      </c>
      <c r="I33" s="209">
        <v>203.6</v>
      </c>
    </row>
    <row r="34" spans="1:9" ht="27" customHeight="1">
      <c r="A34" s="2" t="s">
        <v>243</v>
      </c>
      <c r="B34" s="8"/>
      <c r="C34" s="8"/>
      <c r="D34" s="8"/>
      <c r="E34" s="210"/>
      <c r="F34" s="210"/>
      <c r="G34" s="210"/>
      <c r="H34" s="210"/>
      <c r="I34" s="211"/>
    </row>
    <row r="35" spans="1:9" ht="27" customHeight="1">
      <c r="A35" s="13" t="s">
        <v>111</v>
      </c>
    </row>
    <row r="36" spans="1:9">
      <c r="A36" s="212"/>
    </row>
  </sheetData>
  <mergeCells count="2">
    <mergeCell ref="A7:A33"/>
    <mergeCell ref="B30:B33"/>
  </mergeCells>
  <phoneticPr fontId="16"/>
  <pageMargins left="0.31496062992125984" right="0.19685039370078741" top="0.98425196850393704" bottom="0.98425196850393704" header="0.51181102362204722" footer="0.51181102362204722"/>
  <pageSetup paperSize="9" scale="85" firstPageNumber="2" orientation="portrait" useFirstPageNumber="1" horizontalDpi="4294967292" r:id="rId1"/>
  <headerFooter alignWithMargins="0">
    <oddHeader>&amp;R&amp;"明朝,斜体"&amp;9都道府県－3-2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Y50"/>
  <sheetViews>
    <sheetView view="pageBreakPreview" zoomScale="90" zoomScaleNormal="100" zoomScaleSheetLayoutView="90" workbookViewId="0">
      <pane xSplit="5" ySplit="7" topLeftCell="F8" activePane="bottomRight" state="frozen"/>
      <selection activeCell="L8" sqref="L8"/>
      <selection pane="topRight" activeCell="L8" sqref="L8"/>
      <selection pane="bottomLeft" activeCell="L8" sqref="L8"/>
      <selection pane="bottomRight"/>
    </sheetView>
  </sheetViews>
  <sheetFormatPr defaultRowHeight="13.5"/>
  <cols>
    <col min="1" max="1" width="3.625" style="2" customWidth="1"/>
    <col min="2" max="3" width="1.625" style="2" customWidth="1"/>
    <col min="4" max="4" width="22.625" style="2" customWidth="1"/>
    <col min="5" max="5" width="10.625" style="2" customWidth="1"/>
    <col min="6" max="11" width="13.625" style="2" customWidth="1"/>
    <col min="12" max="12" width="13.625" style="8" customWidth="1"/>
    <col min="13" max="21" width="13.625" style="2" customWidth="1"/>
    <col min="22" max="25" width="12" style="2" customWidth="1"/>
    <col min="26" max="16384" width="9" style="2"/>
  </cols>
  <sheetData>
    <row r="1" spans="1:25" ht="33.950000000000003" customHeight="1">
      <c r="A1" s="64" t="s">
        <v>0</v>
      </c>
      <c r="B1" s="28"/>
      <c r="C1" s="28"/>
      <c r="D1" s="103" t="s">
        <v>256</v>
      </c>
      <c r="E1" s="35"/>
      <c r="F1" s="35"/>
      <c r="G1" s="35"/>
    </row>
    <row r="2" spans="1:25" ht="15" customHeight="1"/>
    <row r="3" spans="1:25" ht="15" customHeight="1">
      <c r="A3" s="36" t="s">
        <v>152</v>
      </c>
      <c r="B3" s="36"/>
      <c r="C3" s="36"/>
      <c r="D3" s="36"/>
    </row>
    <row r="4" spans="1:25" ht="15" customHeight="1">
      <c r="A4" s="36"/>
      <c r="B4" s="36"/>
      <c r="C4" s="36"/>
      <c r="D4" s="36"/>
    </row>
    <row r="5" spans="1:25" ht="15.95" customHeight="1">
      <c r="A5" s="31" t="s">
        <v>244</v>
      </c>
      <c r="B5" s="31"/>
      <c r="C5" s="31"/>
      <c r="D5" s="31"/>
      <c r="K5" s="37"/>
      <c r="O5" s="37" t="s">
        <v>48</v>
      </c>
    </row>
    <row r="6" spans="1:25" ht="15.95" customHeight="1">
      <c r="A6" s="276" t="s">
        <v>49</v>
      </c>
      <c r="B6" s="277"/>
      <c r="C6" s="277"/>
      <c r="D6" s="277"/>
      <c r="E6" s="278"/>
      <c r="F6" s="267" t="s">
        <v>246</v>
      </c>
      <c r="G6" s="268"/>
      <c r="H6" s="267" t="s">
        <v>247</v>
      </c>
      <c r="I6" s="268"/>
      <c r="J6" s="267" t="s">
        <v>248</v>
      </c>
      <c r="K6" s="268"/>
      <c r="L6" s="267" t="s">
        <v>249</v>
      </c>
      <c r="M6" s="268"/>
      <c r="N6" s="267" t="s">
        <v>250</v>
      </c>
      <c r="O6" s="268"/>
    </row>
    <row r="7" spans="1:25" ht="15.95" customHeight="1">
      <c r="A7" s="279"/>
      <c r="B7" s="280"/>
      <c r="C7" s="280"/>
      <c r="D7" s="280"/>
      <c r="E7" s="281"/>
      <c r="F7" s="110" t="s">
        <v>241</v>
      </c>
      <c r="G7" s="38" t="s">
        <v>2</v>
      </c>
      <c r="H7" s="110" t="s">
        <v>241</v>
      </c>
      <c r="I7" s="38" t="s">
        <v>2</v>
      </c>
      <c r="J7" s="110" t="s">
        <v>241</v>
      </c>
      <c r="K7" s="38" t="s">
        <v>2</v>
      </c>
      <c r="L7" s="110" t="s">
        <v>241</v>
      </c>
      <c r="M7" s="38" t="s">
        <v>2</v>
      </c>
      <c r="N7" s="110" t="s">
        <v>241</v>
      </c>
      <c r="O7" s="253" t="s">
        <v>2</v>
      </c>
    </row>
    <row r="8" spans="1:25" ht="15.95" customHeight="1">
      <c r="A8" s="288" t="s">
        <v>83</v>
      </c>
      <c r="B8" s="55" t="s">
        <v>50</v>
      </c>
      <c r="C8" s="56"/>
      <c r="D8" s="56"/>
      <c r="E8" s="93" t="s">
        <v>41</v>
      </c>
      <c r="F8" s="111">
        <v>972</v>
      </c>
      <c r="G8" s="112">
        <v>985</v>
      </c>
      <c r="H8" s="111">
        <v>577</v>
      </c>
      <c r="I8" s="113">
        <v>1013</v>
      </c>
      <c r="J8" s="111">
        <v>59</v>
      </c>
      <c r="K8" s="114">
        <v>61</v>
      </c>
      <c r="L8" s="111">
        <v>2304</v>
      </c>
      <c r="M8" s="113">
        <v>2260</v>
      </c>
      <c r="N8" s="111">
        <v>2657</v>
      </c>
      <c r="O8" s="114"/>
      <c r="P8" s="115"/>
      <c r="Q8" s="115"/>
      <c r="R8" s="115"/>
      <c r="S8" s="115"/>
      <c r="T8" s="115"/>
      <c r="U8" s="115"/>
      <c r="V8" s="115"/>
      <c r="W8" s="115"/>
      <c r="X8" s="115"/>
      <c r="Y8" s="115"/>
    </row>
    <row r="9" spans="1:25" ht="15.95" customHeight="1">
      <c r="A9" s="289"/>
      <c r="B9" s="8"/>
      <c r="C9" s="30" t="s">
        <v>51</v>
      </c>
      <c r="D9" s="43"/>
      <c r="E9" s="91" t="s">
        <v>42</v>
      </c>
      <c r="F9" s="70">
        <v>972</v>
      </c>
      <c r="G9" s="116">
        <v>977</v>
      </c>
      <c r="H9" s="70">
        <v>577</v>
      </c>
      <c r="I9" s="117">
        <v>1009</v>
      </c>
      <c r="J9" s="70">
        <v>59</v>
      </c>
      <c r="K9" s="118">
        <v>59</v>
      </c>
      <c r="L9" s="70">
        <v>2302</v>
      </c>
      <c r="M9" s="117">
        <v>2260</v>
      </c>
      <c r="N9" s="70">
        <v>2657</v>
      </c>
      <c r="O9" s="118"/>
      <c r="P9" s="115"/>
      <c r="Q9" s="115"/>
      <c r="R9" s="115"/>
      <c r="S9" s="115"/>
      <c r="T9" s="115"/>
      <c r="U9" s="115"/>
      <c r="V9" s="115"/>
      <c r="W9" s="115"/>
      <c r="X9" s="115"/>
      <c r="Y9" s="115"/>
    </row>
    <row r="10" spans="1:25" ht="15.95" customHeight="1">
      <c r="A10" s="289"/>
      <c r="B10" s="10"/>
      <c r="C10" s="30" t="s">
        <v>52</v>
      </c>
      <c r="D10" s="43"/>
      <c r="E10" s="91" t="s">
        <v>43</v>
      </c>
      <c r="F10" s="70">
        <v>0</v>
      </c>
      <c r="G10" s="116">
        <v>8</v>
      </c>
      <c r="H10" s="70">
        <v>0</v>
      </c>
      <c r="I10" s="117">
        <v>4</v>
      </c>
      <c r="J10" s="119">
        <v>0</v>
      </c>
      <c r="K10" s="120">
        <v>2</v>
      </c>
      <c r="L10" s="70">
        <v>2</v>
      </c>
      <c r="M10" s="117"/>
      <c r="N10" s="70"/>
      <c r="O10" s="118"/>
      <c r="P10" s="115"/>
      <c r="Q10" s="115"/>
      <c r="R10" s="115"/>
      <c r="S10" s="115"/>
      <c r="T10" s="115"/>
      <c r="U10" s="115"/>
      <c r="V10" s="115"/>
      <c r="W10" s="115"/>
      <c r="X10" s="115"/>
      <c r="Y10" s="115"/>
    </row>
    <row r="11" spans="1:25" ht="15.95" customHeight="1">
      <c r="A11" s="289"/>
      <c r="B11" s="50" t="s">
        <v>53</v>
      </c>
      <c r="C11" s="63"/>
      <c r="D11" s="63"/>
      <c r="E11" s="90" t="s">
        <v>44</v>
      </c>
      <c r="F11" s="121">
        <v>867</v>
      </c>
      <c r="G11" s="122">
        <v>848</v>
      </c>
      <c r="H11" s="121">
        <v>453</v>
      </c>
      <c r="I11" s="123">
        <v>903</v>
      </c>
      <c r="J11" s="121">
        <v>18</v>
      </c>
      <c r="K11" s="124">
        <v>72</v>
      </c>
      <c r="L11" s="121">
        <v>2131</v>
      </c>
      <c r="M11" s="123">
        <v>2122</v>
      </c>
      <c r="N11" s="121">
        <v>2606</v>
      </c>
      <c r="O11" s="124"/>
      <c r="P11" s="115"/>
      <c r="Q11" s="115"/>
      <c r="R11" s="115"/>
      <c r="S11" s="115"/>
      <c r="T11" s="115"/>
      <c r="U11" s="115"/>
      <c r="V11" s="115"/>
      <c r="W11" s="115"/>
      <c r="X11" s="115"/>
      <c r="Y11" s="115"/>
    </row>
    <row r="12" spans="1:25" ht="15.95" customHeight="1">
      <c r="A12" s="289"/>
      <c r="B12" s="7"/>
      <c r="C12" s="30" t="s">
        <v>54</v>
      </c>
      <c r="D12" s="43"/>
      <c r="E12" s="91" t="s">
        <v>45</v>
      </c>
      <c r="F12" s="70">
        <v>867</v>
      </c>
      <c r="G12" s="116">
        <v>848</v>
      </c>
      <c r="H12" s="121">
        <v>453</v>
      </c>
      <c r="I12" s="117">
        <v>903</v>
      </c>
      <c r="J12" s="121">
        <v>18</v>
      </c>
      <c r="K12" s="118">
        <v>72</v>
      </c>
      <c r="L12" s="70">
        <v>2131</v>
      </c>
      <c r="M12" s="117">
        <v>2122</v>
      </c>
      <c r="N12" s="70">
        <v>2606</v>
      </c>
      <c r="O12" s="118"/>
      <c r="P12" s="115"/>
      <c r="Q12" s="115"/>
      <c r="R12" s="115"/>
      <c r="S12" s="115"/>
      <c r="T12" s="115"/>
      <c r="U12" s="115"/>
      <c r="V12" s="115"/>
      <c r="W12" s="115"/>
      <c r="X12" s="115"/>
      <c r="Y12" s="115"/>
    </row>
    <row r="13" spans="1:25" ht="15.95" customHeight="1">
      <c r="A13" s="289"/>
      <c r="B13" s="8"/>
      <c r="C13" s="52" t="s">
        <v>55</v>
      </c>
      <c r="D13" s="53"/>
      <c r="E13" s="95" t="s">
        <v>46</v>
      </c>
      <c r="F13" s="68">
        <v>0</v>
      </c>
      <c r="G13" s="151">
        <v>0</v>
      </c>
      <c r="H13" s="119">
        <v>0</v>
      </c>
      <c r="I13" s="120">
        <v>0</v>
      </c>
      <c r="J13" s="119">
        <v>0</v>
      </c>
      <c r="K13" s="120">
        <v>0</v>
      </c>
      <c r="L13" s="68">
        <v>0</v>
      </c>
      <c r="M13" s="126">
        <v>0</v>
      </c>
      <c r="N13" s="68"/>
      <c r="O13" s="127"/>
      <c r="P13" s="115"/>
      <c r="Q13" s="115"/>
      <c r="R13" s="115"/>
      <c r="S13" s="115"/>
      <c r="T13" s="115"/>
      <c r="U13" s="115"/>
      <c r="V13" s="115"/>
      <c r="W13" s="115"/>
      <c r="X13" s="115"/>
      <c r="Y13" s="115"/>
    </row>
    <row r="14" spans="1:25" ht="15.95" customHeight="1">
      <c r="A14" s="289"/>
      <c r="B14" s="44" t="s">
        <v>56</v>
      </c>
      <c r="C14" s="43"/>
      <c r="D14" s="43"/>
      <c r="E14" s="91" t="s">
        <v>153</v>
      </c>
      <c r="F14" s="69">
        <f t="shared" ref="F14:O15" si="0">F9-F12</f>
        <v>105</v>
      </c>
      <c r="G14" s="128">
        <f t="shared" si="0"/>
        <v>129</v>
      </c>
      <c r="H14" s="69">
        <f t="shared" si="0"/>
        <v>124</v>
      </c>
      <c r="I14" s="128">
        <f t="shared" si="0"/>
        <v>106</v>
      </c>
      <c r="J14" s="69">
        <f t="shared" si="0"/>
        <v>41</v>
      </c>
      <c r="K14" s="128">
        <f t="shared" si="0"/>
        <v>-13</v>
      </c>
      <c r="L14" s="69">
        <f t="shared" si="0"/>
        <v>171</v>
      </c>
      <c r="M14" s="128">
        <f t="shared" si="0"/>
        <v>138</v>
      </c>
      <c r="N14" s="69">
        <f t="shared" si="0"/>
        <v>51</v>
      </c>
      <c r="O14" s="128">
        <f t="shared" si="0"/>
        <v>0</v>
      </c>
      <c r="P14" s="115"/>
      <c r="Q14" s="115"/>
      <c r="R14" s="115"/>
      <c r="S14" s="115"/>
      <c r="T14" s="115"/>
      <c r="U14" s="115"/>
      <c r="V14" s="115"/>
      <c r="W14" s="115"/>
      <c r="X14" s="115"/>
      <c r="Y14" s="115"/>
    </row>
    <row r="15" spans="1:25" ht="15.95" customHeight="1">
      <c r="A15" s="289"/>
      <c r="B15" s="44" t="s">
        <v>57</v>
      </c>
      <c r="C15" s="43"/>
      <c r="D15" s="43"/>
      <c r="E15" s="91" t="s">
        <v>154</v>
      </c>
      <c r="F15" s="69">
        <f t="shared" si="0"/>
        <v>0</v>
      </c>
      <c r="G15" s="128">
        <f t="shared" si="0"/>
        <v>8</v>
      </c>
      <c r="H15" s="69">
        <f t="shared" si="0"/>
        <v>0</v>
      </c>
      <c r="I15" s="128">
        <f t="shared" si="0"/>
        <v>4</v>
      </c>
      <c r="J15" s="69">
        <f t="shared" si="0"/>
        <v>0</v>
      </c>
      <c r="K15" s="128">
        <f t="shared" si="0"/>
        <v>2</v>
      </c>
      <c r="L15" s="69">
        <f t="shared" si="0"/>
        <v>2</v>
      </c>
      <c r="M15" s="128">
        <f t="shared" si="0"/>
        <v>0</v>
      </c>
      <c r="N15" s="69">
        <f t="shared" si="0"/>
        <v>0</v>
      </c>
      <c r="O15" s="128">
        <f t="shared" si="0"/>
        <v>0</v>
      </c>
      <c r="P15" s="115"/>
      <c r="Q15" s="115"/>
      <c r="R15" s="115"/>
      <c r="S15" s="115"/>
      <c r="T15" s="115"/>
      <c r="U15" s="115"/>
      <c r="V15" s="115"/>
      <c r="W15" s="115"/>
      <c r="X15" s="115"/>
      <c r="Y15" s="115"/>
    </row>
    <row r="16" spans="1:25" ht="15.95" customHeight="1">
      <c r="A16" s="289"/>
      <c r="B16" s="44" t="s">
        <v>58</v>
      </c>
      <c r="C16" s="43"/>
      <c r="D16" s="43"/>
      <c r="E16" s="91" t="s">
        <v>155</v>
      </c>
      <c r="F16" s="69">
        <f t="shared" ref="F16:O16" si="1">F8-F11</f>
        <v>105</v>
      </c>
      <c r="G16" s="128">
        <f t="shared" si="1"/>
        <v>137</v>
      </c>
      <c r="H16" s="69">
        <f t="shared" si="1"/>
        <v>124</v>
      </c>
      <c r="I16" s="128">
        <f t="shared" si="1"/>
        <v>110</v>
      </c>
      <c r="J16" s="69">
        <f t="shared" si="1"/>
        <v>41</v>
      </c>
      <c r="K16" s="128">
        <f t="shared" si="1"/>
        <v>-11</v>
      </c>
      <c r="L16" s="69">
        <f t="shared" si="1"/>
        <v>173</v>
      </c>
      <c r="M16" s="128">
        <f t="shared" si="1"/>
        <v>138</v>
      </c>
      <c r="N16" s="69">
        <f t="shared" si="1"/>
        <v>51</v>
      </c>
      <c r="O16" s="128">
        <f t="shared" si="1"/>
        <v>0</v>
      </c>
      <c r="P16" s="115"/>
      <c r="Q16" s="115"/>
      <c r="R16" s="115"/>
      <c r="S16" s="115"/>
      <c r="T16" s="115"/>
      <c r="U16" s="115"/>
      <c r="V16" s="115"/>
      <c r="W16" s="115"/>
      <c r="X16" s="115"/>
      <c r="Y16" s="115"/>
    </row>
    <row r="17" spans="1:25" ht="15.95" customHeight="1">
      <c r="A17" s="289"/>
      <c r="B17" s="44" t="s">
        <v>59</v>
      </c>
      <c r="C17" s="43"/>
      <c r="D17" s="43"/>
      <c r="E17" s="34"/>
      <c r="F17" s="214">
        <v>0</v>
      </c>
      <c r="G17" s="215">
        <v>0</v>
      </c>
      <c r="H17" s="119">
        <v>6781</v>
      </c>
      <c r="I17" s="120">
        <v>6904</v>
      </c>
      <c r="J17" s="70">
        <v>6124</v>
      </c>
      <c r="K17" s="118">
        <v>6165</v>
      </c>
      <c r="L17" s="70">
        <v>882</v>
      </c>
      <c r="M17" s="117">
        <v>1055</v>
      </c>
      <c r="N17" s="119"/>
      <c r="O17" s="129"/>
      <c r="P17" s="115"/>
      <c r="Q17" s="115"/>
      <c r="R17" s="115"/>
      <c r="S17" s="115"/>
      <c r="T17" s="115"/>
      <c r="U17" s="115"/>
      <c r="V17" s="115"/>
      <c r="W17" s="115"/>
      <c r="X17" s="115"/>
      <c r="Y17" s="115"/>
    </row>
    <row r="18" spans="1:25" ht="15.95" customHeight="1">
      <c r="A18" s="290"/>
      <c r="B18" s="47" t="s">
        <v>60</v>
      </c>
      <c r="C18" s="31"/>
      <c r="D18" s="31"/>
      <c r="E18" s="17"/>
      <c r="F18" s="130"/>
      <c r="G18" s="131"/>
      <c r="H18" s="132"/>
      <c r="I18" s="133"/>
      <c r="J18" s="132"/>
      <c r="K18" s="133"/>
      <c r="L18" s="132"/>
      <c r="M18" s="133"/>
      <c r="N18" s="132"/>
      <c r="O18" s="134"/>
      <c r="P18" s="115"/>
      <c r="Q18" s="115"/>
      <c r="R18" s="115"/>
      <c r="S18" s="115"/>
      <c r="T18" s="115"/>
      <c r="U18" s="115"/>
      <c r="V18" s="115"/>
      <c r="W18" s="115"/>
      <c r="X18" s="115"/>
      <c r="Y18" s="115"/>
    </row>
    <row r="19" spans="1:25" ht="15.95" customHeight="1">
      <c r="A19" s="289" t="s">
        <v>84</v>
      </c>
      <c r="B19" s="50" t="s">
        <v>61</v>
      </c>
      <c r="C19" s="51"/>
      <c r="D19" s="51"/>
      <c r="E19" s="96"/>
      <c r="F19" s="65">
        <v>0</v>
      </c>
      <c r="G19" s="135">
        <v>0</v>
      </c>
      <c r="H19" s="66">
        <v>0</v>
      </c>
      <c r="I19" s="136">
        <v>1061</v>
      </c>
      <c r="J19" s="66">
        <v>0</v>
      </c>
      <c r="K19" s="137">
        <v>357</v>
      </c>
      <c r="L19" s="66">
        <v>339</v>
      </c>
      <c r="M19" s="136">
        <v>352</v>
      </c>
      <c r="N19" s="66">
        <v>1093</v>
      </c>
      <c r="O19" s="137"/>
      <c r="P19" s="115"/>
      <c r="Q19" s="115"/>
      <c r="R19" s="115"/>
      <c r="S19" s="115"/>
      <c r="T19" s="115"/>
      <c r="U19" s="115"/>
      <c r="V19" s="115"/>
      <c r="W19" s="115"/>
      <c r="X19" s="115"/>
      <c r="Y19" s="115"/>
    </row>
    <row r="20" spans="1:25" ht="15.95" customHeight="1">
      <c r="A20" s="289"/>
      <c r="B20" s="19"/>
      <c r="C20" s="30" t="s">
        <v>62</v>
      </c>
      <c r="D20" s="43"/>
      <c r="E20" s="91"/>
      <c r="F20" s="69">
        <v>0</v>
      </c>
      <c r="G20" s="128">
        <v>0</v>
      </c>
      <c r="H20" s="70">
        <v>0</v>
      </c>
      <c r="I20" s="117">
        <v>1061</v>
      </c>
      <c r="J20" s="70">
        <v>0</v>
      </c>
      <c r="K20" s="120">
        <v>357</v>
      </c>
      <c r="L20" s="70">
        <v>33</v>
      </c>
      <c r="M20" s="117">
        <v>22</v>
      </c>
      <c r="N20" s="70">
        <v>110</v>
      </c>
      <c r="O20" s="118"/>
      <c r="P20" s="115"/>
      <c r="Q20" s="115"/>
      <c r="R20" s="115"/>
      <c r="S20" s="115"/>
      <c r="T20" s="115"/>
      <c r="U20" s="115"/>
      <c r="V20" s="115"/>
      <c r="W20" s="115"/>
      <c r="X20" s="115"/>
      <c r="Y20" s="115"/>
    </row>
    <row r="21" spans="1:25" ht="15.95" customHeight="1">
      <c r="A21" s="289"/>
      <c r="B21" s="9" t="s">
        <v>63</v>
      </c>
      <c r="C21" s="63"/>
      <c r="D21" s="63"/>
      <c r="E21" s="90" t="s">
        <v>156</v>
      </c>
      <c r="F21" s="138">
        <v>0</v>
      </c>
      <c r="G21" s="139">
        <v>0</v>
      </c>
      <c r="H21" s="121">
        <v>0</v>
      </c>
      <c r="I21" s="123">
        <v>1061</v>
      </c>
      <c r="J21" s="121">
        <v>0</v>
      </c>
      <c r="K21" s="124">
        <v>357</v>
      </c>
      <c r="L21" s="121">
        <v>339</v>
      </c>
      <c r="M21" s="123">
        <v>352</v>
      </c>
      <c r="N21" s="121">
        <v>1093</v>
      </c>
      <c r="O21" s="124"/>
      <c r="P21" s="115"/>
      <c r="Q21" s="115"/>
      <c r="R21" s="115"/>
      <c r="S21" s="115"/>
      <c r="T21" s="115"/>
      <c r="U21" s="115"/>
      <c r="V21" s="115"/>
      <c r="W21" s="115"/>
      <c r="X21" s="115"/>
      <c r="Y21" s="115"/>
    </row>
    <row r="22" spans="1:25" ht="15.95" customHeight="1">
      <c r="A22" s="289"/>
      <c r="B22" s="50" t="s">
        <v>64</v>
      </c>
      <c r="C22" s="51"/>
      <c r="D22" s="51"/>
      <c r="E22" s="96" t="s">
        <v>157</v>
      </c>
      <c r="F22" s="65">
        <v>361</v>
      </c>
      <c r="G22" s="135">
        <v>332</v>
      </c>
      <c r="H22" s="66">
        <v>481</v>
      </c>
      <c r="I22" s="136">
        <v>2011</v>
      </c>
      <c r="J22" s="66">
        <v>0</v>
      </c>
      <c r="K22" s="137">
        <v>384</v>
      </c>
      <c r="L22" s="66">
        <v>381</v>
      </c>
      <c r="M22" s="136">
        <v>352</v>
      </c>
      <c r="N22" s="66">
        <v>1078</v>
      </c>
      <c r="O22" s="137"/>
      <c r="P22" s="115"/>
      <c r="Q22" s="115"/>
      <c r="R22" s="115"/>
      <c r="S22" s="115"/>
      <c r="T22" s="115"/>
      <c r="U22" s="115"/>
      <c r="V22" s="115"/>
      <c r="W22" s="115"/>
      <c r="X22" s="115"/>
      <c r="Y22" s="115"/>
    </row>
    <row r="23" spans="1:25" ht="15.95" customHeight="1">
      <c r="A23" s="289"/>
      <c r="B23" s="7" t="s">
        <v>65</v>
      </c>
      <c r="C23" s="52" t="s">
        <v>66</v>
      </c>
      <c r="D23" s="53"/>
      <c r="E23" s="95"/>
      <c r="F23" s="67">
        <v>0</v>
      </c>
      <c r="G23" s="125">
        <v>0</v>
      </c>
      <c r="H23" s="68">
        <v>478</v>
      </c>
      <c r="I23" s="126">
        <v>2011</v>
      </c>
      <c r="J23" s="68">
        <v>0</v>
      </c>
      <c r="K23" s="127">
        <v>357</v>
      </c>
      <c r="L23" s="68">
        <v>346</v>
      </c>
      <c r="M23" s="126">
        <v>321</v>
      </c>
      <c r="N23" s="68">
        <v>573</v>
      </c>
      <c r="O23" s="127"/>
      <c r="P23" s="115"/>
      <c r="Q23" s="115"/>
      <c r="R23" s="115"/>
      <c r="S23" s="115"/>
      <c r="T23" s="115"/>
      <c r="U23" s="115"/>
      <c r="V23" s="115"/>
      <c r="W23" s="115"/>
      <c r="X23" s="115"/>
      <c r="Y23" s="115"/>
    </row>
    <row r="24" spans="1:25" ht="15.95" customHeight="1">
      <c r="A24" s="289"/>
      <c r="B24" s="44" t="s">
        <v>158</v>
      </c>
      <c r="C24" s="43"/>
      <c r="D24" s="43"/>
      <c r="E24" s="91" t="s">
        <v>159</v>
      </c>
      <c r="F24" s="69">
        <f t="shared" ref="F24:O24" si="2">F21-F22</f>
        <v>-361</v>
      </c>
      <c r="G24" s="128">
        <f t="shared" si="2"/>
        <v>-332</v>
      </c>
      <c r="H24" s="69">
        <f t="shared" si="2"/>
        <v>-481</v>
      </c>
      <c r="I24" s="128">
        <f t="shared" si="2"/>
        <v>-950</v>
      </c>
      <c r="J24" s="69">
        <f t="shared" si="2"/>
        <v>0</v>
      </c>
      <c r="K24" s="128">
        <f t="shared" si="2"/>
        <v>-27</v>
      </c>
      <c r="L24" s="69">
        <f t="shared" si="2"/>
        <v>-42</v>
      </c>
      <c r="M24" s="128">
        <f t="shared" si="2"/>
        <v>0</v>
      </c>
      <c r="N24" s="69">
        <f t="shared" si="2"/>
        <v>15</v>
      </c>
      <c r="O24" s="128">
        <f t="shared" si="2"/>
        <v>0</v>
      </c>
      <c r="P24" s="115"/>
      <c r="Q24" s="115"/>
      <c r="R24" s="115"/>
      <c r="S24" s="115"/>
      <c r="T24" s="115"/>
      <c r="U24" s="115"/>
      <c r="V24" s="115"/>
      <c r="W24" s="115"/>
      <c r="X24" s="115"/>
      <c r="Y24" s="115"/>
    </row>
    <row r="25" spans="1:25" ht="15.95" customHeight="1">
      <c r="A25" s="289"/>
      <c r="B25" s="101" t="s">
        <v>67</v>
      </c>
      <c r="C25" s="53"/>
      <c r="D25" s="53"/>
      <c r="E25" s="291" t="s">
        <v>160</v>
      </c>
      <c r="F25" s="271">
        <v>361</v>
      </c>
      <c r="G25" s="265">
        <v>332</v>
      </c>
      <c r="H25" s="263">
        <v>481</v>
      </c>
      <c r="I25" s="265">
        <v>950</v>
      </c>
      <c r="J25" s="263">
        <v>0</v>
      </c>
      <c r="K25" s="265">
        <v>27</v>
      </c>
      <c r="L25" s="263">
        <v>42</v>
      </c>
      <c r="M25" s="265"/>
      <c r="N25" s="263"/>
      <c r="O25" s="265"/>
      <c r="P25" s="115"/>
      <c r="Q25" s="115"/>
      <c r="R25" s="115"/>
      <c r="S25" s="115"/>
      <c r="T25" s="115"/>
      <c r="U25" s="115"/>
      <c r="V25" s="115"/>
      <c r="W25" s="115"/>
      <c r="X25" s="115"/>
      <c r="Y25" s="115"/>
    </row>
    <row r="26" spans="1:25" ht="15.95" customHeight="1">
      <c r="A26" s="289"/>
      <c r="B26" s="9" t="s">
        <v>68</v>
      </c>
      <c r="C26" s="63"/>
      <c r="D26" s="63"/>
      <c r="E26" s="292"/>
      <c r="F26" s="272"/>
      <c r="G26" s="266"/>
      <c r="H26" s="264"/>
      <c r="I26" s="266"/>
      <c r="J26" s="264"/>
      <c r="K26" s="266"/>
      <c r="L26" s="264"/>
      <c r="M26" s="266"/>
      <c r="N26" s="264"/>
      <c r="O26" s="266"/>
      <c r="P26" s="115"/>
      <c r="Q26" s="115"/>
      <c r="R26" s="115"/>
      <c r="S26" s="115"/>
      <c r="T26" s="115"/>
      <c r="U26" s="115"/>
      <c r="V26" s="115"/>
      <c r="W26" s="115"/>
      <c r="X26" s="115"/>
      <c r="Y26" s="115"/>
    </row>
    <row r="27" spans="1:25" ht="15.95" customHeight="1">
      <c r="A27" s="290"/>
      <c r="B27" s="47" t="s">
        <v>161</v>
      </c>
      <c r="C27" s="31"/>
      <c r="D27" s="31"/>
      <c r="E27" s="92" t="s">
        <v>162</v>
      </c>
      <c r="F27" s="73">
        <f t="shared" ref="F27:O27" si="3">F24+F25</f>
        <v>0</v>
      </c>
      <c r="G27" s="140">
        <f t="shared" si="3"/>
        <v>0</v>
      </c>
      <c r="H27" s="73">
        <f t="shared" si="3"/>
        <v>0</v>
      </c>
      <c r="I27" s="140">
        <f t="shared" si="3"/>
        <v>0</v>
      </c>
      <c r="J27" s="73">
        <f t="shared" si="3"/>
        <v>0</v>
      </c>
      <c r="K27" s="140">
        <f t="shared" si="3"/>
        <v>0</v>
      </c>
      <c r="L27" s="73">
        <f t="shared" si="3"/>
        <v>0</v>
      </c>
      <c r="M27" s="140">
        <f t="shared" si="3"/>
        <v>0</v>
      </c>
      <c r="N27" s="73">
        <f t="shared" si="3"/>
        <v>15</v>
      </c>
      <c r="O27" s="140">
        <f t="shared" si="3"/>
        <v>0</v>
      </c>
      <c r="P27" s="115"/>
      <c r="Q27" s="115"/>
      <c r="R27" s="115"/>
      <c r="S27" s="115"/>
      <c r="T27" s="115"/>
      <c r="U27" s="115"/>
      <c r="V27" s="115"/>
      <c r="W27" s="115"/>
      <c r="X27" s="115"/>
      <c r="Y27" s="115"/>
    </row>
    <row r="28" spans="1:25" ht="15.95" customHeight="1">
      <c r="A28" s="13"/>
      <c r="F28" s="115"/>
      <c r="G28" s="115"/>
      <c r="H28" s="115"/>
      <c r="I28" s="115"/>
      <c r="J28" s="115"/>
      <c r="K28" s="115"/>
      <c r="L28" s="141"/>
      <c r="M28" s="115"/>
      <c r="N28" s="115"/>
      <c r="O28" s="115"/>
      <c r="P28" s="115"/>
      <c r="Q28" s="115"/>
      <c r="R28" s="115"/>
      <c r="S28" s="115"/>
      <c r="T28" s="115"/>
      <c r="U28" s="115"/>
      <c r="V28" s="115"/>
      <c r="W28" s="115"/>
      <c r="X28" s="115"/>
      <c r="Y28" s="115"/>
    </row>
    <row r="29" spans="1:25" ht="15.95" customHeight="1">
      <c r="A29" s="31"/>
      <c r="F29" s="115"/>
      <c r="G29" s="115"/>
      <c r="H29" s="115"/>
      <c r="I29" s="115"/>
      <c r="J29" s="142"/>
      <c r="K29" s="142"/>
      <c r="L29" s="141"/>
      <c r="M29" s="115"/>
      <c r="N29" s="115"/>
      <c r="O29" s="142" t="s">
        <v>163</v>
      </c>
      <c r="P29" s="115"/>
      <c r="Q29" s="115"/>
      <c r="R29" s="115"/>
      <c r="S29" s="115"/>
      <c r="T29" s="115"/>
      <c r="U29" s="115"/>
      <c r="V29" s="115"/>
      <c r="W29" s="115"/>
      <c r="X29" s="115"/>
      <c r="Y29" s="142"/>
    </row>
    <row r="30" spans="1:25" ht="15.95" customHeight="1">
      <c r="A30" s="282" t="s">
        <v>69</v>
      </c>
      <c r="B30" s="283"/>
      <c r="C30" s="283"/>
      <c r="D30" s="283"/>
      <c r="E30" s="284"/>
      <c r="F30" s="269" t="s">
        <v>250</v>
      </c>
      <c r="G30" s="270"/>
      <c r="H30" s="269" t="s">
        <v>252</v>
      </c>
      <c r="I30" s="270"/>
      <c r="J30" s="269"/>
      <c r="K30" s="270"/>
      <c r="L30" s="269"/>
      <c r="M30" s="270"/>
      <c r="N30" s="269"/>
      <c r="O30" s="270"/>
      <c r="P30" s="143"/>
      <c r="Q30" s="141"/>
      <c r="R30" s="143"/>
      <c r="S30" s="141"/>
      <c r="T30" s="143"/>
      <c r="U30" s="141"/>
      <c r="V30" s="143"/>
      <c r="W30" s="141"/>
      <c r="X30" s="143"/>
      <c r="Y30" s="141"/>
    </row>
    <row r="31" spans="1:25" ht="15.95" customHeight="1">
      <c r="A31" s="285"/>
      <c r="B31" s="286"/>
      <c r="C31" s="286"/>
      <c r="D31" s="286"/>
      <c r="E31" s="287"/>
      <c r="F31" s="110" t="s">
        <v>241</v>
      </c>
      <c r="G31" s="38" t="s">
        <v>2</v>
      </c>
      <c r="H31" s="110" t="s">
        <v>241</v>
      </c>
      <c r="I31" s="38" t="s">
        <v>2</v>
      </c>
      <c r="J31" s="110" t="s">
        <v>241</v>
      </c>
      <c r="K31" s="38" t="s">
        <v>2</v>
      </c>
      <c r="L31" s="110" t="s">
        <v>241</v>
      </c>
      <c r="M31" s="38" t="s">
        <v>2</v>
      </c>
      <c r="N31" s="110" t="s">
        <v>241</v>
      </c>
      <c r="O31" s="213" t="s">
        <v>2</v>
      </c>
      <c r="P31" s="147"/>
      <c r="Q31" s="147"/>
      <c r="R31" s="147"/>
      <c r="S31" s="147"/>
      <c r="T31" s="147"/>
      <c r="U31" s="147"/>
      <c r="V31" s="147"/>
      <c r="W31" s="147"/>
      <c r="X31" s="147"/>
      <c r="Y31" s="147"/>
    </row>
    <row r="32" spans="1:25" ht="15.95" customHeight="1">
      <c r="A32" s="288" t="s">
        <v>85</v>
      </c>
      <c r="B32" s="55" t="s">
        <v>50</v>
      </c>
      <c r="C32" s="56"/>
      <c r="D32" s="56"/>
      <c r="E32" s="15" t="s">
        <v>41</v>
      </c>
      <c r="F32" s="66"/>
      <c r="G32" s="148">
        <v>1031</v>
      </c>
      <c r="H32" s="111">
        <v>630</v>
      </c>
      <c r="I32" s="113">
        <v>612</v>
      </c>
      <c r="J32" s="111"/>
      <c r="K32" s="114"/>
      <c r="L32" s="66"/>
      <c r="M32" s="148"/>
      <c r="N32" s="111"/>
      <c r="O32" s="149"/>
      <c r="P32" s="148"/>
      <c r="Q32" s="148"/>
      <c r="R32" s="148"/>
      <c r="S32" s="148"/>
      <c r="T32" s="150"/>
      <c r="U32" s="150"/>
      <c r="V32" s="148"/>
      <c r="W32" s="148"/>
      <c r="X32" s="150"/>
      <c r="Y32" s="150"/>
    </row>
    <row r="33" spans="1:25" ht="15.95" customHeight="1">
      <c r="A33" s="293"/>
      <c r="B33" s="8"/>
      <c r="C33" s="52" t="s">
        <v>70</v>
      </c>
      <c r="D33" s="53"/>
      <c r="E33" s="99"/>
      <c r="F33" s="68"/>
      <c r="G33" s="151">
        <v>736</v>
      </c>
      <c r="H33" s="68">
        <v>574</v>
      </c>
      <c r="I33" s="126">
        <v>531</v>
      </c>
      <c r="J33" s="68"/>
      <c r="K33" s="127"/>
      <c r="L33" s="68"/>
      <c r="M33" s="151"/>
      <c r="N33" s="68"/>
      <c r="O33" s="125"/>
      <c r="P33" s="148"/>
      <c r="Q33" s="148"/>
      <c r="R33" s="148"/>
      <c r="S33" s="148"/>
      <c r="T33" s="150"/>
      <c r="U33" s="150"/>
      <c r="V33" s="148"/>
      <c r="W33" s="148"/>
      <c r="X33" s="150"/>
      <c r="Y33" s="150"/>
    </row>
    <row r="34" spans="1:25" ht="15.95" customHeight="1">
      <c r="A34" s="293"/>
      <c r="B34" s="8"/>
      <c r="C34" s="24"/>
      <c r="D34" s="30" t="s">
        <v>71</v>
      </c>
      <c r="E34" s="94"/>
      <c r="F34" s="70"/>
      <c r="G34" s="116"/>
      <c r="H34" s="70">
        <v>565</v>
      </c>
      <c r="I34" s="117">
        <v>529</v>
      </c>
      <c r="J34" s="70"/>
      <c r="K34" s="118"/>
      <c r="L34" s="70"/>
      <c r="M34" s="116"/>
      <c r="N34" s="70"/>
      <c r="O34" s="128"/>
      <c r="P34" s="148"/>
      <c r="Q34" s="148"/>
      <c r="R34" s="148"/>
      <c r="S34" s="148"/>
      <c r="T34" s="150"/>
      <c r="U34" s="150"/>
      <c r="V34" s="148"/>
      <c r="W34" s="148"/>
      <c r="X34" s="150"/>
      <c r="Y34" s="150"/>
    </row>
    <row r="35" spans="1:25" ht="15.95" customHeight="1">
      <c r="A35" s="293"/>
      <c r="B35" s="10"/>
      <c r="C35" s="62" t="s">
        <v>72</v>
      </c>
      <c r="D35" s="63"/>
      <c r="E35" s="100"/>
      <c r="F35" s="121"/>
      <c r="G35" s="122">
        <v>295</v>
      </c>
      <c r="H35" s="121">
        <v>56</v>
      </c>
      <c r="I35" s="123">
        <v>81</v>
      </c>
      <c r="J35" s="152"/>
      <c r="K35" s="153"/>
      <c r="L35" s="121"/>
      <c r="M35" s="122"/>
      <c r="N35" s="121"/>
      <c r="O35" s="139"/>
      <c r="P35" s="148"/>
      <c r="Q35" s="148"/>
      <c r="R35" s="148"/>
      <c r="S35" s="148"/>
      <c r="T35" s="150"/>
      <c r="U35" s="150"/>
      <c r="V35" s="148"/>
      <c r="W35" s="148"/>
      <c r="X35" s="150"/>
      <c r="Y35" s="150"/>
    </row>
    <row r="36" spans="1:25" ht="15.95" customHeight="1">
      <c r="A36" s="293"/>
      <c r="B36" s="50" t="s">
        <v>53</v>
      </c>
      <c r="C36" s="51"/>
      <c r="D36" s="51"/>
      <c r="E36" s="15" t="s">
        <v>42</v>
      </c>
      <c r="F36" s="66"/>
      <c r="G36" s="148">
        <v>957</v>
      </c>
      <c r="H36" s="66">
        <v>362</v>
      </c>
      <c r="I36" s="136">
        <v>402</v>
      </c>
      <c r="J36" s="66"/>
      <c r="K36" s="137"/>
      <c r="L36" s="66"/>
      <c r="M36" s="148"/>
      <c r="N36" s="66"/>
      <c r="O36" s="135"/>
      <c r="P36" s="148"/>
      <c r="Q36" s="148"/>
      <c r="R36" s="148"/>
      <c r="S36" s="148"/>
      <c r="T36" s="148"/>
      <c r="U36" s="148"/>
      <c r="V36" s="148"/>
      <c r="W36" s="148"/>
      <c r="X36" s="150"/>
      <c r="Y36" s="150"/>
    </row>
    <row r="37" spans="1:25" ht="15.95" customHeight="1">
      <c r="A37" s="293"/>
      <c r="B37" s="8"/>
      <c r="C37" s="30" t="s">
        <v>73</v>
      </c>
      <c r="D37" s="43"/>
      <c r="E37" s="94"/>
      <c r="F37" s="70"/>
      <c r="G37" s="116">
        <v>759</v>
      </c>
      <c r="H37" s="70">
        <v>352</v>
      </c>
      <c r="I37" s="117">
        <v>388</v>
      </c>
      <c r="J37" s="70"/>
      <c r="K37" s="118"/>
      <c r="L37" s="70"/>
      <c r="M37" s="116"/>
      <c r="N37" s="70"/>
      <c r="O37" s="128"/>
      <c r="P37" s="148"/>
      <c r="Q37" s="148"/>
      <c r="R37" s="148"/>
      <c r="S37" s="148"/>
      <c r="T37" s="148"/>
      <c r="U37" s="148"/>
      <c r="V37" s="148"/>
      <c r="W37" s="148"/>
      <c r="X37" s="150"/>
      <c r="Y37" s="150"/>
    </row>
    <row r="38" spans="1:25" ht="15.95" customHeight="1">
      <c r="A38" s="293"/>
      <c r="B38" s="10"/>
      <c r="C38" s="30" t="s">
        <v>74</v>
      </c>
      <c r="D38" s="43"/>
      <c r="E38" s="94"/>
      <c r="F38" s="69"/>
      <c r="G38" s="128">
        <v>199</v>
      </c>
      <c r="H38" s="70">
        <v>10</v>
      </c>
      <c r="I38" s="117">
        <v>15</v>
      </c>
      <c r="J38" s="70"/>
      <c r="K38" s="153"/>
      <c r="L38" s="70"/>
      <c r="M38" s="116"/>
      <c r="N38" s="70"/>
      <c r="O38" s="128"/>
      <c r="P38" s="148"/>
      <c r="Q38" s="148"/>
      <c r="R38" s="150"/>
      <c r="S38" s="150"/>
      <c r="T38" s="148"/>
      <c r="U38" s="148"/>
      <c r="V38" s="148"/>
      <c r="W38" s="148"/>
      <c r="X38" s="150"/>
      <c r="Y38" s="150"/>
    </row>
    <row r="39" spans="1:25" ht="15.95" customHeight="1">
      <c r="A39" s="294"/>
      <c r="B39" s="11" t="s">
        <v>75</v>
      </c>
      <c r="C39" s="12"/>
      <c r="D39" s="12"/>
      <c r="E39" s="98" t="s">
        <v>164</v>
      </c>
      <c r="F39" s="73">
        <f t="shared" ref="F39:O39" si="4">F32-F36</f>
        <v>0</v>
      </c>
      <c r="G39" s="140">
        <f t="shared" si="4"/>
        <v>74</v>
      </c>
      <c r="H39" s="73">
        <f t="shared" si="4"/>
        <v>268</v>
      </c>
      <c r="I39" s="140">
        <f t="shared" si="4"/>
        <v>210</v>
      </c>
      <c r="J39" s="73">
        <f t="shared" si="4"/>
        <v>0</v>
      </c>
      <c r="K39" s="140">
        <f t="shared" si="4"/>
        <v>0</v>
      </c>
      <c r="L39" s="73">
        <f t="shared" si="4"/>
        <v>0</v>
      </c>
      <c r="M39" s="140">
        <f t="shared" si="4"/>
        <v>0</v>
      </c>
      <c r="N39" s="73">
        <f t="shared" si="4"/>
        <v>0</v>
      </c>
      <c r="O39" s="140">
        <f t="shared" si="4"/>
        <v>0</v>
      </c>
      <c r="P39" s="148"/>
      <c r="Q39" s="148"/>
      <c r="R39" s="148"/>
      <c r="S39" s="148"/>
      <c r="T39" s="148"/>
      <c r="U39" s="148"/>
      <c r="V39" s="148"/>
      <c r="W39" s="148"/>
      <c r="X39" s="150"/>
      <c r="Y39" s="150"/>
    </row>
    <row r="40" spans="1:25" ht="15.95" customHeight="1">
      <c r="A40" s="288" t="s">
        <v>86</v>
      </c>
      <c r="B40" s="50" t="s">
        <v>76</v>
      </c>
      <c r="C40" s="51"/>
      <c r="D40" s="51"/>
      <c r="E40" s="15" t="s">
        <v>44</v>
      </c>
      <c r="F40" s="65"/>
      <c r="G40" s="135">
        <v>861</v>
      </c>
      <c r="H40" s="66">
        <v>498</v>
      </c>
      <c r="I40" s="136">
        <v>105</v>
      </c>
      <c r="J40" s="66"/>
      <c r="K40" s="137"/>
      <c r="L40" s="66"/>
      <c r="M40" s="148"/>
      <c r="N40" s="66"/>
      <c r="O40" s="135"/>
      <c r="P40" s="148"/>
      <c r="Q40" s="148"/>
      <c r="R40" s="148"/>
      <c r="S40" s="148"/>
      <c r="T40" s="150"/>
      <c r="U40" s="150"/>
      <c r="V40" s="150"/>
      <c r="W40" s="150"/>
      <c r="X40" s="148"/>
      <c r="Y40" s="148"/>
    </row>
    <row r="41" spans="1:25" ht="15.95" customHeight="1">
      <c r="A41" s="295"/>
      <c r="B41" s="10"/>
      <c r="C41" s="30" t="s">
        <v>77</v>
      </c>
      <c r="D41" s="43"/>
      <c r="E41" s="94"/>
      <c r="F41" s="154"/>
      <c r="G41" s="155">
        <v>45</v>
      </c>
      <c r="H41" s="152">
        <v>255</v>
      </c>
      <c r="I41" s="153">
        <v>23</v>
      </c>
      <c r="J41" s="70"/>
      <c r="K41" s="118"/>
      <c r="L41" s="70"/>
      <c r="M41" s="116"/>
      <c r="N41" s="70"/>
      <c r="O41" s="128"/>
      <c r="P41" s="150"/>
      <c r="Q41" s="150"/>
      <c r="R41" s="150"/>
      <c r="S41" s="150"/>
      <c r="T41" s="150"/>
      <c r="U41" s="150"/>
      <c r="V41" s="150"/>
      <c r="W41" s="150"/>
      <c r="X41" s="148"/>
      <c r="Y41" s="148"/>
    </row>
    <row r="42" spans="1:25" ht="15.95" customHeight="1">
      <c r="A42" s="295"/>
      <c r="B42" s="50" t="s">
        <v>64</v>
      </c>
      <c r="C42" s="51"/>
      <c r="D42" s="51"/>
      <c r="E42" s="15" t="s">
        <v>45</v>
      </c>
      <c r="F42" s="65"/>
      <c r="G42" s="135">
        <v>796</v>
      </c>
      <c r="H42" s="66">
        <v>758</v>
      </c>
      <c r="I42" s="136">
        <v>304</v>
      </c>
      <c r="J42" s="66"/>
      <c r="K42" s="137"/>
      <c r="L42" s="66"/>
      <c r="M42" s="148"/>
      <c r="N42" s="66"/>
      <c r="O42" s="135"/>
      <c r="P42" s="148"/>
      <c r="Q42" s="148"/>
      <c r="R42" s="148"/>
      <c r="S42" s="148"/>
      <c r="T42" s="150"/>
      <c r="U42" s="150"/>
      <c r="V42" s="148"/>
      <c r="W42" s="148"/>
      <c r="X42" s="148"/>
      <c r="Y42" s="148"/>
    </row>
    <row r="43" spans="1:25" ht="15.95" customHeight="1">
      <c r="A43" s="295"/>
      <c r="B43" s="10"/>
      <c r="C43" s="30" t="s">
        <v>78</v>
      </c>
      <c r="D43" s="43"/>
      <c r="E43" s="94"/>
      <c r="F43" s="69"/>
      <c r="G43" s="128">
        <v>549</v>
      </c>
      <c r="H43" s="70">
        <v>260</v>
      </c>
      <c r="I43" s="117">
        <v>275</v>
      </c>
      <c r="J43" s="152"/>
      <c r="K43" s="153"/>
      <c r="L43" s="70"/>
      <c r="M43" s="116"/>
      <c r="N43" s="70"/>
      <c r="O43" s="128"/>
      <c r="P43" s="148"/>
      <c r="Q43" s="148"/>
      <c r="R43" s="150"/>
      <c r="S43" s="148"/>
      <c r="T43" s="150"/>
      <c r="U43" s="150"/>
      <c r="V43" s="148"/>
      <c r="W43" s="148"/>
      <c r="X43" s="150"/>
      <c r="Y43" s="150"/>
    </row>
    <row r="44" spans="1:25" ht="15.95" customHeight="1">
      <c r="A44" s="296"/>
      <c r="B44" s="47" t="s">
        <v>75</v>
      </c>
      <c r="C44" s="31"/>
      <c r="D44" s="31"/>
      <c r="E44" s="98" t="s">
        <v>165</v>
      </c>
      <c r="F44" s="130">
        <f t="shared" ref="F44:O44" si="5">F40-F42</f>
        <v>0</v>
      </c>
      <c r="G44" s="131">
        <f t="shared" si="5"/>
        <v>65</v>
      </c>
      <c r="H44" s="130">
        <f t="shared" si="5"/>
        <v>-260</v>
      </c>
      <c r="I44" s="131">
        <f t="shared" si="5"/>
        <v>-199</v>
      </c>
      <c r="J44" s="130">
        <f t="shared" si="5"/>
        <v>0</v>
      </c>
      <c r="K44" s="131">
        <f t="shared" si="5"/>
        <v>0</v>
      </c>
      <c r="L44" s="130">
        <f t="shared" si="5"/>
        <v>0</v>
      </c>
      <c r="M44" s="131">
        <f t="shared" si="5"/>
        <v>0</v>
      </c>
      <c r="N44" s="130">
        <f t="shared" si="5"/>
        <v>0</v>
      </c>
      <c r="O44" s="131">
        <f t="shared" si="5"/>
        <v>0</v>
      </c>
      <c r="P44" s="150"/>
      <c r="Q44" s="150"/>
      <c r="R44" s="148"/>
      <c r="S44" s="148"/>
      <c r="T44" s="150"/>
      <c r="U44" s="150"/>
      <c r="V44" s="148"/>
      <c r="W44" s="148"/>
      <c r="X44" s="148"/>
      <c r="Y44" s="148"/>
    </row>
    <row r="45" spans="1:25" ht="15.95" customHeight="1">
      <c r="A45" s="273" t="s">
        <v>87</v>
      </c>
      <c r="B45" s="25" t="s">
        <v>79</v>
      </c>
      <c r="C45" s="20"/>
      <c r="D45" s="20"/>
      <c r="E45" s="97" t="s">
        <v>166</v>
      </c>
      <c r="F45" s="156">
        <f t="shared" ref="F45:O45" si="6">F39+F44</f>
        <v>0</v>
      </c>
      <c r="G45" s="157">
        <f t="shared" si="6"/>
        <v>139</v>
      </c>
      <c r="H45" s="156">
        <f t="shared" si="6"/>
        <v>8</v>
      </c>
      <c r="I45" s="157">
        <f t="shared" si="6"/>
        <v>11</v>
      </c>
      <c r="J45" s="156">
        <f t="shared" si="6"/>
        <v>0</v>
      </c>
      <c r="K45" s="157">
        <f t="shared" si="6"/>
        <v>0</v>
      </c>
      <c r="L45" s="156">
        <f t="shared" si="6"/>
        <v>0</v>
      </c>
      <c r="M45" s="157">
        <f t="shared" si="6"/>
        <v>0</v>
      </c>
      <c r="N45" s="156">
        <f t="shared" si="6"/>
        <v>0</v>
      </c>
      <c r="O45" s="157">
        <f t="shared" si="6"/>
        <v>0</v>
      </c>
      <c r="P45" s="148"/>
      <c r="Q45" s="148"/>
      <c r="R45" s="148"/>
      <c r="S45" s="148"/>
      <c r="T45" s="148"/>
      <c r="U45" s="148"/>
      <c r="V45" s="148"/>
      <c r="W45" s="148"/>
      <c r="X45" s="148"/>
      <c r="Y45" s="148"/>
    </row>
    <row r="46" spans="1:25" ht="15.95" customHeight="1">
      <c r="A46" s="274"/>
      <c r="B46" s="44" t="s">
        <v>80</v>
      </c>
      <c r="C46" s="43"/>
      <c r="D46" s="43"/>
      <c r="E46" s="43"/>
      <c r="F46" s="154"/>
      <c r="G46" s="155"/>
      <c r="H46" s="152"/>
      <c r="I46" s="153"/>
      <c r="J46" s="152"/>
      <c r="K46" s="153"/>
      <c r="L46" s="70"/>
      <c r="M46" s="116"/>
      <c r="N46" s="152"/>
      <c r="O46" s="129"/>
      <c r="P46" s="150"/>
      <c r="Q46" s="150"/>
      <c r="R46" s="150"/>
      <c r="S46" s="150"/>
      <c r="T46" s="150"/>
      <c r="U46" s="150"/>
      <c r="V46" s="150"/>
      <c r="W46" s="150"/>
      <c r="X46" s="150"/>
      <c r="Y46" s="150"/>
    </row>
    <row r="47" spans="1:25" ht="15.95" customHeight="1">
      <c r="A47" s="274"/>
      <c r="B47" s="44" t="s">
        <v>81</v>
      </c>
      <c r="C47" s="43"/>
      <c r="D47" s="43"/>
      <c r="E47" s="43"/>
      <c r="F47" s="70"/>
      <c r="G47" s="116">
        <v>139</v>
      </c>
      <c r="H47" s="70">
        <v>62</v>
      </c>
      <c r="I47" s="117">
        <v>53</v>
      </c>
      <c r="J47" s="70"/>
      <c r="K47" s="118"/>
      <c r="L47" s="70"/>
      <c r="M47" s="116"/>
      <c r="N47" s="70"/>
      <c r="O47" s="128"/>
      <c r="P47" s="148"/>
      <c r="Q47" s="148"/>
      <c r="R47" s="148"/>
      <c r="S47" s="148"/>
      <c r="T47" s="148"/>
      <c r="U47" s="148"/>
      <c r="V47" s="148"/>
      <c r="W47" s="148"/>
      <c r="X47" s="148"/>
      <c r="Y47" s="148"/>
    </row>
    <row r="48" spans="1:25" ht="15.95" customHeight="1">
      <c r="A48" s="275"/>
      <c r="B48" s="47" t="s">
        <v>82</v>
      </c>
      <c r="C48" s="31"/>
      <c r="D48" s="31"/>
      <c r="E48" s="31"/>
      <c r="F48" s="74"/>
      <c r="G48" s="158">
        <v>74</v>
      </c>
      <c r="H48" s="74">
        <v>62</v>
      </c>
      <c r="I48" s="159">
        <v>53</v>
      </c>
      <c r="J48" s="74"/>
      <c r="K48" s="160"/>
      <c r="L48" s="74"/>
      <c r="M48" s="158"/>
      <c r="N48" s="74"/>
      <c r="O48" s="140"/>
      <c r="P48" s="148"/>
      <c r="Q48" s="148"/>
      <c r="R48" s="148"/>
      <c r="S48" s="148"/>
      <c r="T48" s="148"/>
      <c r="U48" s="148"/>
      <c r="V48" s="148"/>
      <c r="W48" s="148"/>
      <c r="X48" s="148"/>
      <c r="Y48" s="148"/>
    </row>
    <row r="49" spans="1:15" ht="15.95" customHeight="1">
      <c r="A49" s="13" t="s">
        <v>167</v>
      </c>
      <c r="O49" s="6"/>
    </row>
    <row r="50" spans="1:15" ht="15.95" customHeight="1">
      <c r="A50" s="13"/>
      <c r="O50" s="8"/>
    </row>
  </sheetData>
  <mergeCells count="28">
    <mergeCell ref="J6:K6"/>
    <mergeCell ref="L6:M6"/>
    <mergeCell ref="N6:O6"/>
    <mergeCell ref="A8:A18"/>
    <mergeCell ref="A19:A27"/>
    <mergeCell ref="E25:E26"/>
    <mergeCell ref="F25:F26"/>
    <mergeCell ref="G25:G26"/>
    <mergeCell ref="H25:H26"/>
    <mergeCell ref="I25:I26"/>
    <mergeCell ref="J25:J26"/>
    <mergeCell ref="K25:K26"/>
    <mergeCell ref="L25:L26"/>
    <mergeCell ref="M25:M26"/>
    <mergeCell ref="N25:N26"/>
    <mergeCell ref="A6:E7"/>
    <mergeCell ref="F6:G6"/>
    <mergeCell ref="H6:I6"/>
    <mergeCell ref="A32:A39"/>
    <mergeCell ref="A40:A44"/>
    <mergeCell ref="A45:A48"/>
    <mergeCell ref="O25:O26"/>
    <mergeCell ref="A30:E31"/>
    <mergeCell ref="F30:G30"/>
    <mergeCell ref="H30:I30"/>
    <mergeCell ref="J30:K30"/>
    <mergeCell ref="L30:M30"/>
    <mergeCell ref="N30:O30"/>
  </mergeCells>
  <phoneticPr fontId="16"/>
  <printOptions horizontalCentered="1" gridLinesSet="0"/>
  <pageMargins left="0.78740157480314965" right="0.27559055118110237" top="0.39370078740157483" bottom="0.35433070866141736" header="0.19685039370078741" footer="0.19685039370078741"/>
  <pageSetup paperSize="9" scale="73" orientation="landscape" r:id="rId1"/>
  <headerFooter alignWithMargins="0">
    <oddHeader>&amp;R&amp;"明朝,斜体"&amp;9都道府県－4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O47"/>
  <sheetViews>
    <sheetView view="pageBreakPreview" zoomScale="90" zoomScaleNormal="100" zoomScaleSheetLayoutView="90" workbookViewId="0"/>
  </sheetViews>
  <sheetFormatPr defaultRowHeight="13.5"/>
  <cols>
    <col min="1" max="2" width="3.625" style="2" customWidth="1"/>
    <col min="3" max="3" width="21.375" style="2" customWidth="1"/>
    <col min="4" max="4" width="20" style="2" customWidth="1"/>
    <col min="5" max="14" width="12.625" style="2" customWidth="1"/>
    <col min="15" max="16384" width="9" style="2"/>
  </cols>
  <sheetData>
    <row r="1" spans="1:14" ht="33.950000000000003" customHeight="1">
      <c r="A1" s="163" t="s">
        <v>0</v>
      </c>
      <c r="B1" s="163"/>
      <c r="C1" s="216" t="s">
        <v>256</v>
      </c>
      <c r="D1" s="217"/>
    </row>
    <row r="3" spans="1:14" ht="15" customHeight="1">
      <c r="A3" s="36" t="s">
        <v>168</v>
      </c>
      <c r="B3" s="36"/>
      <c r="C3" s="36"/>
      <c r="D3" s="36"/>
      <c r="E3" s="36"/>
      <c r="F3" s="36"/>
      <c r="I3" s="36"/>
      <c r="J3" s="36"/>
    </row>
    <row r="4" spans="1:14" ht="15" customHeight="1">
      <c r="A4" s="36"/>
      <c r="B4" s="36"/>
      <c r="C4" s="36"/>
      <c r="D4" s="36"/>
      <c r="E4" s="36"/>
      <c r="F4" s="36"/>
      <c r="I4" s="36"/>
      <c r="J4" s="36"/>
    </row>
    <row r="5" spans="1:14" ht="15" customHeight="1">
      <c r="A5" s="218"/>
      <c r="B5" s="218" t="s">
        <v>245</v>
      </c>
      <c r="C5" s="218"/>
      <c r="D5" s="218"/>
      <c r="H5" s="37"/>
      <c r="L5" s="37"/>
      <c r="N5" s="37" t="s">
        <v>169</v>
      </c>
    </row>
    <row r="6" spans="1:14" ht="15" customHeight="1">
      <c r="A6" s="219"/>
      <c r="B6" s="220"/>
      <c r="C6" s="220"/>
      <c r="D6" s="220"/>
      <c r="E6" s="301" t="s">
        <v>257</v>
      </c>
      <c r="F6" s="302"/>
      <c r="G6" s="301" t="s">
        <v>258</v>
      </c>
      <c r="H6" s="302"/>
      <c r="I6" s="221"/>
      <c r="J6" s="222"/>
      <c r="K6" s="301"/>
      <c r="L6" s="302"/>
      <c r="M6" s="301"/>
      <c r="N6" s="302"/>
    </row>
    <row r="7" spans="1:14" ht="15" customHeight="1">
      <c r="A7" s="59"/>
      <c r="B7" s="60"/>
      <c r="C7" s="60"/>
      <c r="D7" s="60"/>
      <c r="E7" s="223" t="s">
        <v>241</v>
      </c>
      <c r="F7" s="224" t="s">
        <v>2</v>
      </c>
      <c r="G7" s="223" t="s">
        <v>241</v>
      </c>
      <c r="H7" s="224" t="s">
        <v>2</v>
      </c>
      <c r="I7" s="223" t="s">
        <v>241</v>
      </c>
      <c r="J7" s="224" t="s">
        <v>2</v>
      </c>
      <c r="K7" s="223" t="s">
        <v>241</v>
      </c>
      <c r="L7" s="224" t="s">
        <v>2</v>
      </c>
      <c r="M7" s="223" t="s">
        <v>241</v>
      </c>
      <c r="N7" s="254" t="s">
        <v>2</v>
      </c>
    </row>
    <row r="8" spans="1:14" ht="18" customHeight="1">
      <c r="A8" s="256" t="s">
        <v>170</v>
      </c>
      <c r="B8" s="225" t="s">
        <v>171</v>
      </c>
      <c r="C8" s="226"/>
      <c r="D8" s="226"/>
      <c r="E8" s="227">
        <v>1</v>
      </c>
      <c r="F8" s="228">
        <v>1</v>
      </c>
      <c r="G8" s="227">
        <v>1</v>
      </c>
      <c r="H8" s="229">
        <v>1</v>
      </c>
      <c r="I8" s="227"/>
      <c r="J8" s="228"/>
      <c r="K8" s="227"/>
      <c r="L8" s="229"/>
      <c r="M8" s="227"/>
      <c r="N8" s="229"/>
    </row>
    <row r="9" spans="1:14" ht="18" customHeight="1">
      <c r="A9" s="257"/>
      <c r="B9" s="256" t="s">
        <v>172</v>
      </c>
      <c r="C9" s="182" t="s">
        <v>173</v>
      </c>
      <c r="D9" s="183"/>
      <c r="E9" s="230">
        <v>50</v>
      </c>
      <c r="F9" s="231">
        <v>50</v>
      </c>
      <c r="G9" s="230">
        <v>5</v>
      </c>
      <c r="H9" s="232">
        <v>5</v>
      </c>
      <c r="I9" s="230"/>
      <c r="J9" s="231"/>
      <c r="K9" s="230"/>
      <c r="L9" s="232"/>
      <c r="M9" s="230"/>
      <c r="N9" s="232"/>
    </row>
    <row r="10" spans="1:14" ht="18" customHeight="1">
      <c r="A10" s="257"/>
      <c r="B10" s="257"/>
      <c r="C10" s="44" t="s">
        <v>174</v>
      </c>
      <c r="D10" s="43"/>
      <c r="E10" s="233">
        <v>50</v>
      </c>
      <c r="F10" s="234">
        <v>50</v>
      </c>
      <c r="G10" s="233">
        <v>5</v>
      </c>
      <c r="H10" s="235">
        <v>5</v>
      </c>
      <c r="I10" s="233"/>
      <c r="J10" s="234"/>
      <c r="K10" s="233"/>
      <c r="L10" s="235"/>
      <c r="M10" s="233"/>
      <c r="N10" s="235"/>
    </row>
    <row r="11" spans="1:14" ht="18" customHeight="1">
      <c r="A11" s="257"/>
      <c r="B11" s="257"/>
      <c r="C11" s="44" t="s">
        <v>175</v>
      </c>
      <c r="D11" s="43"/>
      <c r="E11" s="233">
        <v>0</v>
      </c>
      <c r="F11" s="234">
        <v>0</v>
      </c>
      <c r="G11" s="233">
        <v>0</v>
      </c>
      <c r="H11" s="235">
        <v>0</v>
      </c>
      <c r="I11" s="233"/>
      <c r="J11" s="234"/>
      <c r="K11" s="233"/>
      <c r="L11" s="235"/>
      <c r="M11" s="233"/>
      <c r="N11" s="235"/>
    </row>
    <row r="12" spans="1:14" ht="18" customHeight="1">
      <c r="A12" s="257"/>
      <c r="B12" s="257"/>
      <c r="C12" s="44" t="s">
        <v>176</v>
      </c>
      <c r="D12" s="43"/>
      <c r="E12" s="233">
        <v>0</v>
      </c>
      <c r="F12" s="234">
        <v>0</v>
      </c>
      <c r="G12" s="233">
        <v>0</v>
      </c>
      <c r="H12" s="235">
        <v>0</v>
      </c>
      <c r="I12" s="233"/>
      <c r="J12" s="234"/>
      <c r="K12" s="233"/>
      <c r="L12" s="235"/>
      <c r="M12" s="233"/>
      <c r="N12" s="235"/>
    </row>
    <row r="13" spans="1:14" ht="18" customHeight="1">
      <c r="A13" s="257"/>
      <c r="B13" s="257"/>
      <c r="C13" s="44" t="s">
        <v>177</v>
      </c>
      <c r="D13" s="43"/>
      <c r="E13" s="233">
        <v>0</v>
      </c>
      <c r="F13" s="234">
        <v>0</v>
      </c>
      <c r="G13" s="233">
        <v>0</v>
      </c>
      <c r="H13" s="235">
        <v>0</v>
      </c>
      <c r="I13" s="233"/>
      <c r="J13" s="234"/>
      <c r="K13" s="233"/>
      <c r="L13" s="235"/>
      <c r="M13" s="233"/>
      <c r="N13" s="235"/>
    </row>
    <row r="14" spans="1:14" ht="18" customHeight="1">
      <c r="A14" s="258"/>
      <c r="B14" s="258"/>
      <c r="C14" s="47" t="s">
        <v>178</v>
      </c>
      <c r="D14" s="31"/>
      <c r="E14" s="236">
        <v>0</v>
      </c>
      <c r="F14" s="237">
        <v>0</v>
      </c>
      <c r="G14" s="236">
        <v>0</v>
      </c>
      <c r="H14" s="238">
        <v>0</v>
      </c>
      <c r="I14" s="236"/>
      <c r="J14" s="237"/>
      <c r="K14" s="236"/>
      <c r="L14" s="238"/>
      <c r="M14" s="236"/>
      <c r="N14" s="238"/>
    </row>
    <row r="15" spans="1:14" ht="18" customHeight="1">
      <c r="A15" s="298" t="s">
        <v>179</v>
      </c>
      <c r="B15" s="256" t="s">
        <v>180</v>
      </c>
      <c r="C15" s="182" t="s">
        <v>181</v>
      </c>
      <c r="D15" s="183"/>
      <c r="E15" s="239">
        <v>5250</v>
      </c>
      <c r="F15" s="240">
        <v>4836</v>
      </c>
      <c r="G15" s="239">
        <v>215</v>
      </c>
      <c r="H15" s="157">
        <v>286</v>
      </c>
      <c r="I15" s="239"/>
      <c r="J15" s="240"/>
      <c r="K15" s="239"/>
      <c r="L15" s="157"/>
      <c r="M15" s="239"/>
      <c r="N15" s="157"/>
    </row>
    <row r="16" spans="1:14" ht="18" customHeight="1">
      <c r="A16" s="257"/>
      <c r="B16" s="257"/>
      <c r="C16" s="44" t="s">
        <v>182</v>
      </c>
      <c r="D16" s="43"/>
      <c r="E16" s="70">
        <v>24664</v>
      </c>
      <c r="F16" s="117">
        <v>24959</v>
      </c>
      <c r="G16" s="70">
        <v>19</v>
      </c>
      <c r="H16" s="128">
        <v>19</v>
      </c>
      <c r="I16" s="70"/>
      <c r="J16" s="117"/>
      <c r="K16" s="70"/>
      <c r="L16" s="128"/>
      <c r="M16" s="70"/>
      <c r="N16" s="128"/>
    </row>
    <row r="17" spans="1:15" ht="18" customHeight="1">
      <c r="A17" s="257"/>
      <c r="B17" s="257"/>
      <c r="C17" s="44" t="s">
        <v>183</v>
      </c>
      <c r="D17" s="43"/>
      <c r="E17" s="70">
        <v>0</v>
      </c>
      <c r="F17" s="117">
        <v>0</v>
      </c>
      <c r="G17" s="70">
        <v>0</v>
      </c>
      <c r="H17" s="128">
        <v>0</v>
      </c>
      <c r="I17" s="70"/>
      <c r="J17" s="117"/>
      <c r="K17" s="70"/>
      <c r="L17" s="128"/>
      <c r="M17" s="70"/>
      <c r="N17" s="128"/>
    </row>
    <row r="18" spans="1:15" ht="18" customHeight="1">
      <c r="A18" s="257"/>
      <c r="B18" s="258"/>
      <c r="C18" s="47" t="s">
        <v>184</v>
      </c>
      <c r="D18" s="31"/>
      <c r="E18" s="73">
        <v>29914</v>
      </c>
      <c r="F18" s="241">
        <v>29795</v>
      </c>
      <c r="G18" s="73">
        <v>234</v>
      </c>
      <c r="H18" s="241">
        <v>305</v>
      </c>
      <c r="I18" s="73"/>
      <c r="J18" s="241"/>
      <c r="K18" s="73"/>
      <c r="L18" s="241"/>
      <c r="M18" s="73"/>
      <c r="N18" s="241"/>
    </row>
    <row r="19" spans="1:15" ht="18" customHeight="1">
      <c r="A19" s="257"/>
      <c r="B19" s="256" t="s">
        <v>185</v>
      </c>
      <c r="C19" s="182" t="s">
        <v>186</v>
      </c>
      <c r="D19" s="183"/>
      <c r="E19" s="156">
        <v>758</v>
      </c>
      <c r="F19" s="157">
        <v>379</v>
      </c>
      <c r="G19" s="156">
        <v>79</v>
      </c>
      <c r="H19" s="157">
        <v>161</v>
      </c>
      <c r="I19" s="156"/>
      <c r="J19" s="157"/>
      <c r="K19" s="156"/>
      <c r="L19" s="157"/>
      <c r="M19" s="156"/>
      <c r="N19" s="157"/>
    </row>
    <row r="20" spans="1:15" ht="18" customHeight="1">
      <c r="A20" s="257"/>
      <c r="B20" s="257"/>
      <c r="C20" s="44" t="s">
        <v>187</v>
      </c>
      <c r="D20" s="43"/>
      <c r="E20" s="69">
        <v>47425</v>
      </c>
      <c r="F20" s="128">
        <v>47893</v>
      </c>
      <c r="G20" s="69">
        <v>465</v>
      </c>
      <c r="H20" s="128">
        <v>480</v>
      </c>
      <c r="I20" s="69"/>
      <c r="J20" s="128"/>
      <c r="K20" s="69"/>
      <c r="L20" s="128"/>
      <c r="M20" s="69"/>
      <c r="N20" s="128"/>
    </row>
    <row r="21" spans="1:15" s="246" customFormat="1" ht="18" customHeight="1">
      <c r="A21" s="257"/>
      <c r="B21" s="257"/>
      <c r="C21" s="242" t="s">
        <v>188</v>
      </c>
      <c r="D21" s="243"/>
      <c r="E21" s="244">
        <v>0</v>
      </c>
      <c r="F21" s="245">
        <v>0</v>
      </c>
      <c r="G21" s="244">
        <v>0</v>
      </c>
      <c r="H21" s="245">
        <v>0</v>
      </c>
      <c r="I21" s="244"/>
      <c r="J21" s="245"/>
      <c r="K21" s="244"/>
      <c r="L21" s="245"/>
      <c r="M21" s="244"/>
      <c r="N21" s="245"/>
    </row>
    <row r="22" spans="1:15" ht="18" customHeight="1">
      <c r="A22" s="257"/>
      <c r="B22" s="258"/>
      <c r="C22" s="11" t="s">
        <v>189</v>
      </c>
      <c r="D22" s="12"/>
      <c r="E22" s="73">
        <v>48183</v>
      </c>
      <c r="F22" s="140">
        <v>48272</v>
      </c>
      <c r="G22" s="73">
        <v>544</v>
      </c>
      <c r="H22" s="140">
        <v>640</v>
      </c>
      <c r="I22" s="73"/>
      <c r="J22" s="140"/>
      <c r="K22" s="73"/>
      <c r="L22" s="140"/>
      <c r="M22" s="73"/>
      <c r="N22" s="140"/>
    </row>
    <row r="23" spans="1:15" ht="18" customHeight="1">
      <c r="A23" s="257"/>
      <c r="B23" s="256" t="s">
        <v>190</v>
      </c>
      <c r="C23" s="182" t="s">
        <v>191</v>
      </c>
      <c r="D23" s="183"/>
      <c r="E23" s="156">
        <v>50</v>
      </c>
      <c r="F23" s="157">
        <v>50</v>
      </c>
      <c r="G23" s="156">
        <v>5</v>
      </c>
      <c r="H23" s="157">
        <v>5</v>
      </c>
      <c r="I23" s="156"/>
      <c r="J23" s="157"/>
      <c r="K23" s="156"/>
      <c r="L23" s="157"/>
      <c r="M23" s="156"/>
      <c r="N23" s="157"/>
    </row>
    <row r="24" spans="1:15" ht="18" customHeight="1">
      <c r="A24" s="257"/>
      <c r="B24" s="257"/>
      <c r="C24" s="44" t="s">
        <v>192</v>
      </c>
      <c r="D24" s="43"/>
      <c r="E24" s="69">
        <v>-18319</v>
      </c>
      <c r="F24" s="128">
        <v>-18527</v>
      </c>
      <c r="G24" s="69">
        <v>-315</v>
      </c>
      <c r="H24" s="128">
        <v>-340</v>
      </c>
      <c r="I24" s="69"/>
      <c r="J24" s="128"/>
      <c r="K24" s="69"/>
      <c r="L24" s="128"/>
      <c r="M24" s="69"/>
      <c r="N24" s="128"/>
    </row>
    <row r="25" spans="1:15" ht="18" customHeight="1">
      <c r="A25" s="257"/>
      <c r="B25" s="257"/>
      <c r="C25" s="44" t="s">
        <v>193</v>
      </c>
      <c r="D25" s="43"/>
      <c r="E25" s="69">
        <v>0</v>
      </c>
      <c r="F25" s="128">
        <v>0</v>
      </c>
      <c r="G25" s="69">
        <v>0</v>
      </c>
      <c r="H25" s="128">
        <v>0</v>
      </c>
      <c r="I25" s="69"/>
      <c r="J25" s="128"/>
      <c r="K25" s="69"/>
      <c r="L25" s="128"/>
      <c r="M25" s="69"/>
      <c r="N25" s="128"/>
    </row>
    <row r="26" spans="1:15" ht="18" customHeight="1">
      <c r="A26" s="257"/>
      <c r="B26" s="258"/>
      <c r="C26" s="45" t="s">
        <v>194</v>
      </c>
      <c r="D26" s="46"/>
      <c r="E26" s="71">
        <v>-18269</v>
      </c>
      <c r="F26" s="140">
        <v>-18477</v>
      </c>
      <c r="G26" s="71">
        <v>-310</v>
      </c>
      <c r="H26" s="140">
        <v>-335</v>
      </c>
      <c r="I26" s="159"/>
      <c r="J26" s="140"/>
      <c r="K26" s="71"/>
      <c r="L26" s="140"/>
      <c r="M26" s="71"/>
      <c r="N26" s="140"/>
    </row>
    <row r="27" spans="1:15" ht="18" customHeight="1">
      <c r="A27" s="258"/>
      <c r="B27" s="47" t="s">
        <v>195</v>
      </c>
      <c r="C27" s="31"/>
      <c r="D27" s="31"/>
      <c r="E27" s="247">
        <v>29914</v>
      </c>
      <c r="F27" s="140">
        <v>29795</v>
      </c>
      <c r="G27" s="73">
        <v>234</v>
      </c>
      <c r="H27" s="140">
        <v>305</v>
      </c>
      <c r="I27" s="247"/>
      <c r="J27" s="140"/>
      <c r="K27" s="73"/>
      <c r="L27" s="140"/>
      <c r="M27" s="73"/>
      <c r="N27" s="140"/>
    </row>
    <row r="28" spans="1:15" ht="18" customHeight="1">
      <c r="A28" s="256" t="s">
        <v>196</v>
      </c>
      <c r="B28" s="256" t="s">
        <v>197</v>
      </c>
      <c r="C28" s="182" t="s">
        <v>198</v>
      </c>
      <c r="D28" s="248" t="s">
        <v>41</v>
      </c>
      <c r="E28" s="156">
        <v>954</v>
      </c>
      <c r="F28" s="157">
        <v>932</v>
      </c>
      <c r="G28" s="156">
        <v>518</v>
      </c>
      <c r="H28" s="157">
        <v>579</v>
      </c>
      <c r="I28" s="156"/>
      <c r="J28" s="157"/>
      <c r="K28" s="156"/>
      <c r="L28" s="157"/>
      <c r="M28" s="156"/>
      <c r="N28" s="157"/>
    </row>
    <row r="29" spans="1:15" ht="18" customHeight="1">
      <c r="A29" s="257"/>
      <c r="B29" s="257"/>
      <c r="C29" s="44" t="s">
        <v>199</v>
      </c>
      <c r="D29" s="249" t="s">
        <v>42</v>
      </c>
      <c r="E29" s="69">
        <v>532</v>
      </c>
      <c r="F29" s="128">
        <v>389</v>
      </c>
      <c r="G29" s="69">
        <v>461</v>
      </c>
      <c r="H29" s="128">
        <v>523</v>
      </c>
      <c r="I29" s="69"/>
      <c r="J29" s="128"/>
      <c r="K29" s="69"/>
      <c r="L29" s="128"/>
      <c r="M29" s="69"/>
      <c r="N29" s="128"/>
    </row>
    <row r="30" spans="1:15" ht="18" customHeight="1">
      <c r="A30" s="257"/>
      <c r="B30" s="257"/>
      <c r="C30" s="44" t="s">
        <v>200</v>
      </c>
      <c r="D30" s="249" t="s">
        <v>201</v>
      </c>
      <c r="E30" s="69">
        <v>97</v>
      </c>
      <c r="F30" s="128">
        <v>82</v>
      </c>
      <c r="G30" s="70">
        <v>21</v>
      </c>
      <c r="H30" s="128">
        <v>21</v>
      </c>
      <c r="I30" s="69"/>
      <c r="J30" s="128"/>
      <c r="K30" s="69"/>
      <c r="L30" s="128"/>
      <c r="M30" s="69"/>
      <c r="N30" s="128"/>
    </row>
    <row r="31" spans="1:15" ht="18" customHeight="1">
      <c r="A31" s="257"/>
      <c r="B31" s="257"/>
      <c r="C31" s="11" t="s">
        <v>202</v>
      </c>
      <c r="D31" s="250" t="s">
        <v>203</v>
      </c>
      <c r="E31" s="73">
        <v>326</v>
      </c>
      <c r="F31" s="241">
        <v>461</v>
      </c>
      <c r="G31" s="73">
        <v>36</v>
      </c>
      <c r="H31" s="241">
        <v>35</v>
      </c>
      <c r="I31" s="73">
        <f t="shared" ref="I31:N31" si="0">I28-I29-I30</f>
        <v>0</v>
      </c>
      <c r="J31" s="251">
        <f t="shared" si="0"/>
        <v>0</v>
      </c>
      <c r="K31" s="73">
        <f t="shared" si="0"/>
        <v>0</v>
      </c>
      <c r="L31" s="251">
        <f t="shared" si="0"/>
        <v>0</v>
      </c>
      <c r="M31" s="73">
        <f t="shared" si="0"/>
        <v>0</v>
      </c>
      <c r="N31" s="241">
        <f t="shared" si="0"/>
        <v>0</v>
      </c>
      <c r="O31" s="7"/>
    </row>
    <row r="32" spans="1:15" ht="18" customHeight="1">
      <c r="A32" s="257"/>
      <c r="B32" s="257"/>
      <c r="C32" s="182" t="s">
        <v>204</v>
      </c>
      <c r="D32" s="248" t="s">
        <v>205</v>
      </c>
      <c r="E32" s="156">
        <v>103</v>
      </c>
      <c r="F32" s="157">
        <v>5</v>
      </c>
      <c r="G32" s="156">
        <v>1</v>
      </c>
      <c r="H32" s="157">
        <v>1</v>
      </c>
      <c r="I32" s="156"/>
      <c r="J32" s="157"/>
      <c r="K32" s="156"/>
      <c r="L32" s="157"/>
      <c r="M32" s="156"/>
      <c r="N32" s="157"/>
    </row>
    <row r="33" spans="1:14" ht="18" customHeight="1">
      <c r="A33" s="257"/>
      <c r="B33" s="257"/>
      <c r="C33" s="44" t="s">
        <v>206</v>
      </c>
      <c r="D33" s="249" t="s">
        <v>207</v>
      </c>
      <c r="E33" s="69">
        <v>221</v>
      </c>
      <c r="F33" s="128">
        <v>223</v>
      </c>
      <c r="G33" s="69">
        <v>11</v>
      </c>
      <c r="H33" s="128">
        <v>24</v>
      </c>
      <c r="I33" s="69"/>
      <c r="J33" s="128"/>
      <c r="K33" s="69"/>
      <c r="L33" s="128"/>
      <c r="M33" s="69"/>
      <c r="N33" s="128"/>
    </row>
    <row r="34" spans="1:14" ht="18" customHeight="1">
      <c r="A34" s="257"/>
      <c r="B34" s="258"/>
      <c r="C34" s="11" t="s">
        <v>208</v>
      </c>
      <c r="D34" s="250" t="s">
        <v>209</v>
      </c>
      <c r="E34" s="73">
        <v>208</v>
      </c>
      <c r="F34" s="140">
        <v>243</v>
      </c>
      <c r="G34" s="73">
        <v>25</v>
      </c>
      <c r="H34" s="140">
        <v>12</v>
      </c>
      <c r="I34" s="73">
        <f t="shared" ref="I34:N34" si="1">I31+I32-I33</f>
        <v>0</v>
      </c>
      <c r="J34" s="140">
        <f t="shared" si="1"/>
        <v>0</v>
      </c>
      <c r="K34" s="73">
        <f t="shared" si="1"/>
        <v>0</v>
      </c>
      <c r="L34" s="140">
        <f t="shared" si="1"/>
        <v>0</v>
      </c>
      <c r="M34" s="73">
        <f t="shared" si="1"/>
        <v>0</v>
      </c>
      <c r="N34" s="140">
        <f t="shared" si="1"/>
        <v>0</v>
      </c>
    </row>
    <row r="35" spans="1:14" ht="18" customHeight="1">
      <c r="A35" s="257"/>
      <c r="B35" s="256" t="s">
        <v>210</v>
      </c>
      <c r="C35" s="182" t="s">
        <v>211</v>
      </c>
      <c r="D35" s="248" t="s">
        <v>212</v>
      </c>
      <c r="E35" s="156">
        <v>0</v>
      </c>
      <c r="F35" s="157">
        <v>0</v>
      </c>
      <c r="G35" s="156">
        <v>0</v>
      </c>
      <c r="H35" s="157">
        <v>0</v>
      </c>
      <c r="I35" s="156"/>
      <c r="J35" s="157"/>
      <c r="K35" s="156"/>
      <c r="L35" s="157"/>
      <c r="M35" s="156"/>
      <c r="N35" s="157"/>
    </row>
    <row r="36" spans="1:14" ht="18" customHeight="1">
      <c r="A36" s="257"/>
      <c r="B36" s="257"/>
      <c r="C36" s="44" t="s">
        <v>213</v>
      </c>
      <c r="D36" s="249" t="s">
        <v>214</v>
      </c>
      <c r="E36" s="69">
        <v>0</v>
      </c>
      <c r="F36" s="128">
        <v>0</v>
      </c>
      <c r="G36" s="69">
        <v>0</v>
      </c>
      <c r="H36" s="128">
        <v>0</v>
      </c>
      <c r="I36" s="69"/>
      <c r="J36" s="128"/>
      <c r="K36" s="69"/>
      <c r="L36" s="128"/>
      <c r="M36" s="69"/>
      <c r="N36" s="128"/>
    </row>
    <row r="37" spans="1:14" ht="18" customHeight="1">
      <c r="A37" s="257"/>
      <c r="B37" s="257"/>
      <c r="C37" s="44" t="s">
        <v>215</v>
      </c>
      <c r="D37" s="249" t="s">
        <v>216</v>
      </c>
      <c r="E37" s="69">
        <v>208</v>
      </c>
      <c r="F37" s="128">
        <v>243</v>
      </c>
      <c r="G37" s="69">
        <v>25</v>
      </c>
      <c r="H37" s="128">
        <v>12</v>
      </c>
      <c r="I37" s="69">
        <f t="shared" ref="I37:N37" si="2">I34+I35-I36</f>
        <v>0</v>
      </c>
      <c r="J37" s="128">
        <f t="shared" si="2"/>
        <v>0</v>
      </c>
      <c r="K37" s="69">
        <f t="shared" si="2"/>
        <v>0</v>
      </c>
      <c r="L37" s="128">
        <f t="shared" si="2"/>
        <v>0</v>
      </c>
      <c r="M37" s="69">
        <f t="shared" si="2"/>
        <v>0</v>
      </c>
      <c r="N37" s="128">
        <f t="shared" si="2"/>
        <v>0</v>
      </c>
    </row>
    <row r="38" spans="1:14" ht="18" customHeight="1">
      <c r="A38" s="257"/>
      <c r="B38" s="257"/>
      <c r="C38" s="44" t="s">
        <v>217</v>
      </c>
      <c r="D38" s="249" t="s">
        <v>218</v>
      </c>
      <c r="E38" s="69">
        <v>0</v>
      </c>
      <c r="F38" s="128">
        <v>0</v>
      </c>
      <c r="G38" s="69">
        <v>0</v>
      </c>
      <c r="H38" s="128">
        <v>0</v>
      </c>
      <c r="I38" s="69"/>
      <c r="J38" s="128"/>
      <c r="K38" s="69"/>
      <c r="L38" s="128"/>
      <c r="M38" s="69"/>
      <c r="N38" s="128"/>
    </row>
    <row r="39" spans="1:14" ht="18" customHeight="1">
      <c r="A39" s="257"/>
      <c r="B39" s="257"/>
      <c r="C39" s="44" t="s">
        <v>219</v>
      </c>
      <c r="D39" s="249" t="s">
        <v>220</v>
      </c>
      <c r="E39" s="69">
        <v>0</v>
      </c>
      <c r="F39" s="128">
        <v>0</v>
      </c>
      <c r="G39" s="69">
        <v>0</v>
      </c>
      <c r="H39" s="128">
        <v>0</v>
      </c>
      <c r="I39" s="69"/>
      <c r="J39" s="128"/>
      <c r="K39" s="69"/>
      <c r="L39" s="128"/>
      <c r="M39" s="69"/>
      <c r="N39" s="128"/>
    </row>
    <row r="40" spans="1:14" ht="18" customHeight="1">
      <c r="A40" s="257"/>
      <c r="B40" s="257"/>
      <c r="C40" s="44" t="s">
        <v>221</v>
      </c>
      <c r="D40" s="249" t="s">
        <v>222</v>
      </c>
      <c r="E40" s="69">
        <v>0</v>
      </c>
      <c r="F40" s="128">
        <v>0</v>
      </c>
      <c r="G40" s="69">
        <v>0</v>
      </c>
      <c r="H40" s="128">
        <v>0</v>
      </c>
      <c r="I40" s="69"/>
      <c r="J40" s="128"/>
      <c r="K40" s="69"/>
      <c r="L40" s="128"/>
      <c r="M40" s="69"/>
      <c r="N40" s="128"/>
    </row>
    <row r="41" spans="1:14" ht="18" customHeight="1">
      <c r="A41" s="257"/>
      <c r="B41" s="257"/>
      <c r="C41" s="194" t="s">
        <v>223</v>
      </c>
      <c r="D41" s="249" t="s">
        <v>224</v>
      </c>
      <c r="E41" s="69">
        <v>208</v>
      </c>
      <c r="F41" s="128">
        <v>243</v>
      </c>
      <c r="G41" s="69">
        <v>25</v>
      </c>
      <c r="H41" s="128">
        <v>12</v>
      </c>
      <c r="I41" s="69">
        <f t="shared" ref="I41:N41" si="3">I34+I35-I36-I40</f>
        <v>0</v>
      </c>
      <c r="J41" s="128">
        <f t="shared" si="3"/>
        <v>0</v>
      </c>
      <c r="K41" s="69">
        <f t="shared" si="3"/>
        <v>0</v>
      </c>
      <c r="L41" s="128">
        <f t="shared" si="3"/>
        <v>0</v>
      </c>
      <c r="M41" s="69">
        <f t="shared" si="3"/>
        <v>0</v>
      </c>
      <c r="N41" s="128">
        <f t="shared" si="3"/>
        <v>0</v>
      </c>
    </row>
    <row r="42" spans="1:14" ht="18" customHeight="1">
      <c r="A42" s="257"/>
      <c r="B42" s="257"/>
      <c r="C42" s="299" t="s">
        <v>225</v>
      </c>
      <c r="D42" s="300"/>
      <c r="E42" s="70">
        <v>208</v>
      </c>
      <c r="F42" s="116">
        <v>243</v>
      </c>
      <c r="G42" s="70">
        <v>25</v>
      </c>
      <c r="H42" s="116">
        <v>12</v>
      </c>
      <c r="I42" s="70">
        <f t="shared" ref="I42:N42" si="4">I37+I38-I39-I40</f>
        <v>0</v>
      </c>
      <c r="J42" s="116">
        <f t="shared" si="4"/>
        <v>0</v>
      </c>
      <c r="K42" s="70">
        <f t="shared" si="4"/>
        <v>0</v>
      </c>
      <c r="L42" s="116">
        <f t="shared" si="4"/>
        <v>0</v>
      </c>
      <c r="M42" s="70">
        <f t="shared" si="4"/>
        <v>0</v>
      </c>
      <c r="N42" s="128">
        <f t="shared" si="4"/>
        <v>0</v>
      </c>
    </row>
    <row r="43" spans="1:14" ht="18" customHeight="1">
      <c r="A43" s="257"/>
      <c r="B43" s="257"/>
      <c r="C43" s="44" t="s">
        <v>226</v>
      </c>
      <c r="D43" s="249" t="s">
        <v>227</v>
      </c>
      <c r="E43" s="69">
        <v>0</v>
      </c>
      <c r="F43" s="128">
        <v>0</v>
      </c>
      <c r="G43" s="69">
        <v>0</v>
      </c>
      <c r="H43" s="128">
        <v>0</v>
      </c>
      <c r="I43" s="69"/>
      <c r="J43" s="128"/>
      <c r="K43" s="69"/>
      <c r="L43" s="128"/>
      <c r="M43" s="69"/>
      <c r="N43" s="128"/>
    </row>
    <row r="44" spans="1:14" ht="18" customHeight="1">
      <c r="A44" s="258"/>
      <c r="B44" s="258"/>
      <c r="C44" s="11" t="s">
        <v>228</v>
      </c>
      <c r="D44" s="98" t="s">
        <v>229</v>
      </c>
      <c r="E44" s="73">
        <v>208</v>
      </c>
      <c r="F44" s="140">
        <v>243</v>
      </c>
      <c r="G44" s="73">
        <v>25</v>
      </c>
      <c r="H44" s="140">
        <v>12</v>
      </c>
      <c r="I44" s="73">
        <f t="shared" ref="I44:N44" si="5">I41+I43</f>
        <v>0</v>
      </c>
      <c r="J44" s="140">
        <f t="shared" si="5"/>
        <v>0</v>
      </c>
      <c r="K44" s="73">
        <f t="shared" si="5"/>
        <v>0</v>
      </c>
      <c r="L44" s="140">
        <f t="shared" si="5"/>
        <v>0</v>
      </c>
      <c r="M44" s="73">
        <f t="shared" si="5"/>
        <v>0</v>
      </c>
      <c r="N44" s="140">
        <f t="shared" si="5"/>
        <v>0</v>
      </c>
    </row>
    <row r="45" spans="1:14" ht="14.1" customHeight="1">
      <c r="A45" s="13" t="s">
        <v>230</v>
      </c>
    </row>
    <row r="46" spans="1:14" ht="14.1" customHeight="1">
      <c r="A46" s="13" t="s">
        <v>231</v>
      </c>
    </row>
    <row r="47" spans="1:14">
      <c r="A47" s="252"/>
    </row>
  </sheetData>
  <mergeCells count="14">
    <mergeCell ref="E6:F6"/>
    <mergeCell ref="G6:H6"/>
    <mergeCell ref="K6:L6"/>
    <mergeCell ref="M6:N6"/>
    <mergeCell ref="A8:A14"/>
    <mergeCell ref="B9:B14"/>
    <mergeCell ref="C42:D42"/>
    <mergeCell ref="A15:A27"/>
    <mergeCell ref="B15:B18"/>
    <mergeCell ref="B19:B22"/>
    <mergeCell ref="B23:B26"/>
    <mergeCell ref="A28:A44"/>
    <mergeCell ref="B28:B34"/>
    <mergeCell ref="B35:B44"/>
  </mergeCells>
  <phoneticPr fontId="16"/>
  <pageMargins left="0.70866141732283472" right="0.23622047244094491" top="0.19685039370078741" bottom="0.23622047244094491" header="0.19685039370078741" footer="0.19685039370078741"/>
  <pageSetup paperSize="9" scale="75" orientation="landscape" r:id="rId1"/>
  <headerFooter alignWithMargins="0">
    <oddHeader>&amp;R&amp;"ｺﾞｼｯｸ,斜体"&amp;9都道府県－5</oddHeader>
  </headerFooter>
  <rowBreaks count="1" manualBreakCount="1">
    <brk id="46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1.普通会計予算</vt:lpstr>
      <vt:lpstr>2.公営企業会計予算</vt:lpstr>
      <vt:lpstr>3.(1)普通会計決算</vt:lpstr>
      <vt:lpstr>3.(2)財政指標等</vt:lpstr>
      <vt:lpstr>4.公営企業会計決算</vt:lpstr>
      <vt:lpstr>5.三セク決算</vt:lpstr>
      <vt:lpstr>'1.普通会計予算'!Print_Area</vt:lpstr>
      <vt:lpstr>'2.公営企業会計予算'!Print_Area</vt:lpstr>
      <vt:lpstr>'3.(1)普通会計決算'!Print_Area</vt:lpstr>
      <vt:lpstr>'3.(2)財政指標等'!Print_Area</vt:lpstr>
      <vt:lpstr>'4.公営企業会計決算'!Print_Area</vt:lpstr>
      <vt:lpstr>'5.三セク決算'!Print_Area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調査統計係</dc:creator>
  <cp:lastModifiedBy>toyota</cp:lastModifiedBy>
  <cp:lastPrinted>2021-08-26T07:07:40Z</cp:lastPrinted>
  <dcterms:created xsi:type="dcterms:W3CDTF">1999-07-06T05:17:05Z</dcterms:created>
  <dcterms:modified xsi:type="dcterms:W3CDTF">2021-10-19T01:45:00Z</dcterms:modified>
</cp:coreProperties>
</file>