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12　千葉県\"/>
    </mc:Choice>
  </mc:AlternateContent>
  <xr:revisionPtr revIDLastSave="0" documentId="8_{84BA8B0B-88A5-462D-8D0A-EFCC5568572B}" xr6:coauthVersionLast="47" xr6:coauthVersionMax="47" xr10:uidLastSave="{00000000-0000-0000-0000-000000000000}"/>
  <bookViews>
    <workbookView xWindow="-110" yWindow="-110" windowWidth="19420" windowHeight="10420" tabRatio="716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F45" i="5" l="1"/>
  <c r="J31" i="8" l="1"/>
  <c r="J34" i="8" s="1"/>
  <c r="H31" i="8"/>
  <c r="H34" i="8" s="1"/>
  <c r="F31" i="8"/>
  <c r="F34" i="8" s="1"/>
  <c r="K39" i="4"/>
  <c r="J41" i="8" l="1"/>
  <c r="J44" i="8" s="1"/>
  <c r="J37" i="8"/>
  <c r="J42" i="8" s="1"/>
  <c r="H41" i="8"/>
  <c r="H44" i="8" s="1"/>
  <c r="H37" i="8"/>
  <c r="H42" i="8" s="1"/>
  <c r="F41" i="8"/>
  <c r="F44" i="8" s="1"/>
  <c r="F37" i="8"/>
  <c r="F42" i="8" s="1"/>
  <c r="F44" i="7" l="1"/>
  <c r="F39" i="7"/>
  <c r="F45" i="7" s="1"/>
  <c r="N24" i="4"/>
  <c r="N27" i="4" s="1"/>
  <c r="N16" i="4"/>
  <c r="N15" i="4"/>
  <c r="N14" i="4"/>
  <c r="K44" i="7" l="1"/>
  <c r="J44" i="7"/>
  <c r="K39" i="7"/>
  <c r="K45" i="7" s="1"/>
  <c r="J39" i="7"/>
  <c r="J45" i="7" s="1"/>
  <c r="H44" i="4"/>
  <c r="H39" i="4"/>
  <c r="H45" i="4" s="1"/>
  <c r="H44" i="7" l="1"/>
  <c r="H39" i="7"/>
  <c r="H45" i="7" s="1"/>
  <c r="F44" i="4"/>
  <c r="F36" i="4"/>
  <c r="F32" i="4"/>
  <c r="F39" i="4" s="1"/>
  <c r="F45" i="4" s="1"/>
  <c r="L44" i="7" l="1"/>
  <c r="L39" i="7"/>
  <c r="L45" i="7" s="1"/>
  <c r="J44" i="4"/>
  <c r="J39" i="4"/>
  <c r="J45" i="4" s="1"/>
  <c r="L24" i="4" l="1"/>
  <c r="L27" i="4" s="1"/>
  <c r="L16" i="4"/>
  <c r="L15" i="4"/>
  <c r="L14" i="4"/>
  <c r="L24" i="7"/>
  <c r="L27" i="7" s="1"/>
  <c r="L16" i="7"/>
  <c r="L15" i="7"/>
  <c r="L14" i="7"/>
  <c r="J24" i="7" l="1"/>
  <c r="J27" i="7" s="1"/>
  <c r="J15" i="7"/>
  <c r="J14" i="7"/>
  <c r="J24" i="4"/>
  <c r="J27" i="4" s="1"/>
  <c r="J16" i="4"/>
  <c r="J15" i="4"/>
  <c r="J14" i="4"/>
  <c r="F24" i="4" l="1"/>
  <c r="F27" i="4"/>
  <c r="F16" i="4"/>
  <c r="F15" i="4"/>
  <c r="F14" i="4"/>
  <c r="F24" i="7"/>
  <c r="F27" i="7" s="1"/>
  <c r="F16" i="7"/>
  <c r="F15" i="7"/>
  <c r="F14" i="7"/>
  <c r="O14" i="4" l="1"/>
  <c r="F24" i="6" l="1"/>
  <c r="F22" i="6" s="1"/>
  <c r="E22" i="6"/>
  <c r="E19" i="6"/>
  <c r="E23" i="6" s="1"/>
  <c r="H45" i="5"/>
  <c r="G44" i="5"/>
  <c r="H27" i="5"/>
  <c r="F27" i="5"/>
  <c r="G19" i="5" s="1"/>
  <c r="F27" i="2"/>
  <c r="G18" i="2" s="1"/>
  <c r="H27" i="2"/>
  <c r="H45" i="2"/>
  <c r="F45" i="2"/>
  <c r="G28" i="2" s="1"/>
  <c r="N31" i="8"/>
  <c r="N34" i="8" s="1"/>
  <c r="M31" i="8"/>
  <c r="M34" i="8" s="1"/>
  <c r="L31" i="8"/>
  <c r="L34" i="8"/>
  <c r="L37" i="8" s="1"/>
  <c r="L42" i="8" s="1"/>
  <c r="K31" i="8"/>
  <c r="K34" i="8" s="1"/>
  <c r="I31" i="8"/>
  <c r="I34" i="8" s="1"/>
  <c r="I37" i="8" s="1"/>
  <c r="I42" i="8" s="1"/>
  <c r="G31" i="8"/>
  <c r="G34" i="8" s="1"/>
  <c r="G37" i="8" s="1"/>
  <c r="E31" i="8"/>
  <c r="E34" i="8" s="1"/>
  <c r="O44" i="7"/>
  <c r="N44" i="7"/>
  <c r="M44" i="7"/>
  <c r="I44" i="7"/>
  <c r="G44" i="7"/>
  <c r="O39" i="7"/>
  <c r="O45" i="7" s="1"/>
  <c r="N39" i="7"/>
  <c r="M39" i="7"/>
  <c r="M45" i="7" s="1"/>
  <c r="I39" i="7"/>
  <c r="G39" i="7"/>
  <c r="G45" i="7" s="1"/>
  <c r="O24" i="7"/>
  <c r="O27" i="7" s="1"/>
  <c r="N24" i="7"/>
  <c r="N27" i="7"/>
  <c r="M24" i="7"/>
  <c r="M27" i="7" s="1"/>
  <c r="K24" i="7"/>
  <c r="K27" i="7" s="1"/>
  <c r="I24" i="7"/>
  <c r="I27" i="7" s="1"/>
  <c r="H24" i="7"/>
  <c r="H27" i="7" s="1"/>
  <c r="G24" i="7"/>
  <c r="G27" i="7" s="1"/>
  <c r="O16" i="7"/>
  <c r="N16" i="7"/>
  <c r="M16" i="7"/>
  <c r="K16" i="7"/>
  <c r="I16" i="7"/>
  <c r="H16" i="7"/>
  <c r="G16" i="7"/>
  <c r="O15" i="7"/>
  <c r="N15" i="7"/>
  <c r="M15" i="7"/>
  <c r="K15" i="7"/>
  <c r="I15" i="7"/>
  <c r="H15" i="7"/>
  <c r="G15" i="7"/>
  <c r="O14" i="7"/>
  <c r="N14" i="7"/>
  <c r="M14" i="7"/>
  <c r="K14" i="7"/>
  <c r="I14" i="7"/>
  <c r="H14" i="7"/>
  <c r="G14" i="7"/>
  <c r="I20" i="6"/>
  <c r="H20" i="6"/>
  <c r="G20" i="6"/>
  <c r="F20" i="6"/>
  <c r="E20" i="6"/>
  <c r="I19" i="6"/>
  <c r="I21" i="6" s="1"/>
  <c r="H19" i="6"/>
  <c r="H21" i="6" s="1"/>
  <c r="G19" i="6"/>
  <c r="F19" i="6"/>
  <c r="F23" i="6" s="1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K44" i="4"/>
  <c r="I39" i="4"/>
  <c r="I44" i="4"/>
  <c r="G39" i="4"/>
  <c r="G44" i="4"/>
  <c r="O24" i="4"/>
  <c r="O27" i="4" s="1"/>
  <c r="M24" i="4"/>
  <c r="M27" i="4" s="1"/>
  <c r="K24" i="4"/>
  <c r="K27" i="4" s="1"/>
  <c r="I24" i="4"/>
  <c r="I27" i="4" s="1"/>
  <c r="H24" i="4"/>
  <c r="H27" i="4" s="1"/>
  <c r="M16" i="4"/>
  <c r="M15" i="4"/>
  <c r="M14" i="4"/>
  <c r="O16" i="4"/>
  <c r="O15" i="4"/>
  <c r="K16" i="4"/>
  <c r="K15" i="4"/>
  <c r="K14" i="4"/>
  <c r="I16" i="4"/>
  <c r="H16" i="4"/>
  <c r="I15" i="4"/>
  <c r="H15" i="4"/>
  <c r="I14" i="4"/>
  <c r="H14" i="4"/>
  <c r="G24" i="4"/>
  <c r="G27" i="4" s="1"/>
  <c r="G16" i="4"/>
  <c r="G15" i="4"/>
  <c r="G14" i="4"/>
  <c r="E21" i="6"/>
  <c r="G39" i="5"/>
  <c r="G43" i="5"/>
  <c r="G30" i="5"/>
  <c r="G32" i="5"/>
  <c r="G36" i="5"/>
  <c r="G38" i="5"/>
  <c r="G40" i="5"/>
  <c r="G42" i="5"/>
  <c r="O45" i="4" l="1"/>
  <c r="N45" i="7"/>
  <c r="G41" i="8"/>
  <c r="G44" i="8" s="1"/>
  <c r="G42" i="8"/>
  <c r="G28" i="5"/>
  <c r="G31" i="5"/>
  <c r="G34" i="5"/>
  <c r="I45" i="5"/>
  <c r="G41" i="5"/>
  <c r="G45" i="5"/>
  <c r="G37" i="5"/>
  <c r="G35" i="5"/>
  <c r="G33" i="5"/>
  <c r="G29" i="5"/>
  <c r="G30" i="2"/>
  <c r="G39" i="2"/>
  <c r="G32" i="2"/>
  <c r="G31" i="2"/>
  <c r="G29" i="2"/>
  <c r="G45" i="2"/>
  <c r="G36" i="2"/>
  <c r="G43" i="2"/>
  <c r="G41" i="2"/>
  <c r="G38" i="2"/>
  <c r="G40" i="2"/>
  <c r="G19" i="2"/>
  <c r="G15" i="2"/>
  <c r="G12" i="2"/>
  <c r="G16" i="2"/>
  <c r="G14" i="2"/>
  <c r="I27" i="2"/>
  <c r="G21" i="2"/>
  <c r="G9" i="2"/>
  <c r="G11" i="2"/>
  <c r="G13" i="2"/>
  <c r="G10" i="2"/>
  <c r="G26" i="2"/>
  <c r="G20" i="2"/>
  <c r="G22" i="2"/>
  <c r="G17" i="2"/>
  <c r="G25" i="2"/>
  <c r="G27" i="2"/>
  <c r="G24" i="2"/>
  <c r="G23" i="2"/>
  <c r="K45" i="4"/>
  <c r="I45" i="7"/>
  <c r="G24" i="6"/>
  <c r="H24" i="6" s="1"/>
  <c r="H23" i="6" s="1"/>
  <c r="I45" i="4"/>
  <c r="G45" i="4"/>
  <c r="E41" i="8"/>
  <c r="E44" i="8" s="1"/>
  <c r="E37" i="8"/>
  <c r="E42" i="8" s="1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G22" i="6" l="1"/>
  <c r="H22" i="6"/>
  <c r="I24" i="6"/>
  <c r="G23" i="6"/>
  <c r="I22" i="6" l="1"/>
  <c r="I23" i="6"/>
</calcChain>
</file>

<file path=xl/sharedStrings.xml><?xml version="1.0" encoding="utf-8"?>
<sst xmlns="http://schemas.openxmlformats.org/spreadsheetml/2006/main" count="440" uniqueCount="260">
  <si>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</si>
  <si>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</si>
  <si>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</si>
  <si>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</si>
  <si>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</si>
  <si>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</si>
  <si>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</si>
  <si>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</si>
  <si>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</si>
  <si>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</si>
  <si>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</si>
  <si>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</si>
  <si>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</si>
  <si>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</si>
  <si>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</si>
  <si>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</si>
  <si>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</si>
  <si>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</si>
  <si>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</si>
  <si>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</si>
  <si>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</si>
  <si>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</si>
  <si>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</si>
  <si>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</si>
  <si>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</si>
  <si>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</si>
  <si>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</si>
  <si>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</si>
  <si>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</si>
  <si>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</si>
  <si>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</si>
  <si>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</si>
  <si>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</si>
  <si>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</si>
  <si>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</si>
  <si>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</si>
  <si>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</si>
  <si>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</si>
  <si>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</si>
  <si>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</si>
  <si>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</si>
  <si>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</si>
  <si>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</si>
  <si>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</si>
  <si>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</si>
  <si>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</si>
  <si>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</si>
  <si>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</si>
  <si>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</si>
  <si>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</si>
  <si>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</si>
  <si>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</si>
  <si>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</si>
  <si>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</si>
  <si>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</si>
  <si>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</si>
  <si>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</si>
  <si>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</si>
  <si>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</si>
  <si>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</si>
  <si>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</si>
  <si>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</si>
  <si>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</si>
  <si>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</si>
  <si>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</si>
  <si>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</si>
  <si>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</si>
  <si>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</si>
  <si>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</si>
  <si>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</si>
  <si>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</si>
  <si>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</si>
  <si>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</si>
  <si>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</si>
  <si>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</si>
  <si>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</si>
  <si>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</si>
  <si>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</si>
  <si>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</si>
  <si>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</si>
  <si>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</si>
  <si>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</si>
  <si>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</si>
  <si>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</si>
  <si>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</si>
  <si>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</si>
  <si>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</si>
  <si>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</si>
  <si>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</si>
  <si>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</si>
  <si>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</si>
  <si>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</si>
  <si>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</si>
  <si>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</si>
  <si>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</si>
  <si>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</si>
  <si>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</si>
  <si>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</si>
  <si>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</si>
  <si>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</si>
  <si>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</si>
  <si>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</si>
  <si>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</si>
  <si>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</si>
  <si>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</si>
  <si>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</si>
  <si>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</si>
  <si>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</si>
  <si>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</si>
  <si>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</si>
  <si>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</si>
  <si>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</si>
  <si>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</si>
  <si>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</si>
  <si>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</si>
  <si>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</si>
  <si>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</si>
  <si>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</si>
  <si>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</si>
  <si>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</si>
  <si>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</si>
  <si>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</si>
  <si>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</si>
  <si>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</si>
  <si>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</si>
  <si>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</si>
  <si>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</si>
  <si>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</si>
  <si>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</si>
  <si>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</si>
  <si>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</si>
  <si>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</si>
  <si>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</si>
  <si>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</si>
  <si>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</si>
  <si>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</si>
  <si>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</si>
  <si>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</si>
  <si>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</si>
  <si>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</si>
  <si>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</si>
  <si>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</si>
  <si>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</si>
  <si>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</si>
  <si>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</si>
  <si>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</si>
  <si>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</si>
  <si>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</si>
  <si>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</si>
  <si>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</si>
  <si>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</si>
  <si>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</si>
  <si>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</si>
  <si>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</si>
  <si>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</si>
  <si>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</si>
  <si>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</si>
  <si>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</si>
  <si>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</si>
  <si>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</si>
  <si>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</si>
  <si>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</si>
  <si>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</si>
  <si>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</si>
  <si>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</si>
  <si>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</si>
  <si>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</si>
  <si>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</si>
  <si>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</si>
  <si>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</si>
  <si>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</si>
  <si>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</si>
  <si>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</si>
  <si>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</si>
  <si>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</si>
  <si>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</si>
  <si>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</si>
  <si>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</si>
  <si>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</si>
  <si>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</si>
  <si>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</si>
  <si>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</si>
  <si>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</si>
  <si>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</si>
  <si>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</si>
  <si>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</si>
  <si>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</si>
  <si>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</si>
  <si>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</si>
  <si>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</si>
  <si>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</si>
  <si>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</si>
  <si>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</si>
  <si>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</si>
  <si>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</si>
  <si>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</si>
  <si>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</si>
  <si>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</si>
  <si>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</si>
  <si>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</si>
  <si>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</si>
  <si>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</si>
  <si>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</si>
  <si>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</si>
  <si>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</si>
  <si>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</si>
  <si>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</si>
  <si>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</si>
  <si>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</si>
  <si>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</si>
  <si>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</si>
  <si>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</si>
  <si>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</si>
  <si>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</si>
  <si>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</si>
  <si>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</si>
  <si>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</si>
  <si>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</si>
  <si>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</si>
  <si>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</si>
  <si>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</si>
  <si>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</si>
  <si>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</si>
  <si>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</si>
  <si>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</si>
  <si>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</si>
  <si>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</si>
  <si>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</si>
  <si>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</si>
  <si>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</si>
  <si>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</si>
  <si>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</si>
  <si>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</si>
  <si>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</si>
  <si>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</si>
  <si>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</si>
  <si>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</si>
  <si>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</si>
  <si>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</si>
  <si>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</si>
  <si>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</si>
  <si>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</si>
  <si>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</si>
  <si>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</si>
  <si>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</si>
  <si>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</si>
  <si>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</si>
  <si>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千葉県</t>
    <rPh sb="0" eb="3">
      <t>チバケン</t>
    </rPh>
    <phoneticPr fontId="9"/>
  </si>
  <si>
    <t>上水道事業会計</t>
    <rPh sb="0" eb="3">
      <t>ジョウスイドウ</t>
    </rPh>
    <rPh sb="3" eb="5">
      <t>ジギョウ</t>
    </rPh>
    <rPh sb="5" eb="7">
      <t>カイケイ</t>
    </rPh>
    <phoneticPr fontId="9"/>
  </si>
  <si>
    <t>病院事業会計</t>
    <rPh sb="0" eb="2">
      <t>ビョウイン</t>
    </rPh>
    <rPh sb="2" eb="4">
      <t>ジギョウ</t>
    </rPh>
    <rPh sb="4" eb="6">
      <t>カイケイ</t>
    </rPh>
    <phoneticPr fontId="9"/>
  </si>
  <si>
    <t>工業用水道会計</t>
    <rPh sb="0" eb="3">
      <t>コウギョウヨウ</t>
    </rPh>
    <rPh sb="3" eb="5">
      <t>スイドウ</t>
    </rPh>
    <rPh sb="5" eb="7">
      <t>カイケイ</t>
    </rPh>
    <phoneticPr fontId="9"/>
  </si>
  <si>
    <t>造成土地管理事業会計</t>
    <rPh sb="0" eb="2">
      <t>ゾウセイ</t>
    </rPh>
    <rPh sb="2" eb="4">
      <t>トチ</t>
    </rPh>
    <rPh sb="4" eb="6">
      <t>カンリ</t>
    </rPh>
    <rPh sb="6" eb="8">
      <t>ジギョウ</t>
    </rPh>
    <rPh sb="8" eb="10">
      <t>カイケイ</t>
    </rPh>
    <phoneticPr fontId="9"/>
  </si>
  <si>
    <t>流域下水道事業会計</t>
    <rPh sb="0" eb="2">
      <t>リュウイキ</t>
    </rPh>
    <rPh sb="2" eb="5">
      <t>ゲスイドウ</t>
    </rPh>
    <rPh sb="5" eb="7">
      <t>ジギョウ</t>
    </rPh>
    <rPh sb="7" eb="9">
      <t>カイケイ</t>
    </rPh>
    <phoneticPr fontId="9"/>
  </si>
  <si>
    <t>港湾整備事業会計</t>
    <rPh sb="0" eb="2">
      <t>コウワン</t>
    </rPh>
    <rPh sb="2" eb="4">
      <t>セイビ</t>
    </rPh>
    <rPh sb="4" eb="6">
      <t>ジギョウ</t>
    </rPh>
    <rPh sb="6" eb="8">
      <t>カイケイ</t>
    </rPh>
    <phoneticPr fontId="9"/>
  </si>
  <si>
    <t>土地区画整理事業会計</t>
    <rPh sb="0" eb="2">
      <t>トチ</t>
    </rPh>
    <rPh sb="2" eb="4">
      <t>クカク</t>
    </rPh>
    <rPh sb="4" eb="6">
      <t>セイリ</t>
    </rPh>
    <rPh sb="8" eb="10">
      <t>カイケイ</t>
    </rPh>
    <phoneticPr fontId="9"/>
  </si>
  <si>
    <t>工業団地整備事業会計</t>
    <rPh sb="0" eb="2">
      <t>コウギョウ</t>
    </rPh>
    <rPh sb="2" eb="4">
      <t>ダンチ</t>
    </rPh>
    <rPh sb="4" eb="6">
      <t>セイビ</t>
    </rPh>
    <rPh sb="6" eb="8">
      <t>ジギョウ</t>
    </rPh>
    <rPh sb="8" eb="10">
      <t>カイケイ</t>
    </rPh>
    <phoneticPr fontId="9"/>
  </si>
  <si>
    <t>千葉県</t>
    <rPh sb="0" eb="3">
      <t>チバケン</t>
    </rPh>
    <phoneticPr fontId="16"/>
  </si>
  <si>
    <t>土地開発公社</t>
    <rPh sb="0" eb="2">
      <t>トチ</t>
    </rPh>
    <rPh sb="2" eb="4">
      <t>カイハツ</t>
    </rPh>
    <rPh sb="4" eb="6">
      <t>コウシャ</t>
    </rPh>
    <phoneticPr fontId="16"/>
  </si>
  <si>
    <t>道路公社</t>
    <rPh sb="0" eb="2">
      <t>ドウロ</t>
    </rPh>
    <rPh sb="2" eb="4">
      <t>コウシャ</t>
    </rPh>
    <phoneticPr fontId="16"/>
  </si>
  <si>
    <t>住宅供給公社</t>
    <rPh sb="0" eb="2">
      <t>ジュウタク</t>
    </rPh>
    <rPh sb="2" eb="4">
      <t>キョウキュウ</t>
    </rPh>
    <rPh sb="4" eb="6">
      <t>コウシャ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</si>
</sst>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24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8" xfId="1" applyNumberFormat="1" applyBorder="1" applyAlignment="1">
      <alignment vertical="center"/>
    </xf>
    <xf numFmtId="177" fontId="2" fillId="0" borderId="59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19" xfId="1" applyNumberFormat="1" applyFill="1" applyBorder="1" applyAlignment="1">
      <alignment vertical="center"/>
    </xf>
    <xf numFmtId="177" fontId="2" fillId="0" borderId="31" xfId="1" applyNumberFormat="1" applyFill="1" applyBorder="1" applyAlignment="1">
      <alignment vertical="center"/>
    </xf>
    <xf numFmtId="177" fontId="2" fillId="0" borderId="5" xfId="1" applyNumberFormat="1" applyFill="1" applyBorder="1" applyAlignment="1">
      <alignment vertical="center"/>
    </xf>
    <xf numFmtId="177" fontId="2" fillId="0" borderId="29" xfId="1" applyNumberFormat="1" applyFill="1" applyBorder="1" applyAlignment="1">
      <alignment vertical="center"/>
    </xf>
    <xf numFmtId="177" fontId="2" fillId="0" borderId="32" xfId="1" applyNumberFormat="1" applyFill="1" applyBorder="1" applyAlignment="1">
      <alignment vertical="center"/>
    </xf>
    <xf numFmtId="177" fontId="2" fillId="0" borderId="32" xfId="1" quotePrefix="1" applyNumberFormat="1" applyFont="1" applyFill="1" applyBorder="1" applyAlignment="1">
      <alignment horizontal="right" vertical="center"/>
    </xf>
    <xf numFmtId="177" fontId="2" fillId="0" borderId="5" xfId="1" quotePrefix="1" applyNumberFormat="1" applyFont="1" applyFill="1" applyBorder="1" applyAlignment="1">
      <alignment horizontal="right" vertical="center"/>
    </xf>
    <xf numFmtId="177" fontId="2" fillId="0" borderId="11" xfId="1" applyNumberFormat="1" applyFill="1" applyBorder="1" applyAlignment="1">
      <alignment vertical="center"/>
    </xf>
    <xf numFmtId="177" fontId="2" fillId="0" borderId="20" xfId="1" applyNumberForma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177" fontId="2" fillId="0" borderId="31" xfId="1" applyNumberFormat="1" applyFont="1" applyFill="1" applyBorder="1" applyAlignment="1">
      <alignment vertical="center"/>
    </xf>
    <xf numFmtId="177" fontId="2" fillId="0" borderId="32" xfId="1" applyNumberFormat="1" applyFont="1" applyFill="1" applyBorder="1" applyAlignment="1">
      <alignment vertical="center"/>
    </xf>
    <xf numFmtId="177" fontId="2" fillId="0" borderId="29" xfId="1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177" fontId="2" fillId="0" borderId="8" xfId="1" quotePrefix="1" applyNumberFormat="1" applyFont="1" applyBorder="1" applyAlignment="1">
      <alignment horizontal="right" vertical="center"/>
    </xf>
    <xf numFmtId="177" fontId="2" fillId="0" borderId="14" xfId="1" quotePrefix="1" applyNumberFormat="1" applyFont="1" applyBorder="1" applyAlignment="1">
      <alignment horizontal="right" vertical="center"/>
    </xf>
    <xf numFmtId="177" fontId="2" fillId="0" borderId="33" xfId="1" quotePrefix="1" applyNumberFormat="1" applyFont="1" applyBorder="1" applyAlignment="1">
      <alignment horizontal="right" vertical="center"/>
    </xf>
    <xf numFmtId="177" fontId="2" fillId="0" borderId="57" xfId="1" applyNumberFormat="1" applyBorder="1" applyAlignment="1">
      <alignment vertical="center"/>
    </xf>
    <xf numFmtId="177" fontId="2" fillId="0" borderId="39" xfId="1" applyNumberFormat="1" applyBorder="1" applyAlignment="1">
      <alignment vertical="center"/>
    </xf>
    <xf numFmtId="41" fontId="0" fillId="0" borderId="31" xfId="0" applyNumberFormat="1" applyBorder="1" applyAlignment="1">
      <alignment horizontal="center" vertical="center"/>
    </xf>
    <xf numFmtId="41" fontId="0" fillId="0" borderId="4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0" xfId="1" applyNumberFormat="1" applyFont="1" applyBorder="1" applyAlignment="1">
      <alignment vertical="center" textRotation="255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1" xfId="3" applyFont="1" applyBorder="1" applyAlignment="1">
      <alignment vertical="center" textRotation="255"/>
    </xf>
    <xf numFmtId="0" fontId="13" fillId="0" borderId="62" xfId="3" applyFont="1" applyBorder="1" applyAlignment="1">
      <alignment vertical="center" textRotation="255"/>
    </xf>
    <xf numFmtId="0" fontId="13" fillId="0" borderId="61" xfId="3" applyFont="1" applyBorder="1" applyAlignment="1">
      <alignment vertical="center"/>
    </xf>
    <xf numFmtId="0" fontId="13" fillId="0" borderId="62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0" xfId="0" applyNumberFormat="1" applyBorder="1" applyAlignment="1">
      <alignment horizontal="center" vertical="center" textRotation="255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102" t="s">
        <v>247</v>
      </c>
      <c r="F1" s="1"/>
    </row>
    <row r="3" spans="1:11" ht="14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75" t="s">
        <v>88</v>
      </c>
      <c r="B9" s="275" t="s">
        <v>90</v>
      </c>
      <c r="C9" s="55" t="s">
        <v>4</v>
      </c>
      <c r="D9" s="56"/>
      <c r="E9" s="56"/>
      <c r="F9" s="65">
        <v>815844</v>
      </c>
      <c r="G9" s="75">
        <f>F9/$F$27*100</f>
        <v>33.423106829367818</v>
      </c>
      <c r="H9" s="66">
        <v>842577</v>
      </c>
      <c r="I9" s="80">
        <f>(F9/H9-1)*100</f>
        <v>-3.1727664059189808</v>
      </c>
      <c r="K9" s="108"/>
    </row>
    <row r="10" spans="1:11" ht="18" customHeight="1">
      <c r="A10" s="276"/>
      <c r="B10" s="276"/>
      <c r="C10" s="7"/>
      <c r="D10" s="52" t="s">
        <v>23</v>
      </c>
      <c r="E10" s="53"/>
      <c r="F10" s="67">
        <v>272703</v>
      </c>
      <c r="G10" s="76">
        <f t="shared" ref="G10:G27" si="0">F10/$F$27*100</f>
        <v>11.171966088724181</v>
      </c>
      <c r="H10" s="68">
        <v>283074</v>
      </c>
      <c r="I10" s="81">
        <f t="shared" ref="I10:I27" si="1">(F10/H10-1)*100</f>
        <v>-3.6637063100108058</v>
      </c>
    </row>
    <row r="11" spans="1:11" ht="18" customHeight="1">
      <c r="A11" s="276"/>
      <c r="B11" s="276"/>
      <c r="C11" s="7"/>
      <c r="D11" s="16"/>
      <c r="E11" s="23" t="s">
        <v>24</v>
      </c>
      <c r="F11" s="69">
        <v>237133</v>
      </c>
      <c r="G11" s="77">
        <f t="shared" si="0"/>
        <v>9.7147513394331231</v>
      </c>
      <c r="H11" s="70">
        <v>242249</v>
      </c>
      <c r="I11" s="82">
        <f t="shared" si="1"/>
        <v>-2.1118766228137131</v>
      </c>
    </row>
    <row r="12" spans="1:11" ht="18" customHeight="1">
      <c r="A12" s="276"/>
      <c r="B12" s="276"/>
      <c r="C12" s="7"/>
      <c r="D12" s="16"/>
      <c r="E12" s="23" t="s">
        <v>25</v>
      </c>
      <c r="F12" s="69">
        <v>6807</v>
      </c>
      <c r="G12" s="77">
        <f t="shared" si="0"/>
        <v>0.27886592067540694</v>
      </c>
      <c r="H12" s="70">
        <v>12515</v>
      </c>
      <c r="I12" s="82">
        <f t="shared" si="1"/>
        <v>-45.609268877347183</v>
      </c>
    </row>
    <row r="13" spans="1:11" ht="18" customHeight="1">
      <c r="A13" s="276"/>
      <c r="B13" s="276"/>
      <c r="C13" s="7"/>
      <c r="D13" s="33"/>
      <c r="E13" s="23" t="s">
        <v>26</v>
      </c>
      <c r="F13" s="69">
        <v>1020</v>
      </c>
      <c r="G13" s="77">
        <f t="shared" si="0"/>
        <v>4.1786872203454541E-2</v>
      </c>
      <c r="H13" s="70">
        <v>911</v>
      </c>
      <c r="I13" s="82">
        <f t="shared" si="1"/>
        <v>11.964873765093298</v>
      </c>
    </row>
    <row r="14" spans="1:11" ht="18" customHeight="1">
      <c r="A14" s="276"/>
      <c r="B14" s="276"/>
      <c r="C14" s="7"/>
      <c r="D14" s="61" t="s">
        <v>27</v>
      </c>
      <c r="E14" s="51"/>
      <c r="F14" s="65">
        <v>126580</v>
      </c>
      <c r="G14" s="75">
        <f t="shared" si="0"/>
        <v>5.1856689054051728</v>
      </c>
      <c r="H14" s="66">
        <v>145161</v>
      </c>
      <c r="I14" s="83">
        <f t="shared" si="1"/>
        <v>-12.800270044984529</v>
      </c>
    </row>
    <row r="15" spans="1:11" ht="18" customHeight="1">
      <c r="A15" s="276"/>
      <c r="B15" s="276"/>
      <c r="C15" s="7"/>
      <c r="D15" s="16"/>
      <c r="E15" s="23" t="s">
        <v>28</v>
      </c>
      <c r="F15" s="69">
        <v>7720</v>
      </c>
      <c r="G15" s="77">
        <f t="shared" si="0"/>
        <v>0.31626926804967559</v>
      </c>
      <c r="H15" s="70">
        <v>8161</v>
      </c>
      <c r="I15" s="82">
        <f t="shared" si="1"/>
        <v>-5.4037495404974933</v>
      </c>
    </row>
    <row r="16" spans="1:11" ht="18" customHeight="1">
      <c r="A16" s="276"/>
      <c r="B16" s="276"/>
      <c r="C16" s="7"/>
      <c r="D16" s="16"/>
      <c r="E16" s="29" t="s">
        <v>29</v>
      </c>
      <c r="F16" s="67">
        <v>118860</v>
      </c>
      <c r="G16" s="76">
        <f t="shared" si="0"/>
        <v>4.8693996373554977</v>
      </c>
      <c r="H16" s="68">
        <v>137000</v>
      </c>
      <c r="I16" s="81">
        <f t="shared" si="1"/>
        <v>-13.240875912408756</v>
      </c>
      <c r="K16" s="109"/>
    </row>
    <row r="17" spans="1:26" ht="18" customHeight="1">
      <c r="A17" s="276"/>
      <c r="B17" s="276"/>
      <c r="C17" s="7"/>
      <c r="D17" s="278" t="s">
        <v>30</v>
      </c>
      <c r="E17" s="279"/>
      <c r="F17" s="67">
        <v>270834</v>
      </c>
      <c r="G17" s="76">
        <f t="shared" si="0"/>
        <v>11.095397790539616</v>
      </c>
      <c r="H17" s="68">
        <v>266675</v>
      </c>
      <c r="I17" s="81">
        <f t="shared" si="1"/>
        <v>1.5595762632417687</v>
      </c>
    </row>
    <row r="18" spans="1:26" ht="18" customHeight="1">
      <c r="A18" s="276"/>
      <c r="B18" s="276"/>
      <c r="C18" s="7"/>
      <c r="D18" s="280" t="s">
        <v>94</v>
      </c>
      <c r="E18" s="281"/>
      <c r="F18" s="69">
        <v>16598</v>
      </c>
      <c r="G18" s="77">
        <f t="shared" si="0"/>
        <v>0.67997892630680257</v>
      </c>
      <c r="H18" s="70">
        <v>16942</v>
      </c>
      <c r="I18" s="82">
        <f t="shared" si="1"/>
        <v>-2.0304568527918732</v>
      </c>
    </row>
    <row r="19" spans="1:26" ht="18" customHeight="1">
      <c r="A19" s="276"/>
      <c r="B19" s="276"/>
      <c r="C19" s="10"/>
      <c r="D19" s="280" t="s">
        <v>95</v>
      </c>
      <c r="E19" s="281"/>
      <c r="F19" s="107"/>
      <c r="G19" s="77">
        <f t="shared" si="0"/>
        <v>0</v>
      </c>
      <c r="H19" s="70"/>
      <c r="I19" s="82" t="e">
        <f t="shared" si="1"/>
        <v>#DIV/0!</v>
      </c>
      <c r="Z19" s="2" t="s">
        <v>96</v>
      </c>
    </row>
    <row r="20" spans="1:26" ht="18" customHeight="1">
      <c r="A20" s="276"/>
      <c r="B20" s="276"/>
      <c r="C20" s="44" t="s">
        <v>5</v>
      </c>
      <c r="D20" s="43"/>
      <c r="E20" s="43"/>
      <c r="F20" s="69">
        <v>72268</v>
      </c>
      <c r="G20" s="77">
        <f t="shared" si="0"/>
        <v>2.9606408631365224</v>
      </c>
      <c r="H20" s="70">
        <v>102701</v>
      </c>
      <c r="I20" s="82">
        <f t="shared" si="1"/>
        <v>-29.632622856642101</v>
      </c>
    </row>
    <row r="21" spans="1:26" ht="18" customHeight="1">
      <c r="A21" s="276"/>
      <c r="B21" s="276"/>
      <c r="C21" s="44" t="s">
        <v>6</v>
      </c>
      <c r="D21" s="43"/>
      <c r="E21" s="43"/>
      <c r="F21" s="69">
        <v>196000</v>
      </c>
      <c r="G21" s="77">
        <f t="shared" si="0"/>
        <v>8.029634266546168</v>
      </c>
      <c r="H21" s="70">
        <v>186000</v>
      </c>
      <c r="I21" s="82">
        <f t="shared" si="1"/>
        <v>5.3763440860215006</v>
      </c>
    </row>
    <row r="22" spans="1:26" ht="18" customHeight="1">
      <c r="A22" s="276"/>
      <c r="B22" s="276"/>
      <c r="C22" s="44" t="s">
        <v>31</v>
      </c>
      <c r="D22" s="43"/>
      <c r="E22" s="43"/>
      <c r="F22" s="69">
        <v>35083</v>
      </c>
      <c r="G22" s="77">
        <f t="shared" si="0"/>
        <v>1.4372635661899957</v>
      </c>
      <c r="H22" s="70">
        <v>35344</v>
      </c>
      <c r="I22" s="82">
        <f t="shared" si="1"/>
        <v>-0.73845631507469811</v>
      </c>
    </row>
    <row r="23" spans="1:26" ht="18" customHeight="1">
      <c r="A23" s="276"/>
      <c r="B23" s="276"/>
      <c r="C23" s="44" t="s">
        <v>7</v>
      </c>
      <c r="D23" s="43"/>
      <c r="E23" s="43"/>
      <c r="F23" s="69">
        <v>509456</v>
      </c>
      <c r="G23" s="77">
        <f t="shared" si="0"/>
        <v>20.871149769885431</v>
      </c>
      <c r="H23" s="70">
        <v>172323</v>
      </c>
      <c r="I23" s="82">
        <f t="shared" si="1"/>
        <v>195.64016411042053</v>
      </c>
    </row>
    <row r="24" spans="1:26" ht="18" customHeight="1">
      <c r="A24" s="276"/>
      <c r="B24" s="276"/>
      <c r="C24" s="44" t="s">
        <v>32</v>
      </c>
      <c r="D24" s="43"/>
      <c r="E24" s="43"/>
      <c r="F24" s="69">
        <v>4392</v>
      </c>
      <c r="G24" s="77">
        <f t="shared" si="0"/>
        <v>0.17992935560546308</v>
      </c>
      <c r="H24" s="70">
        <v>4533</v>
      </c>
      <c r="I24" s="82">
        <f t="shared" si="1"/>
        <v>-3.1105228325612133</v>
      </c>
    </row>
    <row r="25" spans="1:26" ht="18" customHeight="1">
      <c r="A25" s="276"/>
      <c r="B25" s="276"/>
      <c r="C25" s="44" t="s">
        <v>8</v>
      </c>
      <c r="D25" s="43"/>
      <c r="E25" s="43"/>
      <c r="F25" s="69">
        <v>239298</v>
      </c>
      <c r="G25" s="77">
        <f t="shared" si="0"/>
        <v>9.8034460240610457</v>
      </c>
      <c r="H25" s="70">
        <v>180097</v>
      </c>
      <c r="I25" s="82">
        <f t="shared" si="1"/>
        <v>32.871730234262643</v>
      </c>
    </row>
    <row r="26" spans="1:26" ht="18" customHeight="1">
      <c r="A26" s="276"/>
      <c r="B26" s="276"/>
      <c r="C26" s="45" t="s">
        <v>9</v>
      </c>
      <c r="D26" s="46"/>
      <c r="E26" s="46"/>
      <c r="F26" s="71">
        <v>568617</v>
      </c>
      <c r="G26" s="78">
        <f t="shared" si="0"/>
        <v>23.294829325207562</v>
      </c>
      <c r="H26" s="72">
        <v>313664</v>
      </c>
      <c r="I26" s="84">
        <f t="shared" si="1"/>
        <v>81.282200061212009</v>
      </c>
    </row>
    <row r="27" spans="1:26" ht="18" customHeight="1">
      <c r="A27" s="276"/>
      <c r="B27" s="277"/>
      <c r="C27" s="47" t="s">
        <v>10</v>
      </c>
      <c r="D27" s="31"/>
      <c r="E27" s="31"/>
      <c r="F27" s="73">
        <f>SUM(F9,F20:F26)</f>
        <v>2440958</v>
      </c>
      <c r="G27" s="79">
        <f t="shared" si="0"/>
        <v>100</v>
      </c>
      <c r="H27" s="73">
        <f>SUM(H9,H20:H26)</f>
        <v>1837239</v>
      </c>
      <c r="I27" s="85">
        <f t="shared" si="1"/>
        <v>32.860123261045501</v>
      </c>
    </row>
    <row r="28" spans="1:26" ht="18" customHeight="1">
      <c r="A28" s="276"/>
      <c r="B28" s="275" t="s">
        <v>89</v>
      </c>
      <c r="C28" s="55" t="s">
        <v>11</v>
      </c>
      <c r="D28" s="56"/>
      <c r="E28" s="56"/>
      <c r="F28" s="65">
        <v>801391</v>
      </c>
      <c r="G28" s="75">
        <f>F28/$F$45*100</f>
        <v>32.831003237253569</v>
      </c>
      <c r="H28" s="65">
        <v>805684</v>
      </c>
      <c r="I28" s="86">
        <f>(F28/H28-1)*100</f>
        <v>-0.53283917764285205</v>
      </c>
    </row>
    <row r="29" spans="1:26" ht="18" customHeight="1">
      <c r="A29" s="276"/>
      <c r="B29" s="276"/>
      <c r="C29" s="7"/>
      <c r="D29" s="30" t="s">
        <v>12</v>
      </c>
      <c r="E29" s="43"/>
      <c r="F29" s="69">
        <v>523568</v>
      </c>
      <c r="G29" s="77">
        <f t="shared" ref="G29:G45" si="2">F29/$F$45*100</f>
        <v>21.449283437076755</v>
      </c>
      <c r="H29" s="69">
        <v>536863</v>
      </c>
      <c r="I29" s="87">
        <f t="shared" ref="I29:I45" si="3">(F29/H29-1)*100</f>
        <v>-2.4764232215667703</v>
      </c>
    </row>
    <row r="30" spans="1:26" ht="18" customHeight="1">
      <c r="A30" s="276"/>
      <c r="B30" s="276"/>
      <c r="C30" s="7"/>
      <c r="D30" s="30" t="s">
        <v>33</v>
      </c>
      <c r="E30" s="43"/>
      <c r="F30" s="69">
        <v>45260</v>
      </c>
      <c r="G30" s="77">
        <f t="shared" si="2"/>
        <v>1.8541900352238752</v>
      </c>
      <c r="H30" s="69">
        <v>40522</v>
      </c>
      <c r="I30" s="87">
        <f t="shared" si="3"/>
        <v>11.692413997334782</v>
      </c>
    </row>
    <row r="31" spans="1:26" ht="18" customHeight="1">
      <c r="A31" s="276"/>
      <c r="B31" s="276"/>
      <c r="C31" s="19"/>
      <c r="D31" s="30" t="s">
        <v>13</v>
      </c>
      <c r="E31" s="43"/>
      <c r="F31" s="69">
        <v>232563</v>
      </c>
      <c r="G31" s="77">
        <f t="shared" si="2"/>
        <v>9.5275297649529413</v>
      </c>
      <c r="H31" s="69">
        <v>228299</v>
      </c>
      <c r="I31" s="87">
        <f t="shared" si="3"/>
        <v>1.8677260960407116</v>
      </c>
    </row>
    <row r="32" spans="1:26" ht="18" customHeight="1">
      <c r="A32" s="276"/>
      <c r="B32" s="276"/>
      <c r="C32" s="50" t="s">
        <v>14</v>
      </c>
      <c r="D32" s="51"/>
      <c r="E32" s="51"/>
      <c r="F32" s="65">
        <v>1454846</v>
      </c>
      <c r="G32" s="75">
        <f t="shared" si="2"/>
        <v>59.601435174222587</v>
      </c>
      <c r="H32" s="65">
        <v>853117</v>
      </c>
      <c r="I32" s="86">
        <f t="shared" si="3"/>
        <v>70.532998404673691</v>
      </c>
    </row>
    <row r="33" spans="1:9" ht="18" customHeight="1">
      <c r="A33" s="276"/>
      <c r="B33" s="276"/>
      <c r="C33" s="7"/>
      <c r="D33" s="30" t="s">
        <v>15</v>
      </c>
      <c r="E33" s="43"/>
      <c r="F33" s="69">
        <v>105191</v>
      </c>
      <c r="G33" s="77">
        <f t="shared" si="2"/>
        <v>4.3094145823074381</v>
      </c>
      <c r="H33" s="69">
        <v>79388</v>
      </c>
      <c r="I33" s="87">
        <f t="shared" si="3"/>
        <v>32.502393308812415</v>
      </c>
    </row>
    <row r="34" spans="1:9" ht="18" customHeight="1">
      <c r="A34" s="276"/>
      <c r="B34" s="276"/>
      <c r="C34" s="7"/>
      <c r="D34" s="30" t="s">
        <v>34</v>
      </c>
      <c r="E34" s="43"/>
      <c r="F34" s="69">
        <v>2676</v>
      </c>
      <c r="G34" s="77">
        <f t="shared" si="2"/>
        <v>0.10962908825141604</v>
      </c>
      <c r="H34" s="69">
        <v>2704</v>
      </c>
      <c r="I34" s="87">
        <f t="shared" si="3"/>
        <v>-1.0355029585798814</v>
      </c>
    </row>
    <row r="35" spans="1:9" ht="18" customHeight="1">
      <c r="A35" s="276"/>
      <c r="B35" s="276"/>
      <c r="C35" s="7"/>
      <c r="D35" s="30" t="s">
        <v>35</v>
      </c>
      <c r="E35" s="43"/>
      <c r="F35" s="69">
        <v>858117</v>
      </c>
      <c r="G35" s="77">
        <f t="shared" si="2"/>
        <v>35.154926877070395</v>
      </c>
      <c r="H35" s="69">
        <v>535253</v>
      </c>
      <c r="I35" s="87">
        <f t="shared" si="3"/>
        <v>60.319886109933066</v>
      </c>
    </row>
    <row r="36" spans="1:9" ht="18" customHeight="1">
      <c r="A36" s="276"/>
      <c r="B36" s="276"/>
      <c r="C36" s="7"/>
      <c r="D36" s="30" t="s">
        <v>36</v>
      </c>
      <c r="E36" s="43"/>
      <c r="F36" s="69">
        <v>36093</v>
      </c>
      <c r="G36" s="77">
        <f t="shared" si="2"/>
        <v>1.4786407631757694</v>
      </c>
      <c r="H36" s="69">
        <v>36054</v>
      </c>
      <c r="I36" s="87">
        <f t="shared" si="3"/>
        <v>0.10817107671825532</v>
      </c>
    </row>
    <row r="37" spans="1:9" ht="18" customHeight="1">
      <c r="A37" s="276"/>
      <c r="B37" s="276"/>
      <c r="C37" s="7"/>
      <c r="D37" s="30" t="s">
        <v>16</v>
      </c>
      <c r="E37" s="43"/>
      <c r="F37" s="69">
        <v>5106</v>
      </c>
      <c r="G37" s="77">
        <f t="shared" si="2"/>
        <v>0.20918016614788129</v>
      </c>
      <c r="H37" s="69">
        <v>4116</v>
      </c>
      <c r="I37" s="87">
        <f t="shared" si="3"/>
        <v>24.052478134110778</v>
      </c>
    </row>
    <row r="38" spans="1:9" ht="18" customHeight="1">
      <c r="A38" s="276"/>
      <c r="B38" s="276"/>
      <c r="C38" s="19"/>
      <c r="D38" s="30" t="s">
        <v>37</v>
      </c>
      <c r="E38" s="43"/>
      <c r="F38" s="69">
        <v>445663</v>
      </c>
      <c r="G38" s="77">
        <f t="shared" si="2"/>
        <v>18.257708653733491</v>
      </c>
      <c r="H38" s="69">
        <v>195452</v>
      </c>
      <c r="I38" s="87">
        <f t="shared" si="3"/>
        <v>128.01659742545485</v>
      </c>
    </row>
    <row r="39" spans="1:9" ht="18" customHeight="1">
      <c r="A39" s="276"/>
      <c r="B39" s="276"/>
      <c r="C39" s="50" t="s">
        <v>17</v>
      </c>
      <c r="D39" s="51"/>
      <c r="E39" s="51"/>
      <c r="F39" s="65">
        <v>184721</v>
      </c>
      <c r="G39" s="75">
        <f t="shared" si="2"/>
        <v>7.5675615885238496</v>
      </c>
      <c r="H39" s="65">
        <v>178438</v>
      </c>
      <c r="I39" s="86">
        <f t="shared" si="3"/>
        <v>3.5211109741198676</v>
      </c>
    </row>
    <row r="40" spans="1:9" ht="18" customHeight="1">
      <c r="A40" s="276"/>
      <c r="B40" s="276"/>
      <c r="C40" s="7"/>
      <c r="D40" s="52" t="s">
        <v>18</v>
      </c>
      <c r="E40" s="53"/>
      <c r="F40" s="67">
        <v>181821</v>
      </c>
      <c r="G40" s="76">
        <f t="shared" si="2"/>
        <v>7.448755775396382</v>
      </c>
      <c r="H40" s="67">
        <v>176399</v>
      </c>
      <c r="I40" s="88">
        <f t="shared" si="3"/>
        <v>3.0737135698048146</v>
      </c>
    </row>
    <row r="41" spans="1:9" ht="18" customHeight="1">
      <c r="A41" s="276"/>
      <c r="B41" s="276"/>
      <c r="C41" s="7"/>
      <c r="D41" s="16"/>
      <c r="E41" s="104" t="s">
        <v>92</v>
      </c>
      <c r="F41" s="69">
        <v>108680</v>
      </c>
      <c r="G41" s="77">
        <f t="shared" si="2"/>
        <v>4.4523502657563139</v>
      </c>
      <c r="H41" s="69">
        <v>94630</v>
      </c>
      <c r="I41" s="89">
        <f t="shared" si="3"/>
        <v>14.847300010567466</v>
      </c>
    </row>
    <row r="42" spans="1:9" ht="18" customHeight="1">
      <c r="A42" s="276"/>
      <c r="B42" s="276"/>
      <c r="C42" s="7"/>
      <c r="D42" s="33"/>
      <c r="E42" s="32" t="s">
        <v>38</v>
      </c>
      <c r="F42" s="69">
        <v>73141</v>
      </c>
      <c r="G42" s="77">
        <f t="shared" si="2"/>
        <v>2.9964055096400677</v>
      </c>
      <c r="H42" s="69">
        <v>81769</v>
      </c>
      <c r="I42" s="89">
        <f t="shared" si="3"/>
        <v>-10.551676063055682</v>
      </c>
    </row>
    <row r="43" spans="1:9" ht="18" customHeight="1">
      <c r="A43" s="276"/>
      <c r="B43" s="276"/>
      <c r="C43" s="7"/>
      <c r="D43" s="30" t="s">
        <v>39</v>
      </c>
      <c r="E43" s="54"/>
      <c r="F43" s="69">
        <v>2900</v>
      </c>
      <c r="G43" s="77">
        <f t="shared" si="2"/>
        <v>0.11880581312746881</v>
      </c>
      <c r="H43" s="69">
        <v>2039</v>
      </c>
      <c r="I43" s="89">
        <f t="shared" si="3"/>
        <v>42.226581657675325</v>
      </c>
    </row>
    <row r="44" spans="1:9" ht="18" customHeight="1">
      <c r="A44" s="276"/>
      <c r="B44" s="276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77"/>
      <c r="B45" s="277"/>
      <c r="C45" s="11" t="s">
        <v>19</v>
      </c>
      <c r="D45" s="12"/>
      <c r="E45" s="12"/>
      <c r="F45" s="74">
        <f>SUM(F28,F32,F39)</f>
        <v>2440958</v>
      </c>
      <c r="G45" s="85">
        <f t="shared" si="2"/>
        <v>100</v>
      </c>
      <c r="H45" s="74">
        <f>SUM(H28,H32,H39)</f>
        <v>1837239</v>
      </c>
      <c r="I45" s="85">
        <f t="shared" si="3"/>
        <v>32.860123261045501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 t="s">
        <v>247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6" customHeight="1">
      <c r="A6" s="297" t="s">
        <v>49</v>
      </c>
      <c r="B6" s="298"/>
      <c r="C6" s="298"/>
      <c r="D6" s="298"/>
      <c r="E6" s="299"/>
      <c r="F6" s="289" t="s">
        <v>248</v>
      </c>
      <c r="G6" s="287"/>
      <c r="H6" s="289" t="s">
        <v>249</v>
      </c>
      <c r="I6" s="287"/>
      <c r="J6" s="289" t="s">
        <v>250</v>
      </c>
      <c r="K6" s="287"/>
      <c r="L6" s="288" t="s">
        <v>251</v>
      </c>
      <c r="M6" s="287"/>
      <c r="N6" s="286" t="s">
        <v>252</v>
      </c>
      <c r="O6" s="287"/>
    </row>
    <row r="7" spans="1:25" ht="16" customHeight="1">
      <c r="A7" s="300"/>
      <c r="B7" s="301"/>
      <c r="C7" s="301"/>
      <c r="D7" s="301"/>
      <c r="E7" s="302"/>
      <c r="F7" s="110" t="s">
        <v>235</v>
      </c>
      <c r="G7" s="38" t="s">
        <v>2</v>
      </c>
      <c r="H7" s="110" t="s">
        <v>235</v>
      </c>
      <c r="I7" s="38" t="s">
        <v>2</v>
      </c>
      <c r="J7" s="110" t="s">
        <v>235</v>
      </c>
      <c r="K7" s="38" t="s">
        <v>2</v>
      </c>
      <c r="L7" s="110" t="s">
        <v>235</v>
      </c>
      <c r="M7" s="38" t="s">
        <v>2</v>
      </c>
      <c r="N7" s="110" t="s">
        <v>235</v>
      </c>
      <c r="O7" s="248" t="s">
        <v>2</v>
      </c>
    </row>
    <row r="8" spans="1:25" ht="16" customHeight="1">
      <c r="A8" s="309" t="s">
        <v>83</v>
      </c>
      <c r="B8" s="55" t="s">
        <v>50</v>
      </c>
      <c r="C8" s="56"/>
      <c r="D8" s="56"/>
      <c r="E8" s="93" t="s">
        <v>41</v>
      </c>
      <c r="F8" s="111">
        <v>82802</v>
      </c>
      <c r="G8" s="112">
        <v>83678</v>
      </c>
      <c r="H8" s="111">
        <v>49633</v>
      </c>
      <c r="I8" s="113">
        <v>48431</v>
      </c>
      <c r="J8" s="111">
        <v>13851</v>
      </c>
      <c r="K8" s="114">
        <v>13759</v>
      </c>
      <c r="L8" s="111">
        <v>13190</v>
      </c>
      <c r="M8" s="113">
        <v>10307</v>
      </c>
      <c r="N8" s="111">
        <v>36208</v>
      </c>
      <c r="O8" s="114">
        <v>35587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6" customHeight="1">
      <c r="A9" s="310"/>
      <c r="B9" s="8"/>
      <c r="C9" s="30" t="s">
        <v>51</v>
      </c>
      <c r="D9" s="43"/>
      <c r="E9" s="91" t="s">
        <v>42</v>
      </c>
      <c r="F9" s="70">
        <v>82802</v>
      </c>
      <c r="G9" s="116">
        <v>83678</v>
      </c>
      <c r="H9" s="70">
        <v>49633</v>
      </c>
      <c r="I9" s="117">
        <v>48342</v>
      </c>
      <c r="J9" s="70">
        <v>13851</v>
      </c>
      <c r="K9" s="118">
        <v>13759</v>
      </c>
      <c r="L9" s="70">
        <v>13156</v>
      </c>
      <c r="M9" s="117">
        <v>10307</v>
      </c>
      <c r="N9" s="70">
        <v>36208</v>
      </c>
      <c r="O9" s="118">
        <v>35587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6" customHeight="1">
      <c r="A10" s="310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89</v>
      </c>
      <c r="J10" s="119">
        <v>0</v>
      </c>
      <c r="K10" s="120">
        <v>0</v>
      </c>
      <c r="L10" s="70">
        <v>34</v>
      </c>
      <c r="M10" s="117">
        <v>0</v>
      </c>
      <c r="N10" s="70">
        <v>0</v>
      </c>
      <c r="O10" s="118">
        <v>0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" customHeight="1">
      <c r="A11" s="310"/>
      <c r="B11" s="50" t="s">
        <v>53</v>
      </c>
      <c r="C11" s="63"/>
      <c r="D11" s="63"/>
      <c r="E11" s="90" t="s">
        <v>44</v>
      </c>
      <c r="F11" s="121">
        <v>78306</v>
      </c>
      <c r="G11" s="122">
        <v>78268</v>
      </c>
      <c r="H11" s="121">
        <v>51063</v>
      </c>
      <c r="I11" s="123">
        <v>50437</v>
      </c>
      <c r="J11" s="121">
        <v>13084</v>
      </c>
      <c r="K11" s="124">
        <v>12911</v>
      </c>
      <c r="L11" s="121">
        <v>12333</v>
      </c>
      <c r="M11" s="123">
        <v>12495</v>
      </c>
      <c r="N11" s="121">
        <v>36208</v>
      </c>
      <c r="O11" s="124">
        <v>35587</v>
      </c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6" customHeight="1">
      <c r="A12" s="310"/>
      <c r="B12" s="7"/>
      <c r="C12" s="30" t="s">
        <v>54</v>
      </c>
      <c r="D12" s="43"/>
      <c r="E12" s="91" t="s">
        <v>45</v>
      </c>
      <c r="F12" s="70">
        <v>78186</v>
      </c>
      <c r="G12" s="116">
        <v>78147</v>
      </c>
      <c r="H12" s="121">
        <v>51063</v>
      </c>
      <c r="I12" s="117">
        <v>50437</v>
      </c>
      <c r="J12" s="121">
        <v>13034</v>
      </c>
      <c r="K12" s="118">
        <v>12861</v>
      </c>
      <c r="L12" s="70">
        <v>12333</v>
      </c>
      <c r="M12" s="117">
        <v>12445</v>
      </c>
      <c r="N12" s="70">
        <v>36208</v>
      </c>
      <c r="O12" s="118">
        <v>35587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6" customHeight="1">
      <c r="A13" s="310"/>
      <c r="B13" s="8"/>
      <c r="C13" s="52" t="s">
        <v>55</v>
      </c>
      <c r="D13" s="53"/>
      <c r="E13" s="95" t="s">
        <v>46</v>
      </c>
      <c r="F13" s="251">
        <v>20</v>
      </c>
      <c r="G13" s="125">
        <v>21</v>
      </c>
      <c r="H13" s="119">
        <v>0</v>
      </c>
      <c r="I13" s="120">
        <v>0</v>
      </c>
      <c r="J13" s="119">
        <v>0</v>
      </c>
      <c r="K13" s="120">
        <v>0</v>
      </c>
      <c r="L13" s="119">
        <v>0</v>
      </c>
      <c r="M13" s="126">
        <v>0</v>
      </c>
      <c r="N13" s="250">
        <v>0</v>
      </c>
      <c r="O13" s="127">
        <v>0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6" customHeight="1">
      <c r="A14" s="310"/>
      <c r="B14" s="44" t="s">
        <v>56</v>
      </c>
      <c r="C14" s="43"/>
      <c r="D14" s="43"/>
      <c r="E14" s="91" t="s">
        <v>97</v>
      </c>
      <c r="F14" s="69">
        <f t="shared" ref="F14:F15" si="0">F9-F12</f>
        <v>4616</v>
      </c>
      <c r="G14" s="128">
        <f t="shared" ref="G14:N15" si="1">G9-G12</f>
        <v>5531</v>
      </c>
      <c r="H14" s="69">
        <f t="shared" si="1"/>
        <v>-1430</v>
      </c>
      <c r="I14" s="128">
        <f t="shared" si="1"/>
        <v>-2095</v>
      </c>
      <c r="J14" s="69">
        <f t="shared" si="1"/>
        <v>817</v>
      </c>
      <c r="K14" s="128">
        <f t="shared" si="1"/>
        <v>898</v>
      </c>
      <c r="L14" s="69">
        <f t="shared" si="1"/>
        <v>823</v>
      </c>
      <c r="M14" s="128">
        <f t="shared" si="1"/>
        <v>-2138</v>
      </c>
      <c r="N14" s="69">
        <f t="shared" si="1"/>
        <v>0</v>
      </c>
      <c r="O14" s="128">
        <f>O9-O12</f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6" customHeight="1">
      <c r="A15" s="310"/>
      <c r="B15" s="44" t="s">
        <v>57</v>
      </c>
      <c r="C15" s="43"/>
      <c r="D15" s="43"/>
      <c r="E15" s="91" t="s">
        <v>98</v>
      </c>
      <c r="F15" s="69">
        <f t="shared" si="0"/>
        <v>-20</v>
      </c>
      <c r="G15" s="128">
        <f t="shared" ref="G15:O15" si="2">G10-G13</f>
        <v>-21</v>
      </c>
      <c r="H15" s="69">
        <f t="shared" si="2"/>
        <v>0</v>
      </c>
      <c r="I15" s="128">
        <f t="shared" si="2"/>
        <v>89</v>
      </c>
      <c r="J15" s="69">
        <f t="shared" si="1"/>
        <v>0</v>
      </c>
      <c r="K15" s="128">
        <f t="shared" si="2"/>
        <v>0</v>
      </c>
      <c r="L15" s="69">
        <f t="shared" si="1"/>
        <v>34</v>
      </c>
      <c r="M15" s="128">
        <f t="shared" si="2"/>
        <v>0</v>
      </c>
      <c r="N15" s="69">
        <f t="shared" si="1"/>
        <v>0</v>
      </c>
      <c r="O15" s="128">
        <f t="shared" si="2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6" customHeight="1">
      <c r="A16" s="310"/>
      <c r="B16" s="44" t="s">
        <v>58</v>
      </c>
      <c r="C16" s="43"/>
      <c r="D16" s="43"/>
      <c r="E16" s="91" t="s">
        <v>99</v>
      </c>
      <c r="F16" s="251">
        <f t="shared" ref="F16" si="3">F8-F11</f>
        <v>4496</v>
      </c>
      <c r="G16" s="125">
        <f t="shared" ref="G16:O16" si="4">G8-G11</f>
        <v>5410</v>
      </c>
      <c r="H16" s="67">
        <f t="shared" si="4"/>
        <v>-1430</v>
      </c>
      <c r="I16" s="125">
        <f t="shared" si="4"/>
        <v>-2006</v>
      </c>
      <c r="J16" s="251">
        <f t="shared" si="4"/>
        <v>767</v>
      </c>
      <c r="K16" s="125">
        <f t="shared" si="4"/>
        <v>848</v>
      </c>
      <c r="L16" s="251">
        <f t="shared" si="4"/>
        <v>857</v>
      </c>
      <c r="M16" s="125">
        <f t="shared" si="4"/>
        <v>-2188</v>
      </c>
      <c r="N16" s="251">
        <f t="shared" si="4"/>
        <v>0</v>
      </c>
      <c r="O16" s="125">
        <f t="shared" si="4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6" customHeight="1">
      <c r="A17" s="310"/>
      <c r="B17" s="44" t="s">
        <v>59</v>
      </c>
      <c r="C17" s="43"/>
      <c r="D17" s="43"/>
      <c r="E17" s="34"/>
      <c r="F17" s="69">
        <v>0</v>
      </c>
      <c r="G17" s="128">
        <v>0</v>
      </c>
      <c r="H17" s="119">
        <v>25189</v>
      </c>
      <c r="I17" s="120">
        <v>23759</v>
      </c>
      <c r="J17" s="70">
        <v>0</v>
      </c>
      <c r="K17" s="118">
        <v>0</v>
      </c>
      <c r="L17" s="70">
        <v>0</v>
      </c>
      <c r="M17" s="117">
        <v>0</v>
      </c>
      <c r="N17" s="119">
        <v>0</v>
      </c>
      <c r="O17" s="129">
        <v>0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6" customHeight="1">
      <c r="A18" s="311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6" customHeight="1">
      <c r="A19" s="310" t="s">
        <v>84</v>
      </c>
      <c r="B19" s="50" t="s">
        <v>61</v>
      </c>
      <c r="C19" s="51"/>
      <c r="D19" s="51"/>
      <c r="E19" s="96"/>
      <c r="F19" s="65">
        <v>29387</v>
      </c>
      <c r="G19" s="135">
        <v>24567</v>
      </c>
      <c r="H19" s="66">
        <v>5371</v>
      </c>
      <c r="I19" s="136">
        <v>13297</v>
      </c>
      <c r="J19" s="66">
        <v>3661</v>
      </c>
      <c r="K19" s="137">
        <v>3397</v>
      </c>
      <c r="L19" s="66">
        <v>987</v>
      </c>
      <c r="M19" s="136">
        <v>850</v>
      </c>
      <c r="N19" s="66">
        <v>10411</v>
      </c>
      <c r="O19" s="137">
        <v>12034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6" customHeight="1">
      <c r="A20" s="310"/>
      <c r="B20" s="19"/>
      <c r="C20" s="30" t="s">
        <v>62</v>
      </c>
      <c r="D20" s="43"/>
      <c r="E20" s="91"/>
      <c r="F20" s="69">
        <v>24000</v>
      </c>
      <c r="G20" s="128">
        <v>19000</v>
      </c>
      <c r="H20" s="70">
        <v>3863</v>
      </c>
      <c r="I20" s="117">
        <v>11429</v>
      </c>
      <c r="J20" s="70">
        <v>25</v>
      </c>
      <c r="K20" s="120">
        <v>59</v>
      </c>
      <c r="L20" s="70">
        <v>0</v>
      </c>
      <c r="M20" s="117">
        <v>0</v>
      </c>
      <c r="N20" s="70">
        <v>2289</v>
      </c>
      <c r="O20" s="118">
        <v>2679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6" customHeight="1">
      <c r="A21" s="310"/>
      <c r="B21" s="9" t="s">
        <v>63</v>
      </c>
      <c r="C21" s="63"/>
      <c r="D21" s="63"/>
      <c r="E21" s="90" t="s">
        <v>100</v>
      </c>
      <c r="F21" s="138">
        <v>29387</v>
      </c>
      <c r="G21" s="139">
        <v>24567</v>
      </c>
      <c r="H21" s="121">
        <v>5371</v>
      </c>
      <c r="I21" s="123">
        <v>13297</v>
      </c>
      <c r="J21" s="121">
        <v>3661</v>
      </c>
      <c r="K21" s="124">
        <v>3397</v>
      </c>
      <c r="L21" s="121">
        <v>987</v>
      </c>
      <c r="M21" s="123">
        <v>850</v>
      </c>
      <c r="N21" s="121">
        <v>10411</v>
      </c>
      <c r="O21" s="124">
        <v>12034</v>
      </c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6" customHeight="1">
      <c r="A22" s="310"/>
      <c r="B22" s="50" t="s">
        <v>64</v>
      </c>
      <c r="C22" s="51"/>
      <c r="D22" s="51"/>
      <c r="E22" s="96" t="s">
        <v>101</v>
      </c>
      <c r="F22" s="65">
        <v>70236</v>
      </c>
      <c r="G22" s="135">
        <v>67870</v>
      </c>
      <c r="H22" s="66">
        <v>6401</v>
      </c>
      <c r="I22" s="136">
        <v>14749</v>
      </c>
      <c r="J22" s="66">
        <v>8879</v>
      </c>
      <c r="K22" s="137">
        <v>8230</v>
      </c>
      <c r="L22" s="66">
        <v>4216</v>
      </c>
      <c r="M22" s="136">
        <v>4287</v>
      </c>
      <c r="N22" s="66">
        <v>11668</v>
      </c>
      <c r="O22" s="137">
        <v>13294</v>
      </c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6" customHeight="1">
      <c r="A23" s="310"/>
      <c r="B23" s="7" t="s">
        <v>65</v>
      </c>
      <c r="C23" s="52" t="s">
        <v>66</v>
      </c>
      <c r="D23" s="53"/>
      <c r="E23" s="95"/>
      <c r="F23" s="251">
        <v>12048</v>
      </c>
      <c r="G23" s="125">
        <v>11427</v>
      </c>
      <c r="H23" s="250">
        <v>2195</v>
      </c>
      <c r="I23" s="126">
        <v>3112</v>
      </c>
      <c r="J23" s="250">
        <v>2229</v>
      </c>
      <c r="K23" s="127">
        <v>2329</v>
      </c>
      <c r="L23" s="250">
        <v>0</v>
      </c>
      <c r="M23" s="126">
        <v>0</v>
      </c>
      <c r="N23" s="250">
        <v>3615</v>
      </c>
      <c r="O23" s="127">
        <v>3619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6" customHeight="1">
      <c r="A24" s="310"/>
      <c r="B24" s="44" t="s">
        <v>102</v>
      </c>
      <c r="C24" s="43"/>
      <c r="D24" s="43"/>
      <c r="E24" s="91" t="s">
        <v>103</v>
      </c>
      <c r="F24" s="69">
        <f>F21-F22</f>
        <v>-40849</v>
      </c>
      <c r="G24" s="128">
        <f t="shared" ref="G24:O24" si="5">G21-G22</f>
        <v>-43303</v>
      </c>
      <c r="H24" s="69">
        <f t="shared" si="5"/>
        <v>-1030</v>
      </c>
      <c r="I24" s="128">
        <f t="shared" si="5"/>
        <v>-1452</v>
      </c>
      <c r="J24" s="69">
        <f t="shared" si="5"/>
        <v>-5218</v>
      </c>
      <c r="K24" s="128">
        <f t="shared" si="5"/>
        <v>-4833</v>
      </c>
      <c r="L24" s="69">
        <f t="shared" si="5"/>
        <v>-3229</v>
      </c>
      <c r="M24" s="128">
        <f t="shared" si="5"/>
        <v>-3437</v>
      </c>
      <c r="N24" s="69">
        <f>N21-N22</f>
        <v>-1257</v>
      </c>
      <c r="O24" s="128">
        <f t="shared" si="5"/>
        <v>-1260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6" customHeight="1">
      <c r="A25" s="310"/>
      <c r="B25" s="101" t="s">
        <v>67</v>
      </c>
      <c r="C25" s="53"/>
      <c r="D25" s="53"/>
      <c r="E25" s="312" t="s">
        <v>104</v>
      </c>
      <c r="F25" s="292">
        <v>40849</v>
      </c>
      <c r="G25" s="284">
        <v>43303</v>
      </c>
      <c r="H25" s="282">
        <v>1030</v>
      </c>
      <c r="I25" s="284">
        <v>1452</v>
      </c>
      <c r="J25" s="282">
        <v>5218</v>
      </c>
      <c r="K25" s="284">
        <v>4833</v>
      </c>
      <c r="L25" s="282">
        <v>3229</v>
      </c>
      <c r="M25" s="284">
        <v>3437</v>
      </c>
      <c r="N25" s="282">
        <v>1257</v>
      </c>
      <c r="O25" s="284">
        <v>1260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6" customHeight="1">
      <c r="A26" s="310"/>
      <c r="B26" s="9" t="s">
        <v>68</v>
      </c>
      <c r="C26" s="63"/>
      <c r="D26" s="63"/>
      <c r="E26" s="313"/>
      <c r="F26" s="293"/>
      <c r="G26" s="285"/>
      <c r="H26" s="283"/>
      <c r="I26" s="285"/>
      <c r="J26" s="283"/>
      <c r="K26" s="285"/>
      <c r="L26" s="283"/>
      <c r="M26" s="285"/>
      <c r="N26" s="283"/>
      <c r="O26" s="28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6" customHeight="1">
      <c r="A27" s="311"/>
      <c r="B27" s="47" t="s">
        <v>105</v>
      </c>
      <c r="C27" s="31"/>
      <c r="D27" s="31"/>
      <c r="E27" s="92" t="s">
        <v>106</v>
      </c>
      <c r="F27" s="73">
        <f t="shared" ref="F27" si="6">F24+F25</f>
        <v>0</v>
      </c>
      <c r="G27" s="140">
        <f t="shared" ref="G27:O27" si="7">G24+G25</f>
        <v>0</v>
      </c>
      <c r="H27" s="73">
        <f t="shared" si="7"/>
        <v>0</v>
      </c>
      <c r="I27" s="140">
        <f t="shared" si="7"/>
        <v>0</v>
      </c>
      <c r="J27" s="73">
        <f t="shared" si="7"/>
        <v>0</v>
      </c>
      <c r="K27" s="140">
        <f t="shared" si="7"/>
        <v>0</v>
      </c>
      <c r="L27" s="73">
        <f t="shared" si="7"/>
        <v>0</v>
      </c>
      <c r="M27" s="140">
        <f t="shared" si="7"/>
        <v>0</v>
      </c>
      <c r="N27" s="73">
        <f t="shared" si="7"/>
        <v>0</v>
      </c>
      <c r="O27" s="140">
        <f t="shared" si="7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6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6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6" customHeight="1">
      <c r="A30" s="303" t="s">
        <v>69</v>
      </c>
      <c r="B30" s="304"/>
      <c r="C30" s="304"/>
      <c r="D30" s="304"/>
      <c r="E30" s="305"/>
      <c r="F30" s="290" t="s">
        <v>253</v>
      </c>
      <c r="G30" s="291"/>
      <c r="H30" s="290" t="s">
        <v>254</v>
      </c>
      <c r="I30" s="291"/>
      <c r="J30" s="290" t="s">
        <v>255</v>
      </c>
      <c r="K30" s="291"/>
      <c r="L30" s="290"/>
      <c r="M30" s="291"/>
      <c r="N30" s="290"/>
      <c r="O30" s="291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6" customHeight="1">
      <c r="A31" s="306"/>
      <c r="B31" s="307"/>
      <c r="C31" s="307"/>
      <c r="D31" s="307"/>
      <c r="E31" s="308"/>
      <c r="F31" s="110" t="s">
        <v>235</v>
      </c>
      <c r="G31" s="144" t="s">
        <v>2</v>
      </c>
      <c r="H31" s="110" t="s">
        <v>235</v>
      </c>
      <c r="I31" s="144" t="s">
        <v>2</v>
      </c>
      <c r="J31" s="110" t="s">
        <v>235</v>
      </c>
      <c r="K31" s="145" t="s">
        <v>2</v>
      </c>
      <c r="L31" s="110" t="s">
        <v>235</v>
      </c>
      <c r="M31" s="144" t="s">
        <v>2</v>
      </c>
      <c r="N31" s="110" t="s">
        <v>235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6" customHeight="1">
      <c r="A32" s="309" t="s">
        <v>85</v>
      </c>
      <c r="B32" s="55" t="s">
        <v>50</v>
      </c>
      <c r="C32" s="56"/>
      <c r="D32" s="56"/>
      <c r="E32" s="15" t="s">
        <v>41</v>
      </c>
      <c r="F32" s="66">
        <f>SUM(F33,F35)</f>
        <v>1099</v>
      </c>
      <c r="G32" s="148">
        <v>1079</v>
      </c>
      <c r="H32" s="261">
        <v>93</v>
      </c>
      <c r="I32" s="113">
        <v>162.19999999999999</v>
      </c>
      <c r="J32" s="252">
        <v>0</v>
      </c>
      <c r="K32" s="114">
        <v>0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6" customHeight="1">
      <c r="A33" s="314"/>
      <c r="B33" s="8"/>
      <c r="C33" s="52" t="s">
        <v>70</v>
      </c>
      <c r="D33" s="53"/>
      <c r="E33" s="99"/>
      <c r="F33" s="250">
        <v>810</v>
      </c>
      <c r="G33" s="151">
        <v>744</v>
      </c>
      <c r="H33" s="262">
        <v>0</v>
      </c>
      <c r="I33" s="126">
        <v>0</v>
      </c>
      <c r="J33" s="253">
        <v>0</v>
      </c>
      <c r="K33" s="127">
        <v>0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6" customHeight="1">
      <c r="A34" s="314"/>
      <c r="B34" s="8"/>
      <c r="C34" s="24"/>
      <c r="D34" s="30" t="s">
        <v>71</v>
      </c>
      <c r="E34" s="94"/>
      <c r="F34" s="70">
        <v>810</v>
      </c>
      <c r="G34" s="116">
        <v>744</v>
      </c>
      <c r="H34" s="263">
        <v>0</v>
      </c>
      <c r="I34" s="117">
        <v>0</v>
      </c>
      <c r="J34" s="253">
        <v>0</v>
      </c>
      <c r="K34" s="118">
        <v>0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6" customHeight="1">
      <c r="A35" s="314"/>
      <c r="B35" s="10"/>
      <c r="C35" s="62" t="s">
        <v>72</v>
      </c>
      <c r="D35" s="63"/>
      <c r="E35" s="100"/>
      <c r="F35" s="121">
        <v>289</v>
      </c>
      <c r="G35" s="122">
        <v>335</v>
      </c>
      <c r="H35" s="257">
        <v>93</v>
      </c>
      <c r="I35" s="123">
        <v>162.19999999999999</v>
      </c>
      <c r="J35" s="253">
        <v>0</v>
      </c>
      <c r="K35" s="153">
        <v>0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6" customHeight="1">
      <c r="A36" s="314"/>
      <c r="B36" s="50" t="s">
        <v>53</v>
      </c>
      <c r="C36" s="51"/>
      <c r="D36" s="51"/>
      <c r="E36" s="15" t="s">
        <v>42</v>
      </c>
      <c r="F36" s="65">
        <f>SUM(F37:F38)</f>
        <v>713</v>
      </c>
      <c r="G36" s="125">
        <v>705</v>
      </c>
      <c r="H36" s="264">
        <v>93</v>
      </c>
      <c r="I36" s="136">
        <v>162.19999999999999</v>
      </c>
      <c r="J36" s="253">
        <v>0</v>
      </c>
      <c r="K36" s="137">
        <v>0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6" customHeight="1">
      <c r="A37" s="314"/>
      <c r="B37" s="8"/>
      <c r="C37" s="30" t="s">
        <v>73</v>
      </c>
      <c r="D37" s="43"/>
      <c r="E37" s="94"/>
      <c r="F37" s="69">
        <v>667</v>
      </c>
      <c r="G37" s="128">
        <v>650</v>
      </c>
      <c r="H37" s="263">
        <v>0</v>
      </c>
      <c r="I37" s="117">
        <v>0</v>
      </c>
      <c r="J37" s="253">
        <v>0</v>
      </c>
      <c r="K37" s="118">
        <v>0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6" customHeight="1">
      <c r="A38" s="314"/>
      <c r="B38" s="10"/>
      <c r="C38" s="30" t="s">
        <v>74</v>
      </c>
      <c r="D38" s="43"/>
      <c r="E38" s="94"/>
      <c r="F38" s="69">
        <v>46</v>
      </c>
      <c r="G38" s="128">
        <v>55</v>
      </c>
      <c r="H38" s="263">
        <v>93</v>
      </c>
      <c r="I38" s="117">
        <v>162.19999999999999</v>
      </c>
      <c r="J38" s="253">
        <v>0</v>
      </c>
      <c r="K38" s="153">
        <v>0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6" customHeight="1">
      <c r="A39" s="315"/>
      <c r="B39" s="11" t="s">
        <v>75</v>
      </c>
      <c r="C39" s="12"/>
      <c r="D39" s="12"/>
      <c r="E39" s="98" t="s">
        <v>108</v>
      </c>
      <c r="F39" s="73">
        <f>F32-F36</f>
        <v>386</v>
      </c>
      <c r="G39" s="140">
        <f t="shared" ref="G39:O39" si="8">G32-G36</f>
        <v>374</v>
      </c>
      <c r="H39" s="265">
        <f t="shared" si="8"/>
        <v>0</v>
      </c>
      <c r="I39" s="140">
        <f t="shared" si="8"/>
        <v>0</v>
      </c>
      <c r="J39" s="254">
        <f t="shared" si="8"/>
        <v>0</v>
      </c>
      <c r="K39" s="140">
        <f t="shared" si="8"/>
        <v>0</v>
      </c>
      <c r="L39" s="73">
        <f t="shared" si="8"/>
        <v>0</v>
      </c>
      <c r="M39" s="140">
        <f t="shared" si="8"/>
        <v>0</v>
      </c>
      <c r="N39" s="73">
        <f t="shared" si="8"/>
        <v>0</v>
      </c>
      <c r="O39" s="140">
        <f t="shared" si="8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6" customHeight="1">
      <c r="A40" s="309" t="s">
        <v>86</v>
      </c>
      <c r="B40" s="50" t="s">
        <v>76</v>
      </c>
      <c r="C40" s="51"/>
      <c r="D40" s="51"/>
      <c r="E40" s="15" t="s">
        <v>44</v>
      </c>
      <c r="F40" s="65">
        <v>1310</v>
      </c>
      <c r="G40" s="135">
        <v>1800</v>
      </c>
      <c r="H40" s="264">
        <v>7773</v>
      </c>
      <c r="I40" s="136">
        <v>7501.3</v>
      </c>
      <c r="J40" s="255">
        <v>0</v>
      </c>
      <c r="K40" s="137">
        <v>0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6" customHeight="1">
      <c r="A41" s="316"/>
      <c r="B41" s="10"/>
      <c r="C41" s="30" t="s">
        <v>77</v>
      </c>
      <c r="D41" s="43"/>
      <c r="E41" s="94"/>
      <c r="F41" s="154">
        <v>1310</v>
      </c>
      <c r="G41" s="155">
        <v>1800</v>
      </c>
      <c r="H41" s="263">
        <v>5182</v>
      </c>
      <c r="I41" s="153">
        <v>5529.9</v>
      </c>
      <c r="J41" s="256">
        <v>0</v>
      </c>
      <c r="K41" s="118">
        <v>0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6" customHeight="1">
      <c r="A42" s="316"/>
      <c r="B42" s="50" t="s">
        <v>64</v>
      </c>
      <c r="C42" s="51"/>
      <c r="D42" s="51"/>
      <c r="E42" s="15" t="s">
        <v>45</v>
      </c>
      <c r="F42" s="65">
        <v>1310</v>
      </c>
      <c r="G42" s="135">
        <v>2174</v>
      </c>
      <c r="H42" s="264">
        <v>7773</v>
      </c>
      <c r="I42" s="136">
        <v>7501.3</v>
      </c>
      <c r="J42" s="255">
        <v>0.1</v>
      </c>
      <c r="K42" s="137">
        <v>54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6" customHeight="1">
      <c r="A43" s="316"/>
      <c r="B43" s="10"/>
      <c r="C43" s="30" t="s">
        <v>78</v>
      </c>
      <c r="D43" s="43"/>
      <c r="E43" s="94"/>
      <c r="F43" s="69">
        <v>386</v>
      </c>
      <c r="G43" s="128">
        <v>372</v>
      </c>
      <c r="H43" s="257">
        <v>1.6</v>
      </c>
      <c r="I43" s="117">
        <v>1.6</v>
      </c>
      <c r="J43" s="257">
        <v>0</v>
      </c>
      <c r="K43" s="153">
        <v>0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6" customHeight="1">
      <c r="A44" s="317"/>
      <c r="B44" s="47" t="s">
        <v>75</v>
      </c>
      <c r="C44" s="31"/>
      <c r="D44" s="31"/>
      <c r="E44" s="98" t="s">
        <v>109</v>
      </c>
      <c r="F44" s="130">
        <f>F40-F42</f>
        <v>0</v>
      </c>
      <c r="G44" s="131">
        <f t="shared" ref="G44:O44" si="9">G40-G42</f>
        <v>-374</v>
      </c>
      <c r="H44" s="258">
        <f t="shared" si="9"/>
        <v>0</v>
      </c>
      <c r="I44" s="131">
        <f t="shared" si="9"/>
        <v>0</v>
      </c>
      <c r="J44" s="258">
        <f t="shared" si="9"/>
        <v>-0.1</v>
      </c>
      <c r="K44" s="131">
        <f t="shared" si="9"/>
        <v>-54</v>
      </c>
      <c r="L44" s="130">
        <f t="shared" si="9"/>
        <v>0</v>
      </c>
      <c r="M44" s="131">
        <f t="shared" si="9"/>
        <v>0</v>
      </c>
      <c r="N44" s="130">
        <f t="shared" si="9"/>
        <v>0</v>
      </c>
      <c r="O44" s="131">
        <f t="shared" si="9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6" customHeight="1">
      <c r="A45" s="294" t="s">
        <v>87</v>
      </c>
      <c r="B45" s="25" t="s">
        <v>79</v>
      </c>
      <c r="C45" s="20"/>
      <c r="D45" s="20"/>
      <c r="E45" s="97" t="s">
        <v>110</v>
      </c>
      <c r="F45" s="156">
        <f>F39+F44</f>
        <v>386</v>
      </c>
      <c r="G45" s="157">
        <f t="shared" ref="G45:O45" si="10">G39+G44</f>
        <v>0</v>
      </c>
      <c r="H45" s="266">
        <f t="shared" si="10"/>
        <v>0</v>
      </c>
      <c r="I45" s="157">
        <f t="shared" si="10"/>
        <v>0</v>
      </c>
      <c r="J45" s="259">
        <f t="shared" si="10"/>
        <v>-0.1</v>
      </c>
      <c r="K45" s="157">
        <f t="shared" si="10"/>
        <v>-54</v>
      </c>
      <c r="L45" s="156">
        <f t="shared" si="10"/>
        <v>0</v>
      </c>
      <c r="M45" s="157">
        <f t="shared" si="10"/>
        <v>0</v>
      </c>
      <c r="N45" s="156">
        <f t="shared" si="10"/>
        <v>0</v>
      </c>
      <c r="O45" s="157">
        <f t="shared" si="10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6" customHeight="1">
      <c r="A46" s="295"/>
      <c r="B46" s="44" t="s">
        <v>80</v>
      </c>
      <c r="C46" s="43"/>
      <c r="D46" s="43"/>
      <c r="E46" s="43"/>
      <c r="F46" s="154">
        <v>0</v>
      </c>
      <c r="G46" s="155">
        <v>0</v>
      </c>
      <c r="H46" s="257">
        <v>0</v>
      </c>
      <c r="I46" s="153">
        <v>0</v>
      </c>
      <c r="J46" s="257">
        <v>0</v>
      </c>
      <c r="K46" s="153">
        <v>0</v>
      </c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6" customHeight="1">
      <c r="A47" s="295"/>
      <c r="B47" s="44" t="s">
        <v>81</v>
      </c>
      <c r="C47" s="43"/>
      <c r="D47" s="43"/>
      <c r="E47" s="43"/>
      <c r="F47" s="69">
        <v>0</v>
      </c>
      <c r="G47" s="128">
        <v>0</v>
      </c>
      <c r="H47" s="263">
        <v>0</v>
      </c>
      <c r="I47" s="117">
        <v>0</v>
      </c>
      <c r="J47" s="256">
        <v>0</v>
      </c>
      <c r="K47" s="118">
        <v>0</v>
      </c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6" customHeight="1">
      <c r="A48" s="296"/>
      <c r="B48" s="47" t="s">
        <v>82</v>
      </c>
      <c r="C48" s="31"/>
      <c r="D48" s="31"/>
      <c r="E48" s="31"/>
      <c r="F48" s="74">
        <v>0</v>
      </c>
      <c r="G48" s="158">
        <v>0</v>
      </c>
      <c r="H48" s="267">
        <v>0</v>
      </c>
      <c r="I48" s="159">
        <v>0</v>
      </c>
      <c r="J48" s="260">
        <v>5609</v>
      </c>
      <c r="K48" s="160">
        <v>5570</v>
      </c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6" customHeight="1">
      <c r="A49" s="13" t="s">
        <v>111</v>
      </c>
      <c r="O49" s="8"/>
      <c r="P49" s="8"/>
    </row>
    <row r="50" spans="1:16" ht="16" customHeight="1">
      <c r="A50" s="13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7" t="s">
        <v>0</v>
      </c>
      <c r="B1" s="57"/>
      <c r="C1" s="57"/>
      <c r="D1" s="57"/>
      <c r="E1" s="102" t="s">
        <v>256</v>
      </c>
      <c r="F1" s="1"/>
    </row>
    <row r="3" spans="1:9" ht="14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75" t="s">
        <v>88</v>
      </c>
      <c r="B9" s="275" t="s">
        <v>90</v>
      </c>
      <c r="C9" s="55" t="s">
        <v>4</v>
      </c>
      <c r="D9" s="56"/>
      <c r="E9" s="56"/>
      <c r="F9" s="65">
        <v>821565</v>
      </c>
      <c r="G9" s="75">
        <f>F9/$F$27*100</f>
        <v>48.070430627832657</v>
      </c>
      <c r="H9" s="66">
        <v>819108</v>
      </c>
      <c r="I9" s="80">
        <f t="shared" ref="I9:I45" si="0">(F9/H9-1)*100</f>
        <v>0.29996044477651473</v>
      </c>
    </row>
    <row r="10" spans="1:9" ht="18" customHeight="1">
      <c r="A10" s="276"/>
      <c r="B10" s="276"/>
      <c r="C10" s="7"/>
      <c r="D10" s="52" t="s">
        <v>23</v>
      </c>
      <c r="E10" s="53"/>
      <c r="F10" s="67">
        <v>290130</v>
      </c>
      <c r="G10" s="76">
        <f t="shared" ref="G10:G27" si="1">F10/$F$27*100</f>
        <v>16.975740249466675</v>
      </c>
      <c r="H10" s="68">
        <v>291406</v>
      </c>
      <c r="I10" s="81">
        <f t="shared" si="0"/>
        <v>-0.43787705126181464</v>
      </c>
    </row>
    <row r="11" spans="1:9" ht="18" customHeight="1">
      <c r="A11" s="276"/>
      <c r="B11" s="276"/>
      <c r="C11" s="7"/>
      <c r="D11" s="16"/>
      <c r="E11" s="23" t="s">
        <v>24</v>
      </c>
      <c r="F11" s="69">
        <v>245796</v>
      </c>
      <c r="G11" s="77">
        <f t="shared" si="1"/>
        <v>14.381722160265781</v>
      </c>
      <c r="H11" s="70">
        <v>245390</v>
      </c>
      <c r="I11" s="82">
        <f t="shared" si="0"/>
        <v>0.16545091487021324</v>
      </c>
    </row>
    <row r="12" spans="1:9" ht="18" customHeight="1">
      <c r="A12" s="276"/>
      <c r="B12" s="276"/>
      <c r="C12" s="7"/>
      <c r="D12" s="16"/>
      <c r="E12" s="23" t="s">
        <v>25</v>
      </c>
      <c r="F12" s="69">
        <v>19020</v>
      </c>
      <c r="G12" s="77">
        <f t="shared" si="1"/>
        <v>1.1128755369829255</v>
      </c>
      <c r="H12" s="70">
        <v>19389</v>
      </c>
      <c r="I12" s="82">
        <f t="shared" si="0"/>
        <v>-1.9031409562122903</v>
      </c>
    </row>
    <row r="13" spans="1:9" ht="18" customHeight="1">
      <c r="A13" s="276"/>
      <c r="B13" s="276"/>
      <c r="C13" s="7"/>
      <c r="D13" s="33"/>
      <c r="E13" s="23" t="s">
        <v>26</v>
      </c>
      <c r="F13" s="69">
        <v>1189</v>
      </c>
      <c r="G13" s="77">
        <f t="shared" si="1"/>
        <v>6.9569348763023037E-2</v>
      </c>
      <c r="H13" s="70">
        <v>2247</v>
      </c>
      <c r="I13" s="82">
        <f t="shared" si="0"/>
        <v>-47.085002225189143</v>
      </c>
    </row>
    <row r="14" spans="1:9" ht="18" customHeight="1">
      <c r="A14" s="276"/>
      <c r="B14" s="276"/>
      <c r="C14" s="7"/>
      <c r="D14" s="61" t="s">
        <v>27</v>
      </c>
      <c r="E14" s="51"/>
      <c r="F14" s="65">
        <v>145734</v>
      </c>
      <c r="G14" s="75">
        <f t="shared" si="1"/>
        <v>8.5270138541887288</v>
      </c>
      <c r="H14" s="66">
        <v>146732</v>
      </c>
      <c r="I14" s="83">
        <f t="shared" si="0"/>
        <v>-0.68015156884660977</v>
      </c>
    </row>
    <row r="15" spans="1:9" ht="18" customHeight="1">
      <c r="A15" s="276"/>
      <c r="B15" s="276"/>
      <c r="C15" s="7"/>
      <c r="D15" s="16"/>
      <c r="E15" s="23" t="s">
        <v>28</v>
      </c>
      <c r="F15" s="69">
        <v>8198</v>
      </c>
      <c r="G15" s="77">
        <f t="shared" si="1"/>
        <v>0.47967159054605796</v>
      </c>
      <c r="H15" s="70">
        <v>8083</v>
      </c>
      <c r="I15" s="82">
        <f t="shared" si="0"/>
        <v>1.4227390820239938</v>
      </c>
    </row>
    <row r="16" spans="1:9" ht="18" customHeight="1">
      <c r="A16" s="276"/>
      <c r="B16" s="276"/>
      <c r="C16" s="7"/>
      <c r="D16" s="16"/>
      <c r="E16" s="29" t="s">
        <v>29</v>
      </c>
      <c r="F16" s="67">
        <v>137536</v>
      </c>
      <c r="G16" s="76">
        <f t="shared" si="1"/>
        <v>8.0473422636426726</v>
      </c>
      <c r="H16" s="68">
        <v>138650</v>
      </c>
      <c r="I16" s="81">
        <f t="shared" si="0"/>
        <v>-0.80346195456184599</v>
      </c>
    </row>
    <row r="17" spans="1:9" ht="18" customHeight="1">
      <c r="A17" s="276"/>
      <c r="B17" s="276"/>
      <c r="C17" s="7"/>
      <c r="D17" s="280" t="s">
        <v>30</v>
      </c>
      <c r="E17" s="318"/>
      <c r="F17" s="67">
        <v>235460</v>
      </c>
      <c r="G17" s="76">
        <f t="shared" si="1"/>
        <v>13.776954465720273</v>
      </c>
      <c r="H17" s="68">
        <v>227657</v>
      </c>
      <c r="I17" s="81">
        <f t="shared" si="0"/>
        <v>3.4275247411676313</v>
      </c>
    </row>
    <row r="18" spans="1:9" ht="18" customHeight="1">
      <c r="A18" s="276"/>
      <c r="B18" s="276"/>
      <c r="C18" s="7"/>
      <c r="D18" s="280" t="s">
        <v>94</v>
      </c>
      <c r="E18" s="281"/>
      <c r="F18" s="69">
        <v>18045</v>
      </c>
      <c r="G18" s="77">
        <f t="shared" si="1"/>
        <v>1.0558275007811193</v>
      </c>
      <c r="H18" s="70">
        <v>19016</v>
      </c>
      <c r="I18" s="82">
        <f t="shared" si="0"/>
        <v>-5.1062263357172899</v>
      </c>
    </row>
    <row r="19" spans="1:9" ht="18" customHeight="1">
      <c r="A19" s="276"/>
      <c r="B19" s="276"/>
      <c r="C19" s="10"/>
      <c r="D19" s="280" t="s">
        <v>95</v>
      </c>
      <c r="E19" s="281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76"/>
      <c r="B20" s="276"/>
      <c r="C20" s="44" t="s">
        <v>5</v>
      </c>
      <c r="D20" s="43"/>
      <c r="E20" s="43"/>
      <c r="F20" s="69">
        <v>91504</v>
      </c>
      <c r="G20" s="77">
        <f t="shared" si="1"/>
        <v>5.3539728252410939</v>
      </c>
      <c r="H20" s="70">
        <v>93322</v>
      </c>
      <c r="I20" s="82">
        <f t="shared" si="0"/>
        <v>-1.9480936970917906</v>
      </c>
    </row>
    <row r="21" spans="1:9" ht="18" customHeight="1">
      <c r="A21" s="276"/>
      <c r="B21" s="276"/>
      <c r="C21" s="44" t="s">
        <v>6</v>
      </c>
      <c r="D21" s="43"/>
      <c r="E21" s="43"/>
      <c r="F21" s="69">
        <v>189296</v>
      </c>
      <c r="G21" s="77">
        <f t="shared" si="1"/>
        <v>11.075861600879067</v>
      </c>
      <c r="H21" s="70">
        <v>179698</v>
      </c>
      <c r="I21" s="82">
        <f t="shared" si="0"/>
        <v>5.3411835412747966</v>
      </c>
    </row>
    <row r="22" spans="1:9" ht="18" customHeight="1">
      <c r="A22" s="276"/>
      <c r="B22" s="276"/>
      <c r="C22" s="44" t="s">
        <v>31</v>
      </c>
      <c r="D22" s="43"/>
      <c r="E22" s="43"/>
      <c r="F22" s="69">
        <v>34755</v>
      </c>
      <c r="G22" s="77">
        <f t="shared" si="1"/>
        <v>2.0335430750705346</v>
      </c>
      <c r="H22" s="70">
        <v>34772</v>
      </c>
      <c r="I22" s="82">
        <f t="shared" si="0"/>
        <v>-4.8889911422989041E-2</v>
      </c>
    </row>
    <row r="23" spans="1:9" ht="18" customHeight="1">
      <c r="A23" s="276"/>
      <c r="B23" s="276"/>
      <c r="C23" s="44" t="s">
        <v>7</v>
      </c>
      <c r="D23" s="43"/>
      <c r="E23" s="43"/>
      <c r="F23" s="69">
        <v>155490</v>
      </c>
      <c r="G23" s="77">
        <f t="shared" si="1"/>
        <v>9.0978452810449557</v>
      </c>
      <c r="H23" s="70">
        <v>154539</v>
      </c>
      <c r="I23" s="82">
        <f t="shared" si="0"/>
        <v>0.61537864228446981</v>
      </c>
    </row>
    <row r="24" spans="1:9" ht="18" customHeight="1">
      <c r="A24" s="276"/>
      <c r="B24" s="276"/>
      <c r="C24" s="44" t="s">
        <v>32</v>
      </c>
      <c r="D24" s="43"/>
      <c r="E24" s="43"/>
      <c r="F24" s="69">
        <v>7350</v>
      </c>
      <c r="G24" s="77">
        <f t="shared" si="1"/>
        <v>0.43005442675207683</v>
      </c>
      <c r="H24" s="70">
        <v>4707</v>
      </c>
      <c r="I24" s="82">
        <f t="shared" si="0"/>
        <v>56.150414276609297</v>
      </c>
    </row>
    <row r="25" spans="1:9" ht="18" customHeight="1">
      <c r="A25" s="276"/>
      <c r="B25" s="276"/>
      <c r="C25" s="44" t="s">
        <v>8</v>
      </c>
      <c r="D25" s="43"/>
      <c r="E25" s="43"/>
      <c r="F25" s="69">
        <v>182044</v>
      </c>
      <c r="G25" s="77">
        <f t="shared" si="1"/>
        <v>10.651541233150351</v>
      </c>
      <c r="H25" s="70">
        <v>174653</v>
      </c>
      <c r="I25" s="82">
        <f t="shared" si="0"/>
        <v>4.2318196652791462</v>
      </c>
    </row>
    <row r="26" spans="1:9" ht="18" customHeight="1">
      <c r="A26" s="276"/>
      <c r="B26" s="276"/>
      <c r="C26" s="45" t="s">
        <v>9</v>
      </c>
      <c r="D26" s="46"/>
      <c r="E26" s="46"/>
      <c r="F26" s="71">
        <v>227082</v>
      </c>
      <c r="G26" s="78">
        <f t="shared" si="1"/>
        <v>13.286750930029267</v>
      </c>
      <c r="H26" s="72">
        <v>261196</v>
      </c>
      <c r="I26" s="84">
        <f t="shared" si="0"/>
        <v>-13.060690056509284</v>
      </c>
    </row>
    <row r="27" spans="1:9" ht="18" customHeight="1">
      <c r="A27" s="276"/>
      <c r="B27" s="277"/>
      <c r="C27" s="47" t="s">
        <v>10</v>
      </c>
      <c r="D27" s="31"/>
      <c r="E27" s="31"/>
      <c r="F27" s="73">
        <f>SUM(F9,F20:F26)</f>
        <v>1709086</v>
      </c>
      <c r="G27" s="79">
        <f t="shared" si="1"/>
        <v>100</v>
      </c>
      <c r="H27" s="73">
        <f>SUM(H9,H20:H26)</f>
        <v>1721995</v>
      </c>
      <c r="I27" s="85">
        <f t="shared" si="0"/>
        <v>-0.74965374463921153</v>
      </c>
    </row>
    <row r="28" spans="1:9" ht="18" customHeight="1">
      <c r="A28" s="276"/>
      <c r="B28" s="275" t="s">
        <v>89</v>
      </c>
      <c r="C28" s="55" t="s">
        <v>11</v>
      </c>
      <c r="D28" s="56"/>
      <c r="E28" s="56"/>
      <c r="F28" s="65">
        <v>782959</v>
      </c>
      <c r="G28" s="75">
        <f t="shared" ref="G28:G45" si="2">F28/$F$45*100</f>
        <v>47.30552814886736</v>
      </c>
      <c r="H28" s="65">
        <v>782101</v>
      </c>
      <c r="I28" s="86">
        <f t="shared" si="0"/>
        <v>0.10970450108105378</v>
      </c>
    </row>
    <row r="29" spans="1:9" ht="18" customHeight="1">
      <c r="A29" s="276"/>
      <c r="B29" s="276"/>
      <c r="C29" s="7"/>
      <c r="D29" s="30" t="s">
        <v>12</v>
      </c>
      <c r="E29" s="43"/>
      <c r="F29" s="69">
        <v>528292</v>
      </c>
      <c r="G29" s="77">
        <f t="shared" si="2"/>
        <v>31.91882598810593</v>
      </c>
      <c r="H29" s="69">
        <v>531138</v>
      </c>
      <c r="I29" s="87">
        <f t="shared" si="0"/>
        <v>-0.53583061275976895</v>
      </c>
    </row>
    <row r="30" spans="1:9" ht="18" customHeight="1">
      <c r="A30" s="276"/>
      <c r="B30" s="276"/>
      <c r="C30" s="7"/>
      <c r="D30" s="30" t="s">
        <v>33</v>
      </c>
      <c r="E30" s="43"/>
      <c r="F30" s="69">
        <v>40038</v>
      </c>
      <c r="G30" s="77">
        <f t="shared" si="2"/>
        <v>2.4190522569181159</v>
      </c>
      <c r="H30" s="69">
        <v>38473</v>
      </c>
      <c r="I30" s="87">
        <f t="shared" si="0"/>
        <v>4.0677877992358225</v>
      </c>
    </row>
    <row r="31" spans="1:9" ht="18" customHeight="1">
      <c r="A31" s="276"/>
      <c r="B31" s="276"/>
      <c r="C31" s="19"/>
      <c r="D31" s="30" t="s">
        <v>13</v>
      </c>
      <c r="E31" s="43"/>
      <c r="F31" s="69">
        <v>214629</v>
      </c>
      <c r="G31" s="77">
        <f t="shared" si="2"/>
        <v>12.967649903843306</v>
      </c>
      <c r="H31" s="69">
        <v>212490</v>
      </c>
      <c r="I31" s="87">
        <f t="shared" si="0"/>
        <v>1.0066356063814785</v>
      </c>
    </row>
    <row r="32" spans="1:9" ht="18" customHeight="1">
      <c r="A32" s="276"/>
      <c r="B32" s="276"/>
      <c r="C32" s="50" t="s">
        <v>14</v>
      </c>
      <c r="D32" s="51"/>
      <c r="E32" s="51"/>
      <c r="F32" s="65">
        <v>731034</v>
      </c>
      <c r="G32" s="75">
        <f t="shared" si="2"/>
        <v>44.168276327086218</v>
      </c>
      <c r="H32" s="65">
        <v>777150</v>
      </c>
      <c r="I32" s="86">
        <f t="shared" si="0"/>
        <v>-5.9339895773016789</v>
      </c>
    </row>
    <row r="33" spans="1:9" ht="18" customHeight="1">
      <c r="A33" s="276"/>
      <c r="B33" s="276"/>
      <c r="C33" s="7"/>
      <c r="D33" s="30" t="s">
        <v>15</v>
      </c>
      <c r="E33" s="43"/>
      <c r="F33" s="69">
        <v>67770</v>
      </c>
      <c r="G33" s="77">
        <f t="shared" si="2"/>
        <v>4.0945894263285068</v>
      </c>
      <c r="H33" s="69">
        <v>63428</v>
      </c>
      <c r="I33" s="87">
        <f t="shared" si="0"/>
        <v>6.8455571671816928</v>
      </c>
    </row>
    <row r="34" spans="1:9" ht="18" customHeight="1">
      <c r="A34" s="276"/>
      <c r="B34" s="276"/>
      <c r="C34" s="7"/>
      <c r="D34" s="30" t="s">
        <v>34</v>
      </c>
      <c r="E34" s="43"/>
      <c r="F34" s="69">
        <v>2514</v>
      </c>
      <c r="G34" s="77">
        <f t="shared" si="2"/>
        <v>0.15189313586822878</v>
      </c>
      <c r="H34" s="69">
        <v>2466</v>
      </c>
      <c r="I34" s="87">
        <f t="shared" si="0"/>
        <v>1.9464720194647178</v>
      </c>
    </row>
    <row r="35" spans="1:9" ht="18" customHeight="1">
      <c r="A35" s="276"/>
      <c r="B35" s="276"/>
      <c r="C35" s="7"/>
      <c r="D35" s="30" t="s">
        <v>35</v>
      </c>
      <c r="E35" s="43"/>
      <c r="F35" s="69">
        <v>480985</v>
      </c>
      <c r="G35" s="77">
        <f t="shared" si="2"/>
        <v>29.060588685592688</v>
      </c>
      <c r="H35" s="69">
        <v>469721</v>
      </c>
      <c r="I35" s="87">
        <f t="shared" si="0"/>
        <v>2.3980192497248476</v>
      </c>
    </row>
    <row r="36" spans="1:9" ht="18" customHeight="1">
      <c r="A36" s="276"/>
      <c r="B36" s="276"/>
      <c r="C36" s="7"/>
      <c r="D36" s="30" t="s">
        <v>36</v>
      </c>
      <c r="E36" s="43"/>
      <c r="F36" s="69">
        <v>35640</v>
      </c>
      <c r="G36" s="77">
        <f t="shared" si="2"/>
        <v>2.1533298975114055</v>
      </c>
      <c r="H36" s="69">
        <v>35911</v>
      </c>
      <c r="I36" s="87">
        <f t="shared" si="0"/>
        <v>-0.75464342402049578</v>
      </c>
    </row>
    <row r="37" spans="1:9" ht="18" customHeight="1">
      <c r="A37" s="276"/>
      <c r="B37" s="276"/>
      <c r="C37" s="7"/>
      <c r="D37" s="30" t="s">
        <v>16</v>
      </c>
      <c r="E37" s="43"/>
      <c r="F37" s="69">
        <v>12511</v>
      </c>
      <c r="G37" s="77">
        <f t="shared" si="2"/>
        <v>0.75590096374200888</v>
      </c>
      <c r="H37" s="69">
        <v>76091</v>
      </c>
      <c r="I37" s="87">
        <f t="shared" si="0"/>
        <v>-83.557845211654467</v>
      </c>
    </row>
    <row r="38" spans="1:9" ht="18" customHeight="1">
      <c r="A38" s="276"/>
      <c r="B38" s="276"/>
      <c r="C38" s="19"/>
      <c r="D38" s="30" t="s">
        <v>37</v>
      </c>
      <c r="E38" s="43"/>
      <c r="F38" s="69">
        <v>131615</v>
      </c>
      <c r="G38" s="77">
        <f t="shared" si="2"/>
        <v>7.9520346369518418</v>
      </c>
      <c r="H38" s="69">
        <v>129533</v>
      </c>
      <c r="I38" s="87">
        <f t="shared" si="0"/>
        <v>1.6073124223170865</v>
      </c>
    </row>
    <row r="39" spans="1:9" ht="18" customHeight="1">
      <c r="A39" s="276"/>
      <c r="B39" s="276"/>
      <c r="C39" s="50" t="s">
        <v>17</v>
      </c>
      <c r="D39" s="51"/>
      <c r="E39" s="51"/>
      <c r="F39" s="65">
        <v>141118</v>
      </c>
      <c r="G39" s="75">
        <f t="shared" si="2"/>
        <v>8.5261955240464236</v>
      </c>
      <c r="H39" s="65">
        <v>139317</v>
      </c>
      <c r="I39" s="86">
        <f t="shared" si="0"/>
        <v>1.2927352727951424</v>
      </c>
    </row>
    <row r="40" spans="1:9" ht="18" customHeight="1">
      <c r="A40" s="276"/>
      <c r="B40" s="276"/>
      <c r="C40" s="7"/>
      <c r="D40" s="52" t="s">
        <v>18</v>
      </c>
      <c r="E40" s="53"/>
      <c r="F40" s="67">
        <v>140086</v>
      </c>
      <c r="G40" s="76">
        <f t="shared" si="2"/>
        <v>8.4638432105157904</v>
      </c>
      <c r="H40" s="67">
        <v>137478</v>
      </c>
      <c r="I40" s="88">
        <f t="shared" si="0"/>
        <v>1.8970307976549083</v>
      </c>
    </row>
    <row r="41" spans="1:9" ht="18" customHeight="1">
      <c r="A41" s="276"/>
      <c r="B41" s="276"/>
      <c r="C41" s="7"/>
      <c r="D41" s="16"/>
      <c r="E41" s="104" t="s">
        <v>92</v>
      </c>
      <c r="F41" s="69">
        <v>73560</v>
      </c>
      <c r="G41" s="77">
        <f t="shared" si="2"/>
        <v>4.4444149063114198</v>
      </c>
      <c r="H41" s="69">
        <v>80955</v>
      </c>
      <c r="I41" s="89">
        <f t="shared" si="0"/>
        <v>-9.1347044654437664</v>
      </c>
    </row>
    <row r="42" spans="1:9" ht="18" customHeight="1">
      <c r="A42" s="276"/>
      <c r="B42" s="276"/>
      <c r="C42" s="7"/>
      <c r="D42" s="33"/>
      <c r="E42" s="32" t="s">
        <v>38</v>
      </c>
      <c r="F42" s="69">
        <v>66526</v>
      </c>
      <c r="G42" s="77">
        <f t="shared" si="2"/>
        <v>4.0194283042043706</v>
      </c>
      <c r="H42" s="69">
        <v>56523</v>
      </c>
      <c r="I42" s="89">
        <f t="shared" si="0"/>
        <v>17.697220600463524</v>
      </c>
    </row>
    <row r="43" spans="1:9" ht="18" customHeight="1">
      <c r="A43" s="276"/>
      <c r="B43" s="276"/>
      <c r="C43" s="7"/>
      <c r="D43" s="30" t="s">
        <v>39</v>
      </c>
      <c r="E43" s="54"/>
      <c r="F43" s="69">
        <v>1031</v>
      </c>
      <c r="G43" s="77">
        <f t="shared" si="2"/>
        <v>6.2291894622173376E-2</v>
      </c>
      <c r="H43" s="67">
        <v>1839</v>
      </c>
      <c r="I43" s="161">
        <f t="shared" si="0"/>
        <v>-43.936922240348018</v>
      </c>
    </row>
    <row r="44" spans="1:9" ht="18" customHeight="1">
      <c r="A44" s="276"/>
      <c r="B44" s="276"/>
      <c r="C44" s="11"/>
      <c r="D44" s="48" t="s">
        <v>40</v>
      </c>
      <c r="E44" s="49"/>
      <c r="F44" s="73"/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77"/>
      <c r="B45" s="277"/>
      <c r="C45" s="11" t="s">
        <v>19</v>
      </c>
      <c r="D45" s="12"/>
      <c r="E45" s="12"/>
      <c r="F45" s="74">
        <f>SUM(F28,F32,F39)</f>
        <v>1655111</v>
      </c>
      <c r="G45" s="79">
        <f t="shared" si="2"/>
        <v>100</v>
      </c>
      <c r="H45" s="74">
        <f>SUM(H28,H32,H39)</f>
        <v>1698568</v>
      </c>
      <c r="I45" s="162">
        <f t="shared" si="0"/>
        <v>-2.5584492348849186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63" t="s">
        <v>0</v>
      </c>
      <c r="B1" s="163"/>
      <c r="C1" s="102" t="s">
        <v>256</v>
      </c>
      <c r="D1" s="164"/>
      <c r="E1" s="164"/>
    </row>
    <row r="4" spans="1:9">
      <c r="A4" s="165" t="s">
        <v>114</v>
      </c>
    </row>
    <row r="5" spans="1:9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239</v>
      </c>
      <c r="G6" s="169" t="s">
        <v>240</v>
      </c>
      <c r="H6" s="169" t="s">
        <v>241</v>
      </c>
      <c r="I6" s="169" t="s">
        <v>243</v>
      </c>
    </row>
    <row r="7" spans="1:9" ht="27" customHeight="1">
      <c r="A7" s="319" t="s">
        <v>117</v>
      </c>
      <c r="B7" s="55" t="s">
        <v>118</v>
      </c>
      <c r="C7" s="56"/>
      <c r="D7" s="93" t="s">
        <v>119</v>
      </c>
      <c r="E7" s="171">
        <v>1703674</v>
      </c>
      <c r="F7" s="172">
        <v>1659526</v>
      </c>
      <c r="G7" s="172">
        <v>1698939</v>
      </c>
      <c r="H7" s="172">
        <v>1721995</v>
      </c>
      <c r="I7" s="172">
        <v>1709086</v>
      </c>
    </row>
    <row r="8" spans="1:9" ht="27" customHeight="1">
      <c r="A8" s="276"/>
      <c r="B8" s="9"/>
      <c r="C8" s="30" t="s">
        <v>120</v>
      </c>
      <c r="D8" s="91" t="s">
        <v>42</v>
      </c>
      <c r="E8" s="173">
        <v>1057454</v>
      </c>
      <c r="F8" s="173">
        <v>1055762</v>
      </c>
      <c r="G8" s="173">
        <v>1082328</v>
      </c>
      <c r="H8" s="173">
        <v>1095268</v>
      </c>
      <c r="I8" s="174">
        <v>1110347</v>
      </c>
    </row>
    <row r="9" spans="1:9" ht="27" customHeight="1">
      <c r="A9" s="276"/>
      <c r="B9" s="44" t="s">
        <v>121</v>
      </c>
      <c r="C9" s="43"/>
      <c r="D9" s="94"/>
      <c r="E9" s="175">
        <v>1687142</v>
      </c>
      <c r="F9" s="175">
        <v>1633756</v>
      </c>
      <c r="G9" s="175">
        <v>1673097</v>
      </c>
      <c r="H9" s="175">
        <v>1698568</v>
      </c>
      <c r="I9" s="176">
        <v>1655111</v>
      </c>
    </row>
    <row r="10" spans="1:9" ht="27" customHeight="1">
      <c r="A10" s="276"/>
      <c r="B10" s="44" t="s">
        <v>122</v>
      </c>
      <c r="C10" s="43"/>
      <c r="D10" s="94"/>
      <c r="E10" s="175">
        <v>16532</v>
      </c>
      <c r="F10" s="175">
        <v>25770</v>
      </c>
      <c r="G10" s="175">
        <v>25842</v>
      </c>
      <c r="H10" s="175">
        <v>23428</v>
      </c>
      <c r="I10" s="176">
        <v>53975</v>
      </c>
    </row>
    <row r="11" spans="1:9" ht="27" customHeight="1">
      <c r="A11" s="276"/>
      <c r="B11" s="44" t="s">
        <v>123</v>
      </c>
      <c r="C11" s="43"/>
      <c r="D11" s="94"/>
      <c r="E11" s="175">
        <v>11103</v>
      </c>
      <c r="F11" s="175">
        <v>11171</v>
      </c>
      <c r="G11" s="175">
        <v>10016</v>
      </c>
      <c r="H11" s="175">
        <v>13597</v>
      </c>
      <c r="I11" s="176">
        <v>37088</v>
      </c>
    </row>
    <row r="12" spans="1:9" ht="27" customHeight="1">
      <c r="A12" s="276"/>
      <c r="B12" s="44" t="s">
        <v>124</v>
      </c>
      <c r="C12" s="43"/>
      <c r="D12" s="94"/>
      <c r="E12" s="175">
        <v>5429</v>
      </c>
      <c r="F12" s="175">
        <v>14599</v>
      </c>
      <c r="G12" s="175">
        <v>15826</v>
      </c>
      <c r="H12" s="175">
        <v>9831</v>
      </c>
      <c r="I12" s="176">
        <v>16887</v>
      </c>
    </row>
    <row r="13" spans="1:9" ht="27" customHeight="1">
      <c r="A13" s="276"/>
      <c r="B13" s="44" t="s">
        <v>125</v>
      </c>
      <c r="C13" s="43"/>
      <c r="D13" s="99"/>
      <c r="E13" s="177">
        <v>-4398</v>
      </c>
      <c r="F13" s="177">
        <v>9170</v>
      </c>
      <c r="G13" s="177">
        <v>1227</v>
      </c>
      <c r="H13" s="177">
        <v>-5995</v>
      </c>
      <c r="I13" s="178">
        <v>7056</v>
      </c>
    </row>
    <row r="14" spans="1:9" ht="27" customHeight="1">
      <c r="A14" s="276"/>
      <c r="B14" s="101" t="s">
        <v>126</v>
      </c>
      <c r="C14" s="53"/>
      <c r="D14" s="99"/>
      <c r="E14" s="177">
        <v>41</v>
      </c>
      <c r="F14" s="177">
        <v>14</v>
      </c>
      <c r="G14" s="177">
        <v>96</v>
      </c>
      <c r="H14" s="177">
        <v>409</v>
      </c>
      <c r="I14" s="178">
        <v>54</v>
      </c>
    </row>
    <row r="15" spans="1:9" ht="27" customHeight="1">
      <c r="A15" s="276"/>
      <c r="B15" s="45" t="s">
        <v>127</v>
      </c>
      <c r="C15" s="46"/>
      <c r="D15" s="179"/>
      <c r="E15" s="180">
        <v>3865</v>
      </c>
      <c r="F15" s="180">
        <v>8993</v>
      </c>
      <c r="G15" s="180">
        <v>1332</v>
      </c>
      <c r="H15" s="180">
        <v>-5978</v>
      </c>
      <c r="I15" s="181">
        <v>11117</v>
      </c>
    </row>
    <row r="16" spans="1:9" ht="27" customHeight="1">
      <c r="A16" s="276"/>
      <c r="B16" s="182" t="s">
        <v>128</v>
      </c>
      <c r="C16" s="183"/>
      <c r="D16" s="184" t="s">
        <v>43</v>
      </c>
      <c r="E16" s="185">
        <v>208775</v>
      </c>
      <c r="F16" s="185">
        <v>202228</v>
      </c>
      <c r="G16" s="185">
        <v>212637</v>
      </c>
      <c r="H16" s="185">
        <v>261470</v>
      </c>
      <c r="I16" s="186">
        <v>248616</v>
      </c>
    </row>
    <row r="17" spans="1:9" ht="27" customHeight="1">
      <c r="A17" s="276"/>
      <c r="B17" s="44" t="s">
        <v>129</v>
      </c>
      <c r="C17" s="43"/>
      <c r="D17" s="91" t="s">
        <v>44</v>
      </c>
      <c r="E17" s="175">
        <v>111797</v>
      </c>
      <c r="F17" s="175">
        <v>125328</v>
      </c>
      <c r="G17" s="175">
        <v>124074</v>
      </c>
      <c r="H17" s="175">
        <v>138369</v>
      </c>
      <c r="I17" s="176">
        <v>132709</v>
      </c>
    </row>
    <row r="18" spans="1:9" ht="27" customHeight="1">
      <c r="A18" s="276"/>
      <c r="B18" s="44" t="s">
        <v>130</v>
      </c>
      <c r="C18" s="43"/>
      <c r="D18" s="91" t="s">
        <v>45</v>
      </c>
      <c r="E18" s="175">
        <v>3077286</v>
      </c>
      <c r="F18" s="175">
        <v>3082334</v>
      </c>
      <c r="G18" s="175">
        <v>3089149</v>
      </c>
      <c r="H18" s="175">
        <v>3082918</v>
      </c>
      <c r="I18" s="176">
        <v>3078437</v>
      </c>
    </row>
    <row r="19" spans="1:9" ht="27" customHeight="1">
      <c r="A19" s="276"/>
      <c r="B19" s="44" t="s">
        <v>131</v>
      </c>
      <c r="C19" s="43"/>
      <c r="D19" s="91" t="s">
        <v>132</v>
      </c>
      <c r="E19" s="175">
        <f>E17+E18-E16</f>
        <v>2980308</v>
      </c>
      <c r="F19" s="175">
        <f>F17+F18-F16</f>
        <v>3005434</v>
      </c>
      <c r="G19" s="175">
        <f>G17+G18-G16</f>
        <v>3000586</v>
      </c>
      <c r="H19" s="175">
        <f>H17+H18-H16</f>
        <v>2959817</v>
      </c>
      <c r="I19" s="175">
        <f>I17+I18-I16</f>
        <v>2962530</v>
      </c>
    </row>
    <row r="20" spans="1:9" ht="27" customHeight="1">
      <c r="A20" s="276"/>
      <c r="B20" s="44" t="s">
        <v>133</v>
      </c>
      <c r="C20" s="43"/>
      <c r="D20" s="94" t="s">
        <v>134</v>
      </c>
      <c r="E20" s="187">
        <f>E18/E8</f>
        <v>2.9100897060297659</v>
      </c>
      <c r="F20" s="187">
        <f>F18/F8</f>
        <v>2.9195348951752385</v>
      </c>
      <c r="G20" s="187">
        <f>G18/G8</f>
        <v>2.8541708243711703</v>
      </c>
      <c r="H20" s="187">
        <f>H18/H8</f>
        <v>2.8147613186909504</v>
      </c>
      <c r="I20" s="187">
        <f>I18/I8</f>
        <v>2.7724999482143868</v>
      </c>
    </row>
    <row r="21" spans="1:9" ht="27" customHeight="1">
      <c r="A21" s="276"/>
      <c r="B21" s="44" t="s">
        <v>135</v>
      </c>
      <c r="C21" s="43"/>
      <c r="D21" s="94" t="s">
        <v>136</v>
      </c>
      <c r="E21" s="187">
        <f>E19/E8</f>
        <v>2.8183807522596727</v>
      </c>
      <c r="F21" s="187">
        <f>F19/F8</f>
        <v>2.8466965092511378</v>
      </c>
      <c r="G21" s="187">
        <f>G19/G8</f>
        <v>2.7723444279368175</v>
      </c>
      <c r="H21" s="187">
        <f>H19/H8</f>
        <v>2.7023678223046779</v>
      </c>
      <c r="I21" s="187">
        <f>I19/I8</f>
        <v>2.668111860526484</v>
      </c>
    </row>
    <row r="22" spans="1:9" ht="27" customHeight="1">
      <c r="A22" s="276"/>
      <c r="B22" s="44" t="s">
        <v>137</v>
      </c>
      <c r="C22" s="43"/>
      <c r="D22" s="94" t="s">
        <v>138</v>
      </c>
      <c r="E22" s="175">
        <f>E18/E24*1000000</f>
        <v>494528.55094584863</v>
      </c>
      <c r="F22" s="175">
        <f>F18/F24*1000000</f>
        <v>495339.7788022047</v>
      </c>
      <c r="G22" s="175">
        <f>G18/G24*1000000</f>
        <v>496434.96854885027</v>
      </c>
      <c r="H22" s="175">
        <f>H18/H24*1000000</f>
        <v>495433.62925151375</v>
      </c>
      <c r="I22" s="175">
        <f>I18/I24*1000000</f>
        <v>494713.51989645598</v>
      </c>
    </row>
    <row r="23" spans="1:9" ht="27" customHeight="1">
      <c r="A23" s="276"/>
      <c r="B23" s="44" t="s">
        <v>139</v>
      </c>
      <c r="C23" s="43"/>
      <c r="D23" s="94" t="s">
        <v>140</v>
      </c>
      <c r="E23" s="175">
        <f>E19/E24*1000000</f>
        <v>478943.91246452887</v>
      </c>
      <c r="F23" s="175">
        <f>F19/F24*1000000</f>
        <v>482981.73162435519</v>
      </c>
      <c r="G23" s="175">
        <f>G19/G24*1000000</f>
        <v>482202.64433283103</v>
      </c>
      <c r="H23" s="175">
        <f>H19/H24*1000000</f>
        <v>475650.95089468086</v>
      </c>
      <c r="I23" s="175">
        <f>I19/I24*1000000</f>
        <v>476086.93765662494</v>
      </c>
    </row>
    <row r="24" spans="1:9" ht="27" customHeight="1">
      <c r="A24" s="276"/>
      <c r="B24" s="188" t="s">
        <v>141</v>
      </c>
      <c r="C24" s="189"/>
      <c r="D24" s="190" t="s">
        <v>142</v>
      </c>
      <c r="E24" s="180">
        <v>6222666</v>
      </c>
      <c r="F24" s="180">
        <f>E24</f>
        <v>6222666</v>
      </c>
      <c r="G24" s="180">
        <f>F24</f>
        <v>6222666</v>
      </c>
      <c r="H24" s="181">
        <f>G24</f>
        <v>6222666</v>
      </c>
      <c r="I24" s="181">
        <f>H24</f>
        <v>6222666</v>
      </c>
    </row>
    <row r="25" spans="1:9" ht="27" customHeight="1">
      <c r="A25" s="276"/>
      <c r="B25" s="10" t="s">
        <v>143</v>
      </c>
      <c r="C25" s="191"/>
      <c r="D25" s="192"/>
      <c r="E25" s="173">
        <v>1055846</v>
      </c>
      <c r="F25" s="173">
        <v>1060922</v>
      </c>
      <c r="G25" s="173">
        <v>1046376</v>
      </c>
      <c r="H25" s="173">
        <v>1053814</v>
      </c>
      <c r="I25" s="193">
        <v>1063461</v>
      </c>
    </row>
    <row r="26" spans="1:9" ht="27" customHeight="1">
      <c r="A26" s="276"/>
      <c r="B26" s="194" t="s">
        <v>144</v>
      </c>
      <c r="C26" s="195"/>
      <c r="D26" s="196"/>
      <c r="E26" s="197">
        <v>0.77700000000000002</v>
      </c>
      <c r="F26" s="197">
        <v>0.77800000000000002</v>
      </c>
      <c r="G26" s="197">
        <v>0.77900000000000003</v>
      </c>
      <c r="H26" s="197">
        <v>0.77700000000000002</v>
      </c>
      <c r="I26" s="198">
        <v>0.77869999999999995</v>
      </c>
    </row>
    <row r="27" spans="1:9" ht="27" customHeight="1">
      <c r="A27" s="276"/>
      <c r="B27" s="194" t="s">
        <v>145</v>
      </c>
      <c r="C27" s="195"/>
      <c r="D27" s="196"/>
      <c r="E27" s="199">
        <v>0.5</v>
      </c>
      <c r="F27" s="199">
        <v>1.4</v>
      </c>
      <c r="G27" s="199">
        <v>1.5</v>
      </c>
      <c r="H27" s="199">
        <v>0.9</v>
      </c>
      <c r="I27" s="200">
        <v>1.6</v>
      </c>
    </row>
    <row r="28" spans="1:9" ht="27" customHeight="1">
      <c r="A28" s="276"/>
      <c r="B28" s="194" t="s">
        <v>146</v>
      </c>
      <c r="C28" s="195"/>
      <c r="D28" s="196"/>
      <c r="E28" s="199">
        <v>96.3</v>
      </c>
      <c r="F28" s="199">
        <v>97.1</v>
      </c>
      <c r="G28" s="199">
        <v>96.3</v>
      </c>
      <c r="H28" s="199">
        <v>95.8</v>
      </c>
      <c r="I28" s="200">
        <v>97</v>
      </c>
    </row>
    <row r="29" spans="1:9" ht="27" customHeight="1">
      <c r="A29" s="276"/>
      <c r="B29" s="201" t="s">
        <v>147</v>
      </c>
      <c r="C29" s="202"/>
      <c r="D29" s="203"/>
      <c r="E29" s="204">
        <v>62.4</v>
      </c>
      <c r="F29" s="204">
        <v>63.1</v>
      </c>
      <c r="G29" s="204">
        <v>63.8</v>
      </c>
      <c r="H29" s="204">
        <v>64.8</v>
      </c>
      <c r="I29" s="205">
        <v>63.3</v>
      </c>
    </row>
    <row r="30" spans="1:9" ht="27" customHeight="1">
      <c r="A30" s="276"/>
      <c r="B30" s="319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76"/>
      <c r="B31" s="276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76"/>
      <c r="B32" s="276"/>
      <c r="C32" s="194" t="s">
        <v>151</v>
      </c>
      <c r="D32" s="196"/>
      <c r="E32" s="199">
        <v>10.9</v>
      </c>
      <c r="F32" s="199">
        <v>10.4</v>
      </c>
      <c r="G32" s="199">
        <v>9.8000000000000007</v>
      </c>
      <c r="H32" s="199">
        <v>9.3000000000000007</v>
      </c>
      <c r="I32" s="200">
        <v>8.9</v>
      </c>
    </row>
    <row r="33" spans="1:9" ht="27" customHeight="1">
      <c r="A33" s="277"/>
      <c r="B33" s="277"/>
      <c r="C33" s="201" t="s">
        <v>152</v>
      </c>
      <c r="D33" s="203"/>
      <c r="E33" s="204">
        <v>155.69999999999999</v>
      </c>
      <c r="F33" s="204">
        <v>154.19999999999999</v>
      </c>
      <c r="G33" s="204">
        <v>151.30000000000001</v>
      </c>
      <c r="H33" s="204">
        <v>142.1</v>
      </c>
      <c r="I33" s="209">
        <v>140.1</v>
      </c>
    </row>
    <row r="34" spans="1:9" ht="27" customHeight="1">
      <c r="A34" s="2" t="s">
        <v>244</v>
      </c>
      <c r="B34" s="8"/>
      <c r="C34" s="8"/>
      <c r="D34" s="8"/>
      <c r="E34" s="210"/>
      <c r="F34" s="210"/>
      <c r="G34" s="210"/>
      <c r="H34" s="210"/>
      <c r="I34" s="211"/>
    </row>
    <row r="35" spans="1:9" ht="27" customHeight="1">
      <c r="A35" s="13" t="s">
        <v>111</v>
      </c>
    </row>
    <row r="36" spans="1:9">
      <c r="A36" s="21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/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6" customHeight="1">
      <c r="A6" s="297" t="s">
        <v>49</v>
      </c>
      <c r="B6" s="298"/>
      <c r="C6" s="298"/>
      <c r="D6" s="298"/>
      <c r="E6" s="299"/>
      <c r="F6" s="289" t="s">
        <v>248</v>
      </c>
      <c r="G6" s="287"/>
      <c r="H6" s="289" t="s">
        <v>249</v>
      </c>
      <c r="I6" s="287"/>
      <c r="J6" s="289" t="s">
        <v>250</v>
      </c>
      <c r="K6" s="287"/>
      <c r="L6" s="289" t="s">
        <v>251</v>
      </c>
      <c r="M6" s="287"/>
      <c r="N6" s="289"/>
      <c r="O6" s="287"/>
    </row>
    <row r="7" spans="1:25" ht="16" customHeight="1">
      <c r="A7" s="300"/>
      <c r="B7" s="301"/>
      <c r="C7" s="301"/>
      <c r="D7" s="301"/>
      <c r="E7" s="302"/>
      <c r="F7" s="110" t="s">
        <v>242</v>
      </c>
      <c r="G7" s="38" t="s">
        <v>2</v>
      </c>
      <c r="H7" s="110" t="s">
        <v>242</v>
      </c>
      <c r="I7" s="38" t="s">
        <v>2</v>
      </c>
      <c r="J7" s="110" t="s">
        <v>242</v>
      </c>
      <c r="K7" s="38" t="s">
        <v>2</v>
      </c>
      <c r="L7" s="110" t="s">
        <v>242</v>
      </c>
      <c r="M7" s="38" t="s">
        <v>2</v>
      </c>
      <c r="N7" s="110" t="s">
        <v>242</v>
      </c>
      <c r="O7" s="248" t="s">
        <v>2</v>
      </c>
    </row>
    <row r="8" spans="1:25" ht="16" customHeight="1">
      <c r="A8" s="309" t="s">
        <v>83</v>
      </c>
      <c r="B8" s="55" t="s">
        <v>50</v>
      </c>
      <c r="C8" s="56"/>
      <c r="D8" s="56"/>
      <c r="E8" s="93" t="s">
        <v>41</v>
      </c>
      <c r="F8" s="111">
        <v>75066</v>
      </c>
      <c r="G8" s="112">
        <v>75872</v>
      </c>
      <c r="H8" s="111">
        <v>45533</v>
      </c>
      <c r="I8" s="113">
        <v>44692</v>
      </c>
      <c r="J8" s="111">
        <v>12681</v>
      </c>
      <c r="K8" s="114">
        <v>12760</v>
      </c>
      <c r="L8" s="111">
        <v>8305</v>
      </c>
      <c r="M8" s="113">
        <v>29590</v>
      </c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6" customHeight="1">
      <c r="A9" s="310"/>
      <c r="B9" s="8"/>
      <c r="C9" s="30" t="s">
        <v>51</v>
      </c>
      <c r="D9" s="43"/>
      <c r="E9" s="91" t="s">
        <v>42</v>
      </c>
      <c r="F9" s="70">
        <v>75065</v>
      </c>
      <c r="G9" s="116">
        <v>75871</v>
      </c>
      <c r="H9" s="70">
        <v>45166</v>
      </c>
      <c r="I9" s="117">
        <v>44335</v>
      </c>
      <c r="J9" s="70">
        <v>12680</v>
      </c>
      <c r="K9" s="118">
        <v>12748</v>
      </c>
      <c r="L9" s="70">
        <v>8129</v>
      </c>
      <c r="M9" s="117">
        <v>28560</v>
      </c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6" customHeight="1">
      <c r="A10" s="310"/>
      <c r="B10" s="10"/>
      <c r="C10" s="30" t="s">
        <v>52</v>
      </c>
      <c r="D10" s="43"/>
      <c r="E10" s="91" t="s">
        <v>43</v>
      </c>
      <c r="F10" s="70">
        <v>1</v>
      </c>
      <c r="G10" s="116">
        <v>0.57999999999999996</v>
      </c>
      <c r="H10" s="70">
        <v>367</v>
      </c>
      <c r="I10" s="117">
        <v>357</v>
      </c>
      <c r="J10" s="119">
        <v>1</v>
      </c>
      <c r="K10" s="120">
        <v>12</v>
      </c>
      <c r="L10" s="70">
        <v>176</v>
      </c>
      <c r="M10" s="117">
        <v>1030</v>
      </c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" customHeight="1">
      <c r="A11" s="310"/>
      <c r="B11" s="50" t="s">
        <v>53</v>
      </c>
      <c r="C11" s="63"/>
      <c r="D11" s="63"/>
      <c r="E11" s="90" t="s">
        <v>44</v>
      </c>
      <c r="F11" s="121">
        <v>66971</v>
      </c>
      <c r="G11" s="122">
        <v>66000</v>
      </c>
      <c r="H11" s="121">
        <v>48610</v>
      </c>
      <c r="I11" s="123">
        <v>46571</v>
      </c>
      <c r="J11" s="121">
        <v>11456</v>
      </c>
      <c r="K11" s="124">
        <v>11336</v>
      </c>
      <c r="L11" s="121">
        <v>9283</v>
      </c>
      <c r="M11" s="123">
        <v>25019</v>
      </c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6" customHeight="1">
      <c r="A12" s="310"/>
      <c r="B12" s="7"/>
      <c r="C12" s="30" t="s">
        <v>54</v>
      </c>
      <c r="D12" s="43"/>
      <c r="E12" s="91" t="s">
        <v>45</v>
      </c>
      <c r="F12" s="70">
        <v>66914</v>
      </c>
      <c r="G12" s="116">
        <v>65835</v>
      </c>
      <c r="H12" s="121">
        <v>48607</v>
      </c>
      <c r="I12" s="117">
        <v>46570</v>
      </c>
      <c r="J12" s="121">
        <v>11428</v>
      </c>
      <c r="K12" s="118">
        <v>11333</v>
      </c>
      <c r="L12" s="70">
        <v>9277</v>
      </c>
      <c r="M12" s="117">
        <v>24769</v>
      </c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6" customHeight="1">
      <c r="A13" s="310"/>
      <c r="B13" s="8"/>
      <c r="C13" s="52" t="s">
        <v>55</v>
      </c>
      <c r="D13" s="53"/>
      <c r="E13" s="95" t="s">
        <v>46</v>
      </c>
      <c r="F13" s="250">
        <v>57</v>
      </c>
      <c r="G13" s="151">
        <v>165</v>
      </c>
      <c r="H13" s="119">
        <v>3</v>
      </c>
      <c r="I13" s="120">
        <v>1</v>
      </c>
      <c r="J13" s="119">
        <v>29</v>
      </c>
      <c r="K13" s="120">
        <v>3</v>
      </c>
      <c r="L13" s="250">
        <v>6</v>
      </c>
      <c r="M13" s="126">
        <v>250</v>
      </c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6" customHeight="1">
      <c r="A14" s="310"/>
      <c r="B14" s="44" t="s">
        <v>56</v>
      </c>
      <c r="C14" s="43"/>
      <c r="D14" s="43"/>
      <c r="E14" s="91" t="s">
        <v>154</v>
      </c>
      <c r="F14" s="69">
        <f t="shared" ref="F14:F15" si="0">F9-F12</f>
        <v>8151</v>
      </c>
      <c r="G14" s="128">
        <f t="shared" ref="G14:O15" si="1">G9-G12</f>
        <v>10036</v>
      </c>
      <c r="H14" s="69">
        <f t="shared" si="1"/>
        <v>-3441</v>
      </c>
      <c r="I14" s="128">
        <f t="shared" si="1"/>
        <v>-2235</v>
      </c>
      <c r="J14" s="69">
        <f t="shared" si="1"/>
        <v>1252</v>
      </c>
      <c r="K14" s="128">
        <f t="shared" si="1"/>
        <v>1415</v>
      </c>
      <c r="L14" s="69">
        <f t="shared" si="1"/>
        <v>-1148</v>
      </c>
      <c r="M14" s="128">
        <f t="shared" si="1"/>
        <v>3791</v>
      </c>
      <c r="N14" s="69">
        <f t="shared" si="1"/>
        <v>0</v>
      </c>
      <c r="O14" s="128">
        <f t="shared" si="1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6" customHeight="1">
      <c r="A15" s="310"/>
      <c r="B15" s="44" t="s">
        <v>57</v>
      </c>
      <c r="C15" s="43"/>
      <c r="D15" s="43"/>
      <c r="E15" s="91" t="s">
        <v>155</v>
      </c>
      <c r="F15" s="69">
        <f t="shared" si="0"/>
        <v>-56</v>
      </c>
      <c r="G15" s="128">
        <f t="shared" si="1"/>
        <v>-164.42</v>
      </c>
      <c r="H15" s="69">
        <f t="shared" si="1"/>
        <v>364</v>
      </c>
      <c r="I15" s="128">
        <f t="shared" si="1"/>
        <v>356</v>
      </c>
      <c r="J15" s="69">
        <f t="shared" si="1"/>
        <v>-28</v>
      </c>
      <c r="K15" s="128">
        <f t="shared" si="1"/>
        <v>9</v>
      </c>
      <c r="L15" s="69">
        <f t="shared" si="1"/>
        <v>170</v>
      </c>
      <c r="M15" s="128">
        <f t="shared" si="1"/>
        <v>780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6" customHeight="1">
      <c r="A16" s="310"/>
      <c r="B16" s="44" t="s">
        <v>58</v>
      </c>
      <c r="C16" s="43"/>
      <c r="D16" s="43"/>
      <c r="E16" s="91" t="s">
        <v>156</v>
      </c>
      <c r="F16" s="69">
        <f t="shared" ref="F16" si="2">F8-F11</f>
        <v>8095</v>
      </c>
      <c r="G16" s="128">
        <f t="shared" ref="G16:O16" si="3">G8-G11</f>
        <v>9872</v>
      </c>
      <c r="H16" s="69">
        <f t="shared" si="3"/>
        <v>-3077</v>
      </c>
      <c r="I16" s="128">
        <f t="shared" si="3"/>
        <v>-1879</v>
      </c>
      <c r="J16" s="69">
        <v>1224</v>
      </c>
      <c r="K16" s="128">
        <f t="shared" si="3"/>
        <v>1424</v>
      </c>
      <c r="L16" s="69">
        <f t="shared" si="3"/>
        <v>-978</v>
      </c>
      <c r="M16" s="128">
        <f t="shared" si="3"/>
        <v>4571</v>
      </c>
      <c r="N16" s="69">
        <f t="shared" si="3"/>
        <v>0</v>
      </c>
      <c r="O16" s="128">
        <f t="shared" si="3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6" customHeight="1">
      <c r="A17" s="310"/>
      <c r="B17" s="44" t="s">
        <v>59</v>
      </c>
      <c r="C17" s="43"/>
      <c r="D17" s="43"/>
      <c r="E17" s="34"/>
      <c r="F17" s="214">
        <v>0</v>
      </c>
      <c r="G17" s="215">
        <v>0</v>
      </c>
      <c r="H17" s="119">
        <v>23840</v>
      </c>
      <c r="I17" s="120">
        <v>20759</v>
      </c>
      <c r="J17" s="70">
        <v>0</v>
      </c>
      <c r="K17" s="118">
        <v>0</v>
      </c>
      <c r="L17" s="70">
        <v>0</v>
      </c>
      <c r="M17" s="117">
        <v>0</v>
      </c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6" customHeight="1">
      <c r="A18" s="311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385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6" customHeight="1">
      <c r="A19" s="310" t="s">
        <v>84</v>
      </c>
      <c r="B19" s="50" t="s">
        <v>61</v>
      </c>
      <c r="C19" s="51"/>
      <c r="D19" s="51"/>
      <c r="E19" s="96"/>
      <c r="F19" s="65">
        <v>13057</v>
      </c>
      <c r="G19" s="135">
        <v>11336</v>
      </c>
      <c r="H19" s="66">
        <v>13769</v>
      </c>
      <c r="I19" s="136">
        <v>5766</v>
      </c>
      <c r="J19" s="66">
        <v>3775</v>
      </c>
      <c r="K19" s="137">
        <v>3775</v>
      </c>
      <c r="L19" s="66">
        <v>850</v>
      </c>
      <c r="M19" s="136">
        <v>3586</v>
      </c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6" customHeight="1">
      <c r="A20" s="310"/>
      <c r="B20" s="19"/>
      <c r="C20" s="30" t="s">
        <v>62</v>
      </c>
      <c r="D20" s="43"/>
      <c r="E20" s="91"/>
      <c r="F20" s="69">
        <v>10000</v>
      </c>
      <c r="G20" s="128">
        <v>8000</v>
      </c>
      <c r="H20" s="70">
        <v>12223</v>
      </c>
      <c r="I20" s="117">
        <v>3980</v>
      </c>
      <c r="J20" s="70">
        <v>357</v>
      </c>
      <c r="K20" s="120">
        <v>559</v>
      </c>
      <c r="L20" s="70">
        <v>0</v>
      </c>
      <c r="M20" s="117">
        <v>0</v>
      </c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6" customHeight="1">
      <c r="A21" s="310"/>
      <c r="B21" s="9" t="s">
        <v>63</v>
      </c>
      <c r="C21" s="63"/>
      <c r="D21" s="63"/>
      <c r="E21" s="90" t="s">
        <v>157</v>
      </c>
      <c r="F21" s="138">
        <v>13057</v>
      </c>
      <c r="G21" s="139">
        <v>11336</v>
      </c>
      <c r="H21" s="121">
        <v>13769</v>
      </c>
      <c r="I21" s="123">
        <v>5766</v>
      </c>
      <c r="J21" s="121">
        <v>3775</v>
      </c>
      <c r="K21" s="124">
        <v>3775</v>
      </c>
      <c r="L21" s="121">
        <v>850</v>
      </c>
      <c r="M21" s="123">
        <v>3586</v>
      </c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6" customHeight="1">
      <c r="A22" s="310"/>
      <c r="B22" s="50" t="s">
        <v>64</v>
      </c>
      <c r="C22" s="51"/>
      <c r="D22" s="51"/>
      <c r="E22" s="96" t="s">
        <v>158</v>
      </c>
      <c r="F22" s="65">
        <v>46399</v>
      </c>
      <c r="G22" s="135">
        <v>47305</v>
      </c>
      <c r="H22" s="66">
        <v>4981</v>
      </c>
      <c r="I22" s="136">
        <v>7135</v>
      </c>
      <c r="J22" s="66">
        <v>6772</v>
      </c>
      <c r="K22" s="137">
        <v>5801</v>
      </c>
      <c r="L22" s="66">
        <v>4542</v>
      </c>
      <c r="M22" s="136">
        <v>53497</v>
      </c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6" customHeight="1">
      <c r="A23" s="310"/>
      <c r="B23" s="7" t="s">
        <v>65</v>
      </c>
      <c r="C23" s="52" t="s">
        <v>66</v>
      </c>
      <c r="D23" s="53"/>
      <c r="E23" s="95"/>
      <c r="F23" s="251">
        <v>11072</v>
      </c>
      <c r="G23" s="125">
        <v>12311</v>
      </c>
      <c r="H23" s="250">
        <v>2560</v>
      </c>
      <c r="I23" s="126">
        <v>3008</v>
      </c>
      <c r="J23" s="250">
        <v>2380</v>
      </c>
      <c r="K23" s="127">
        <v>2652</v>
      </c>
      <c r="L23" s="250">
        <v>0</v>
      </c>
      <c r="M23" s="126">
        <v>0</v>
      </c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6" customHeight="1">
      <c r="A24" s="310"/>
      <c r="B24" s="44" t="s">
        <v>159</v>
      </c>
      <c r="C24" s="43"/>
      <c r="D24" s="43"/>
      <c r="E24" s="91" t="s">
        <v>160</v>
      </c>
      <c r="F24" s="69">
        <f t="shared" ref="F24" si="4">F21-F22</f>
        <v>-33342</v>
      </c>
      <c r="G24" s="128">
        <f t="shared" ref="G24:O24" si="5">G21-G22</f>
        <v>-35969</v>
      </c>
      <c r="H24" s="69">
        <f t="shared" si="5"/>
        <v>8788</v>
      </c>
      <c r="I24" s="128">
        <f t="shared" si="5"/>
        <v>-1369</v>
      </c>
      <c r="J24" s="69">
        <f t="shared" si="5"/>
        <v>-2997</v>
      </c>
      <c r="K24" s="128">
        <f t="shared" si="5"/>
        <v>-2026</v>
      </c>
      <c r="L24" s="69">
        <f t="shared" si="5"/>
        <v>-3692</v>
      </c>
      <c r="M24" s="128">
        <f t="shared" si="5"/>
        <v>-49911</v>
      </c>
      <c r="N24" s="69">
        <f t="shared" si="5"/>
        <v>0</v>
      </c>
      <c r="O24" s="128">
        <f t="shared" si="5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6" customHeight="1">
      <c r="A25" s="310"/>
      <c r="B25" s="101" t="s">
        <v>67</v>
      </c>
      <c r="C25" s="53"/>
      <c r="D25" s="53"/>
      <c r="E25" s="312" t="s">
        <v>161</v>
      </c>
      <c r="F25" s="292">
        <v>33342</v>
      </c>
      <c r="G25" s="284">
        <v>35969</v>
      </c>
      <c r="H25" s="282">
        <v>0</v>
      </c>
      <c r="I25" s="284">
        <v>1369</v>
      </c>
      <c r="J25" s="282">
        <v>2997</v>
      </c>
      <c r="K25" s="284">
        <v>2026</v>
      </c>
      <c r="L25" s="282">
        <v>3692</v>
      </c>
      <c r="M25" s="284">
        <v>49911</v>
      </c>
      <c r="N25" s="282"/>
      <c r="O25" s="284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6" customHeight="1">
      <c r="A26" s="310"/>
      <c r="B26" s="9" t="s">
        <v>68</v>
      </c>
      <c r="C26" s="63"/>
      <c r="D26" s="63"/>
      <c r="E26" s="313"/>
      <c r="F26" s="293"/>
      <c r="G26" s="285"/>
      <c r="H26" s="283"/>
      <c r="I26" s="285"/>
      <c r="J26" s="283"/>
      <c r="K26" s="285"/>
      <c r="L26" s="283"/>
      <c r="M26" s="285"/>
      <c r="N26" s="283"/>
      <c r="O26" s="28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6" customHeight="1">
      <c r="A27" s="311"/>
      <c r="B27" s="47" t="s">
        <v>162</v>
      </c>
      <c r="C27" s="31"/>
      <c r="D27" s="31"/>
      <c r="E27" s="92" t="s">
        <v>163</v>
      </c>
      <c r="F27" s="73">
        <f t="shared" ref="F27" si="6">F24+F25</f>
        <v>0</v>
      </c>
      <c r="G27" s="140">
        <f t="shared" ref="G27:O27" si="7">G24+G25</f>
        <v>0</v>
      </c>
      <c r="H27" s="73">
        <f t="shared" si="7"/>
        <v>8788</v>
      </c>
      <c r="I27" s="140">
        <f t="shared" si="7"/>
        <v>0</v>
      </c>
      <c r="J27" s="73">
        <f t="shared" si="7"/>
        <v>0</v>
      </c>
      <c r="K27" s="140">
        <f t="shared" si="7"/>
        <v>0</v>
      </c>
      <c r="L27" s="73">
        <f t="shared" si="7"/>
        <v>0</v>
      </c>
      <c r="M27" s="140">
        <f t="shared" si="7"/>
        <v>0</v>
      </c>
      <c r="N27" s="73">
        <f t="shared" si="7"/>
        <v>0</v>
      </c>
      <c r="O27" s="140">
        <f t="shared" si="7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6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6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6" customHeight="1">
      <c r="A30" s="303" t="s">
        <v>69</v>
      </c>
      <c r="B30" s="304"/>
      <c r="C30" s="304"/>
      <c r="D30" s="304"/>
      <c r="E30" s="305"/>
      <c r="F30" s="290" t="s">
        <v>252</v>
      </c>
      <c r="G30" s="291"/>
      <c r="H30" s="290" t="s">
        <v>253</v>
      </c>
      <c r="I30" s="291"/>
      <c r="J30" s="290" t="s">
        <v>254</v>
      </c>
      <c r="K30" s="291"/>
      <c r="L30" s="290" t="s">
        <v>255</v>
      </c>
      <c r="M30" s="291"/>
      <c r="N30" s="290"/>
      <c r="O30" s="291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6" customHeight="1">
      <c r="A31" s="306"/>
      <c r="B31" s="307"/>
      <c r="C31" s="307"/>
      <c r="D31" s="307"/>
      <c r="E31" s="308"/>
      <c r="F31" s="110" t="s">
        <v>242</v>
      </c>
      <c r="G31" s="38" t="s">
        <v>2</v>
      </c>
      <c r="H31" s="110" t="s">
        <v>242</v>
      </c>
      <c r="I31" s="38" t="s">
        <v>2</v>
      </c>
      <c r="J31" s="110" t="s">
        <v>242</v>
      </c>
      <c r="K31" s="38" t="s">
        <v>2</v>
      </c>
      <c r="L31" s="110" t="s">
        <v>242</v>
      </c>
      <c r="M31" s="38" t="s">
        <v>2</v>
      </c>
      <c r="N31" s="110" t="s">
        <v>242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6" customHeight="1">
      <c r="A32" s="309" t="s">
        <v>85</v>
      </c>
      <c r="B32" s="55" t="s">
        <v>50</v>
      </c>
      <c r="C32" s="56"/>
      <c r="D32" s="56"/>
      <c r="E32" s="15" t="s">
        <v>41</v>
      </c>
      <c r="F32" s="66">
        <v>19182</v>
      </c>
      <c r="G32" s="148">
        <v>20085</v>
      </c>
      <c r="H32" s="111">
        <v>1243</v>
      </c>
      <c r="I32" s="113">
        <v>1172</v>
      </c>
      <c r="J32" s="111">
        <v>10868.3</v>
      </c>
      <c r="K32" s="114">
        <v>4588</v>
      </c>
      <c r="L32" s="255">
        <v>648</v>
      </c>
      <c r="M32" s="148">
        <v>11421</v>
      </c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6" customHeight="1">
      <c r="A33" s="314"/>
      <c r="B33" s="8"/>
      <c r="C33" s="52" t="s">
        <v>70</v>
      </c>
      <c r="D33" s="53"/>
      <c r="E33" s="99"/>
      <c r="F33" s="250">
        <v>18065</v>
      </c>
      <c r="G33" s="151">
        <v>19031</v>
      </c>
      <c r="H33" s="250">
        <v>829</v>
      </c>
      <c r="I33" s="126">
        <v>799</v>
      </c>
      <c r="J33" s="250">
        <v>10713.1</v>
      </c>
      <c r="K33" s="127">
        <v>491</v>
      </c>
      <c r="L33" s="253">
        <v>648</v>
      </c>
      <c r="M33" s="151">
        <v>11421</v>
      </c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6" customHeight="1">
      <c r="A34" s="314"/>
      <c r="B34" s="8"/>
      <c r="C34" s="24"/>
      <c r="D34" s="30" t="s">
        <v>71</v>
      </c>
      <c r="E34" s="94"/>
      <c r="F34" s="70">
        <v>0</v>
      </c>
      <c r="G34" s="116">
        <v>0</v>
      </c>
      <c r="H34" s="70">
        <v>829</v>
      </c>
      <c r="I34" s="117">
        <v>799</v>
      </c>
      <c r="J34" s="70">
        <v>10713.1</v>
      </c>
      <c r="K34" s="118">
        <v>4391</v>
      </c>
      <c r="L34" s="256">
        <v>0</v>
      </c>
      <c r="M34" s="116">
        <v>0</v>
      </c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6" customHeight="1">
      <c r="A35" s="314"/>
      <c r="B35" s="10"/>
      <c r="C35" s="62" t="s">
        <v>72</v>
      </c>
      <c r="D35" s="63"/>
      <c r="E35" s="100"/>
      <c r="F35" s="121">
        <v>1118</v>
      </c>
      <c r="G35" s="122">
        <v>1054</v>
      </c>
      <c r="H35" s="121">
        <v>414</v>
      </c>
      <c r="I35" s="123">
        <v>374</v>
      </c>
      <c r="J35" s="152">
        <v>155.19999999999999</v>
      </c>
      <c r="K35" s="153">
        <v>197</v>
      </c>
      <c r="L35" s="256">
        <v>0</v>
      </c>
      <c r="M35" s="122">
        <v>0</v>
      </c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6" customHeight="1">
      <c r="A36" s="314"/>
      <c r="B36" s="50" t="s">
        <v>53</v>
      </c>
      <c r="C36" s="51"/>
      <c r="D36" s="51"/>
      <c r="E36" s="15" t="s">
        <v>42</v>
      </c>
      <c r="F36" s="66">
        <v>15185</v>
      </c>
      <c r="G36" s="148">
        <v>17560</v>
      </c>
      <c r="H36" s="66">
        <v>480</v>
      </c>
      <c r="I36" s="136">
        <v>661</v>
      </c>
      <c r="J36" s="66">
        <v>159.4</v>
      </c>
      <c r="K36" s="137">
        <v>368</v>
      </c>
      <c r="L36" s="256">
        <v>0</v>
      </c>
      <c r="M36" s="148">
        <v>0</v>
      </c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6" customHeight="1">
      <c r="A37" s="314"/>
      <c r="B37" s="8"/>
      <c r="C37" s="30" t="s">
        <v>73</v>
      </c>
      <c r="D37" s="43"/>
      <c r="E37" s="94"/>
      <c r="F37" s="70">
        <v>14463</v>
      </c>
      <c r="G37" s="116">
        <v>16790</v>
      </c>
      <c r="H37" s="70">
        <v>429</v>
      </c>
      <c r="I37" s="117">
        <v>605</v>
      </c>
      <c r="J37" s="70">
        <v>0</v>
      </c>
      <c r="K37" s="118">
        <v>0</v>
      </c>
      <c r="L37" s="256">
        <v>0</v>
      </c>
      <c r="M37" s="116">
        <v>0</v>
      </c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6" customHeight="1">
      <c r="A38" s="314"/>
      <c r="B38" s="10"/>
      <c r="C38" s="30" t="s">
        <v>74</v>
      </c>
      <c r="D38" s="43"/>
      <c r="E38" s="94"/>
      <c r="F38" s="69">
        <v>722</v>
      </c>
      <c r="G38" s="128">
        <v>771</v>
      </c>
      <c r="H38" s="70">
        <v>52</v>
      </c>
      <c r="I38" s="117">
        <v>57</v>
      </c>
      <c r="J38" s="152">
        <v>159.4</v>
      </c>
      <c r="K38" s="153">
        <v>368</v>
      </c>
      <c r="L38" s="256">
        <v>0</v>
      </c>
      <c r="M38" s="116">
        <v>0</v>
      </c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6" customHeight="1">
      <c r="A39" s="315"/>
      <c r="B39" s="11" t="s">
        <v>75</v>
      </c>
      <c r="C39" s="12"/>
      <c r="D39" s="12"/>
      <c r="E39" s="98" t="s">
        <v>165</v>
      </c>
      <c r="F39" s="73">
        <f t="shared" ref="F39" si="8">F32-F36</f>
        <v>3997</v>
      </c>
      <c r="G39" s="140">
        <f t="shared" ref="G39:O39" si="9">G32-G36</f>
        <v>2525</v>
      </c>
      <c r="H39" s="73">
        <f t="shared" si="9"/>
        <v>763</v>
      </c>
      <c r="I39" s="159">
        <f t="shared" si="9"/>
        <v>511</v>
      </c>
      <c r="J39" s="74">
        <f t="shared" si="9"/>
        <v>10708.9</v>
      </c>
      <c r="K39" s="140">
        <f t="shared" si="9"/>
        <v>4220</v>
      </c>
      <c r="L39" s="254">
        <f t="shared" si="9"/>
        <v>648</v>
      </c>
      <c r="M39" s="140">
        <f t="shared" si="9"/>
        <v>11421</v>
      </c>
      <c r="N39" s="73">
        <f t="shared" si="9"/>
        <v>0</v>
      </c>
      <c r="O39" s="140">
        <f t="shared" si="9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6" customHeight="1">
      <c r="A40" s="309" t="s">
        <v>86</v>
      </c>
      <c r="B40" s="50" t="s">
        <v>76</v>
      </c>
      <c r="C40" s="51"/>
      <c r="D40" s="51"/>
      <c r="E40" s="15" t="s">
        <v>44</v>
      </c>
      <c r="F40" s="65">
        <v>8852</v>
      </c>
      <c r="G40" s="135">
        <v>11476</v>
      </c>
      <c r="H40" s="66">
        <v>827</v>
      </c>
      <c r="I40" s="136">
        <v>920</v>
      </c>
      <c r="J40" s="111">
        <v>7785.2</v>
      </c>
      <c r="K40" s="137">
        <v>6904</v>
      </c>
      <c r="L40" s="255">
        <v>0</v>
      </c>
      <c r="M40" s="148">
        <v>0</v>
      </c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6" customHeight="1">
      <c r="A41" s="316"/>
      <c r="B41" s="10"/>
      <c r="C41" s="30" t="s">
        <v>77</v>
      </c>
      <c r="D41" s="43"/>
      <c r="E41" s="94"/>
      <c r="F41" s="154">
        <v>1825</v>
      </c>
      <c r="G41" s="155">
        <v>2283</v>
      </c>
      <c r="H41" s="152">
        <v>827</v>
      </c>
      <c r="I41" s="153">
        <v>920</v>
      </c>
      <c r="J41" s="70">
        <v>2517.3000000000002</v>
      </c>
      <c r="K41" s="118">
        <v>4060</v>
      </c>
      <c r="L41" s="256">
        <v>0</v>
      </c>
      <c r="M41" s="116">
        <v>0</v>
      </c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6" customHeight="1">
      <c r="A42" s="316"/>
      <c r="B42" s="50" t="s">
        <v>64</v>
      </c>
      <c r="C42" s="51"/>
      <c r="D42" s="51"/>
      <c r="E42" s="15" t="s">
        <v>45</v>
      </c>
      <c r="F42" s="65">
        <v>10094</v>
      </c>
      <c r="G42" s="135">
        <v>13154</v>
      </c>
      <c r="H42" s="66">
        <v>1181</v>
      </c>
      <c r="I42" s="136">
        <v>1287</v>
      </c>
      <c r="J42" s="66">
        <v>8597.5</v>
      </c>
      <c r="K42" s="137">
        <v>8647</v>
      </c>
      <c r="L42" s="256">
        <v>363</v>
      </c>
      <c r="M42" s="148">
        <v>6083</v>
      </c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6" customHeight="1">
      <c r="A43" s="316"/>
      <c r="B43" s="10"/>
      <c r="C43" s="30" t="s">
        <v>78</v>
      </c>
      <c r="D43" s="43"/>
      <c r="E43" s="94"/>
      <c r="F43" s="69">
        <v>3574</v>
      </c>
      <c r="G43" s="128">
        <v>3674</v>
      </c>
      <c r="H43" s="70">
        <v>350</v>
      </c>
      <c r="I43" s="117">
        <v>365</v>
      </c>
      <c r="J43" s="152">
        <v>1.6</v>
      </c>
      <c r="K43" s="153">
        <v>2</v>
      </c>
      <c r="L43" s="256">
        <v>0</v>
      </c>
      <c r="M43" s="116">
        <v>5967</v>
      </c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6" customHeight="1">
      <c r="A44" s="317"/>
      <c r="B44" s="47" t="s">
        <v>75</v>
      </c>
      <c r="C44" s="31"/>
      <c r="D44" s="31"/>
      <c r="E44" s="98" t="s">
        <v>166</v>
      </c>
      <c r="F44" s="130">
        <f t="shared" ref="F44" si="10">F40-F42</f>
        <v>-1242</v>
      </c>
      <c r="G44" s="131">
        <f t="shared" ref="G44:O44" si="11">G40-G42</f>
        <v>-1678</v>
      </c>
      <c r="H44" s="130">
        <f t="shared" si="11"/>
        <v>-354</v>
      </c>
      <c r="I44" s="269">
        <f t="shared" si="11"/>
        <v>-367</v>
      </c>
      <c r="J44" s="270">
        <f t="shared" si="11"/>
        <v>-812.30000000000018</v>
      </c>
      <c r="K44" s="268">
        <f t="shared" si="11"/>
        <v>-1743</v>
      </c>
      <c r="L44" s="258">
        <f t="shared" si="11"/>
        <v>-363</v>
      </c>
      <c r="M44" s="131">
        <f t="shared" si="11"/>
        <v>-6083</v>
      </c>
      <c r="N44" s="130">
        <f t="shared" si="11"/>
        <v>0</v>
      </c>
      <c r="O44" s="131">
        <f t="shared" si="11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6" customHeight="1">
      <c r="A45" s="294" t="s">
        <v>87</v>
      </c>
      <c r="B45" s="25" t="s">
        <v>79</v>
      </c>
      <c r="C45" s="20"/>
      <c r="D45" s="20"/>
      <c r="E45" s="97" t="s">
        <v>167</v>
      </c>
      <c r="F45" s="156">
        <f t="shared" ref="F45" si="12">F39+F44</f>
        <v>2755</v>
      </c>
      <c r="G45" s="157">
        <f t="shared" ref="G45:O45" si="13">G39+G44</f>
        <v>847</v>
      </c>
      <c r="H45" s="156">
        <f t="shared" si="13"/>
        <v>409</v>
      </c>
      <c r="I45" s="236">
        <f t="shared" si="13"/>
        <v>144</v>
      </c>
      <c r="J45" s="235">
        <f t="shared" si="13"/>
        <v>9896.5999999999985</v>
      </c>
      <c r="K45" s="157">
        <f t="shared" si="13"/>
        <v>2477</v>
      </c>
      <c r="L45" s="259">
        <f t="shared" si="13"/>
        <v>285</v>
      </c>
      <c r="M45" s="157">
        <f t="shared" si="13"/>
        <v>5338</v>
      </c>
      <c r="N45" s="156">
        <f t="shared" si="13"/>
        <v>0</v>
      </c>
      <c r="O45" s="157">
        <f t="shared" si="13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6" customHeight="1">
      <c r="A46" s="295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0</v>
      </c>
      <c r="J46" s="152">
        <v>0</v>
      </c>
      <c r="K46" s="155">
        <v>0</v>
      </c>
      <c r="L46" s="256">
        <v>0</v>
      </c>
      <c r="M46" s="116">
        <v>0</v>
      </c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6" customHeight="1">
      <c r="A47" s="295"/>
      <c r="B47" s="44" t="s">
        <v>81</v>
      </c>
      <c r="C47" s="43"/>
      <c r="D47" s="43"/>
      <c r="E47" s="43"/>
      <c r="F47" s="70">
        <v>5922</v>
      </c>
      <c r="G47" s="116">
        <v>3166</v>
      </c>
      <c r="H47" s="70">
        <v>1937</v>
      </c>
      <c r="I47" s="117">
        <v>1528</v>
      </c>
      <c r="J47" s="70">
        <v>10159.5</v>
      </c>
      <c r="K47" s="118">
        <v>3289</v>
      </c>
      <c r="L47" s="256">
        <v>5624</v>
      </c>
      <c r="M47" s="116">
        <v>0</v>
      </c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6" customHeight="1">
      <c r="A48" s="296"/>
      <c r="B48" s="47" t="s">
        <v>82</v>
      </c>
      <c r="C48" s="31"/>
      <c r="D48" s="31"/>
      <c r="E48" s="31"/>
      <c r="F48" s="74">
        <v>3929</v>
      </c>
      <c r="G48" s="158">
        <v>1433</v>
      </c>
      <c r="H48" s="74">
        <v>1653</v>
      </c>
      <c r="I48" s="159">
        <v>1528</v>
      </c>
      <c r="J48" s="74">
        <v>9333.7999999999993</v>
      </c>
      <c r="K48" s="160">
        <v>3030</v>
      </c>
      <c r="L48" s="260">
        <v>5624</v>
      </c>
      <c r="M48" s="158">
        <v>0</v>
      </c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6" customHeight="1">
      <c r="A49" s="13" t="s">
        <v>168</v>
      </c>
      <c r="O49" s="6"/>
    </row>
    <row r="50" spans="1:15" ht="16" customHeight="1">
      <c r="A50" s="13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63" t="s">
        <v>0</v>
      </c>
      <c r="B1" s="163"/>
      <c r="C1" s="216" t="s">
        <v>256</v>
      </c>
      <c r="D1" s="217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8"/>
      <c r="B5" s="218" t="s">
        <v>246</v>
      </c>
      <c r="C5" s="218"/>
      <c r="D5" s="218"/>
      <c r="H5" s="37"/>
      <c r="L5" s="37"/>
      <c r="N5" s="37" t="s">
        <v>170</v>
      </c>
    </row>
    <row r="6" spans="1:14" ht="15" customHeight="1">
      <c r="A6" s="219"/>
      <c r="B6" s="220"/>
      <c r="C6" s="220"/>
      <c r="D6" s="220"/>
      <c r="E6" s="322" t="s">
        <v>257</v>
      </c>
      <c r="F6" s="323"/>
      <c r="G6" s="322" t="s">
        <v>258</v>
      </c>
      <c r="H6" s="323"/>
      <c r="I6" s="221" t="s">
        <v>259</v>
      </c>
      <c r="J6" s="222"/>
      <c r="K6" s="322"/>
      <c r="L6" s="323"/>
      <c r="M6" s="322"/>
      <c r="N6" s="323"/>
    </row>
    <row r="7" spans="1:14" ht="15" customHeight="1">
      <c r="A7" s="59"/>
      <c r="B7" s="60"/>
      <c r="C7" s="60"/>
      <c r="D7" s="60"/>
      <c r="E7" s="223" t="s">
        <v>242</v>
      </c>
      <c r="F7" s="224" t="s">
        <v>2</v>
      </c>
      <c r="G7" s="223" t="s">
        <v>242</v>
      </c>
      <c r="H7" s="224" t="s">
        <v>2</v>
      </c>
      <c r="I7" s="273" t="s">
        <v>242</v>
      </c>
      <c r="J7" s="274" t="s">
        <v>2</v>
      </c>
      <c r="K7" s="223" t="s">
        <v>242</v>
      </c>
      <c r="L7" s="224" t="s">
        <v>2</v>
      </c>
      <c r="M7" s="223" t="s">
        <v>242</v>
      </c>
      <c r="N7" s="249" t="s">
        <v>2</v>
      </c>
    </row>
    <row r="8" spans="1:14" ht="18" customHeight="1">
      <c r="A8" s="275" t="s">
        <v>171</v>
      </c>
      <c r="B8" s="225" t="s">
        <v>172</v>
      </c>
      <c r="C8" s="226"/>
      <c r="D8" s="226"/>
      <c r="E8" s="227">
        <v>1</v>
      </c>
      <c r="F8" s="228">
        <v>1</v>
      </c>
      <c r="G8" s="227">
        <v>2</v>
      </c>
      <c r="H8" s="228">
        <v>2</v>
      </c>
      <c r="I8" s="227">
        <v>1</v>
      </c>
      <c r="J8" s="228">
        <v>1</v>
      </c>
      <c r="K8" s="227"/>
      <c r="L8" s="228"/>
      <c r="M8" s="227"/>
      <c r="N8" s="228"/>
    </row>
    <row r="9" spans="1:14" ht="18" customHeight="1">
      <c r="A9" s="276"/>
      <c r="B9" s="275" t="s">
        <v>173</v>
      </c>
      <c r="C9" s="182" t="s">
        <v>174</v>
      </c>
      <c r="D9" s="183"/>
      <c r="E9" s="229">
        <v>10</v>
      </c>
      <c r="F9" s="230">
        <v>10</v>
      </c>
      <c r="G9" s="229">
        <v>9787</v>
      </c>
      <c r="H9" s="230">
        <v>13451</v>
      </c>
      <c r="I9" s="229">
        <v>10</v>
      </c>
      <c r="J9" s="230">
        <v>10</v>
      </c>
      <c r="K9" s="229"/>
      <c r="L9" s="230"/>
      <c r="M9" s="229"/>
      <c r="N9" s="230"/>
    </row>
    <row r="10" spans="1:14" ht="18" customHeight="1">
      <c r="A10" s="276"/>
      <c r="B10" s="276"/>
      <c r="C10" s="44" t="s">
        <v>175</v>
      </c>
      <c r="D10" s="43"/>
      <c r="E10" s="231">
        <v>10</v>
      </c>
      <c r="F10" s="232">
        <v>10</v>
      </c>
      <c r="G10" s="231">
        <v>8046</v>
      </c>
      <c r="H10" s="232">
        <v>11710</v>
      </c>
      <c r="I10" s="231">
        <v>10</v>
      </c>
      <c r="J10" s="232">
        <v>10</v>
      </c>
      <c r="K10" s="231"/>
      <c r="L10" s="232"/>
      <c r="M10" s="231"/>
      <c r="N10" s="232"/>
    </row>
    <row r="11" spans="1:14" ht="18" customHeight="1">
      <c r="A11" s="276"/>
      <c r="B11" s="276"/>
      <c r="C11" s="44" t="s">
        <v>176</v>
      </c>
      <c r="D11" s="43"/>
      <c r="E11" s="231"/>
      <c r="F11" s="232"/>
      <c r="G11" s="231">
        <v>1741</v>
      </c>
      <c r="H11" s="232">
        <v>1741</v>
      </c>
      <c r="I11" s="231"/>
      <c r="J11" s="232"/>
      <c r="K11" s="231"/>
      <c r="L11" s="232"/>
      <c r="M11" s="231"/>
      <c r="N11" s="232"/>
    </row>
    <row r="12" spans="1:14" ht="18" customHeight="1">
      <c r="A12" s="276"/>
      <c r="B12" s="276"/>
      <c r="C12" s="44" t="s">
        <v>177</v>
      </c>
      <c r="D12" s="43"/>
      <c r="E12" s="231"/>
      <c r="F12" s="232"/>
      <c r="G12" s="231"/>
      <c r="H12" s="232"/>
      <c r="I12" s="231"/>
      <c r="J12" s="232"/>
      <c r="K12" s="231"/>
      <c r="L12" s="232"/>
      <c r="M12" s="231"/>
      <c r="N12" s="232"/>
    </row>
    <row r="13" spans="1:14" ht="18" customHeight="1">
      <c r="A13" s="276"/>
      <c r="B13" s="276"/>
      <c r="C13" s="44" t="s">
        <v>178</v>
      </c>
      <c r="D13" s="43"/>
      <c r="E13" s="231"/>
      <c r="F13" s="232"/>
      <c r="G13" s="231"/>
      <c r="H13" s="232"/>
      <c r="I13" s="231"/>
      <c r="J13" s="232"/>
      <c r="K13" s="231"/>
      <c r="L13" s="232"/>
      <c r="M13" s="231"/>
      <c r="N13" s="232"/>
    </row>
    <row r="14" spans="1:14" ht="18" customHeight="1">
      <c r="A14" s="277"/>
      <c r="B14" s="277"/>
      <c r="C14" s="47" t="s">
        <v>179</v>
      </c>
      <c r="D14" s="31"/>
      <c r="E14" s="233"/>
      <c r="F14" s="234"/>
      <c r="G14" s="233"/>
      <c r="H14" s="234"/>
      <c r="I14" s="233"/>
      <c r="J14" s="234"/>
      <c r="K14" s="233"/>
      <c r="L14" s="234"/>
      <c r="M14" s="233"/>
      <c r="N14" s="234"/>
    </row>
    <row r="15" spans="1:14" ht="18" customHeight="1">
      <c r="A15" s="319" t="s">
        <v>180</v>
      </c>
      <c r="B15" s="275" t="s">
        <v>181</v>
      </c>
      <c r="C15" s="182" t="s">
        <v>182</v>
      </c>
      <c r="D15" s="183"/>
      <c r="E15" s="235">
        <v>10846</v>
      </c>
      <c r="F15" s="157">
        <v>12274</v>
      </c>
      <c r="G15" s="235">
        <v>804</v>
      </c>
      <c r="H15" s="157">
        <v>1042</v>
      </c>
      <c r="I15" s="235">
        <v>8061</v>
      </c>
      <c r="J15" s="157">
        <v>8932</v>
      </c>
      <c r="K15" s="235"/>
      <c r="L15" s="157"/>
      <c r="M15" s="235"/>
      <c r="N15" s="157"/>
    </row>
    <row r="16" spans="1:14" ht="18" customHeight="1">
      <c r="A16" s="276"/>
      <c r="B16" s="276"/>
      <c r="C16" s="44" t="s">
        <v>183</v>
      </c>
      <c r="D16" s="43"/>
      <c r="E16" s="70">
        <v>7717</v>
      </c>
      <c r="F16" s="128">
        <v>7839</v>
      </c>
      <c r="G16" s="70">
        <v>47857</v>
      </c>
      <c r="H16" s="128">
        <v>62057</v>
      </c>
      <c r="I16" s="70">
        <v>20277</v>
      </c>
      <c r="J16" s="128">
        <v>20577</v>
      </c>
      <c r="K16" s="70"/>
      <c r="L16" s="128"/>
      <c r="M16" s="70"/>
      <c r="N16" s="128"/>
    </row>
    <row r="17" spans="1:15" ht="18" customHeight="1">
      <c r="A17" s="276"/>
      <c r="B17" s="276"/>
      <c r="C17" s="44" t="s">
        <v>184</v>
      </c>
      <c r="D17" s="43"/>
      <c r="E17" s="70">
        <v>0</v>
      </c>
      <c r="F17" s="128">
        <v>0</v>
      </c>
      <c r="G17" s="70">
        <v>0</v>
      </c>
      <c r="H17" s="128">
        <v>0</v>
      </c>
      <c r="I17" s="70">
        <v>0</v>
      </c>
      <c r="J17" s="128">
        <v>0</v>
      </c>
      <c r="K17" s="70"/>
      <c r="L17" s="128"/>
      <c r="M17" s="70"/>
      <c r="N17" s="128"/>
    </row>
    <row r="18" spans="1:15" ht="18" customHeight="1">
      <c r="A18" s="276"/>
      <c r="B18" s="277"/>
      <c r="C18" s="47" t="s">
        <v>185</v>
      </c>
      <c r="D18" s="31"/>
      <c r="E18" s="74">
        <v>18562</v>
      </c>
      <c r="F18" s="140">
        <v>20113</v>
      </c>
      <c r="G18" s="74">
        <v>48661</v>
      </c>
      <c r="H18" s="140">
        <v>63099</v>
      </c>
      <c r="I18" s="74">
        <v>28338</v>
      </c>
      <c r="J18" s="140">
        <v>29509</v>
      </c>
      <c r="K18" s="73"/>
      <c r="L18" s="237"/>
      <c r="M18" s="73"/>
      <c r="N18" s="237"/>
    </row>
    <row r="19" spans="1:15" ht="18" customHeight="1">
      <c r="A19" s="276"/>
      <c r="B19" s="275" t="s">
        <v>186</v>
      </c>
      <c r="C19" s="182" t="s">
        <v>187</v>
      </c>
      <c r="D19" s="183"/>
      <c r="E19" s="235">
        <v>735</v>
      </c>
      <c r="F19" s="157">
        <v>1317</v>
      </c>
      <c r="G19" s="235">
        <v>341</v>
      </c>
      <c r="H19" s="157">
        <v>441</v>
      </c>
      <c r="I19" s="235">
        <v>1871</v>
      </c>
      <c r="J19" s="157">
        <v>1791</v>
      </c>
      <c r="K19" s="156"/>
      <c r="L19" s="157"/>
      <c r="M19" s="156"/>
      <c r="N19" s="157"/>
    </row>
    <row r="20" spans="1:15" ht="18" customHeight="1">
      <c r="A20" s="276"/>
      <c r="B20" s="276"/>
      <c r="C20" s="44" t="s">
        <v>188</v>
      </c>
      <c r="D20" s="43"/>
      <c r="E20" s="70">
        <v>7125</v>
      </c>
      <c r="F20" s="128">
        <v>8151</v>
      </c>
      <c r="G20" s="70">
        <v>7211</v>
      </c>
      <c r="H20" s="128">
        <v>7488</v>
      </c>
      <c r="I20" s="70">
        <v>30551</v>
      </c>
      <c r="J20" s="128">
        <v>31984</v>
      </c>
      <c r="K20" s="69"/>
      <c r="L20" s="128"/>
      <c r="M20" s="69"/>
      <c r="N20" s="128"/>
    </row>
    <row r="21" spans="1:15" s="242" customFormat="1" ht="18" customHeight="1">
      <c r="A21" s="276"/>
      <c r="B21" s="276"/>
      <c r="C21" s="238" t="s">
        <v>189</v>
      </c>
      <c r="D21" s="239"/>
      <c r="E21" s="256">
        <v>0</v>
      </c>
      <c r="F21" s="241">
        <v>0</v>
      </c>
      <c r="G21" s="256">
        <v>31645</v>
      </c>
      <c r="H21" s="241">
        <v>42597</v>
      </c>
      <c r="I21" s="256">
        <v>0</v>
      </c>
      <c r="J21" s="241">
        <v>0</v>
      </c>
      <c r="K21" s="240"/>
      <c r="L21" s="241"/>
      <c r="M21" s="240"/>
      <c r="N21" s="241"/>
    </row>
    <row r="22" spans="1:15" ht="18" customHeight="1">
      <c r="A22" s="276"/>
      <c r="B22" s="277"/>
      <c r="C22" s="11" t="s">
        <v>190</v>
      </c>
      <c r="D22" s="12"/>
      <c r="E22" s="74">
        <v>7860</v>
      </c>
      <c r="F22" s="140">
        <v>9468</v>
      </c>
      <c r="G22" s="74">
        <v>39197</v>
      </c>
      <c r="H22" s="140">
        <v>50526</v>
      </c>
      <c r="I22" s="74">
        <v>32422</v>
      </c>
      <c r="J22" s="140">
        <v>33775</v>
      </c>
      <c r="K22" s="73"/>
      <c r="L22" s="140"/>
      <c r="M22" s="73"/>
      <c r="N22" s="140"/>
    </row>
    <row r="23" spans="1:15" ht="18" customHeight="1">
      <c r="A23" s="276"/>
      <c r="B23" s="275" t="s">
        <v>191</v>
      </c>
      <c r="C23" s="182" t="s">
        <v>192</v>
      </c>
      <c r="D23" s="183"/>
      <c r="E23" s="235">
        <v>10</v>
      </c>
      <c r="F23" s="157">
        <v>10</v>
      </c>
      <c r="G23" s="235">
        <v>9787</v>
      </c>
      <c r="H23" s="157">
        <v>12911</v>
      </c>
      <c r="I23" s="235">
        <v>10</v>
      </c>
      <c r="J23" s="157">
        <v>10</v>
      </c>
      <c r="K23" s="156"/>
      <c r="L23" s="157"/>
      <c r="M23" s="156"/>
      <c r="N23" s="157"/>
    </row>
    <row r="24" spans="1:15" ht="18" customHeight="1">
      <c r="A24" s="276"/>
      <c r="B24" s="276"/>
      <c r="C24" s="44" t="s">
        <v>193</v>
      </c>
      <c r="D24" s="43"/>
      <c r="E24" s="70">
        <v>10692</v>
      </c>
      <c r="F24" s="128">
        <v>10635</v>
      </c>
      <c r="G24" s="70">
        <v>-324</v>
      </c>
      <c r="H24" s="128">
        <v>-338</v>
      </c>
      <c r="I24" s="70">
        <v>-4093</v>
      </c>
      <c r="J24" s="128">
        <v>-4276</v>
      </c>
      <c r="K24" s="69"/>
      <c r="L24" s="128"/>
      <c r="M24" s="69"/>
      <c r="N24" s="128"/>
    </row>
    <row r="25" spans="1:15" ht="18" customHeight="1">
      <c r="A25" s="276"/>
      <c r="B25" s="276"/>
      <c r="C25" s="44" t="s">
        <v>194</v>
      </c>
      <c r="D25" s="43"/>
      <c r="E25" s="70">
        <v>0</v>
      </c>
      <c r="F25" s="128">
        <v>0</v>
      </c>
      <c r="G25" s="70">
        <v>0</v>
      </c>
      <c r="H25" s="128">
        <v>0</v>
      </c>
      <c r="I25" s="70"/>
      <c r="J25" s="128">
        <v>0</v>
      </c>
      <c r="K25" s="69"/>
      <c r="L25" s="128"/>
      <c r="M25" s="69"/>
      <c r="N25" s="128"/>
    </row>
    <row r="26" spans="1:15" ht="18" customHeight="1">
      <c r="A26" s="276"/>
      <c r="B26" s="277"/>
      <c r="C26" s="45" t="s">
        <v>195</v>
      </c>
      <c r="D26" s="46"/>
      <c r="E26" s="72">
        <v>10702</v>
      </c>
      <c r="F26" s="237">
        <v>10645</v>
      </c>
      <c r="G26" s="72">
        <v>9463</v>
      </c>
      <c r="H26" s="237">
        <v>12573</v>
      </c>
      <c r="I26" s="74">
        <v>-4083</v>
      </c>
      <c r="J26" s="140">
        <v>-4266</v>
      </c>
      <c r="K26" s="71"/>
      <c r="L26" s="140"/>
      <c r="M26" s="71"/>
      <c r="N26" s="140"/>
    </row>
    <row r="27" spans="1:15" ht="18" customHeight="1">
      <c r="A27" s="277"/>
      <c r="B27" s="47" t="s">
        <v>196</v>
      </c>
      <c r="C27" s="31"/>
      <c r="D27" s="31"/>
      <c r="E27" s="271">
        <v>18562</v>
      </c>
      <c r="F27" s="272">
        <v>20113</v>
      </c>
      <c r="G27" s="74">
        <v>48661</v>
      </c>
      <c r="H27" s="140">
        <v>63099</v>
      </c>
      <c r="I27" s="271">
        <v>28338</v>
      </c>
      <c r="J27" s="272">
        <v>29509</v>
      </c>
      <c r="K27" s="73"/>
      <c r="L27" s="140"/>
      <c r="M27" s="73"/>
      <c r="N27" s="140"/>
    </row>
    <row r="28" spans="1:15" ht="18" customHeight="1">
      <c r="A28" s="275" t="s">
        <v>197</v>
      </c>
      <c r="B28" s="275" t="s">
        <v>198</v>
      </c>
      <c r="C28" s="182" t="s">
        <v>199</v>
      </c>
      <c r="D28" s="243" t="s">
        <v>41</v>
      </c>
      <c r="E28" s="235">
        <v>3585</v>
      </c>
      <c r="F28" s="157">
        <v>4360</v>
      </c>
      <c r="G28" s="235">
        <v>2160</v>
      </c>
      <c r="H28" s="157">
        <v>2780</v>
      </c>
      <c r="I28" s="235">
        <v>3808</v>
      </c>
      <c r="J28" s="157">
        <v>3809</v>
      </c>
      <c r="K28" s="156"/>
      <c r="L28" s="157"/>
      <c r="M28" s="156"/>
      <c r="N28" s="157"/>
    </row>
    <row r="29" spans="1:15" ht="18" customHeight="1">
      <c r="A29" s="276"/>
      <c r="B29" s="276"/>
      <c r="C29" s="44" t="s">
        <v>200</v>
      </c>
      <c r="D29" s="244" t="s">
        <v>42</v>
      </c>
      <c r="E29" s="70">
        <v>3374</v>
      </c>
      <c r="F29" s="128">
        <v>3774</v>
      </c>
      <c r="G29" s="70">
        <v>4744</v>
      </c>
      <c r="H29" s="128">
        <v>4264</v>
      </c>
      <c r="I29" s="70">
        <v>3391</v>
      </c>
      <c r="J29" s="128">
        <v>3403</v>
      </c>
      <c r="K29" s="69"/>
      <c r="L29" s="128"/>
      <c r="M29" s="69"/>
      <c r="N29" s="128"/>
    </row>
    <row r="30" spans="1:15" ht="18" customHeight="1">
      <c r="A30" s="276"/>
      <c r="B30" s="276"/>
      <c r="C30" s="44" t="s">
        <v>201</v>
      </c>
      <c r="D30" s="244" t="s">
        <v>202</v>
      </c>
      <c r="E30" s="70">
        <v>165</v>
      </c>
      <c r="F30" s="128">
        <v>168</v>
      </c>
      <c r="G30" s="70">
        <v>302</v>
      </c>
      <c r="H30" s="128">
        <v>300</v>
      </c>
      <c r="I30" s="70">
        <v>141</v>
      </c>
      <c r="J30" s="128">
        <v>144</v>
      </c>
      <c r="K30" s="69"/>
      <c r="L30" s="128"/>
      <c r="M30" s="69"/>
      <c r="N30" s="128"/>
    </row>
    <row r="31" spans="1:15" ht="18" customHeight="1">
      <c r="A31" s="276"/>
      <c r="B31" s="276"/>
      <c r="C31" s="11" t="s">
        <v>203</v>
      </c>
      <c r="D31" s="245" t="s">
        <v>204</v>
      </c>
      <c r="E31" s="74">
        <f t="shared" ref="E31:N31" si="0">E28-E29-E30</f>
        <v>46</v>
      </c>
      <c r="F31" s="140">
        <f t="shared" si="0"/>
        <v>418</v>
      </c>
      <c r="G31" s="74">
        <f t="shared" si="0"/>
        <v>-2886</v>
      </c>
      <c r="H31" s="140">
        <f t="shared" si="0"/>
        <v>-1784</v>
      </c>
      <c r="I31" s="74">
        <f t="shared" si="0"/>
        <v>276</v>
      </c>
      <c r="J31" s="140">
        <f t="shared" si="0"/>
        <v>262</v>
      </c>
      <c r="K31" s="73">
        <f t="shared" si="0"/>
        <v>0</v>
      </c>
      <c r="L31" s="246">
        <f t="shared" si="0"/>
        <v>0</v>
      </c>
      <c r="M31" s="73">
        <f t="shared" si="0"/>
        <v>0</v>
      </c>
      <c r="N31" s="237">
        <f t="shared" si="0"/>
        <v>0</v>
      </c>
      <c r="O31" s="7"/>
    </row>
    <row r="32" spans="1:15" ht="18" customHeight="1">
      <c r="A32" s="276"/>
      <c r="B32" s="276"/>
      <c r="C32" s="182" t="s">
        <v>205</v>
      </c>
      <c r="D32" s="243" t="s">
        <v>206</v>
      </c>
      <c r="E32" s="235">
        <v>12</v>
      </c>
      <c r="F32" s="157">
        <v>3</v>
      </c>
      <c r="G32" s="235">
        <v>2975</v>
      </c>
      <c r="H32" s="157">
        <v>1942</v>
      </c>
      <c r="I32" s="235">
        <v>27</v>
      </c>
      <c r="J32" s="157">
        <v>29</v>
      </c>
      <c r="K32" s="156"/>
      <c r="L32" s="157"/>
      <c r="M32" s="156"/>
      <c r="N32" s="157"/>
    </row>
    <row r="33" spans="1:14" ht="18" customHeight="1">
      <c r="A33" s="276"/>
      <c r="B33" s="276"/>
      <c r="C33" s="44" t="s">
        <v>207</v>
      </c>
      <c r="D33" s="244" t="s">
        <v>208</v>
      </c>
      <c r="E33" s="70">
        <v>0.1</v>
      </c>
      <c r="F33" s="128">
        <v>1</v>
      </c>
      <c r="G33" s="70">
        <v>75</v>
      </c>
      <c r="H33" s="128">
        <v>143</v>
      </c>
      <c r="I33" s="70">
        <v>112</v>
      </c>
      <c r="J33" s="128">
        <v>93</v>
      </c>
      <c r="K33" s="69"/>
      <c r="L33" s="128"/>
      <c r="M33" s="69"/>
      <c r="N33" s="128"/>
    </row>
    <row r="34" spans="1:14" ht="18" customHeight="1">
      <c r="A34" s="276"/>
      <c r="B34" s="277"/>
      <c r="C34" s="11" t="s">
        <v>209</v>
      </c>
      <c r="D34" s="245" t="s">
        <v>210</v>
      </c>
      <c r="E34" s="74">
        <f t="shared" ref="E34:N34" si="1">E31+E32-E33</f>
        <v>57.9</v>
      </c>
      <c r="F34" s="140">
        <f t="shared" si="1"/>
        <v>420</v>
      </c>
      <c r="G34" s="74">
        <f t="shared" si="1"/>
        <v>14</v>
      </c>
      <c r="H34" s="140">
        <f t="shared" si="1"/>
        <v>15</v>
      </c>
      <c r="I34" s="74">
        <f t="shared" si="1"/>
        <v>191</v>
      </c>
      <c r="J34" s="140">
        <f t="shared" si="1"/>
        <v>198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76"/>
      <c r="B35" s="275" t="s">
        <v>211</v>
      </c>
      <c r="C35" s="182" t="s">
        <v>212</v>
      </c>
      <c r="D35" s="243" t="s">
        <v>213</v>
      </c>
      <c r="E35" s="235">
        <v>0</v>
      </c>
      <c r="F35" s="157">
        <v>0</v>
      </c>
      <c r="G35" s="235">
        <v>0</v>
      </c>
      <c r="H35" s="157">
        <v>0</v>
      </c>
      <c r="I35" s="235">
        <v>0.4</v>
      </c>
      <c r="J35" s="157">
        <v>0</v>
      </c>
      <c r="K35" s="156"/>
      <c r="L35" s="157"/>
      <c r="M35" s="156"/>
      <c r="N35" s="157"/>
    </row>
    <row r="36" spans="1:14" ht="18" customHeight="1">
      <c r="A36" s="276"/>
      <c r="B36" s="276"/>
      <c r="C36" s="44" t="s">
        <v>214</v>
      </c>
      <c r="D36" s="244" t="s">
        <v>215</v>
      </c>
      <c r="E36" s="70">
        <v>0</v>
      </c>
      <c r="F36" s="128">
        <v>118</v>
      </c>
      <c r="G36" s="70">
        <v>0</v>
      </c>
      <c r="H36" s="128">
        <v>0</v>
      </c>
      <c r="I36" s="70">
        <v>8.6999999999999993</v>
      </c>
      <c r="J36" s="128">
        <v>4</v>
      </c>
      <c r="K36" s="69"/>
      <c r="L36" s="128"/>
      <c r="M36" s="69"/>
      <c r="N36" s="128"/>
    </row>
    <row r="37" spans="1:14" ht="18" customHeight="1">
      <c r="A37" s="276"/>
      <c r="B37" s="276"/>
      <c r="C37" s="44" t="s">
        <v>216</v>
      </c>
      <c r="D37" s="244" t="s">
        <v>217</v>
      </c>
      <c r="E37" s="70">
        <f t="shared" ref="E37:N37" si="2">E34+E35-E36</f>
        <v>57.9</v>
      </c>
      <c r="F37" s="128">
        <f t="shared" si="2"/>
        <v>302</v>
      </c>
      <c r="G37" s="70">
        <f>G34+G35-G36</f>
        <v>14</v>
      </c>
      <c r="H37" s="128">
        <f t="shared" si="2"/>
        <v>15</v>
      </c>
      <c r="I37" s="70">
        <f t="shared" si="2"/>
        <v>182.70000000000002</v>
      </c>
      <c r="J37" s="128">
        <f t="shared" si="2"/>
        <v>194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76"/>
      <c r="B38" s="276"/>
      <c r="C38" s="44" t="s">
        <v>218</v>
      </c>
      <c r="D38" s="244" t="s">
        <v>219</v>
      </c>
      <c r="E38" s="70">
        <v>0</v>
      </c>
      <c r="F38" s="128">
        <v>0</v>
      </c>
      <c r="G38" s="70">
        <v>0</v>
      </c>
      <c r="H38" s="128">
        <v>0</v>
      </c>
      <c r="I38" s="70"/>
      <c r="J38" s="128">
        <v>0</v>
      </c>
      <c r="K38" s="69"/>
      <c r="L38" s="128"/>
      <c r="M38" s="69"/>
      <c r="N38" s="128"/>
    </row>
    <row r="39" spans="1:14" ht="18" customHeight="1">
      <c r="A39" s="276"/>
      <c r="B39" s="276"/>
      <c r="C39" s="44" t="s">
        <v>220</v>
      </c>
      <c r="D39" s="244" t="s">
        <v>221</v>
      </c>
      <c r="E39" s="70">
        <v>0</v>
      </c>
      <c r="F39" s="128">
        <v>0</v>
      </c>
      <c r="G39" s="70">
        <v>0</v>
      </c>
      <c r="H39" s="128">
        <v>0</v>
      </c>
      <c r="I39" s="70"/>
      <c r="J39" s="128">
        <v>0</v>
      </c>
      <c r="K39" s="69"/>
      <c r="L39" s="128"/>
      <c r="M39" s="69"/>
      <c r="N39" s="128"/>
    </row>
    <row r="40" spans="1:14" ht="18" customHeight="1">
      <c r="A40" s="276"/>
      <c r="B40" s="276"/>
      <c r="C40" s="44" t="s">
        <v>222</v>
      </c>
      <c r="D40" s="244" t="s">
        <v>223</v>
      </c>
      <c r="E40" s="70">
        <v>0</v>
      </c>
      <c r="F40" s="128">
        <v>0</v>
      </c>
      <c r="G40" s="70">
        <v>0</v>
      </c>
      <c r="H40" s="128">
        <v>0</v>
      </c>
      <c r="I40" s="70"/>
      <c r="J40" s="128">
        <v>0</v>
      </c>
      <c r="K40" s="69"/>
      <c r="L40" s="128"/>
      <c r="M40" s="69"/>
      <c r="N40" s="128"/>
    </row>
    <row r="41" spans="1:14" ht="18" customHeight="1">
      <c r="A41" s="276"/>
      <c r="B41" s="276"/>
      <c r="C41" s="194" t="s">
        <v>224</v>
      </c>
      <c r="D41" s="244" t="s">
        <v>225</v>
      </c>
      <c r="E41" s="70">
        <f t="shared" ref="E41:N41" si="3">E34+E35-E36-E40</f>
        <v>57.9</v>
      </c>
      <c r="F41" s="128">
        <f t="shared" si="3"/>
        <v>302</v>
      </c>
      <c r="G41" s="70">
        <f t="shared" si="3"/>
        <v>14</v>
      </c>
      <c r="H41" s="128">
        <f t="shared" si="3"/>
        <v>15</v>
      </c>
      <c r="I41" s="70">
        <f t="shared" si="3"/>
        <v>182.70000000000002</v>
      </c>
      <c r="J41" s="128">
        <f t="shared" si="3"/>
        <v>194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76"/>
      <c r="B42" s="276"/>
      <c r="C42" s="320" t="s">
        <v>226</v>
      </c>
      <c r="D42" s="321"/>
      <c r="E42" s="70">
        <f t="shared" ref="E42:N42" si="4">E37+E38-E39-E40</f>
        <v>57.9</v>
      </c>
      <c r="F42" s="128">
        <f t="shared" si="4"/>
        <v>302</v>
      </c>
      <c r="G42" s="70">
        <f t="shared" si="4"/>
        <v>14</v>
      </c>
      <c r="H42" s="128">
        <f t="shared" si="4"/>
        <v>15</v>
      </c>
      <c r="I42" s="70">
        <f t="shared" si="4"/>
        <v>182.70000000000002</v>
      </c>
      <c r="J42" s="128">
        <f t="shared" si="4"/>
        <v>194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76"/>
      <c r="B43" s="276"/>
      <c r="C43" s="44" t="s">
        <v>227</v>
      </c>
      <c r="D43" s="244" t="s">
        <v>228</v>
      </c>
      <c r="E43" s="70">
        <v>0</v>
      </c>
      <c r="F43" s="128">
        <v>0</v>
      </c>
      <c r="G43" s="70">
        <v>-338</v>
      </c>
      <c r="H43" s="128">
        <v>-354</v>
      </c>
      <c r="I43" s="70"/>
      <c r="J43" s="128">
        <v>0</v>
      </c>
      <c r="K43" s="69"/>
      <c r="L43" s="128"/>
      <c r="M43" s="69"/>
      <c r="N43" s="128"/>
    </row>
    <row r="44" spans="1:14" ht="18" customHeight="1">
      <c r="A44" s="277"/>
      <c r="B44" s="277"/>
      <c r="C44" s="11" t="s">
        <v>229</v>
      </c>
      <c r="D44" s="98" t="s">
        <v>230</v>
      </c>
      <c r="E44" s="74">
        <f t="shared" ref="E44:N44" si="5">E41+E43</f>
        <v>57.9</v>
      </c>
      <c r="F44" s="140">
        <f t="shared" si="5"/>
        <v>302</v>
      </c>
      <c r="G44" s="74">
        <f t="shared" si="5"/>
        <v>-324</v>
      </c>
      <c r="H44" s="140">
        <f t="shared" si="5"/>
        <v>-339</v>
      </c>
      <c r="I44" s="74">
        <f t="shared" si="5"/>
        <v>182.70000000000002</v>
      </c>
      <c r="J44" s="140">
        <f t="shared" si="5"/>
        <v>194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spans="1:14" ht="14.15" customHeight="1">
      <c r="A45" s="13" t="s">
        <v>231</v>
      </c>
    </row>
    <row r="46" spans="1:14" ht="14.15" customHeight="1">
      <c r="A46" s="13" t="s">
        <v>232</v>
      </c>
    </row>
    <row r="47" spans="1:14">
      <c r="A47" s="247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2021-08-30T05:40:04Z</cp:lastPrinted>
  <dcterms:created xsi:type="dcterms:W3CDTF">1999-07-06T05:17:05Z</dcterms:created>
  <dcterms:modified xsi:type="dcterms:W3CDTF">2021-09-11T11:04:55Z</dcterms:modified>
</cp:coreProperties>
</file>