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192.168.0.241\共有\【月報別冊財政状況】\【財政状況】\令和3年度\02 団体回答\01 都道府県\09　栃木県\"/>
    </mc:Choice>
  </mc:AlternateContent>
  <xr:revisionPtr revIDLastSave="0" documentId="8_{38CCB191-128E-48F6-B3ED-FC7EF595F810}" xr6:coauthVersionLast="47" xr6:coauthVersionMax="47" xr10:uidLastSave="{00000000-0000-0000-0000-000000000000}"/>
  <bookViews>
    <workbookView xWindow="-110" yWindow="-110" windowWidth="19420" windowHeight="10420" tabRatio="711" xr2:uid="{00000000-000D-0000-FFFF-FFFF00000000}"/>
  </bookViews>
  <sheets>
    <sheet name="1.普通会計予算" sheetId="2" r:id="rId1"/>
    <sheet name="2.公営企業会計予算" sheetId="4" r:id="rId2"/>
    <sheet name="3.(1)普通会計決算" sheetId="5" r:id="rId3"/>
    <sheet name="3.(2)財政指標等" sheetId="6" r:id="rId4"/>
    <sheet name="4.公営企業会計決算" sheetId="7" r:id="rId5"/>
    <sheet name="5.三セク決算" sheetId="8" r:id="rId6"/>
  </sheets>
  <definedNames>
    <definedName name="_xlnm.Print_Area" localSheetId="0">'1.普通会計予算'!$A$1:$I$47</definedName>
    <definedName name="_xlnm.Print_Area" localSheetId="1">'2.公営企業会計予算'!$A$1:$S$49</definedName>
    <definedName name="_xlnm.Print_Area" localSheetId="2">'3.(1)普通会計決算'!$A$1:$I$47</definedName>
    <definedName name="_xlnm.Print_Area" localSheetId="3">'3.(2)財政指標等'!$A$1:$I$35</definedName>
    <definedName name="_xlnm.Print_Area" localSheetId="4">'4.公営企業会計決算'!$A$1:$Q$49</definedName>
    <definedName name="_xlnm.Print_Area" localSheetId="5">'5.三セク決算'!$A$1:$N$46</definedName>
  </definedNames>
  <calcPr calcId="191029"/>
</workbook>
</file>

<file path=xl/calcChain.xml><?xml version="1.0" encoding="utf-8"?>
<calcChain xmlns="http://schemas.openxmlformats.org/spreadsheetml/2006/main">
  <c r="G44" i="7" l="1"/>
  <c r="G45" i="7" s="1"/>
  <c r="G39" i="7"/>
  <c r="O24" i="7"/>
  <c r="O27" i="7" s="1"/>
  <c r="O16" i="7"/>
  <c r="O15" i="7"/>
  <c r="O14" i="7"/>
  <c r="M24" i="7"/>
  <c r="M27" i="7" s="1"/>
  <c r="M16" i="7"/>
  <c r="M15" i="7"/>
  <c r="M14" i="7"/>
  <c r="K24" i="7"/>
  <c r="K27" i="7" s="1"/>
  <c r="K16" i="7"/>
  <c r="K15" i="7"/>
  <c r="K14" i="7"/>
  <c r="I24" i="7"/>
  <c r="I27" i="7" s="1"/>
  <c r="I16" i="7"/>
  <c r="I15" i="7"/>
  <c r="I14" i="7"/>
  <c r="G24" i="7"/>
  <c r="G27" i="7" s="1"/>
  <c r="G16" i="7"/>
  <c r="G15" i="7"/>
  <c r="G14" i="7"/>
  <c r="Q24" i="7"/>
  <c r="Q27" i="7" s="1"/>
  <c r="Q16" i="7"/>
  <c r="Q15" i="7"/>
  <c r="Q14" i="7"/>
  <c r="P14" i="7"/>
  <c r="P15" i="7"/>
  <c r="P16" i="7"/>
  <c r="P24" i="7"/>
  <c r="P27" i="7"/>
  <c r="J31" i="8"/>
  <c r="J34" i="8" s="1"/>
  <c r="H31" i="8"/>
  <c r="H34" i="8" s="1"/>
  <c r="F31" i="8"/>
  <c r="F34" i="8" s="1"/>
  <c r="M44" i="7"/>
  <c r="L44" i="7"/>
  <c r="M39" i="7"/>
  <c r="M45" i="7" s="1"/>
  <c r="L39" i="7"/>
  <c r="L45" i="7" s="1"/>
  <c r="L24" i="7"/>
  <c r="L27" i="7" s="1"/>
  <c r="L16" i="7"/>
  <c r="L15" i="7"/>
  <c r="L14" i="7"/>
  <c r="F24" i="6"/>
  <c r="G24" i="6" s="1"/>
  <c r="H24" i="6" s="1"/>
  <c r="H22" i="6" s="1"/>
  <c r="F22" i="6"/>
  <c r="E22" i="6"/>
  <c r="H20" i="6"/>
  <c r="G20" i="6"/>
  <c r="F20" i="6"/>
  <c r="E20" i="6"/>
  <c r="H19" i="6"/>
  <c r="G19" i="6"/>
  <c r="F19" i="6"/>
  <c r="F23" i="6" s="1"/>
  <c r="E19" i="6"/>
  <c r="E23" i="6" s="1"/>
  <c r="H45" i="5"/>
  <c r="H27" i="5"/>
  <c r="F27" i="5"/>
  <c r="F45" i="5"/>
  <c r="S24" i="4"/>
  <c r="S27" i="4" s="1"/>
  <c r="S16" i="4"/>
  <c r="S15" i="4"/>
  <c r="S14" i="4"/>
  <c r="Q24" i="4"/>
  <c r="Q27" i="4" s="1"/>
  <c r="Q16" i="4"/>
  <c r="Q15" i="4"/>
  <c r="Q14" i="4"/>
  <c r="O24" i="4"/>
  <c r="O27" i="4" s="1"/>
  <c r="O16" i="4"/>
  <c r="O15" i="4"/>
  <c r="O14" i="4"/>
  <c r="M24" i="4"/>
  <c r="M27" i="4" s="1"/>
  <c r="M16" i="4"/>
  <c r="M15" i="4"/>
  <c r="M14" i="4"/>
  <c r="K24" i="4"/>
  <c r="K27" i="4" s="1"/>
  <c r="K16" i="4"/>
  <c r="K15" i="4"/>
  <c r="K14" i="4"/>
  <c r="I24" i="4"/>
  <c r="I27" i="4" s="1"/>
  <c r="I16" i="4"/>
  <c r="I15" i="4"/>
  <c r="I14" i="4"/>
  <c r="G24" i="4"/>
  <c r="G27" i="4" s="1"/>
  <c r="G16" i="4"/>
  <c r="G15" i="4"/>
  <c r="G14" i="4"/>
  <c r="F14" i="4"/>
  <c r="M44" i="4"/>
  <c r="L44" i="4"/>
  <c r="M39" i="4"/>
  <c r="M45" i="4" s="1"/>
  <c r="L39" i="4"/>
  <c r="L45" i="4" s="1"/>
  <c r="L24" i="4"/>
  <c r="L27" i="4" s="1"/>
  <c r="L16" i="4"/>
  <c r="L15" i="4"/>
  <c r="L14" i="4"/>
  <c r="O44" i="4"/>
  <c r="N44" i="4"/>
  <c r="O39" i="4"/>
  <c r="O45" i="4" s="1"/>
  <c r="N39" i="4"/>
  <c r="N45" i="4" s="1"/>
  <c r="N24" i="4"/>
  <c r="N27" i="4" s="1"/>
  <c r="N16" i="4"/>
  <c r="N15" i="4"/>
  <c r="N14" i="4"/>
  <c r="H28" i="2"/>
  <c r="H45" i="2" s="1"/>
  <c r="H27" i="2"/>
  <c r="H23" i="6" l="1"/>
  <c r="G23" i="6"/>
  <c r="J41" i="8"/>
  <c r="J44" i="8" s="1"/>
  <c r="J37" i="8"/>
  <c r="J42" i="8" s="1"/>
  <c r="H41" i="8"/>
  <c r="H44" i="8" s="1"/>
  <c r="H37" i="8"/>
  <c r="H42" i="8" s="1"/>
  <c r="F41" i="8"/>
  <c r="F44" i="8" s="1"/>
  <c r="F37" i="8"/>
  <c r="F42" i="8" s="1"/>
  <c r="F21" i="6"/>
  <c r="G21" i="6"/>
  <c r="G22" i="6"/>
  <c r="H21" i="6"/>
  <c r="E21" i="6"/>
  <c r="G44" i="5"/>
  <c r="G19" i="5"/>
  <c r="F44" i="4"/>
  <c r="F45" i="4" s="1"/>
  <c r="F39" i="4"/>
  <c r="F27" i="2"/>
  <c r="G18" i="2" s="1"/>
  <c r="I27" i="2"/>
  <c r="F45" i="2"/>
  <c r="G28" i="2" s="1"/>
  <c r="N31" i="8"/>
  <c r="N34" i="8" s="1"/>
  <c r="M31" i="8"/>
  <c r="M34" i="8" s="1"/>
  <c r="L31" i="8"/>
  <c r="L34" i="8"/>
  <c r="L37" i="8" s="1"/>
  <c r="L42" i="8" s="1"/>
  <c r="K31" i="8"/>
  <c r="K34" i="8" s="1"/>
  <c r="I31" i="8"/>
  <c r="I34" i="8" s="1"/>
  <c r="I37" i="8" s="1"/>
  <c r="I42" i="8" s="1"/>
  <c r="G31" i="8"/>
  <c r="G34" i="8" s="1"/>
  <c r="E31" i="8"/>
  <c r="E34" i="8" s="1"/>
  <c r="Q44" i="7"/>
  <c r="Q45" i="7"/>
  <c r="P44" i="7"/>
  <c r="O44" i="7"/>
  <c r="N44" i="7"/>
  <c r="K44" i="7"/>
  <c r="K45" i="7"/>
  <c r="J44" i="7"/>
  <c r="J45" i="7" s="1"/>
  <c r="I44" i="7"/>
  <c r="H44" i="7"/>
  <c r="F44" i="7"/>
  <c r="Q39" i="7"/>
  <c r="P39" i="7"/>
  <c r="O39" i="7"/>
  <c r="O45" i="7"/>
  <c r="N39" i="7"/>
  <c r="N45" i="7" s="1"/>
  <c r="K39" i="7"/>
  <c r="J39" i="7"/>
  <c r="I39" i="7"/>
  <c r="H39" i="7"/>
  <c r="F39" i="7"/>
  <c r="N24" i="7"/>
  <c r="N27" i="7" s="1"/>
  <c r="J24" i="7"/>
  <c r="J27" i="7"/>
  <c r="H24" i="7"/>
  <c r="H27" i="7" s="1"/>
  <c r="F24" i="7"/>
  <c r="F27" i="7" s="1"/>
  <c r="N16" i="7"/>
  <c r="J16" i="7"/>
  <c r="H16" i="7"/>
  <c r="F16" i="7"/>
  <c r="N15" i="7"/>
  <c r="J15" i="7"/>
  <c r="H15" i="7"/>
  <c r="F15" i="7"/>
  <c r="N14" i="7"/>
  <c r="J14" i="7"/>
  <c r="H14" i="7"/>
  <c r="F14" i="7"/>
  <c r="I20" i="6"/>
  <c r="I19" i="6"/>
  <c r="I21" i="6" s="1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40" i="2"/>
  <c r="I39" i="2"/>
  <c r="I37" i="2"/>
  <c r="I33" i="2"/>
  <c r="I32" i="2"/>
  <c r="I31" i="2"/>
  <c r="I29" i="2"/>
  <c r="I28" i="2"/>
  <c r="I34" i="2"/>
  <c r="I22" i="2"/>
  <c r="I18" i="2"/>
  <c r="I17" i="2"/>
  <c r="I35" i="2"/>
  <c r="I9" i="2"/>
  <c r="I10" i="2"/>
  <c r="I11" i="2"/>
  <c r="I12" i="2"/>
  <c r="I13" i="2"/>
  <c r="I14" i="2"/>
  <c r="I15" i="2"/>
  <c r="I16" i="2"/>
  <c r="I26" i="2"/>
  <c r="I25" i="2"/>
  <c r="I23" i="2"/>
  <c r="I21" i="2"/>
  <c r="I20" i="2"/>
  <c r="I43" i="2"/>
  <c r="I44" i="2"/>
  <c r="I42" i="2"/>
  <c r="I41" i="2"/>
  <c r="I38" i="2"/>
  <c r="I36" i="2"/>
  <c r="I30" i="2"/>
  <c r="G38" i="2"/>
  <c r="I24" i="2"/>
  <c r="I19" i="2"/>
  <c r="S39" i="4"/>
  <c r="S44" i="4"/>
  <c r="S45" i="4" s="1"/>
  <c r="R39" i="4"/>
  <c r="R44" i="4"/>
  <c r="R45" i="4" s="1"/>
  <c r="Q39" i="4"/>
  <c r="Q45" i="4"/>
  <c r="Q44" i="4"/>
  <c r="P39" i="4"/>
  <c r="P44" i="4"/>
  <c r="P45" i="4" s="1"/>
  <c r="K39" i="4"/>
  <c r="K45" i="4" s="1"/>
  <c r="K44" i="4"/>
  <c r="J39" i="4"/>
  <c r="J45" i="4" s="1"/>
  <c r="J44" i="4"/>
  <c r="I39" i="4"/>
  <c r="I44" i="4"/>
  <c r="I45" i="4" s="1"/>
  <c r="H39" i="4"/>
  <c r="H44" i="4"/>
  <c r="H45" i="4"/>
  <c r="G39" i="4"/>
  <c r="G44" i="4"/>
  <c r="G45" i="4" s="1"/>
  <c r="R24" i="4"/>
  <c r="R27" i="4" s="1"/>
  <c r="P24" i="4"/>
  <c r="P27" i="4" s="1"/>
  <c r="J24" i="4"/>
  <c r="J27" i="4" s="1"/>
  <c r="H24" i="4"/>
  <c r="H27" i="4" s="1"/>
  <c r="P16" i="4"/>
  <c r="P15" i="4"/>
  <c r="P14" i="4"/>
  <c r="R16" i="4"/>
  <c r="R15" i="4"/>
  <c r="R14" i="4"/>
  <c r="J16" i="4"/>
  <c r="J15" i="4"/>
  <c r="J14" i="4"/>
  <c r="H16" i="4"/>
  <c r="H15" i="4"/>
  <c r="H14" i="4"/>
  <c r="F24" i="4"/>
  <c r="F27" i="4" s="1"/>
  <c r="F16" i="4"/>
  <c r="F15" i="4"/>
  <c r="G24" i="2"/>
  <c r="G14" i="2"/>
  <c r="G10" i="2"/>
  <c r="G13" i="2"/>
  <c r="G27" i="2"/>
  <c r="G16" i="2"/>
  <c r="G15" i="2"/>
  <c r="G11" i="2"/>
  <c r="G25" i="2"/>
  <c r="G29" i="5"/>
  <c r="G41" i="5"/>
  <c r="G9" i="2"/>
  <c r="G17" i="2"/>
  <c r="G39" i="2"/>
  <c r="G31" i="5"/>
  <c r="G37" i="5"/>
  <c r="G43" i="5"/>
  <c r="G22" i="2"/>
  <c r="G12" i="2"/>
  <c r="G19" i="2"/>
  <c r="G21" i="2"/>
  <c r="G20" i="2"/>
  <c r="G26" i="2"/>
  <c r="G29" i="2"/>
  <c r="G28" i="5"/>
  <c r="G32" i="5"/>
  <c r="G36" i="5"/>
  <c r="G40" i="5"/>
  <c r="G36" i="2" l="1"/>
  <c r="G41" i="2"/>
  <c r="G23" i="2"/>
  <c r="G30" i="2"/>
  <c r="G43" i="2"/>
  <c r="G32" i="2"/>
  <c r="G40" i="2"/>
  <c r="H45" i="7"/>
  <c r="G45" i="2"/>
  <c r="G31" i="2"/>
  <c r="I45" i="7"/>
  <c r="P45" i="7"/>
  <c r="F45" i="7"/>
  <c r="G41" i="8"/>
  <c r="G44" i="8" s="1"/>
  <c r="G37" i="8"/>
  <c r="G42" i="8" s="1"/>
  <c r="G38" i="5"/>
  <c r="G30" i="5"/>
  <c r="G39" i="5"/>
  <c r="G35" i="5"/>
  <c r="G42" i="5"/>
  <c r="G34" i="5"/>
  <c r="G45" i="5"/>
  <c r="I45" i="5"/>
  <c r="G33" i="5"/>
  <c r="I24" i="6"/>
  <c r="E41" i="8"/>
  <c r="E44" i="8" s="1"/>
  <c r="E37" i="8"/>
  <c r="E42" i="8" s="1"/>
  <c r="K37" i="8"/>
  <c r="K42" i="8" s="1"/>
  <c r="K41" i="8"/>
  <c r="K44" i="8" s="1"/>
  <c r="M41" i="8"/>
  <c r="M44" i="8" s="1"/>
  <c r="M37" i="8"/>
  <c r="M42" i="8" s="1"/>
  <c r="N37" i="8"/>
  <c r="N42" i="8" s="1"/>
  <c r="N41" i="8"/>
  <c r="N44" i="8" s="1"/>
  <c r="I23" i="6"/>
  <c r="I22" i="6"/>
  <c r="I27" i="5"/>
  <c r="G33" i="2"/>
  <c r="G12" i="5"/>
  <c r="G26" i="5"/>
  <c r="G10" i="5"/>
  <c r="G15" i="5"/>
  <c r="G27" i="5"/>
  <c r="G9" i="5"/>
  <c r="G23" i="5"/>
  <c r="G24" i="5"/>
  <c r="G21" i="5"/>
  <c r="G22" i="5"/>
  <c r="G11" i="5"/>
  <c r="G34" i="2"/>
  <c r="L41" i="8"/>
  <c r="L44" i="8" s="1"/>
  <c r="G37" i="2"/>
  <c r="G20" i="5"/>
  <c r="G44" i="2"/>
  <c r="G17" i="5"/>
  <c r="I41" i="8"/>
  <c r="I44" i="8" s="1"/>
  <c r="G42" i="2"/>
  <c r="I45" i="2"/>
  <c r="G18" i="5"/>
  <c r="G35" i="2"/>
  <c r="G25" i="5"/>
  <c r="G16" i="5"/>
  <c r="G13" i="5"/>
  <c r="G14" i="5"/>
</calcChain>
</file>

<file path=xl/sharedStrings.xml><?xml version="1.0" encoding="utf-8"?>
<sst xmlns="http://schemas.openxmlformats.org/spreadsheetml/2006/main" count="451" uniqueCount="267">
  <si>
    <t>団体名</t>
  </si>
  <si>
    <t>（単位：百万円、％）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</si>
  <si>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</si>
  <si>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</si>
  <si>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</si>
  <si>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</si>
  <si>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</si>
  <si>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</si>
  <si>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</si>
  <si>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</si>
  <si>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</si>
  <si>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</si>
  <si>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</si>
  <si>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</si>
  <si>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</si>
  <si>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</si>
  <si>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</si>
  <si>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</si>
  <si>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</si>
  <si>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</si>
  <si>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</si>
  <si>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</si>
  <si>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</si>
  <si>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</si>
  <si>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</si>
  <si>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</si>
  <si>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</si>
  <si>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</si>
  <si>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</si>
  <si>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</si>
  <si>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</si>
  <si>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</si>
  <si>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</si>
  <si>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</si>
  <si>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</si>
  <si>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</si>
  <si>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</si>
  <si>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</si>
  <si>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</si>
  <si>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</si>
  <si>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</si>
  <si>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</si>
  <si>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</si>
  <si>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</si>
  <si>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</si>
  <si>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</si>
  <si>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</si>
  <si>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</si>
  <si>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</si>
  <si>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</si>
  <si>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</si>
  <si>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</si>
  <si>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</si>
  <si>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</si>
  <si>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</si>
  <si>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</si>
  <si>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</si>
  <si>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</si>
  <si>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</si>
  <si>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</si>
  <si>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</si>
  <si>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</si>
  <si>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</si>
  <si>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</si>
  <si>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</si>
  <si>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</si>
  <si>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</si>
  <si>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</si>
  <si>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</si>
  <si>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</si>
  <si>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</si>
  <si>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</si>
  <si>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</si>
  <si>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</si>
  <si>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</si>
  <si>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</si>
  <si>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</si>
  <si>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</si>
  <si>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</si>
  <si>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</si>
  <si>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</si>
  <si>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</si>
  <si>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</si>
  <si>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  <rPh sb="0" eb="2">
      <t>ソンエキ</t>
    </rPh>
    <rPh sb="2" eb="4">
      <t>シュウシ</t>
    </rPh>
    <phoneticPr fontId="9"/>
  </si>
  <si>
    <t>資本収支</t>
    <rPh sb="0" eb="2">
      <t>シホン</t>
    </rPh>
    <rPh sb="2" eb="4">
      <t>シュウシ</t>
    </rPh>
    <phoneticPr fontId="9"/>
  </si>
  <si>
    <t>収益的収支</t>
    <rPh sb="0" eb="3">
      <t>シュウエキテキ</t>
    </rPh>
    <rPh sb="3" eb="5">
      <t>シュウシ</t>
    </rPh>
    <phoneticPr fontId="9"/>
  </si>
  <si>
    <t>資本的収支</t>
    <rPh sb="0" eb="2">
      <t>シホン</t>
    </rPh>
    <rPh sb="2" eb="3">
      <t>テキ</t>
    </rPh>
    <rPh sb="3" eb="5">
      <t>シュウシ</t>
    </rPh>
    <phoneticPr fontId="9"/>
  </si>
  <si>
    <t>その他</t>
    <rPh sb="2" eb="3">
      <t>タ</t>
    </rPh>
    <phoneticPr fontId="9"/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</si>
  <si>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9"/>
  </si>
  <si>
    <t>歳　　　出</t>
    <rPh sb="0" eb="1">
      <t>トシ</t>
    </rPh>
    <rPh sb="4" eb="5">
      <t>デ</t>
    </rPh>
    <phoneticPr fontId="9"/>
  </si>
  <si>
    <t>歳　　　入</t>
    <rPh sb="0" eb="1">
      <t>トシ</t>
    </rPh>
    <rPh sb="4" eb="5">
      <t>イ</t>
    </rPh>
    <phoneticPr fontId="9"/>
  </si>
  <si>
    <t>予算額</t>
    <rPh sb="0" eb="2">
      <t>ヨサン</t>
    </rPh>
    <rPh sb="2" eb="3">
      <t>ガク</t>
    </rPh>
    <phoneticPr fontId="9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</si>
  <si>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9"/>
  </si>
  <si>
    <t>1.普通会計の状況</t>
    <rPh sb="2" eb="4">
      <t>フツウ</t>
    </rPh>
    <rPh sb="4" eb="6">
      <t>カイケイ</t>
    </rPh>
    <phoneticPr fontId="9"/>
  </si>
  <si>
    <t>うち不動産取得税</t>
    <phoneticPr fontId="9"/>
  </si>
  <si>
    <t>うち固定資産税</t>
    <phoneticPr fontId="9"/>
  </si>
  <si>
    <t xml:space="preserve"> </t>
    <phoneticPr fontId="9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</si>
  <si>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</si>
  <si>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</si>
  <si>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</si>
  <si>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</si>
  <si>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</si>
  <si>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</si>
  <si>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</si>
  <si>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</si>
  <si>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</si>
  <si>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</si>
  <si>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</si>
  <si>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</si>
  <si>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</si>
  <si>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</si>
  <si>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</si>
  <si>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３.普通会計の状況</t>
    <phoneticPr fontId="9"/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</si>
  <si>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</si>
  <si>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</si>
  <si>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</si>
  <si>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</si>
  <si>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9"/>
  </si>
  <si>
    <t xml:space="preserve">歳入総額    </t>
  </si>
  <si>
    <t>(a)</t>
    <phoneticPr fontId="9"/>
  </si>
  <si>
    <t>うち一般財源総額</t>
  </si>
  <si>
    <t>歳出総額</t>
  </si>
  <si>
    <t>歳入歳出差引</t>
  </si>
  <si>
    <t>翌年度への繰越財源</t>
  </si>
  <si>
    <t>実質収支</t>
    <phoneticPr fontId="14"/>
  </si>
  <si>
    <t>単年度収支</t>
    <rPh sb="0" eb="3">
      <t>タンネンド</t>
    </rPh>
    <rPh sb="3" eb="5">
      <t>シュウシ</t>
    </rPh>
    <phoneticPr fontId="14"/>
  </si>
  <si>
    <t>繰上償還金</t>
    <rPh sb="0" eb="2">
      <t>クリア</t>
    </rPh>
    <rPh sb="2" eb="5">
      <t>ショウカンキン</t>
    </rPh>
    <phoneticPr fontId="14"/>
  </si>
  <si>
    <t>実質単年度収支</t>
    <rPh sb="0" eb="2">
      <t>ジッシツ</t>
    </rPh>
    <phoneticPr fontId="14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</si>
  <si>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</si>
  <si>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</si>
  <si>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</si>
  <si>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</si>
  <si>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9"/>
  </si>
  <si>
    <t>地方債現在高の一般財源総額比</t>
  </si>
  <si>
    <t>(e/b)</t>
    <phoneticPr fontId="9"/>
  </si>
  <si>
    <t>後年度財政負担の一般財源総額比</t>
  </si>
  <si>
    <t>(f/b)</t>
    <phoneticPr fontId="9"/>
  </si>
  <si>
    <t>一人あたり地方債現在高</t>
  </si>
  <si>
    <t>(e/g、円)</t>
    <rPh sb="5" eb="6">
      <t>エン</t>
    </rPh>
    <phoneticPr fontId="14"/>
  </si>
  <si>
    <t>一人あたり後年度財政負担</t>
  </si>
  <si>
    <t>(f/g、円)</t>
    <rPh sb="5" eb="6">
      <t>エン</t>
    </rPh>
    <phoneticPr fontId="14"/>
  </si>
  <si>
    <t>人口　（注 1）</t>
    <rPh sb="4" eb="5">
      <t>チュウ</t>
    </rPh>
    <phoneticPr fontId="9"/>
  </si>
  <si>
    <t>(g、人)</t>
    <rPh sb="3" eb="4">
      <t>ニン</t>
    </rPh>
    <phoneticPr fontId="14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</si>
  <si>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</si>
  <si>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</si>
  <si>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</si>
  <si>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</si>
  <si>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</si>
  <si>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9"/>
  </si>
  <si>
    <t>実質赤字比率</t>
    <rPh sb="0" eb="2">
      <t>ジッシツ</t>
    </rPh>
    <rPh sb="2" eb="4">
      <t>アカジ</t>
    </rPh>
    <rPh sb="4" eb="6">
      <t>ヒリツ</t>
    </rPh>
    <phoneticPr fontId="1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</si>
  <si>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4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</si>
  <si>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4"/>
  </si>
  <si>
    <t>将来負担比率</t>
    <rPh sb="0" eb="2">
      <t>ショウライ</t>
    </rPh>
    <rPh sb="2" eb="4">
      <t>フタン</t>
    </rPh>
    <rPh sb="4" eb="6">
      <t>ヒリツ</t>
    </rPh>
    <phoneticPr fontId="14"/>
  </si>
  <si>
    <t>４.公営企業会計の状況</t>
    <phoneticPr fontId="14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</si>
  <si>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</si>
  <si>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</si>
  <si>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</si>
  <si>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</si>
  <si>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</si>
  <si>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</si>
  <si>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</si>
  <si>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</si>
  <si>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</si>
  <si>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</si>
  <si>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</si>
  <si>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</si>
  <si>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</si>
  <si>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</si>
  <si>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</si>
  <si>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５.第三セクター(公社・株式会社形態の三セク)の状況</t>
    <phoneticPr fontId="14"/>
  </si>
  <si>
    <t>　（単位：百万円）</t>
  </si>
  <si>
    <t>出資状況</t>
    <rPh sb="0" eb="2">
      <t>シュッシ</t>
    </rPh>
    <rPh sb="2" eb="4">
      <t>ジョウキョウ</t>
    </rPh>
    <phoneticPr fontId="14"/>
  </si>
  <si>
    <t>出資団体数</t>
  </si>
  <si>
    <t>出資金額</t>
    <rPh sb="0" eb="2">
      <t>シュッシ</t>
    </rPh>
    <rPh sb="2" eb="4">
      <t>キンガク</t>
    </rPh>
    <phoneticPr fontId="9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</si>
  <si>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</si>
  <si>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</si>
  <si>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</si>
  <si>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</si>
  <si>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</si>
  <si>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</si>
  <si>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</si>
  <si>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9"/>
  </si>
  <si>
    <t>流動資産</t>
  </si>
  <si>
    <t>固定資産</t>
  </si>
  <si>
    <t>繰延資産</t>
  </si>
  <si>
    <t>資産合計</t>
  </si>
  <si>
    <t>負債</t>
    <rPh sb="0" eb="2">
      <t>フサイ</t>
    </rPh>
    <phoneticPr fontId="9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</si>
  <si>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</si>
  <si>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</si>
  <si>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</si>
  <si>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</si>
  <si>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9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</si>
  <si>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</si>
  <si>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</si>
  <si>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</si>
  <si>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</si>
  <si>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</si>
  <si>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4"/>
  </si>
  <si>
    <t>事業・経常損益</t>
    <rPh sb="0" eb="2">
      <t>ジギョウ</t>
    </rPh>
    <rPh sb="3" eb="5">
      <t>ケイジョウ</t>
    </rPh>
    <rPh sb="5" eb="7">
      <t>ソンエキ</t>
    </rPh>
    <phoneticPr fontId="9"/>
  </si>
  <si>
    <t>営業収益</t>
  </si>
  <si>
    <t>営業費用</t>
  </si>
  <si>
    <t>一般管理費</t>
    <rPh sb="0" eb="2">
      <t>イッパン</t>
    </rPh>
    <rPh sb="2" eb="5">
      <t>カンリヒ</t>
    </rPh>
    <phoneticPr fontId="14"/>
  </si>
  <si>
    <t>(c)</t>
    <phoneticPr fontId="14"/>
  </si>
  <si>
    <t xml:space="preserve">営業利益          </t>
  </si>
  <si>
    <t>(d=a-b-c)</t>
    <phoneticPr fontId="14"/>
  </si>
  <si>
    <t>営業外収益</t>
  </si>
  <si>
    <t>(e)</t>
    <phoneticPr fontId="14"/>
  </si>
  <si>
    <t>営業外費用</t>
  </si>
  <si>
    <t>(f)</t>
    <phoneticPr fontId="14"/>
  </si>
  <si>
    <t xml:space="preserve">経常利益      </t>
  </si>
  <si>
    <t>(g=d+e-f)</t>
    <phoneticPr fontId="14"/>
  </si>
  <si>
    <t>特別損失</t>
    <rPh sb="0" eb="2">
      <t>トクベツ</t>
    </rPh>
    <rPh sb="2" eb="4">
      <t>ソンシツ</t>
    </rPh>
    <phoneticPr fontId="9"/>
  </si>
  <si>
    <t>特別利益</t>
  </si>
  <si>
    <t>(h)</t>
    <phoneticPr fontId="14"/>
  </si>
  <si>
    <t>特別損失</t>
  </si>
  <si>
    <t>(i)</t>
    <phoneticPr fontId="14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</si>
  <si>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4"/>
  </si>
  <si>
    <t>(j=g+h-i)</t>
    <phoneticPr fontId="14"/>
  </si>
  <si>
    <t>特定準備金取崩</t>
    <rPh sb="0" eb="2">
      <t>トクテイ</t>
    </rPh>
    <rPh sb="2" eb="5">
      <t>ジュンビキン</t>
    </rPh>
    <rPh sb="5" eb="7">
      <t>トリクズシ</t>
    </rPh>
    <phoneticPr fontId="14"/>
  </si>
  <si>
    <t>(k)</t>
    <phoneticPr fontId="14"/>
  </si>
  <si>
    <t>特定準備金繰入</t>
    <rPh sb="0" eb="2">
      <t>トクテイ</t>
    </rPh>
    <rPh sb="2" eb="5">
      <t>ジュンビキン</t>
    </rPh>
    <rPh sb="5" eb="7">
      <t>クリイレ</t>
    </rPh>
    <phoneticPr fontId="14"/>
  </si>
  <si>
    <t>(l)</t>
    <phoneticPr fontId="14"/>
  </si>
  <si>
    <t>法人税等</t>
  </si>
  <si>
    <t>(m)</t>
    <phoneticPr fontId="14"/>
  </si>
  <si>
    <t xml:space="preserve">当期利益  </t>
  </si>
  <si>
    <t>(ｎ=g+h-i-m)</t>
    <phoneticPr fontId="14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</si>
  <si>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4"/>
  </si>
  <si>
    <t>前期繰越利益</t>
  </si>
  <si>
    <t>(o)</t>
    <phoneticPr fontId="14"/>
  </si>
  <si>
    <t xml:space="preserve">当期未処分利益    </t>
  </si>
  <si>
    <t>(p=n+o)</t>
    <phoneticPr fontId="14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</si>
  <si>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4"/>
  </si>
  <si>
    <t>（注２）原則として表示単位未満を四捨五入して端数調整していないため、合計等と一致しない場合がある。</t>
    <phoneticPr fontId="14"/>
  </si>
  <si>
    <t>27年度</t>
    <rPh sb="2" eb="4">
      <t>ネンド</t>
    </rPh>
    <phoneticPr fontId="14"/>
  </si>
  <si>
    <t>（1）令和３年度普通会計予算の状況</t>
    <rPh sb="8" eb="10">
      <t>フツウ</t>
    </rPh>
    <rPh sb="10" eb="12">
      <t>カイケイ</t>
    </rPh>
    <rPh sb="12" eb="14">
      <t>ヨサン</t>
    </rPh>
    <phoneticPr fontId="9"/>
  </si>
  <si>
    <t>令和３年度</t>
    <phoneticPr fontId="9"/>
  </si>
  <si>
    <t>(令和３年度予算ﾍﾞｰｽ）</t>
    <rPh sb="6" eb="8">
      <t>ヨサン</t>
    </rPh>
    <phoneticPr fontId="14"/>
  </si>
  <si>
    <t>（1）令和元年度普通会計決算の状況</t>
  </si>
  <si>
    <t>令和元年度</t>
  </si>
  <si>
    <r>
      <t>2</t>
    </r>
    <r>
      <rPr>
        <sz val="11"/>
        <rFont val="Yu Gothic"/>
        <family val="1"/>
        <charset val="128"/>
      </rPr>
      <t>8</t>
    </r>
    <r>
      <rPr>
        <sz val="11"/>
        <rFont val="明朝"/>
        <family val="1"/>
        <charset val="128"/>
      </rPr>
      <t>年度</t>
    </r>
    <rPh sb="2" eb="4">
      <t>ネンド</t>
    </rPh>
    <phoneticPr fontId="14"/>
  </si>
  <si>
    <r>
      <t>2</t>
    </r>
    <r>
      <rPr>
        <sz val="11"/>
        <rFont val="Yu Gothic"/>
        <family val="1"/>
        <charset val="128"/>
      </rPr>
      <t>9</t>
    </r>
    <r>
      <rPr>
        <sz val="11"/>
        <rFont val="明朝"/>
        <family val="1"/>
        <charset val="128"/>
      </rPr>
      <t>年度</t>
    </r>
    <rPh sb="2" eb="4">
      <t>ネンド</t>
    </rPh>
    <phoneticPr fontId="14"/>
  </si>
  <si>
    <r>
      <rPr>
        <sz val="11"/>
        <rFont val="Yu Gothic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14"/>
  </si>
  <si>
    <t>元年度</t>
  </si>
  <si>
    <t>元年度</t>
    <rPh sb="0" eb="1">
      <t>ガン</t>
    </rPh>
    <rPh sb="1" eb="3">
      <t>ネンド</t>
    </rPh>
    <phoneticPr fontId="14"/>
  </si>
  <si>
    <t>（注1）平成27年度～令和元年度は平成27年度国勢調査を基に計上している。</t>
    <rPh sb="4" eb="6">
      <t>ヘイセイ</t>
    </rPh>
    <rPh sb="8" eb="10">
      <t>ネンド</t>
    </rPh>
    <rPh sb="11" eb="14">
      <t>レイワガン</t>
    </rPh>
    <rPh sb="14" eb="16">
      <t>ネンド</t>
    </rPh>
    <rPh sb="17" eb="19">
      <t>ヘイセイ</t>
    </rPh>
    <rPh sb="21" eb="23">
      <t>ネンド</t>
    </rPh>
    <rPh sb="23" eb="25">
      <t>コクセイ</t>
    </rPh>
    <rPh sb="25" eb="27">
      <t>チョウサ</t>
    </rPh>
    <rPh sb="28" eb="29">
      <t>モト</t>
    </rPh>
    <rPh sb="30" eb="32">
      <t>ケイジョウ</t>
    </rPh>
    <phoneticPr fontId="9"/>
  </si>
  <si>
    <t>(令和元年度決算ﾍﾞｰｽ）</t>
  </si>
  <si>
    <t>(平成元年度決算額）</t>
  </si>
  <si>
    <t>栃木県</t>
    <rPh sb="0" eb="3">
      <t>トチギケン</t>
    </rPh>
    <phoneticPr fontId="9"/>
  </si>
  <si>
    <t>電気事業</t>
    <rPh sb="0" eb="2">
      <t>デンキ</t>
    </rPh>
    <rPh sb="2" eb="4">
      <t>ジギョウ</t>
    </rPh>
    <phoneticPr fontId="10"/>
  </si>
  <si>
    <t>水道事業</t>
    <rPh sb="0" eb="2">
      <t>スイドウ</t>
    </rPh>
    <rPh sb="2" eb="4">
      <t>ジギョウ</t>
    </rPh>
    <phoneticPr fontId="10"/>
  </si>
  <si>
    <t>工業用水道事業</t>
    <rPh sb="0" eb="3">
      <t>コウギョウヨウ</t>
    </rPh>
    <rPh sb="3" eb="5">
      <t>スイドウ</t>
    </rPh>
    <rPh sb="5" eb="7">
      <t>ジギョウ</t>
    </rPh>
    <phoneticPr fontId="10"/>
  </si>
  <si>
    <t>施設管理事業</t>
    <rPh sb="0" eb="2">
      <t>シセツ</t>
    </rPh>
    <rPh sb="2" eb="4">
      <t>カンリ</t>
    </rPh>
    <rPh sb="4" eb="6">
      <t>ジギョウ</t>
    </rPh>
    <phoneticPr fontId="10"/>
  </si>
  <si>
    <t>用地造成事業</t>
    <rPh sb="0" eb="2">
      <t>ヨウチ</t>
    </rPh>
    <rPh sb="2" eb="4">
      <t>ゾウセイ</t>
    </rPh>
    <rPh sb="4" eb="6">
      <t>ジギョウ</t>
    </rPh>
    <phoneticPr fontId="10"/>
  </si>
  <si>
    <t>病院事業</t>
    <rPh sb="0" eb="2">
      <t>ビョウイン</t>
    </rPh>
    <rPh sb="2" eb="4">
      <t>ジギョウ</t>
    </rPh>
    <phoneticPr fontId="10"/>
  </si>
  <si>
    <t>下水道事業</t>
    <rPh sb="0" eb="3">
      <t>ゲスイドウ</t>
    </rPh>
    <rPh sb="3" eb="5">
      <t>ジギョウ</t>
    </rPh>
    <phoneticPr fontId="10"/>
  </si>
  <si>
    <t>栃木県</t>
    <rPh sb="0" eb="2">
      <t>トチギ</t>
    </rPh>
    <rPh sb="2" eb="3">
      <t>ケン</t>
    </rPh>
    <phoneticPr fontId="16"/>
  </si>
  <si>
    <t>栃木県</t>
    <rPh sb="0" eb="3">
      <t>トチギケン</t>
    </rPh>
    <phoneticPr fontId="16"/>
  </si>
  <si>
    <t>電気事業</t>
    <rPh sb="0" eb="2">
      <t>デンキ</t>
    </rPh>
    <rPh sb="2" eb="4">
      <t>ジギョウ</t>
    </rPh>
    <phoneticPr fontId="14"/>
  </si>
  <si>
    <t>水道事業</t>
    <rPh sb="0" eb="2">
      <t>スイドウ</t>
    </rPh>
    <rPh sb="2" eb="4">
      <t>ジギョウ</t>
    </rPh>
    <phoneticPr fontId="14"/>
  </si>
  <si>
    <t>工業用水道事業</t>
    <rPh sb="0" eb="3">
      <t>コウギョウヨウ</t>
    </rPh>
    <rPh sb="3" eb="5">
      <t>スイドウ</t>
    </rPh>
    <rPh sb="5" eb="7">
      <t>ジギョウ</t>
    </rPh>
    <phoneticPr fontId="14"/>
  </si>
  <si>
    <t>施設管理事業</t>
    <rPh sb="0" eb="2">
      <t>シセツ</t>
    </rPh>
    <rPh sb="2" eb="4">
      <t>カンリ</t>
    </rPh>
    <rPh sb="4" eb="6">
      <t>ジギョウ</t>
    </rPh>
    <phoneticPr fontId="14"/>
  </si>
  <si>
    <t>用地造成事業</t>
    <rPh sb="0" eb="2">
      <t>ヨウチ</t>
    </rPh>
    <rPh sb="2" eb="4">
      <t>ゾウセイ</t>
    </rPh>
    <rPh sb="4" eb="6">
      <t>ジギョウ</t>
    </rPh>
    <phoneticPr fontId="14"/>
  </si>
  <si>
    <t>病院事業</t>
    <rPh sb="0" eb="2">
      <t>ビョウイン</t>
    </rPh>
    <rPh sb="2" eb="4">
      <t>ジギョウ</t>
    </rPh>
    <phoneticPr fontId="14"/>
  </si>
  <si>
    <t>下水道事業</t>
    <rPh sb="0" eb="3">
      <t>ゲスイドウ</t>
    </rPh>
    <rPh sb="3" eb="5">
      <t>ジギョウ</t>
    </rPh>
    <phoneticPr fontId="14"/>
  </si>
  <si>
    <t>栃木県住宅供給公社</t>
    <rPh sb="0" eb="3">
      <t>トチギケン</t>
    </rPh>
    <rPh sb="3" eb="5">
      <t>ジュウタク</t>
    </rPh>
    <rPh sb="5" eb="7">
      <t>キョウキュウ</t>
    </rPh>
    <rPh sb="7" eb="9">
      <t>コウシャ</t>
    </rPh>
    <phoneticPr fontId="14"/>
  </si>
  <si>
    <t>栃木県道路公社</t>
    <rPh sb="0" eb="3">
      <t>トチギケン</t>
    </rPh>
    <rPh sb="3" eb="5">
      <t>ドウロ</t>
    </rPh>
    <rPh sb="5" eb="7">
      <t>コウシャ</t>
    </rPh>
    <phoneticPr fontId="14"/>
  </si>
  <si>
    <t>栃木県土地開発公社</t>
    <rPh sb="0" eb="3">
      <t>トチギケン</t>
    </rPh>
    <rPh sb="3" eb="5">
      <t>トチ</t>
    </rPh>
    <rPh sb="5" eb="7">
      <t>カイハツ</t>
    </rPh>
    <rPh sb="7" eb="9">
      <t>コウシャ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</si>
</sst>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.0;&quot;▲ &quot;#,##0.0"/>
    <numFmt numFmtId="180" formatCode="#,##0;[Red]&quot;△&quot;#,##0"/>
    <numFmt numFmtId="181" formatCode="_ * #,##0.00_ ;_ * &quot;▲ &quot;#,##0.00_ ;_ * &quot;－&quot;_ ;_ @_ "/>
    <numFmt numFmtId="182" formatCode="_ * #,##0.000_ ;_ * &quot;▲ &quot;#,##0.000_ ;_ * &quot;－&quot;_ ;_ @_ "/>
  </numFmts>
  <fonts count="19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11"/>
      <name val="Yu Gothic"/>
      <family val="1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3" fillId="0" borderId="0"/>
  </cellStyleXfs>
  <cellXfs count="310">
    <xf numFmtId="0" fontId="0" fillId="0" borderId="0" xfId="0"/>
    <xf numFmtId="41" fontId="4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0" xfId="0" quotePrefix="1" applyNumberForma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4" xfId="0" applyNumberFormat="1" applyBorder="1" applyAlignment="1">
      <alignment horizontal="left" vertical="center"/>
    </xf>
    <xf numFmtId="41" fontId="0" fillId="0" borderId="4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0" fillId="0" borderId="7" xfId="0" applyNumberFormat="1" applyBorder="1" applyAlignment="1">
      <alignment vertical="center"/>
    </xf>
    <xf numFmtId="0" fontId="0" fillId="0" borderId="8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41" fontId="0" fillId="0" borderId="9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horizontal="centerContinuous" vertical="center"/>
    </xf>
    <xf numFmtId="0" fontId="0" fillId="0" borderId="10" xfId="0" applyNumberFormat="1" applyBorder="1" applyAlignment="1">
      <alignment horizontal="centerContinuous" vertical="center"/>
    </xf>
    <xf numFmtId="41" fontId="0" fillId="0" borderId="12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0" fontId="0" fillId="0" borderId="14" xfId="0" applyNumberFormat="1" applyBorder="1" applyAlignment="1">
      <alignment horizontal="center" vertical="center"/>
    </xf>
    <xf numFmtId="41" fontId="7" fillId="0" borderId="0" xfId="0" applyNumberFormat="1" applyFont="1" applyAlignment="1">
      <alignment vertical="center"/>
    </xf>
    <xf numFmtId="0" fontId="3" fillId="0" borderId="6" xfId="0" applyNumberFormat="1" applyFont="1" applyBorder="1" applyAlignment="1">
      <alignment horizontal="distributed" vertical="center"/>
    </xf>
    <xf numFmtId="41" fontId="0" fillId="0" borderId="15" xfId="0" applyNumberFormat="1" applyBorder="1" applyAlignment="1">
      <alignment vertical="center"/>
    </xf>
    <xf numFmtId="41" fontId="0" fillId="0" borderId="12" xfId="0" applyNumberFormat="1" applyBorder="1" applyAlignment="1">
      <alignment horizontal="left" vertical="center"/>
    </xf>
    <xf numFmtId="41" fontId="0" fillId="0" borderId="6" xfId="0" applyNumberFormat="1" applyBorder="1" applyAlignment="1">
      <alignment horizontal="left" vertical="center"/>
    </xf>
    <xf numFmtId="41" fontId="0" fillId="0" borderId="16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0" fontId="0" fillId="0" borderId="18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0" fontId="2" fillId="0" borderId="14" xfId="0" applyNumberFormat="1" applyFont="1" applyBorder="1" applyAlignment="1">
      <alignment horizontal="center" vertical="center"/>
    </xf>
    <xf numFmtId="0" fontId="0" fillId="0" borderId="19" xfId="0" applyNumberFormat="1" applyBorder="1" applyAlignment="1">
      <alignment horizontal="centerContinuous" vertical="center"/>
    </xf>
    <xf numFmtId="0" fontId="0" fillId="0" borderId="20" xfId="0" applyNumberFormat="1" applyBorder="1" applyAlignment="1">
      <alignment vertical="center"/>
    </xf>
    <xf numFmtId="0" fontId="2" fillId="0" borderId="21" xfId="0" applyNumberFormat="1" applyFont="1" applyBorder="1" applyAlignment="1">
      <alignment horizontal="centerContinuous" vertical="center" wrapText="1"/>
    </xf>
    <xf numFmtId="0" fontId="0" fillId="0" borderId="22" xfId="0" applyNumberFormat="1" applyBorder="1" applyAlignment="1">
      <alignment vertical="center"/>
    </xf>
    <xf numFmtId="41" fontId="0" fillId="0" borderId="23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25" xfId="0" applyNumberFormat="1" applyBorder="1" applyAlignment="1">
      <alignment horizontal="left" vertical="center"/>
    </xf>
    <xf numFmtId="41" fontId="0" fillId="0" borderId="26" xfId="0" applyNumberFormat="1" applyBorder="1" applyAlignment="1">
      <alignment horizontal="left" vertical="center"/>
    </xf>
    <xf numFmtId="41" fontId="0" fillId="0" borderId="5" xfId="0" applyNumberFormat="1" applyBorder="1" applyAlignment="1">
      <alignment horizontal="left" vertical="center"/>
    </xf>
    <xf numFmtId="41" fontId="0" fillId="0" borderId="14" xfId="0" applyNumberFormat="1" applyBorder="1" applyAlignment="1">
      <alignment horizontal="left" vertical="center"/>
    </xf>
    <xf numFmtId="41" fontId="0" fillId="0" borderId="8" xfId="0" applyNumberFormat="1" applyBorder="1" applyAlignment="1">
      <alignment horizontal="left" vertical="center"/>
    </xf>
    <xf numFmtId="41" fontId="0" fillId="0" borderId="3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7" xfId="0" applyNumberFormat="1" applyBorder="1" applyAlignment="1">
      <alignment horizontal="left" vertical="center"/>
    </xf>
    <xf numFmtId="41" fontId="0" fillId="0" borderId="18" xfId="0" applyNumberFormat="1" applyBorder="1" applyAlignment="1">
      <alignment horizontal="left" vertical="center"/>
    </xf>
    <xf numFmtId="41" fontId="0" fillId="0" borderId="1" xfId="0" applyNumberFormat="1" applyBorder="1" applyAlignment="1">
      <alignment horizontal="left" vertical="center"/>
    </xf>
    <xf numFmtId="41" fontId="0" fillId="0" borderId="2" xfId="0" applyNumberFormat="1" applyBorder="1" applyAlignment="1">
      <alignment horizontal="left" vertical="center"/>
    </xf>
    <xf numFmtId="41" fontId="3" fillId="0" borderId="6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left" vertical="center"/>
    </xf>
    <xf numFmtId="41" fontId="0" fillId="0" borderId="5" xfId="0" applyNumberFormat="1" applyBorder="1" applyAlignment="1">
      <alignment horizontal="centerContinuous"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7" xfId="0" applyNumberFormat="1" applyBorder="1" applyAlignment="1">
      <alignment horizontal="left" vertical="center"/>
    </xf>
    <xf numFmtId="41" fontId="0" fillId="0" borderId="13" xfId="0" applyNumberFormat="1" applyBorder="1" applyAlignment="1">
      <alignment horizontal="left" vertical="center"/>
    </xf>
    <xf numFmtId="41" fontId="0" fillId="0" borderId="28" xfId="0" applyNumberFormat="1" applyBorder="1" applyAlignment="1">
      <alignment horizontal="left" vertical="center"/>
    </xf>
    <xf numFmtId="0" fontId="3" fillId="0" borderId="6" xfId="0" applyNumberFormat="1" applyFont="1" applyBorder="1" applyAlignment="1">
      <alignment vertical="center"/>
    </xf>
    <xf numFmtId="177" fontId="2" fillId="0" borderId="3" xfId="1" applyNumberFormat="1" applyBorder="1" applyAlignment="1">
      <alignment vertical="center"/>
    </xf>
    <xf numFmtId="177" fontId="2" fillId="0" borderId="29" xfId="1" applyNumberFormat="1" applyBorder="1" applyAlignment="1">
      <alignment vertical="center"/>
    </xf>
    <xf numFmtId="177" fontId="2" fillId="0" borderId="30" xfId="1" applyNumberFormat="1" applyBorder="1" applyAlignment="1">
      <alignment vertical="center"/>
    </xf>
    <xf numFmtId="177" fontId="2" fillId="0" borderId="31" xfId="1" applyNumberFormat="1" applyBorder="1" applyAlignment="1">
      <alignment vertical="center"/>
    </xf>
    <xf numFmtId="177" fontId="2" fillId="0" borderId="24" xfId="1" applyNumberFormat="1" applyBorder="1" applyAlignment="1">
      <alignment vertical="center"/>
    </xf>
    <xf numFmtId="177" fontId="2" fillId="0" borderId="32" xfId="1" applyNumberFormat="1" applyBorder="1" applyAlignment="1">
      <alignment vertical="center"/>
    </xf>
    <xf numFmtId="177" fontId="2" fillId="0" borderId="25" xfId="1" applyNumberFormat="1" applyBorder="1" applyAlignment="1">
      <alignment vertical="center"/>
    </xf>
    <xf numFmtId="177" fontId="2" fillId="0" borderId="5" xfId="1" applyNumberFormat="1" applyBorder="1" applyAlignment="1">
      <alignment vertical="center"/>
    </xf>
    <xf numFmtId="177" fontId="2" fillId="0" borderId="20" xfId="1" applyNumberFormat="1" applyBorder="1" applyAlignment="1">
      <alignment vertical="center"/>
    </xf>
    <xf numFmtId="178" fontId="2" fillId="0" borderId="7" xfId="1" applyNumberFormat="1" applyBorder="1" applyAlignment="1">
      <alignment vertical="center"/>
    </xf>
    <xf numFmtId="178" fontId="2" fillId="0" borderId="15" xfId="1" applyNumberFormat="1" applyBorder="1" applyAlignment="1">
      <alignment vertical="center"/>
    </xf>
    <xf numFmtId="178" fontId="2" fillId="0" borderId="12" xfId="1" applyNumberFormat="1" applyBorder="1" applyAlignment="1">
      <alignment vertical="center"/>
    </xf>
    <xf numFmtId="178" fontId="2" fillId="0" borderId="33" xfId="1" applyNumberFormat="1" applyBorder="1" applyAlignment="1">
      <alignment vertical="center"/>
    </xf>
    <xf numFmtId="178" fontId="2" fillId="0" borderId="14" xfId="1" applyNumberFormat="1" applyBorder="1" applyAlignment="1">
      <alignment vertical="center"/>
    </xf>
    <xf numFmtId="178" fontId="2" fillId="0" borderId="34" xfId="1" applyNumberFormat="1" applyBorder="1" applyAlignment="1">
      <alignment vertical="center"/>
    </xf>
    <xf numFmtId="178" fontId="2" fillId="0" borderId="35" xfId="1" applyNumberFormat="1" applyBorder="1" applyAlignment="1">
      <alignment vertical="center"/>
    </xf>
    <xf numFmtId="178" fontId="2" fillId="0" borderId="18" xfId="1" applyNumberFormat="1" applyBorder="1" applyAlignment="1">
      <alignment vertical="center"/>
    </xf>
    <xf numFmtId="178" fontId="2" fillId="0" borderId="36" xfId="1" applyNumberFormat="1" applyBorder="1" applyAlignment="1">
      <alignment vertical="center"/>
    </xf>
    <xf numFmtId="178" fontId="2" fillId="0" borderId="37" xfId="1" applyNumberFormat="1" applyBorder="1" applyAlignment="1">
      <alignment vertical="center"/>
    </xf>
    <xf numFmtId="178" fontId="2" fillId="0" borderId="38" xfId="1" applyNumberFormat="1" applyBorder="1" applyAlignment="1">
      <alignment vertical="center"/>
    </xf>
    <xf numFmtId="178" fontId="2" fillId="0" borderId="39" xfId="1" applyNumberFormat="1" applyBorder="1" applyAlignment="1">
      <alignment vertical="center"/>
    </xf>
    <xf numFmtId="178" fontId="2" fillId="0" borderId="16" xfId="1" applyNumberFormat="1" applyBorder="1" applyAlignment="1">
      <alignment vertical="center"/>
    </xf>
    <xf numFmtId="178" fontId="2" fillId="0" borderId="40" xfId="1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41" fontId="0" fillId="0" borderId="41" xfId="0" applyNumberFormat="1" applyBorder="1" applyAlignment="1">
      <alignment horizontal="right" vertical="center"/>
    </xf>
    <xf numFmtId="41" fontId="0" fillId="0" borderId="18" xfId="0" applyNumberFormat="1" applyBorder="1" applyAlignment="1">
      <alignment horizontal="right" vertical="center"/>
    </xf>
    <xf numFmtId="41" fontId="0" fillId="0" borderId="8" xfId="0" applyNumberFormat="1" applyBorder="1" applyAlignment="1">
      <alignment horizontal="right" vertical="center"/>
    </xf>
    <xf numFmtId="41" fontId="0" fillId="0" borderId="34" xfId="0" applyNumberFormat="1" applyBorder="1" applyAlignment="1">
      <alignment horizontal="right" vertical="center"/>
    </xf>
    <xf numFmtId="41" fontId="0" fillId="0" borderId="23" xfId="0" applyNumberFormat="1" applyBorder="1" applyAlignment="1">
      <alignment horizontal="right" vertical="center"/>
    </xf>
    <xf numFmtId="41" fontId="0" fillId="0" borderId="35" xfId="0" applyNumberFormat="1" applyBorder="1" applyAlignment="1">
      <alignment horizontal="right" vertical="center"/>
    </xf>
    <xf numFmtId="41" fontId="0" fillId="0" borderId="36" xfId="0" applyNumberFormat="1" applyBorder="1" applyAlignment="1">
      <alignment horizontal="right" vertical="center"/>
    </xf>
    <xf numFmtId="41" fontId="0" fillId="0" borderId="10" xfId="0" applyNumberFormat="1" applyBorder="1" applyAlignment="1">
      <alignment horizontal="right" vertical="center"/>
    </xf>
    <xf numFmtId="41" fontId="0" fillId="0" borderId="6" xfId="0" applyNumberFormat="1" applyBorder="1" applyAlignment="1">
      <alignment horizontal="right" vertical="center"/>
    </xf>
    <xf numFmtId="41" fontId="0" fillId="0" borderId="27" xfId="0" applyNumberFormat="1" applyBorder="1" applyAlignment="1">
      <alignment horizontal="right" vertical="center"/>
    </xf>
    <xf numFmtId="41" fontId="0" fillId="0" borderId="28" xfId="0" applyNumberFormat="1" applyBorder="1" applyAlignment="1">
      <alignment horizontal="right" vertical="center"/>
    </xf>
    <xf numFmtId="41" fontId="0" fillId="0" borderId="30" xfId="0" applyNumberFormat="1" applyBorder="1" applyAlignment="1">
      <alignment horizontal="left" vertical="center"/>
    </xf>
    <xf numFmtId="0" fontId="3" fillId="0" borderId="6" xfId="0" applyNumberFormat="1" applyFont="1" applyBorder="1" applyAlignment="1">
      <alignment horizontal="distributed" vertical="center" justifyLastLine="1"/>
    </xf>
    <xf numFmtId="0" fontId="1" fillId="0" borderId="6" xfId="0" applyNumberFormat="1" applyFont="1" applyBorder="1" applyAlignment="1">
      <alignment horizontal="distributed" vertical="center" justifyLastLine="1"/>
    </xf>
    <xf numFmtId="41" fontId="10" fillId="0" borderId="16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left" vertical="center"/>
    </xf>
    <xf numFmtId="177" fontId="2" fillId="0" borderId="24" xfId="1" applyNumberFormat="1" applyFont="1" applyBorder="1" applyAlignment="1">
      <alignment vertical="center"/>
    </xf>
    <xf numFmtId="179" fontId="0" fillId="0" borderId="0" xfId="0" applyNumberFormat="1" applyAlignment="1">
      <alignment vertical="center"/>
    </xf>
    <xf numFmtId="41" fontId="13" fillId="0" borderId="0" xfId="0" applyNumberFormat="1" applyFont="1" applyAlignment="1">
      <alignment vertical="center"/>
    </xf>
    <xf numFmtId="0" fontId="0" fillId="0" borderId="20" xfId="0" applyNumberFormat="1" applyBorder="1" applyAlignment="1">
      <alignment horizontal="center" vertical="center"/>
    </xf>
    <xf numFmtId="177" fontId="2" fillId="0" borderId="19" xfId="1" applyNumberFormat="1" applyBorder="1" applyAlignment="1">
      <alignment vertical="center"/>
    </xf>
    <xf numFmtId="177" fontId="2" fillId="0" borderId="42" xfId="1" applyNumberFormat="1" applyBorder="1" applyAlignment="1">
      <alignment vertical="center"/>
    </xf>
    <xf numFmtId="177" fontId="2" fillId="0" borderId="34" xfId="1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7" fontId="2" fillId="0" borderId="23" xfId="1" applyNumberFormat="1" applyBorder="1" applyAlignment="1">
      <alignment vertical="center"/>
    </xf>
    <xf numFmtId="177" fontId="2" fillId="0" borderId="12" xfId="1" applyNumberFormat="1" applyBorder="1" applyAlignment="1">
      <alignment vertical="center"/>
    </xf>
    <xf numFmtId="177" fontId="2" fillId="0" borderId="18" xfId="1" applyNumberFormat="1" applyBorder="1" applyAlignment="1">
      <alignment vertical="center"/>
    </xf>
    <xf numFmtId="177" fontId="0" fillId="0" borderId="32" xfId="0" quotePrefix="1" applyNumberFormat="1" applyBorder="1" applyAlignment="1">
      <alignment horizontal="right" vertical="center"/>
    </xf>
    <xf numFmtId="177" fontId="2" fillId="0" borderId="9" xfId="1" applyNumberFormat="1" applyBorder="1" applyAlignment="1">
      <alignment vertical="center"/>
    </xf>
    <xf numFmtId="177" fontId="2" fillId="0" borderId="28" xfId="1" applyNumberFormat="1" applyBorder="1" applyAlignment="1">
      <alignment vertical="center"/>
    </xf>
    <xf numFmtId="177" fontId="2" fillId="0" borderId="13" xfId="1" applyNumberFormat="1" applyBorder="1" applyAlignment="1">
      <alignment vertical="center"/>
    </xf>
    <xf numFmtId="177" fontId="2" fillId="0" borderId="40" xfId="1" applyNumberFormat="1" applyBorder="1" applyAlignment="1">
      <alignment vertical="center"/>
    </xf>
    <xf numFmtId="177" fontId="2" fillId="0" borderId="15" xfId="1" applyNumberFormat="1" applyBorder="1" applyAlignment="1">
      <alignment vertical="center"/>
    </xf>
    <xf numFmtId="177" fontId="2" fillId="0" borderId="35" xfId="1" applyNumberFormat="1" applyBorder="1" applyAlignment="1">
      <alignment vertical="center"/>
    </xf>
    <xf numFmtId="177" fontId="2" fillId="0" borderId="16" xfId="1" applyNumberFormat="1" applyBorder="1" applyAlignment="1">
      <alignment vertical="center"/>
    </xf>
    <xf numFmtId="177" fontId="2" fillId="0" borderId="18" xfId="1" quotePrefix="1" applyNumberFormat="1" applyFont="1" applyBorder="1" applyAlignment="1">
      <alignment horizontal="right" vertical="center"/>
    </xf>
    <xf numFmtId="177" fontId="2" fillId="0" borderId="5" xfId="1" quotePrefix="1" applyNumberFormat="1" applyFont="1" applyBorder="1" applyAlignment="1">
      <alignment horizontal="right" vertical="center"/>
    </xf>
    <xf numFmtId="177" fontId="2" fillId="0" borderId="22" xfId="1" quotePrefix="1" applyNumberFormat="1" applyFont="1" applyBorder="1" applyAlignment="1">
      <alignment horizontal="right" vertical="center"/>
    </xf>
    <xf numFmtId="177" fontId="2" fillId="0" borderId="20" xfId="1" quotePrefix="1" applyNumberFormat="1" applyFont="1" applyBorder="1" applyAlignment="1">
      <alignment horizontal="right" vertical="center"/>
    </xf>
    <xf numFmtId="177" fontId="2" fillId="0" borderId="39" xfId="1" applyNumberFormat="1" applyBorder="1" applyAlignment="1">
      <alignment vertical="center"/>
    </xf>
    <xf numFmtId="177" fontId="2" fillId="0" borderId="7" xfId="1" applyNumberFormat="1" applyBorder="1" applyAlignment="1">
      <alignment vertical="center"/>
    </xf>
    <xf numFmtId="177" fontId="2" fillId="0" borderId="36" xfId="1" applyNumberFormat="1" applyBorder="1" applyAlignment="1">
      <alignment vertical="center"/>
    </xf>
    <xf numFmtId="177" fontId="2" fillId="0" borderId="4" xfId="1" applyNumberFormat="1" applyBorder="1" applyAlignment="1">
      <alignment vertical="center"/>
    </xf>
    <xf numFmtId="177" fontId="2" fillId="0" borderId="44" xfId="1" applyNumberFormat="1" applyBorder="1" applyAlignment="1">
      <alignment vertical="center"/>
    </xf>
    <xf numFmtId="177" fontId="2" fillId="0" borderId="22" xfId="1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7" fontId="2" fillId="0" borderId="0" xfId="1" applyNumberFormat="1" applyBorder="1" applyAlignment="1">
      <alignment vertical="center"/>
    </xf>
    <xf numFmtId="177" fontId="2" fillId="0" borderId="21" xfId="1" applyNumberFormat="1" applyBorder="1" applyAlignment="1">
      <alignment vertical="center"/>
    </xf>
    <xf numFmtId="177" fontId="2" fillId="0" borderId="0" xfId="1" quotePrefix="1" applyNumberFormat="1" applyFont="1" applyBorder="1" applyAlignment="1">
      <alignment horizontal="right" vertical="center"/>
    </xf>
    <xf numFmtId="177" fontId="2" fillId="0" borderId="27" xfId="1" applyNumberFormat="1" applyBorder="1" applyAlignment="1">
      <alignment vertical="center"/>
    </xf>
    <xf numFmtId="177" fontId="2" fillId="0" borderId="32" xfId="1" quotePrefix="1" applyNumberFormat="1" applyFont="1" applyBorder="1" applyAlignment="1">
      <alignment horizontal="right" vertical="center"/>
    </xf>
    <xf numFmtId="177" fontId="2" fillId="0" borderId="23" xfId="1" quotePrefix="1" applyNumberFormat="1" applyFont="1" applyBorder="1" applyAlignment="1">
      <alignment horizontal="right" vertical="center"/>
    </xf>
    <xf numFmtId="177" fontId="2" fillId="0" borderId="24" xfId="1" quotePrefix="1" applyNumberFormat="1" applyFont="1" applyBorder="1" applyAlignment="1">
      <alignment horizontal="right" vertical="center"/>
    </xf>
    <xf numFmtId="177" fontId="2" fillId="0" borderId="16" xfId="1" quotePrefix="1" applyNumberFormat="1" applyFont="1" applyBorder="1" applyAlignment="1">
      <alignment horizontal="right" vertical="center"/>
    </xf>
    <xf numFmtId="177" fontId="2" fillId="0" borderId="11" xfId="1" applyNumberFormat="1" applyBorder="1" applyAlignment="1">
      <alignment vertical="center"/>
    </xf>
    <xf numFmtId="177" fontId="2" fillId="0" borderId="45" xfId="1" applyNumberFormat="1" applyBorder="1" applyAlignment="1">
      <alignment vertical="center"/>
    </xf>
    <xf numFmtId="177" fontId="2" fillId="0" borderId="6" xfId="1" applyNumberFormat="1" applyBorder="1" applyAlignment="1">
      <alignment vertical="center"/>
    </xf>
    <xf numFmtId="177" fontId="2" fillId="0" borderId="14" xfId="1" applyNumberFormat="1" applyBorder="1" applyAlignment="1">
      <alignment vertical="center"/>
    </xf>
    <xf numFmtId="177" fontId="2" fillId="0" borderId="8" xfId="1" applyNumberFormat="1" applyBorder="1" applyAlignment="1">
      <alignment vertical="center"/>
    </xf>
    <xf numFmtId="178" fontId="0" fillId="0" borderId="40" xfId="0" applyNumberFormat="1" applyBorder="1" applyAlignment="1">
      <alignment vertical="center"/>
    </xf>
    <xf numFmtId="178" fontId="2" fillId="0" borderId="22" xfId="1" applyNumberFormat="1" applyBorder="1" applyAlignment="1">
      <alignment vertical="center"/>
    </xf>
    <xf numFmtId="0" fontId="3" fillId="0" borderId="6" xfId="0" applyNumberFormat="1" applyFont="1" applyBorder="1" applyAlignment="1">
      <alignment horizontal="centerContinuous" vertical="center"/>
    </xf>
    <xf numFmtId="41" fontId="3" fillId="0" borderId="0" xfId="0" applyNumberFormat="1" applyFont="1" applyBorder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0" fillId="0" borderId="46" xfId="0" applyNumberFormat="1" applyBorder="1" applyAlignment="1">
      <alignment horizontal="centerContinuous" vertical="center"/>
    </xf>
    <xf numFmtId="0" fontId="0" fillId="0" borderId="47" xfId="0" applyBorder="1" applyAlignment="1">
      <alignment horizontal="centerContinuous" vertical="center"/>
    </xf>
    <xf numFmtId="0" fontId="0" fillId="0" borderId="48" xfId="0" applyBorder="1" applyAlignment="1">
      <alignment horizontal="centerContinuous" vertical="center"/>
    </xf>
    <xf numFmtId="41" fontId="0" fillId="0" borderId="49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50" xfId="0" applyNumberFormat="1" applyBorder="1" applyAlignment="1">
      <alignment horizontal="center" vertical="center"/>
    </xf>
    <xf numFmtId="177" fontId="0" fillId="0" borderId="51" xfId="0" applyNumberFormat="1" applyBorder="1" applyAlignment="1">
      <alignment vertical="center"/>
    </xf>
    <xf numFmtId="177" fontId="2" fillId="0" borderId="51" xfId="1" applyNumberFormat="1" applyFill="1" applyBorder="1" applyAlignment="1">
      <alignment horizontal="right" vertical="center"/>
    </xf>
    <xf numFmtId="177" fontId="0" fillId="0" borderId="52" xfId="0" applyNumberFormat="1" applyBorder="1" applyAlignment="1">
      <alignment vertical="center"/>
    </xf>
    <xf numFmtId="177" fontId="2" fillId="0" borderId="52" xfId="1" applyNumberFormat="1" applyBorder="1" applyAlignment="1">
      <alignment horizontal="right" vertical="center"/>
    </xf>
    <xf numFmtId="177" fontId="0" fillId="0" borderId="53" xfId="0" applyNumberFormat="1" applyBorder="1" applyAlignment="1">
      <alignment vertical="center"/>
    </xf>
    <xf numFmtId="177" fontId="2" fillId="0" borderId="53" xfId="1" applyNumberFormat="1" applyBorder="1" applyAlignment="1">
      <alignment horizontal="right" vertical="center"/>
    </xf>
    <xf numFmtId="41" fontId="0" fillId="0" borderId="26" xfId="0" applyNumberFormat="1" applyBorder="1" applyAlignment="1">
      <alignment horizontal="right" vertical="center"/>
    </xf>
    <xf numFmtId="177" fontId="0" fillId="0" borderId="54" xfId="0" applyNumberFormat="1" applyBorder="1" applyAlignment="1">
      <alignment vertical="center"/>
    </xf>
    <xf numFmtId="177" fontId="2" fillId="0" borderId="54" xfId="1" applyNumberFormat="1" applyBorder="1" applyAlignment="1">
      <alignment horizontal="right" vertical="center"/>
    </xf>
    <xf numFmtId="41" fontId="0" fillId="0" borderId="11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left" vertical="center"/>
    </xf>
    <xf numFmtId="41" fontId="0" fillId="0" borderId="55" xfId="0" applyNumberFormat="1" applyBorder="1" applyAlignment="1">
      <alignment horizontal="right" vertical="center"/>
    </xf>
    <xf numFmtId="177" fontId="0" fillId="0" borderId="50" xfId="0" applyNumberFormat="1" applyBorder="1" applyAlignment="1">
      <alignment vertical="center"/>
    </xf>
    <xf numFmtId="177" fontId="2" fillId="0" borderId="50" xfId="1" applyNumberFormat="1" applyBorder="1" applyAlignment="1">
      <alignment horizontal="right" vertical="center"/>
    </xf>
    <xf numFmtId="181" fontId="0" fillId="0" borderId="52" xfId="0" applyNumberFormat="1" applyBorder="1" applyAlignment="1">
      <alignment vertical="center"/>
    </xf>
    <xf numFmtId="41" fontId="2" fillId="0" borderId="25" xfId="0" applyNumberFormat="1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41" fontId="0" fillId="0" borderId="37" xfId="0" applyNumberFormat="1" applyBorder="1" applyAlignment="1">
      <alignment horizontal="right" vertical="center"/>
    </xf>
    <xf numFmtId="41" fontId="0" fillId="0" borderId="28" xfId="0" applyNumberFormat="1" applyBorder="1" applyAlignment="1">
      <alignment vertical="center"/>
    </xf>
    <xf numFmtId="41" fontId="0" fillId="0" borderId="41" xfId="0" applyNumberFormat="1" applyBorder="1" applyAlignment="1">
      <alignment vertical="center"/>
    </xf>
    <xf numFmtId="177" fontId="2" fillId="0" borderId="51" xfId="1" applyNumberFormat="1" applyBorder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182" fontId="0" fillId="0" borderId="52" xfId="0" applyNumberFormat="1" applyBorder="1" applyAlignment="1">
      <alignment vertical="center"/>
    </xf>
    <xf numFmtId="182" fontId="2" fillId="0" borderId="52" xfId="1" applyNumberFormat="1" applyBorder="1" applyAlignment="1">
      <alignment vertical="center"/>
    </xf>
    <xf numFmtId="178" fontId="0" fillId="0" borderId="52" xfId="0" applyNumberFormat="1" applyBorder="1" applyAlignment="1">
      <alignment vertical="center"/>
    </xf>
    <xf numFmtId="178" fontId="2" fillId="0" borderId="52" xfId="1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41" fontId="0" fillId="0" borderId="37" xfId="0" applyNumberFormat="1" applyBorder="1" applyAlignment="1">
      <alignment vertical="center"/>
    </xf>
    <xf numFmtId="178" fontId="0" fillId="0" borderId="54" xfId="0" applyNumberFormat="1" applyBorder="1" applyAlignment="1">
      <alignment vertical="center"/>
    </xf>
    <xf numFmtId="178" fontId="2" fillId="0" borderId="54" xfId="1" applyNumberFormat="1" applyBorder="1" applyAlignment="1">
      <alignment vertical="center"/>
    </xf>
    <xf numFmtId="41" fontId="0" fillId="0" borderId="55" xfId="0" applyNumberFormat="1" applyBorder="1" applyAlignment="1">
      <alignment vertical="center"/>
    </xf>
    <xf numFmtId="178" fontId="0" fillId="0" borderId="50" xfId="0" applyNumberFormat="1" applyBorder="1" applyAlignment="1">
      <alignment vertical="center"/>
    </xf>
    <xf numFmtId="178" fontId="2" fillId="0" borderId="50" xfId="1" applyNumberFormat="1" applyBorder="1" applyAlignment="1">
      <alignment vertical="center"/>
    </xf>
    <xf numFmtId="178" fontId="2" fillId="0" borderId="54" xfId="1" applyNumberFormat="1" applyFill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0" fontId="2" fillId="0" borderId="43" xfId="0" applyNumberFormat="1" applyFont="1" applyBorder="1" applyAlignment="1">
      <alignment horizontal="center" vertical="center"/>
    </xf>
    <xf numFmtId="41" fontId="3" fillId="0" borderId="6" xfId="0" applyNumberFormat="1" applyFont="1" applyBorder="1" applyAlignment="1">
      <alignment horizontal="distributed" vertical="center" justifyLastLine="1"/>
    </xf>
    <xf numFmtId="0" fontId="3" fillId="0" borderId="0" xfId="0" applyNumberFormat="1" applyFont="1" applyBorder="1" applyAlignment="1">
      <alignment horizontal="distributed" vertical="center"/>
    </xf>
    <xf numFmtId="41" fontId="5" fillId="0" borderId="6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centerContinuous" vertical="center"/>
    </xf>
    <xf numFmtId="41" fontId="0" fillId="0" borderId="10" xfId="0" applyNumberFormat="1" applyBorder="1" applyAlignment="1">
      <alignment horizontal="centerContinuous" vertical="center"/>
    </xf>
    <xf numFmtId="41" fontId="0" fillId="0" borderId="29" xfId="0" applyNumberFormat="1" applyBorder="1" applyAlignment="1">
      <alignment horizontal="center" vertical="center"/>
    </xf>
    <xf numFmtId="41" fontId="0" fillId="0" borderId="7" xfId="0" applyNumberFormat="1" applyBorder="1" applyAlignment="1">
      <alignment horizontal="center" vertical="center"/>
    </xf>
    <xf numFmtId="41" fontId="2" fillId="0" borderId="46" xfId="0" applyNumberFormat="1" applyFont="1" applyBorder="1" applyAlignment="1">
      <alignment vertical="center"/>
    </xf>
    <xf numFmtId="0" fontId="0" fillId="0" borderId="47" xfId="0" applyBorder="1" applyAlignment="1">
      <alignment horizontal="distributed" vertical="center"/>
    </xf>
    <xf numFmtId="177" fontId="2" fillId="0" borderId="56" xfId="1" applyNumberFormat="1" applyBorder="1" applyAlignment="1">
      <alignment horizontal="center" vertical="center"/>
    </xf>
    <xf numFmtId="177" fontId="2" fillId="0" borderId="38" xfId="1" applyNumberFormat="1" applyBorder="1" applyAlignment="1">
      <alignment horizontal="center" vertical="center"/>
    </xf>
    <xf numFmtId="177" fontId="2" fillId="0" borderId="9" xfId="1" applyNumberFormat="1" applyBorder="1" applyAlignment="1">
      <alignment horizontal="center" vertical="center"/>
    </xf>
    <xf numFmtId="177" fontId="2" fillId="0" borderId="44" xfId="1" applyNumberFormat="1" applyBorder="1" applyAlignment="1">
      <alignment horizontal="center" vertical="center"/>
    </xf>
    <xf numFmtId="177" fontId="2" fillId="0" borderId="32" xfId="1" applyNumberFormat="1" applyBorder="1" applyAlignment="1">
      <alignment horizontal="center" vertical="center"/>
    </xf>
    <xf numFmtId="177" fontId="2" fillId="0" borderId="16" xfId="1" applyNumberFormat="1" applyBorder="1" applyAlignment="1">
      <alignment horizontal="center" vertical="center"/>
    </xf>
    <xf numFmtId="177" fontId="2" fillId="0" borderId="20" xfId="1" applyNumberFormat="1" applyBorder="1" applyAlignment="1">
      <alignment horizontal="center" vertical="center"/>
    </xf>
    <xf numFmtId="177" fontId="2" fillId="0" borderId="22" xfId="1" applyNumberFormat="1" applyBorder="1" applyAlignment="1">
      <alignment horizontal="center" vertical="center"/>
    </xf>
    <xf numFmtId="177" fontId="2" fillId="0" borderId="57" xfId="1" applyNumberFormat="1" applyBorder="1" applyAlignment="1">
      <alignment vertical="center"/>
    </xf>
    <xf numFmtId="177" fontId="2" fillId="0" borderId="43" xfId="1" applyNumberFormat="1" applyBorder="1" applyAlignment="1">
      <alignment vertical="center"/>
    </xf>
    <xf numFmtId="41" fontId="0" fillId="0" borderId="24" xfId="0" applyNumberFormat="1" applyFill="1" applyBorder="1" applyAlignment="1">
      <alignment horizontal="left" vertical="center"/>
    </xf>
    <xf numFmtId="41" fontId="0" fillId="0" borderId="23" xfId="0" applyNumberFormat="1" applyFill="1" applyBorder="1" applyAlignment="1">
      <alignment horizontal="left" vertical="center"/>
    </xf>
    <xf numFmtId="177" fontId="2" fillId="0" borderId="24" xfId="1" applyNumberFormat="1" applyFill="1" applyBorder="1" applyAlignment="1">
      <alignment vertical="center"/>
    </xf>
    <xf numFmtId="177" fontId="2" fillId="0" borderId="16" xfId="1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177" fontId="2" fillId="0" borderId="46" xfId="1" applyNumberFormat="1" applyBorder="1" applyAlignment="1">
      <alignment vertical="center"/>
    </xf>
    <xf numFmtId="41" fontId="0" fillId="0" borderId="10" xfId="0" quotePrefix="1" applyNumberFormat="1" applyBorder="1" applyAlignment="1">
      <alignment horizontal="right" vertical="center"/>
    </xf>
    <xf numFmtId="41" fontId="0" fillId="0" borderId="23" xfId="0" quotePrefix="1" applyNumberFormat="1" applyBorder="1" applyAlignment="1">
      <alignment horizontal="right" vertical="center"/>
    </xf>
    <xf numFmtId="41" fontId="0" fillId="0" borderId="6" xfId="0" quotePrefix="1" applyNumberFormat="1" applyBorder="1" applyAlignment="1">
      <alignment horizontal="right" vertical="center"/>
    </xf>
    <xf numFmtId="177" fontId="2" fillId="0" borderId="33" xfId="1" applyNumberFormat="1" applyBorder="1" applyAlignment="1">
      <alignment vertical="center"/>
    </xf>
    <xf numFmtId="41" fontId="2" fillId="0" borderId="0" xfId="0" applyNumberFormat="1" applyFont="1" applyAlignment="1">
      <alignment horizontal="left" vertical="center"/>
    </xf>
    <xf numFmtId="0" fontId="2" fillId="0" borderId="22" xfId="0" applyNumberFormat="1" applyFont="1" applyBorder="1" applyAlignment="1">
      <alignment horizontal="center" vertical="center"/>
    </xf>
    <xf numFmtId="41" fontId="0" fillId="0" borderId="39" xfId="0" applyNumberFormat="1" applyBorder="1" applyAlignment="1">
      <alignment horizontal="center" vertical="center"/>
    </xf>
    <xf numFmtId="177" fontId="2" fillId="0" borderId="31" xfId="1" applyNumberFormat="1" applyBorder="1" applyAlignment="1">
      <alignment vertical="center"/>
    </xf>
    <xf numFmtId="177" fontId="2" fillId="0" borderId="30" xfId="1" applyNumberFormat="1" applyBorder="1" applyAlignment="1">
      <alignment vertical="center"/>
    </xf>
    <xf numFmtId="177" fontId="2" fillId="0" borderId="31" xfId="1" applyNumberFormat="1" applyBorder="1" applyAlignment="1">
      <alignment vertical="center"/>
    </xf>
    <xf numFmtId="177" fontId="0" fillId="0" borderId="29" xfId="1" applyNumberFormat="1" applyFont="1" applyBorder="1" applyAlignment="1">
      <alignment vertical="center"/>
    </xf>
    <xf numFmtId="177" fontId="2" fillId="0" borderId="54" xfId="1" applyNumberFormat="1" applyBorder="1" applyAlignment="1">
      <alignment vertical="center"/>
    </xf>
    <xf numFmtId="177" fontId="2" fillId="0" borderId="31" xfId="1" applyNumberFormat="1" applyBorder="1" applyAlignment="1">
      <alignment vertical="center"/>
    </xf>
    <xf numFmtId="177" fontId="2" fillId="0" borderId="58" xfId="1" applyNumberFormat="1" applyBorder="1" applyAlignment="1">
      <alignment vertical="center"/>
    </xf>
    <xf numFmtId="177" fontId="2" fillId="0" borderId="52" xfId="1" applyNumberFormat="1" applyBorder="1" applyAlignment="1">
      <alignment vertical="center"/>
    </xf>
    <xf numFmtId="177" fontId="2" fillId="0" borderId="53" xfId="1" applyNumberFormat="1" applyBorder="1" applyAlignment="1">
      <alignment vertical="center"/>
    </xf>
    <xf numFmtId="177" fontId="0" fillId="0" borderId="52" xfId="0" quotePrefix="1" applyNumberFormat="1" applyBorder="1" applyAlignment="1">
      <alignment horizontal="right" vertical="center"/>
    </xf>
    <xf numFmtId="177" fontId="2" fillId="0" borderId="60" xfId="1" quotePrefix="1" applyNumberFormat="1" applyFont="1" applyBorder="1" applyAlignment="1">
      <alignment horizontal="right" vertical="center"/>
    </xf>
    <xf numFmtId="177" fontId="2" fillId="0" borderId="59" xfId="1" applyNumberFormat="1" applyBorder="1" applyAlignment="1">
      <alignment vertical="center"/>
    </xf>
    <xf numFmtId="177" fontId="2" fillId="0" borderId="60" xfId="1" applyNumberFormat="1" applyBorder="1" applyAlignment="1">
      <alignment vertical="center"/>
    </xf>
    <xf numFmtId="177" fontId="2" fillId="0" borderId="32" xfId="1" applyNumberFormat="1" applyFont="1" applyBorder="1" applyAlignment="1">
      <alignment vertical="center"/>
    </xf>
    <xf numFmtId="177" fontId="2" fillId="0" borderId="61" xfId="1" applyNumberFormat="1" applyBorder="1" applyAlignment="1">
      <alignment vertical="center"/>
    </xf>
    <xf numFmtId="177" fontId="2" fillId="0" borderId="31" xfId="1" applyNumberFormat="1" applyBorder="1" applyAlignment="1">
      <alignment vertical="center"/>
    </xf>
    <xf numFmtId="177" fontId="2" fillId="0" borderId="30" xfId="1" applyNumberFormat="1" applyBorder="1" applyAlignment="1">
      <alignment vertical="center"/>
    </xf>
    <xf numFmtId="177" fontId="2" fillId="0" borderId="53" xfId="1" applyNumberFormat="1" applyBorder="1" applyAlignment="1">
      <alignment vertical="center"/>
    </xf>
    <xf numFmtId="178" fontId="2" fillId="0" borderId="43" xfId="1" applyNumberFormat="1" applyBorder="1" applyAlignment="1">
      <alignment vertical="center"/>
    </xf>
    <xf numFmtId="177" fontId="0" fillId="0" borderId="23" xfId="0" quotePrefix="1" applyNumberFormat="1" applyBorder="1" applyAlignment="1">
      <alignment horizontal="right" vertical="center"/>
    </xf>
    <xf numFmtId="0" fontId="0" fillId="0" borderId="58" xfId="0" applyBorder="1" applyAlignment="1">
      <alignment horizontal="center" vertical="center" textRotation="255"/>
    </xf>
    <xf numFmtId="0" fontId="0" fillId="0" borderId="59" xfId="0" applyBorder="1" applyAlignment="1">
      <alignment horizontal="center" vertical="center" textRotation="255"/>
    </xf>
    <xf numFmtId="0" fontId="0" fillId="0" borderId="60" xfId="0" applyBorder="1" applyAlignment="1">
      <alignment horizontal="center" vertical="center" textRotation="255"/>
    </xf>
    <xf numFmtId="41" fontId="0" fillId="0" borderId="15" xfId="0" applyNumberFormat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0" fontId="0" fillId="0" borderId="18" xfId="0" applyBorder="1" applyAlignment="1">
      <alignment vertical="center"/>
    </xf>
    <xf numFmtId="177" fontId="2" fillId="0" borderId="31" xfId="1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7" fontId="2" fillId="0" borderId="53" xfId="1" applyNumberFormat="1" applyBorder="1" applyAlignment="1">
      <alignment vertical="center"/>
    </xf>
    <xf numFmtId="177" fontId="0" fillId="0" borderId="51" xfId="0" applyNumberFormat="1" applyBorder="1" applyAlignment="1">
      <alignment vertical="center"/>
    </xf>
    <xf numFmtId="0" fontId="0" fillId="0" borderId="11" xfId="0" applyNumberFormat="1" applyFont="1" applyBorder="1" applyAlignment="1">
      <alignment horizontal="center" vertical="center"/>
    </xf>
    <xf numFmtId="0" fontId="2" fillId="0" borderId="55" xfId="0" applyNumberFormat="1" applyFont="1" applyBorder="1" applyAlignment="1">
      <alignment horizontal="center" vertical="center"/>
    </xf>
    <xf numFmtId="177" fontId="2" fillId="0" borderId="30" xfId="1" applyNumberFormat="1" applyBorder="1" applyAlignment="1">
      <alignment vertical="center"/>
    </xf>
    <xf numFmtId="177" fontId="0" fillId="0" borderId="4" xfId="0" applyNumberFormat="1" applyBorder="1" applyAlignment="1">
      <alignment vertical="center"/>
    </xf>
    <xf numFmtId="0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55" xfId="0" applyNumberFormat="1" applyFont="1" applyBorder="1" applyAlignment="1">
      <alignment horizontal="center" vertical="center"/>
    </xf>
    <xf numFmtId="180" fontId="15" fillId="0" borderId="3" xfId="1" applyNumberFormat="1" applyFont="1" applyBorder="1" applyAlignment="1">
      <alignment vertical="center" textRotation="255"/>
    </xf>
    <xf numFmtId="0" fontId="13" fillId="0" borderId="3" xfId="3" applyFont="1" applyBorder="1" applyAlignment="1">
      <alignment vertical="center"/>
    </xf>
    <xf numFmtId="0" fontId="13" fillId="0" borderId="5" xfId="3" applyFont="1" applyBorder="1" applyAlignment="1">
      <alignment vertical="center"/>
    </xf>
    <xf numFmtId="0" fontId="12" fillId="0" borderId="1" xfId="2" applyNumberFormat="1" applyFont="1" applyBorder="1" applyAlignment="1">
      <alignment horizontal="distributed" vertical="center" justifyLastLine="1"/>
    </xf>
    <xf numFmtId="0" fontId="12" fillId="0" borderId="2" xfId="0" applyFont="1" applyBorder="1" applyAlignment="1">
      <alignment horizontal="distributed" vertical="center" justifyLastLine="1"/>
    </xf>
    <xf numFmtId="0" fontId="12" fillId="0" borderId="34" xfId="0" applyFont="1" applyBorder="1" applyAlignment="1">
      <alignment horizontal="distributed" vertical="center" justifyLastLine="1"/>
    </xf>
    <xf numFmtId="0" fontId="12" fillId="0" borderId="5" xfId="0" applyFont="1" applyBorder="1" applyAlignment="1">
      <alignment horizontal="distributed" vertical="center" justifyLastLine="1"/>
    </xf>
    <xf numFmtId="0" fontId="12" fillId="0" borderId="6" xfId="0" applyFont="1" applyBorder="1" applyAlignment="1">
      <alignment horizontal="distributed" vertical="center" justifyLastLine="1"/>
    </xf>
    <xf numFmtId="0" fontId="12" fillId="0" borderId="8" xfId="0" applyFont="1" applyBorder="1" applyAlignment="1">
      <alignment horizontal="distributed" vertical="center" justifyLastLine="1"/>
    </xf>
    <xf numFmtId="0" fontId="12" fillId="0" borderId="1" xfId="0" applyNumberFormat="1" applyFont="1" applyBorder="1" applyAlignment="1">
      <alignment horizontal="distributed" vertical="center" justifyLastLine="1"/>
    </xf>
    <xf numFmtId="0" fontId="12" fillId="0" borderId="2" xfId="0" applyNumberFormat="1" applyFont="1" applyBorder="1" applyAlignment="1">
      <alignment horizontal="distributed" vertical="center" justifyLastLine="1"/>
    </xf>
    <xf numFmtId="0" fontId="12" fillId="0" borderId="34" xfId="0" applyNumberFormat="1" applyFont="1" applyBorder="1" applyAlignment="1">
      <alignment horizontal="distributed" vertical="center" justifyLastLine="1"/>
    </xf>
    <xf numFmtId="0" fontId="12" fillId="0" borderId="5" xfId="0" applyNumberFormat="1" applyFont="1" applyBorder="1" applyAlignment="1">
      <alignment horizontal="distributed" vertical="center" justifyLastLine="1"/>
    </xf>
    <xf numFmtId="0" fontId="12" fillId="0" borderId="6" xfId="0" applyNumberFormat="1" applyFont="1" applyBorder="1" applyAlignment="1">
      <alignment horizontal="distributed" vertical="center" justifyLastLine="1"/>
    </xf>
    <xf numFmtId="0" fontId="12" fillId="0" borderId="8" xfId="0" applyNumberFormat="1" applyFont="1" applyBorder="1" applyAlignment="1">
      <alignment horizontal="distributed" vertical="center" justifyLastLine="1"/>
    </xf>
    <xf numFmtId="180" fontId="15" fillId="0" borderId="58" xfId="1" applyNumberFormat="1" applyFont="1" applyBorder="1" applyAlignment="1">
      <alignment vertical="center" textRotation="255"/>
    </xf>
    <xf numFmtId="180" fontId="15" fillId="0" borderId="59" xfId="1" applyNumberFormat="1" applyFont="1" applyBorder="1" applyAlignment="1">
      <alignment vertical="center" textRotation="255"/>
    </xf>
    <xf numFmtId="180" fontId="15" fillId="0" borderId="60" xfId="1" applyNumberFormat="1" applyFont="1" applyBorder="1" applyAlignment="1">
      <alignment vertical="center" textRotation="255"/>
    </xf>
    <xf numFmtId="41" fontId="0" fillId="0" borderId="35" xfId="0" applyNumberFormat="1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13" fillId="0" borderId="59" xfId="3" applyFont="1" applyBorder="1" applyAlignment="1">
      <alignment vertical="center" textRotation="255"/>
    </xf>
    <xf numFmtId="0" fontId="13" fillId="0" borderId="60" xfId="3" applyFont="1" applyBorder="1" applyAlignment="1">
      <alignment vertical="center" textRotation="255"/>
    </xf>
    <xf numFmtId="0" fontId="13" fillId="0" borderId="59" xfId="3" applyFont="1" applyBorder="1" applyAlignment="1">
      <alignment vertical="center"/>
    </xf>
    <xf numFmtId="0" fontId="13" fillId="0" borderId="60" xfId="3" applyFont="1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58" xfId="0" applyNumberFormat="1" applyBorder="1" applyAlignment="1">
      <alignment horizontal="center" vertical="center" textRotation="255"/>
    </xf>
    <xf numFmtId="176" fontId="0" fillId="0" borderId="11" xfId="0" applyNumberFormat="1" applyFont="1" applyBorder="1" applyAlignment="1">
      <alignment horizontal="center" vertical="center"/>
    </xf>
    <xf numFmtId="41" fontId="17" fillId="0" borderId="24" xfId="0" applyNumberFormat="1" applyFont="1" applyBorder="1" applyAlignment="1">
      <alignment horizontal="right" vertical="center"/>
    </xf>
    <xf numFmtId="41" fontId="17" fillId="0" borderId="18" xfId="0" applyNumberFormat="1" applyFont="1" applyBorder="1" applyAlignment="1">
      <alignment horizontal="right" vertical="center"/>
    </xf>
    <xf numFmtId="41" fontId="0" fillId="0" borderId="11" xfId="0" applyNumberFormat="1" applyBorder="1" applyAlignment="1">
      <alignment horizontal="center" vertical="center"/>
    </xf>
    <xf numFmtId="41" fontId="0" fillId="0" borderId="55" xfId="0" applyNumberForma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24474970-3BF2-45D3-B339-6C6D926DEDBD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43E7216-B182-4571-A408-59D7D14E487B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8"/>
  <sheetViews>
    <sheetView tabSelected="1" view="pageBreakPreview" zoomScaleNormal="100" zoomScaleSheetLayoutView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/>
    </sheetView>
  </sheetViews>
  <sheetFormatPr defaultColWidth="9" defaultRowHeight="13"/>
  <cols>
    <col min="1" max="2" width="3.6328125" style="2" customWidth="1"/>
    <col min="3" max="4" width="1.6328125" style="2" customWidth="1"/>
    <col min="5" max="5" width="32.6328125" style="2" customWidth="1"/>
    <col min="6" max="6" width="15.6328125" style="2" customWidth="1"/>
    <col min="7" max="7" width="10.6328125" style="2" customWidth="1"/>
    <col min="8" max="8" width="15.6328125" style="2" customWidth="1"/>
    <col min="9" max="9" width="10.6328125" style="2" customWidth="1"/>
    <col min="10" max="11" width="9" style="2"/>
    <col min="12" max="12" width="9.90625" style="2" customWidth="1"/>
    <col min="13" max="16384" width="9" style="2"/>
  </cols>
  <sheetData>
    <row r="1" spans="1:11" ht="34" customHeight="1">
      <c r="A1" s="57" t="s">
        <v>0</v>
      </c>
      <c r="B1" s="57"/>
      <c r="C1" s="57"/>
      <c r="D1" s="57"/>
      <c r="E1" s="101" t="s">
        <v>247</v>
      </c>
      <c r="F1" s="1"/>
    </row>
    <row r="3" spans="1:11" ht="14">
      <c r="A3" s="27" t="s">
        <v>93</v>
      </c>
    </row>
    <row r="5" spans="1:11">
      <c r="A5" s="58" t="s">
        <v>234</v>
      </c>
      <c r="B5" s="58"/>
      <c r="C5" s="58"/>
      <c r="D5" s="58"/>
      <c r="E5" s="58"/>
    </row>
    <row r="6" spans="1:11" ht="14">
      <c r="A6" s="3"/>
      <c r="H6" s="4"/>
      <c r="I6" s="14" t="s">
        <v>1</v>
      </c>
    </row>
    <row r="7" spans="1:11" ht="27" customHeight="1">
      <c r="A7" s="5"/>
      <c r="B7" s="6"/>
      <c r="C7" s="6"/>
      <c r="D7" s="6"/>
      <c r="E7" s="6"/>
      <c r="F7" s="21" t="s">
        <v>235</v>
      </c>
      <c r="G7" s="22"/>
      <c r="H7" s="39" t="s">
        <v>2</v>
      </c>
      <c r="I7" s="41" t="s">
        <v>22</v>
      </c>
    </row>
    <row r="8" spans="1:11" ht="17.149999999999999" customHeight="1">
      <c r="A8" s="59"/>
      <c r="B8" s="60"/>
      <c r="C8" s="60"/>
      <c r="D8" s="60"/>
      <c r="E8" s="60"/>
      <c r="F8" s="18" t="s">
        <v>91</v>
      </c>
      <c r="G8" s="26" t="s">
        <v>3</v>
      </c>
      <c r="H8" s="40"/>
      <c r="I8" s="42"/>
    </row>
    <row r="9" spans="1:11" ht="18" customHeight="1">
      <c r="A9" s="261" t="s">
        <v>88</v>
      </c>
      <c r="B9" s="261" t="s">
        <v>90</v>
      </c>
      <c r="C9" s="55" t="s">
        <v>4</v>
      </c>
      <c r="D9" s="56"/>
      <c r="E9" s="56"/>
      <c r="F9" s="65">
        <v>285441</v>
      </c>
      <c r="G9" s="74">
        <f>F9/$F$27*100</f>
        <v>29.262734227150361</v>
      </c>
      <c r="H9" s="110">
        <v>299416</v>
      </c>
      <c r="I9" s="79">
        <f>(F9/H9-1)*100</f>
        <v>-4.6674192427926364</v>
      </c>
      <c r="K9" s="107"/>
    </row>
    <row r="10" spans="1:11" ht="18" customHeight="1">
      <c r="A10" s="262"/>
      <c r="B10" s="262"/>
      <c r="C10" s="7"/>
      <c r="D10" s="52" t="s">
        <v>23</v>
      </c>
      <c r="E10" s="53"/>
      <c r="F10" s="67">
        <v>78727</v>
      </c>
      <c r="G10" s="75">
        <f t="shared" ref="G10:G27" si="0">F10/$F$27*100</f>
        <v>8.0709052921649871</v>
      </c>
      <c r="H10" s="246">
        <v>84398</v>
      </c>
      <c r="I10" s="80">
        <f t="shared" ref="I10:I27" si="1">(F10/H10-1)*100</f>
        <v>-6.719353539183393</v>
      </c>
    </row>
    <row r="11" spans="1:11" ht="18" customHeight="1">
      <c r="A11" s="262"/>
      <c r="B11" s="262"/>
      <c r="C11" s="7"/>
      <c r="D11" s="16"/>
      <c r="E11" s="23" t="s">
        <v>24</v>
      </c>
      <c r="F11" s="69">
        <v>73411</v>
      </c>
      <c r="G11" s="76">
        <f t="shared" si="0"/>
        <v>7.5259215822160623</v>
      </c>
      <c r="H11" s="70">
        <v>77506</v>
      </c>
      <c r="I11" s="81">
        <f t="shared" si="1"/>
        <v>-5.2834619255283428</v>
      </c>
    </row>
    <row r="12" spans="1:11" ht="18" customHeight="1">
      <c r="A12" s="262"/>
      <c r="B12" s="262"/>
      <c r="C12" s="7"/>
      <c r="D12" s="16"/>
      <c r="E12" s="23" t="s">
        <v>25</v>
      </c>
      <c r="F12" s="69">
        <v>5316</v>
      </c>
      <c r="G12" s="76">
        <f t="shared" si="0"/>
        <v>0.54498370994892575</v>
      </c>
      <c r="H12" s="70">
        <v>6892</v>
      </c>
      <c r="I12" s="81">
        <f t="shared" si="1"/>
        <v>-22.8670922809054</v>
      </c>
    </row>
    <row r="13" spans="1:11" ht="18" customHeight="1">
      <c r="A13" s="262"/>
      <c r="B13" s="262"/>
      <c r="C13" s="7"/>
      <c r="D13" s="33"/>
      <c r="E13" s="23" t="s">
        <v>26</v>
      </c>
      <c r="F13" s="69"/>
      <c r="G13" s="76">
        <f t="shared" si="0"/>
        <v>0</v>
      </c>
      <c r="H13" s="70"/>
      <c r="I13" s="81" t="e">
        <f t="shared" si="1"/>
        <v>#DIV/0!</v>
      </c>
    </row>
    <row r="14" spans="1:11" ht="18" customHeight="1">
      <c r="A14" s="262"/>
      <c r="B14" s="262"/>
      <c r="C14" s="7"/>
      <c r="D14" s="61" t="s">
        <v>27</v>
      </c>
      <c r="E14" s="51"/>
      <c r="F14" s="65">
        <v>50064</v>
      </c>
      <c r="G14" s="74">
        <f t="shared" si="0"/>
        <v>5.1324425234919149</v>
      </c>
      <c r="H14" s="66">
        <v>56507</v>
      </c>
      <c r="I14" s="82">
        <f t="shared" si="1"/>
        <v>-11.402127170085119</v>
      </c>
    </row>
    <row r="15" spans="1:11" ht="18" customHeight="1">
      <c r="A15" s="262"/>
      <c r="B15" s="262"/>
      <c r="C15" s="7"/>
      <c r="D15" s="16"/>
      <c r="E15" s="23" t="s">
        <v>28</v>
      </c>
      <c r="F15" s="69">
        <v>2105</v>
      </c>
      <c r="G15" s="76">
        <f t="shared" si="0"/>
        <v>0.21579960674237936</v>
      </c>
      <c r="H15" s="70">
        <v>2148</v>
      </c>
      <c r="I15" s="81">
        <f t="shared" si="1"/>
        <v>-2.0018621973929229</v>
      </c>
    </row>
    <row r="16" spans="1:11" ht="18" customHeight="1">
      <c r="A16" s="262"/>
      <c r="B16" s="262"/>
      <c r="C16" s="7"/>
      <c r="D16" s="16"/>
      <c r="E16" s="29" t="s">
        <v>29</v>
      </c>
      <c r="F16" s="67">
        <v>47959</v>
      </c>
      <c r="G16" s="75">
        <f t="shared" si="0"/>
        <v>4.9166429167495345</v>
      </c>
      <c r="H16" s="246">
        <v>54359</v>
      </c>
      <c r="I16" s="80">
        <f t="shared" si="1"/>
        <v>-11.773579352085207</v>
      </c>
      <c r="K16" s="108"/>
    </row>
    <row r="17" spans="1:26" ht="18" customHeight="1">
      <c r="A17" s="262"/>
      <c r="B17" s="262"/>
      <c r="C17" s="7"/>
      <c r="D17" s="264" t="s">
        <v>30</v>
      </c>
      <c r="E17" s="265"/>
      <c r="F17" s="67">
        <v>89854</v>
      </c>
      <c r="G17" s="75">
        <f t="shared" si="0"/>
        <v>9.2116189378763682</v>
      </c>
      <c r="H17" s="246">
        <v>90589</v>
      </c>
      <c r="I17" s="80">
        <f t="shared" si="1"/>
        <v>-0.81135678724789662</v>
      </c>
    </row>
    <row r="18" spans="1:26" ht="18" customHeight="1">
      <c r="A18" s="262"/>
      <c r="B18" s="262"/>
      <c r="C18" s="7"/>
      <c r="D18" s="266" t="s">
        <v>94</v>
      </c>
      <c r="E18" s="267"/>
      <c r="F18" s="69">
        <v>4702</v>
      </c>
      <c r="G18" s="76">
        <f t="shared" si="0"/>
        <v>0.48203788641456902</v>
      </c>
      <c r="H18" s="70">
        <v>5260</v>
      </c>
      <c r="I18" s="81">
        <f t="shared" si="1"/>
        <v>-10.608365019011412</v>
      </c>
    </row>
    <row r="19" spans="1:26" ht="18" customHeight="1">
      <c r="A19" s="262"/>
      <c r="B19" s="262"/>
      <c r="C19" s="10"/>
      <c r="D19" s="266" t="s">
        <v>95</v>
      </c>
      <c r="E19" s="267"/>
      <c r="F19" s="106"/>
      <c r="G19" s="76">
        <f t="shared" si="0"/>
        <v>0</v>
      </c>
      <c r="H19" s="254"/>
      <c r="I19" s="81" t="e">
        <f t="shared" si="1"/>
        <v>#DIV/0!</v>
      </c>
      <c r="Z19" s="2" t="s">
        <v>96</v>
      </c>
    </row>
    <row r="20" spans="1:26" ht="18" customHeight="1">
      <c r="A20" s="262"/>
      <c r="B20" s="262"/>
      <c r="C20" s="44" t="s">
        <v>5</v>
      </c>
      <c r="D20" s="43"/>
      <c r="E20" s="43"/>
      <c r="F20" s="69">
        <v>25597</v>
      </c>
      <c r="G20" s="76">
        <f t="shared" si="0"/>
        <v>2.6241437215129144</v>
      </c>
      <c r="H20" s="70">
        <v>37297</v>
      </c>
      <c r="I20" s="81">
        <f t="shared" si="1"/>
        <v>-31.369815266643432</v>
      </c>
    </row>
    <row r="21" spans="1:26" ht="18" customHeight="1">
      <c r="A21" s="262"/>
      <c r="B21" s="262"/>
      <c r="C21" s="44" t="s">
        <v>6</v>
      </c>
      <c r="D21" s="43"/>
      <c r="E21" s="43"/>
      <c r="F21" s="69">
        <v>134600</v>
      </c>
      <c r="G21" s="76">
        <f t="shared" si="0"/>
        <v>13.798872716163544</v>
      </c>
      <c r="H21" s="70">
        <v>129800</v>
      </c>
      <c r="I21" s="81">
        <f t="shared" si="1"/>
        <v>3.6979969183358996</v>
      </c>
    </row>
    <row r="22" spans="1:26" ht="18" customHeight="1">
      <c r="A22" s="262"/>
      <c r="B22" s="262"/>
      <c r="C22" s="44" t="s">
        <v>31</v>
      </c>
      <c r="D22" s="43"/>
      <c r="E22" s="43"/>
      <c r="F22" s="69">
        <v>11316</v>
      </c>
      <c r="G22" s="76">
        <f t="shared" si="0"/>
        <v>1.1600894773856365</v>
      </c>
      <c r="H22" s="70">
        <v>11320</v>
      </c>
      <c r="I22" s="81">
        <f t="shared" si="1"/>
        <v>-3.5335689045934426E-2</v>
      </c>
    </row>
    <row r="23" spans="1:26" ht="18" customHeight="1">
      <c r="A23" s="262"/>
      <c r="B23" s="262"/>
      <c r="C23" s="44" t="s">
        <v>7</v>
      </c>
      <c r="D23" s="43"/>
      <c r="E23" s="43"/>
      <c r="F23" s="69">
        <v>120442</v>
      </c>
      <c r="G23" s="76">
        <f t="shared" si="0"/>
        <v>12.34742814026872</v>
      </c>
      <c r="H23" s="70">
        <v>109738</v>
      </c>
      <c r="I23" s="81">
        <f t="shared" si="1"/>
        <v>9.7541416829175063</v>
      </c>
    </row>
    <row r="24" spans="1:26" ht="18" customHeight="1">
      <c r="A24" s="262"/>
      <c r="B24" s="262"/>
      <c r="C24" s="44" t="s">
        <v>32</v>
      </c>
      <c r="D24" s="43"/>
      <c r="E24" s="43"/>
      <c r="F24" s="69">
        <v>1527</v>
      </c>
      <c r="G24" s="76">
        <f t="shared" si="0"/>
        <v>0.15654441781264289</v>
      </c>
      <c r="H24" s="70">
        <v>1601</v>
      </c>
      <c r="I24" s="81">
        <f t="shared" si="1"/>
        <v>-4.622111180512178</v>
      </c>
    </row>
    <row r="25" spans="1:26" ht="18" customHeight="1">
      <c r="A25" s="262"/>
      <c r="B25" s="262"/>
      <c r="C25" s="44" t="s">
        <v>8</v>
      </c>
      <c r="D25" s="43"/>
      <c r="E25" s="43"/>
      <c r="F25" s="69">
        <v>122800</v>
      </c>
      <c r="G25" s="76">
        <f t="shared" si="0"/>
        <v>12.589164706871347</v>
      </c>
      <c r="H25" s="70">
        <v>114438</v>
      </c>
      <c r="I25" s="81">
        <f t="shared" si="1"/>
        <v>7.3070134046383295</v>
      </c>
    </row>
    <row r="26" spans="1:26" ht="18" customHeight="1">
      <c r="A26" s="262"/>
      <c r="B26" s="262"/>
      <c r="C26" s="45" t="s">
        <v>9</v>
      </c>
      <c r="D26" s="46"/>
      <c r="E26" s="46"/>
      <c r="F26" s="71">
        <v>273719</v>
      </c>
      <c r="G26" s="77">
        <f t="shared" si="0"/>
        <v>28.061022592834838</v>
      </c>
      <c r="H26" s="255">
        <v>96898</v>
      </c>
      <c r="I26" s="83">
        <f t="shared" si="1"/>
        <v>182.48157856715309</v>
      </c>
    </row>
    <row r="27" spans="1:26" ht="18" customHeight="1">
      <c r="A27" s="262"/>
      <c r="B27" s="263"/>
      <c r="C27" s="47" t="s">
        <v>10</v>
      </c>
      <c r="D27" s="31"/>
      <c r="E27" s="31"/>
      <c r="F27" s="72">
        <f>SUM(F9,F20:F26)</f>
        <v>975442</v>
      </c>
      <c r="G27" s="78">
        <f t="shared" si="0"/>
        <v>100</v>
      </c>
      <c r="H27" s="72">
        <f>SUM(H9,H20:H26)</f>
        <v>800508</v>
      </c>
      <c r="I27" s="84">
        <f t="shared" si="1"/>
        <v>21.852873425374895</v>
      </c>
    </row>
    <row r="28" spans="1:26" ht="18" customHeight="1">
      <c r="A28" s="262"/>
      <c r="B28" s="261" t="s">
        <v>89</v>
      </c>
      <c r="C28" s="55" t="s">
        <v>11</v>
      </c>
      <c r="D28" s="56"/>
      <c r="E28" s="56"/>
      <c r="F28" s="65">
        <v>348854</v>
      </c>
      <c r="G28" s="74">
        <f>F28/$F$45*100</f>
        <v>35.76368456556105</v>
      </c>
      <c r="H28" s="65">
        <f>SUM(H29:H31)</f>
        <v>351573</v>
      </c>
      <c r="I28" s="85">
        <f>(F28/H28-1)*100</f>
        <v>-0.77338134612157106</v>
      </c>
    </row>
    <row r="29" spans="1:26" ht="18" customHeight="1">
      <c r="A29" s="262"/>
      <c r="B29" s="262"/>
      <c r="C29" s="7"/>
      <c r="D29" s="30" t="s">
        <v>12</v>
      </c>
      <c r="E29" s="43"/>
      <c r="F29" s="69">
        <v>226041</v>
      </c>
      <c r="G29" s="76">
        <f t="shared" ref="G29:G45" si="2">F29/$F$45*100</f>
        <v>23.173187129526923</v>
      </c>
      <c r="H29" s="69">
        <v>229487</v>
      </c>
      <c r="I29" s="86">
        <f t="shared" ref="I29:I45" si="3">(F29/H29-1)*100</f>
        <v>-1.5016101129911474</v>
      </c>
    </row>
    <row r="30" spans="1:26" ht="18" customHeight="1">
      <c r="A30" s="262"/>
      <c r="B30" s="262"/>
      <c r="C30" s="7"/>
      <c r="D30" s="30" t="s">
        <v>33</v>
      </c>
      <c r="E30" s="43"/>
      <c r="F30" s="69">
        <v>21205</v>
      </c>
      <c r="G30" s="76">
        <f t="shared" si="2"/>
        <v>2.1738862997492419</v>
      </c>
      <c r="H30" s="69">
        <v>19280</v>
      </c>
      <c r="I30" s="86">
        <f t="shared" si="3"/>
        <v>9.9844398340249043</v>
      </c>
    </row>
    <row r="31" spans="1:26" ht="18" customHeight="1">
      <c r="A31" s="262"/>
      <c r="B31" s="262"/>
      <c r="C31" s="19"/>
      <c r="D31" s="30" t="s">
        <v>13</v>
      </c>
      <c r="E31" s="43"/>
      <c r="F31" s="69">
        <v>101608</v>
      </c>
      <c r="G31" s="76">
        <f t="shared" si="2"/>
        <v>10.416611136284883</v>
      </c>
      <c r="H31" s="69">
        <v>102806</v>
      </c>
      <c r="I31" s="86">
        <f t="shared" si="3"/>
        <v>-1.165301636091276</v>
      </c>
    </row>
    <row r="32" spans="1:26" ht="18" customHeight="1">
      <c r="A32" s="262"/>
      <c r="B32" s="262"/>
      <c r="C32" s="50" t="s">
        <v>14</v>
      </c>
      <c r="D32" s="51"/>
      <c r="E32" s="51"/>
      <c r="F32" s="65">
        <v>494053</v>
      </c>
      <c r="G32" s="74">
        <f t="shared" si="2"/>
        <v>50.649141619901542</v>
      </c>
      <c r="H32" s="65">
        <v>292487</v>
      </c>
      <c r="I32" s="85">
        <f t="shared" si="3"/>
        <v>68.914515858824487</v>
      </c>
    </row>
    <row r="33" spans="1:9" ht="18" customHeight="1">
      <c r="A33" s="262"/>
      <c r="B33" s="262"/>
      <c r="C33" s="7"/>
      <c r="D33" s="30" t="s">
        <v>15</v>
      </c>
      <c r="E33" s="43"/>
      <c r="F33" s="69">
        <v>28643</v>
      </c>
      <c r="G33" s="76">
        <f t="shared" si="2"/>
        <v>2.9364124161149507</v>
      </c>
      <c r="H33" s="69">
        <v>25780</v>
      </c>
      <c r="I33" s="86">
        <f t="shared" si="3"/>
        <v>11.105508145849496</v>
      </c>
    </row>
    <row r="34" spans="1:9" ht="18" customHeight="1">
      <c r="A34" s="262"/>
      <c r="B34" s="262"/>
      <c r="C34" s="7"/>
      <c r="D34" s="30" t="s">
        <v>34</v>
      </c>
      <c r="E34" s="43"/>
      <c r="F34" s="69">
        <v>7208</v>
      </c>
      <c r="G34" s="76">
        <f t="shared" si="2"/>
        <v>0.73894706194730186</v>
      </c>
      <c r="H34" s="69">
        <v>7133</v>
      </c>
      <c r="I34" s="86">
        <f t="shared" si="3"/>
        <v>1.0514510023832857</v>
      </c>
    </row>
    <row r="35" spans="1:9" ht="18" customHeight="1">
      <c r="A35" s="262"/>
      <c r="B35" s="262"/>
      <c r="C35" s="7"/>
      <c r="D35" s="30" t="s">
        <v>35</v>
      </c>
      <c r="E35" s="43"/>
      <c r="F35" s="69">
        <v>222272</v>
      </c>
      <c r="G35" s="76">
        <f t="shared" si="2"/>
        <v>22.786798189948762</v>
      </c>
      <c r="H35" s="69">
        <v>188895</v>
      </c>
      <c r="I35" s="86">
        <f t="shared" si="3"/>
        <v>17.669604806903315</v>
      </c>
    </row>
    <row r="36" spans="1:9" ht="18" customHeight="1">
      <c r="A36" s="262"/>
      <c r="B36" s="262"/>
      <c r="C36" s="7"/>
      <c r="D36" s="30" t="s">
        <v>36</v>
      </c>
      <c r="E36" s="43"/>
      <c r="F36" s="69">
        <v>12504</v>
      </c>
      <c r="G36" s="76">
        <f t="shared" si="2"/>
        <v>1.2818804193381053</v>
      </c>
      <c r="H36" s="69">
        <v>12850</v>
      </c>
      <c r="I36" s="86">
        <f t="shared" si="3"/>
        <v>-2.6926070038910455</v>
      </c>
    </row>
    <row r="37" spans="1:9" ht="18" customHeight="1">
      <c r="A37" s="262"/>
      <c r="B37" s="262"/>
      <c r="C37" s="7"/>
      <c r="D37" s="30" t="s">
        <v>16</v>
      </c>
      <c r="E37" s="43"/>
      <c r="F37" s="69">
        <v>3589</v>
      </c>
      <c r="G37" s="76">
        <f t="shared" si="2"/>
        <v>0.36793576655505916</v>
      </c>
      <c r="H37" s="69">
        <v>4747</v>
      </c>
      <c r="I37" s="86">
        <f t="shared" si="3"/>
        <v>-24.394354329049929</v>
      </c>
    </row>
    <row r="38" spans="1:9" ht="18" customHeight="1">
      <c r="A38" s="262"/>
      <c r="B38" s="262"/>
      <c r="C38" s="19"/>
      <c r="D38" s="30" t="s">
        <v>37</v>
      </c>
      <c r="E38" s="43"/>
      <c r="F38" s="69">
        <v>218836</v>
      </c>
      <c r="G38" s="76">
        <f t="shared" si="2"/>
        <v>22.434547620463338</v>
      </c>
      <c r="H38" s="69">
        <v>52580</v>
      </c>
      <c r="I38" s="86">
        <f t="shared" si="3"/>
        <v>316.19627234689995</v>
      </c>
    </row>
    <row r="39" spans="1:9" ht="18" customHeight="1">
      <c r="A39" s="262"/>
      <c r="B39" s="262"/>
      <c r="C39" s="50" t="s">
        <v>17</v>
      </c>
      <c r="D39" s="51"/>
      <c r="E39" s="51"/>
      <c r="F39" s="65">
        <v>132535</v>
      </c>
      <c r="G39" s="74">
        <f t="shared" si="2"/>
        <v>13.58717381453741</v>
      </c>
      <c r="H39" s="65">
        <v>156448</v>
      </c>
      <c r="I39" s="85">
        <f t="shared" si="3"/>
        <v>-15.284950910206586</v>
      </c>
    </row>
    <row r="40" spans="1:9" ht="18" customHeight="1">
      <c r="A40" s="262"/>
      <c r="B40" s="262"/>
      <c r="C40" s="7"/>
      <c r="D40" s="52" t="s">
        <v>18</v>
      </c>
      <c r="E40" s="53"/>
      <c r="F40" s="67">
        <v>128610</v>
      </c>
      <c r="G40" s="75">
        <f t="shared" si="2"/>
        <v>13.184792125005895</v>
      </c>
      <c r="H40" s="242">
        <v>131528</v>
      </c>
      <c r="I40" s="87">
        <f t="shared" si="3"/>
        <v>-2.2185390183078857</v>
      </c>
    </row>
    <row r="41" spans="1:9" ht="18" customHeight="1">
      <c r="A41" s="262"/>
      <c r="B41" s="262"/>
      <c r="C41" s="7"/>
      <c r="D41" s="16"/>
      <c r="E41" s="103" t="s">
        <v>92</v>
      </c>
      <c r="F41" s="69">
        <v>73913</v>
      </c>
      <c r="G41" s="76">
        <f t="shared" si="2"/>
        <v>7.5773854314249336</v>
      </c>
      <c r="H41" s="69">
        <v>77123</v>
      </c>
      <c r="I41" s="88">
        <f t="shared" si="3"/>
        <v>-4.1621824877144276</v>
      </c>
    </row>
    <row r="42" spans="1:9" ht="18" customHeight="1">
      <c r="A42" s="262"/>
      <c r="B42" s="262"/>
      <c r="C42" s="7"/>
      <c r="D42" s="33"/>
      <c r="E42" s="32" t="s">
        <v>38</v>
      </c>
      <c r="F42" s="69">
        <v>54697</v>
      </c>
      <c r="G42" s="76">
        <f t="shared" si="2"/>
        <v>5.6074066935809608</v>
      </c>
      <c r="H42" s="69">
        <v>54405</v>
      </c>
      <c r="I42" s="88">
        <f t="shared" si="3"/>
        <v>0.53671537542505643</v>
      </c>
    </row>
    <row r="43" spans="1:9" ht="18" customHeight="1">
      <c r="A43" s="262"/>
      <c r="B43" s="262"/>
      <c r="C43" s="7"/>
      <c r="D43" s="30" t="s">
        <v>39</v>
      </c>
      <c r="E43" s="54"/>
      <c r="F43" s="69">
        <v>3925</v>
      </c>
      <c r="G43" s="76">
        <f t="shared" si="2"/>
        <v>0.40238168953151499</v>
      </c>
      <c r="H43" s="69">
        <v>24920</v>
      </c>
      <c r="I43" s="88">
        <f t="shared" si="3"/>
        <v>-84.249598715890855</v>
      </c>
    </row>
    <row r="44" spans="1:9" ht="18" customHeight="1">
      <c r="A44" s="262"/>
      <c r="B44" s="262"/>
      <c r="C44" s="11"/>
      <c r="D44" s="48" t="s">
        <v>40</v>
      </c>
      <c r="E44" s="49"/>
      <c r="F44" s="72"/>
      <c r="G44" s="78">
        <f t="shared" si="2"/>
        <v>0</v>
      </c>
      <c r="H44" s="72"/>
      <c r="I44" s="259" t="e">
        <f t="shared" si="3"/>
        <v>#DIV/0!</v>
      </c>
    </row>
    <row r="45" spans="1:9" ht="18" customHeight="1">
      <c r="A45" s="263"/>
      <c r="B45" s="263"/>
      <c r="C45" s="11" t="s">
        <v>19</v>
      </c>
      <c r="D45" s="12"/>
      <c r="E45" s="12"/>
      <c r="F45" s="73">
        <f>SUM(F28,F32,F39)</f>
        <v>975442</v>
      </c>
      <c r="G45" s="84">
        <f t="shared" si="2"/>
        <v>100</v>
      </c>
      <c r="H45" s="73">
        <f>SUM(H28,H32,H39)</f>
        <v>800508</v>
      </c>
      <c r="I45" s="84">
        <f t="shared" si="3"/>
        <v>21.852873425374895</v>
      </c>
    </row>
    <row r="46" spans="1:9">
      <c r="A46" s="104" t="s">
        <v>20</v>
      </c>
    </row>
    <row r="47" spans="1:9">
      <c r="A47" s="105" t="s">
        <v>21</v>
      </c>
    </row>
    <row r="48" spans="1:9">
      <c r="A48" s="105"/>
    </row>
    <row r="57" spans="9:9">
      <c r="I57" s="8"/>
    </row>
    <row r="58" spans="9:9">
      <c r="I58" s="8"/>
    </row>
  </sheetData>
  <mergeCells count="6">
    <mergeCell ref="A9:A45"/>
    <mergeCell ref="B9:B27"/>
    <mergeCell ref="B28:B45"/>
    <mergeCell ref="D17:E17"/>
    <mergeCell ref="D18:E18"/>
    <mergeCell ref="D19:E19"/>
  </mergeCells>
  <phoneticPr fontId="9"/>
  <printOptions horizontalCentered="1" verticalCentered="1" gridLinesSet="0"/>
  <pageMargins left="0" right="0" top="0.2" bottom="0.19685039370078741" header="0.2" footer="0.31"/>
  <pageSetup paperSize="9" orientation="portrait" useFirstPageNumber="1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50"/>
  <sheetViews>
    <sheetView view="pageBreakPreview" zoomScaleNormal="100" zoomScaleSheetLayoutView="100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ColWidth="9" defaultRowHeight="13"/>
  <cols>
    <col min="1" max="1" width="3.6328125" style="2" customWidth="1"/>
    <col min="2" max="3" width="1.6328125" style="2" customWidth="1"/>
    <col min="4" max="4" width="22.6328125" style="2" customWidth="1"/>
    <col min="5" max="5" width="10.6328125" style="2" customWidth="1"/>
    <col min="6" max="11" width="13.6328125" style="2" customWidth="1"/>
    <col min="12" max="12" width="13.6328125" style="8" customWidth="1"/>
    <col min="13" max="13" width="13.6328125" style="2" customWidth="1"/>
    <col min="14" max="14" width="13.6328125" style="8" customWidth="1"/>
    <col min="15" max="15" width="13.6328125" style="2" customWidth="1"/>
    <col min="16" max="16" width="13.6328125" style="8" customWidth="1"/>
    <col min="17" max="25" width="13.6328125" style="2" customWidth="1"/>
    <col min="26" max="29" width="12" style="2" customWidth="1"/>
    <col min="30" max="16384" width="9" style="2"/>
  </cols>
  <sheetData>
    <row r="1" spans="1:29" ht="34" customHeight="1">
      <c r="A1" s="64" t="s">
        <v>0</v>
      </c>
      <c r="B1" s="28"/>
      <c r="C1" s="28"/>
      <c r="D1" s="102" t="s">
        <v>247</v>
      </c>
      <c r="E1" s="35"/>
      <c r="F1" s="35"/>
      <c r="G1" s="35"/>
    </row>
    <row r="2" spans="1:29" ht="15" customHeight="1"/>
    <row r="3" spans="1:29" ht="15" customHeight="1">
      <c r="A3" s="36" t="s">
        <v>47</v>
      </c>
      <c r="B3" s="36"/>
      <c r="C3" s="36"/>
      <c r="D3" s="36"/>
    </row>
    <row r="4" spans="1:29" ht="15" customHeight="1">
      <c r="A4" s="36"/>
      <c r="B4" s="36"/>
      <c r="C4" s="36"/>
      <c r="D4" s="36"/>
    </row>
    <row r="5" spans="1:29" ht="16" customHeight="1">
      <c r="A5" s="31" t="s">
        <v>236</v>
      </c>
      <c r="B5" s="31"/>
      <c r="C5" s="31"/>
      <c r="D5" s="31"/>
      <c r="K5" s="37"/>
      <c r="S5" s="37" t="s">
        <v>48</v>
      </c>
    </row>
    <row r="6" spans="1:29" ht="16" customHeight="1">
      <c r="A6" s="282" t="s">
        <v>49</v>
      </c>
      <c r="B6" s="283"/>
      <c r="C6" s="283"/>
      <c r="D6" s="283"/>
      <c r="E6" s="284"/>
      <c r="F6" s="276" t="s">
        <v>248</v>
      </c>
      <c r="G6" s="273"/>
      <c r="H6" s="276" t="s">
        <v>249</v>
      </c>
      <c r="I6" s="273"/>
      <c r="J6" s="276" t="s">
        <v>250</v>
      </c>
      <c r="K6" s="273"/>
      <c r="L6" s="276" t="s">
        <v>251</v>
      </c>
      <c r="M6" s="273"/>
      <c r="N6" s="276" t="s">
        <v>252</v>
      </c>
      <c r="O6" s="273"/>
      <c r="P6" s="272" t="s">
        <v>253</v>
      </c>
      <c r="Q6" s="273"/>
      <c r="R6" s="272" t="s">
        <v>254</v>
      </c>
      <c r="S6" s="273"/>
    </row>
    <row r="7" spans="1:29" ht="16" customHeight="1">
      <c r="A7" s="285"/>
      <c r="B7" s="286"/>
      <c r="C7" s="286"/>
      <c r="D7" s="286"/>
      <c r="E7" s="287"/>
      <c r="F7" s="109" t="s">
        <v>235</v>
      </c>
      <c r="G7" s="38" t="s">
        <v>2</v>
      </c>
      <c r="H7" s="109" t="s">
        <v>235</v>
      </c>
      <c r="I7" s="38" t="s">
        <v>2</v>
      </c>
      <c r="J7" s="109" t="s">
        <v>235</v>
      </c>
      <c r="K7" s="38" t="s">
        <v>2</v>
      </c>
      <c r="L7" s="109" t="s">
        <v>235</v>
      </c>
      <c r="M7" s="38" t="s">
        <v>2</v>
      </c>
      <c r="N7" s="109" t="s">
        <v>235</v>
      </c>
      <c r="O7" s="38" t="s">
        <v>2</v>
      </c>
      <c r="P7" s="109" t="s">
        <v>235</v>
      </c>
      <c r="Q7" s="38" t="s">
        <v>2</v>
      </c>
      <c r="R7" s="109" t="s">
        <v>235</v>
      </c>
      <c r="S7" s="239" t="s">
        <v>2</v>
      </c>
    </row>
    <row r="8" spans="1:29" ht="16" customHeight="1">
      <c r="A8" s="294" t="s">
        <v>83</v>
      </c>
      <c r="B8" s="55" t="s">
        <v>50</v>
      </c>
      <c r="C8" s="56"/>
      <c r="D8" s="56"/>
      <c r="E8" s="92" t="s">
        <v>41</v>
      </c>
      <c r="F8" s="110">
        <v>2266</v>
      </c>
      <c r="G8" s="110">
        <v>2564</v>
      </c>
      <c r="H8" s="110">
        <v>2048</v>
      </c>
      <c r="I8" s="110">
        <v>2127</v>
      </c>
      <c r="J8" s="110">
        <v>914</v>
      </c>
      <c r="K8" s="110">
        <v>1015</v>
      </c>
      <c r="L8" s="110">
        <v>391</v>
      </c>
      <c r="M8" s="110">
        <v>407</v>
      </c>
      <c r="N8" s="110">
        <v>806</v>
      </c>
      <c r="O8" s="110">
        <v>790</v>
      </c>
      <c r="P8" s="110">
        <v>2944</v>
      </c>
      <c r="Q8" s="110">
        <v>2924</v>
      </c>
      <c r="R8" s="110">
        <v>10154</v>
      </c>
      <c r="S8" s="247">
        <v>9834</v>
      </c>
      <c r="T8" s="113"/>
      <c r="U8" s="113"/>
      <c r="V8" s="113"/>
      <c r="W8" s="113"/>
      <c r="X8" s="113"/>
      <c r="Y8" s="113"/>
      <c r="Z8" s="113"/>
      <c r="AA8" s="113"/>
      <c r="AB8" s="113"/>
      <c r="AC8" s="113"/>
    </row>
    <row r="9" spans="1:29" ht="16" customHeight="1">
      <c r="A9" s="295"/>
      <c r="B9" s="8"/>
      <c r="C9" s="30" t="s">
        <v>51</v>
      </c>
      <c r="D9" s="43"/>
      <c r="E9" s="90" t="s">
        <v>42</v>
      </c>
      <c r="F9" s="70">
        <v>2266</v>
      </c>
      <c r="G9" s="70">
        <v>2564</v>
      </c>
      <c r="H9" s="70">
        <v>2048</v>
      </c>
      <c r="I9" s="70">
        <v>2127</v>
      </c>
      <c r="J9" s="70">
        <v>914</v>
      </c>
      <c r="K9" s="70">
        <v>1015</v>
      </c>
      <c r="L9" s="70">
        <v>391</v>
      </c>
      <c r="M9" s="70">
        <v>407</v>
      </c>
      <c r="N9" s="70">
        <v>806</v>
      </c>
      <c r="O9" s="70">
        <v>790</v>
      </c>
      <c r="P9" s="70">
        <v>2944</v>
      </c>
      <c r="Q9" s="70">
        <v>2924</v>
      </c>
      <c r="R9" s="70">
        <v>10154</v>
      </c>
      <c r="S9" s="248">
        <v>9834</v>
      </c>
      <c r="T9" s="113"/>
      <c r="U9" s="113"/>
      <c r="V9" s="113"/>
      <c r="W9" s="113"/>
      <c r="X9" s="113"/>
      <c r="Y9" s="113"/>
      <c r="Z9" s="113"/>
      <c r="AA9" s="113"/>
      <c r="AB9" s="113"/>
      <c r="AC9" s="113"/>
    </row>
    <row r="10" spans="1:29" ht="16" customHeight="1">
      <c r="A10" s="295"/>
      <c r="B10" s="10"/>
      <c r="C10" s="30" t="s">
        <v>52</v>
      </c>
      <c r="D10" s="43"/>
      <c r="E10" s="90" t="s">
        <v>43</v>
      </c>
      <c r="F10" s="70"/>
      <c r="G10" s="70"/>
      <c r="H10" s="70"/>
      <c r="I10" s="70"/>
      <c r="J10" s="117"/>
      <c r="K10" s="117"/>
      <c r="L10" s="70"/>
      <c r="M10" s="70"/>
      <c r="N10" s="70"/>
      <c r="O10" s="70"/>
      <c r="P10" s="70"/>
      <c r="Q10" s="70"/>
      <c r="R10" s="70"/>
      <c r="S10" s="248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</row>
    <row r="11" spans="1:29" ht="16" customHeight="1">
      <c r="A11" s="295"/>
      <c r="B11" s="50" t="s">
        <v>53</v>
      </c>
      <c r="C11" s="63"/>
      <c r="D11" s="63"/>
      <c r="E11" s="89" t="s">
        <v>44</v>
      </c>
      <c r="F11" s="118">
        <v>2390</v>
      </c>
      <c r="G11" s="118">
        <v>2419</v>
      </c>
      <c r="H11" s="118">
        <v>1937</v>
      </c>
      <c r="I11" s="118">
        <v>2045</v>
      </c>
      <c r="J11" s="118">
        <v>855</v>
      </c>
      <c r="K11" s="118">
        <v>955</v>
      </c>
      <c r="L11" s="118">
        <v>337</v>
      </c>
      <c r="M11" s="118">
        <v>355</v>
      </c>
      <c r="N11" s="118">
        <v>735</v>
      </c>
      <c r="O11" s="118">
        <v>735</v>
      </c>
      <c r="P11" s="118">
        <v>2936</v>
      </c>
      <c r="Q11" s="118">
        <v>2878</v>
      </c>
      <c r="R11" s="118">
        <v>10151</v>
      </c>
      <c r="S11" s="186">
        <v>9849</v>
      </c>
      <c r="T11" s="113"/>
      <c r="U11" s="113"/>
      <c r="V11" s="113"/>
      <c r="W11" s="113"/>
      <c r="X11" s="113"/>
      <c r="Y11" s="113"/>
      <c r="Z11" s="113"/>
      <c r="AA11" s="113"/>
      <c r="AB11" s="113"/>
      <c r="AC11" s="113"/>
    </row>
    <row r="12" spans="1:29" ht="16" customHeight="1">
      <c r="A12" s="295"/>
      <c r="B12" s="7"/>
      <c r="C12" s="30" t="s">
        <v>54</v>
      </c>
      <c r="D12" s="43"/>
      <c r="E12" s="90" t="s">
        <v>45</v>
      </c>
      <c r="F12" s="70">
        <v>2390</v>
      </c>
      <c r="G12" s="70">
        <v>2419</v>
      </c>
      <c r="H12" s="118">
        <v>1937</v>
      </c>
      <c r="I12" s="118">
        <v>2045</v>
      </c>
      <c r="J12" s="118">
        <v>855</v>
      </c>
      <c r="K12" s="118">
        <v>955</v>
      </c>
      <c r="L12" s="70">
        <v>337</v>
      </c>
      <c r="M12" s="70">
        <v>355</v>
      </c>
      <c r="N12" s="70">
        <v>735</v>
      </c>
      <c r="O12" s="70">
        <v>735</v>
      </c>
      <c r="P12" s="70">
        <v>2936</v>
      </c>
      <c r="Q12" s="70">
        <v>2878</v>
      </c>
      <c r="R12" s="70">
        <v>10151</v>
      </c>
      <c r="S12" s="248">
        <v>9849</v>
      </c>
      <c r="T12" s="113"/>
      <c r="U12" s="113"/>
      <c r="V12" s="113"/>
      <c r="W12" s="113"/>
      <c r="X12" s="113"/>
      <c r="Y12" s="113"/>
      <c r="Z12" s="113"/>
      <c r="AA12" s="113"/>
      <c r="AB12" s="113"/>
      <c r="AC12" s="113"/>
    </row>
    <row r="13" spans="1:29" ht="16" customHeight="1">
      <c r="A13" s="295"/>
      <c r="B13" s="8"/>
      <c r="C13" s="52" t="s">
        <v>55</v>
      </c>
      <c r="D13" s="53"/>
      <c r="E13" s="94" t="s">
        <v>46</v>
      </c>
      <c r="F13" s="67"/>
      <c r="G13" s="242"/>
      <c r="H13" s="117"/>
      <c r="I13" s="117"/>
      <c r="J13" s="117"/>
      <c r="K13" s="117"/>
      <c r="L13" s="241"/>
      <c r="M13" s="241"/>
      <c r="N13" s="241"/>
      <c r="O13" s="241"/>
      <c r="P13" s="68"/>
      <c r="Q13" s="241"/>
      <c r="R13" s="256"/>
      <c r="S13" s="258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</row>
    <row r="14" spans="1:29" ht="16" customHeight="1">
      <c r="A14" s="295"/>
      <c r="B14" s="44" t="s">
        <v>56</v>
      </c>
      <c r="C14" s="43"/>
      <c r="D14" s="43"/>
      <c r="E14" s="90" t="s">
        <v>97</v>
      </c>
      <c r="F14" s="69">
        <f t="shared" ref="F14:R15" si="0">F9-F12</f>
        <v>-124</v>
      </c>
      <c r="G14" s="69">
        <f t="shared" si="0"/>
        <v>145</v>
      </c>
      <c r="H14" s="69">
        <f t="shared" si="0"/>
        <v>111</v>
      </c>
      <c r="I14" s="69">
        <f t="shared" si="0"/>
        <v>82</v>
      </c>
      <c r="J14" s="69">
        <f t="shared" si="0"/>
        <v>59</v>
      </c>
      <c r="K14" s="69">
        <f t="shared" si="0"/>
        <v>60</v>
      </c>
      <c r="L14" s="69">
        <f t="shared" si="0"/>
        <v>54</v>
      </c>
      <c r="M14" s="69">
        <f t="shared" si="0"/>
        <v>52</v>
      </c>
      <c r="N14" s="69">
        <f t="shared" ref="N14:O15" si="1">N9-N12</f>
        <v>71</v>
      </c>
      <c r="O14" s="69">
        <f t="shared" si="1"/>
        <v>55</v>
      </c>
      <c r="P14" s="69">
        <f t="shared" si="0"/>
        <v>8</v>
      </c>
      <c r="Q14" s="69">
        <f>Q9-Q12</f>
        <v>46</v>
      </c>
      <c r="R14" s="69">
        <f t="shared" si="0"/>
        <v>3</v>
      </c>
      <c r="S14" s="248">
        <f>S9-S12</f>
        <v>-15</v>
      </c>
      <c r="T14" s="113"/>
      <c r="U14" s="113"/>
      <c r="V14" s="113"/>
      <c r="W14" s="113"/>
      <c r="X14" s="113"/>
      <c r="Y14" s="113"/>
      <c r="Z14" s="113"/>
      <c r="AA14" s="113"/>
      <c r="AB14" s="113"/>
      <c r="AC14" s="113"/>
    </row>
    <row r="15" spans="1:29" ht="16" customHeight="1">
      <c r="A15" s="295"/>
      <c r="B15" s="44" t="s">
        <v>57</v>
      </c>
      <c r="C15" s="43"/>
      <c r="D15" s="43"/>
      <c r="E15" s="90" t="s">
        <v>98</v>
      </c>
      <c r="F15" s="69">
        <f t="shared" ref="F15:R15" si="2">F10-F13</f>
        <v>0</v>
      </c>
      <c r="G15" s="69">
        <f t="shared" si="0"/>
        <v>0</v>
      </c>
      <c r="H15" s="69">
        <f t="shared" si="2"/>
        <v>0</v>
      </c>
      <c r="I15" s="69">
        <f t="shared" si="0"/>
        <v>0</v>
      </c>
      <c r="J15" s="69">
        <f t="shared" si="2"/>
        <v>0</v>
      </c>
      <c r="K15" s="69">
        <f t="shared" si="0"/>
        <v>0</v>
      </c>
      <c r="L15" s="69">
        <f t="shared" si="2"/>
        <v>0</v>
      </c>
      <c r="M15" s="69">
        <f t="shared" si="0"/>
        <v>0</v>
      </c>
      <c r="N15" s="69">
        <f t="shared" ref="N15" si="3">N10-N13</f>
        <v>0</v>
      </c>
      <c r="O15" s="69">
        <f t="shared" si="1"/>
        <v>0</v>
      </c>
      <c r="P15" s="69">
        <f t="shared" si="2"/>
        <v>0</v>
      </c>
      <c r="Q15" s="69">
        <f t="shared" si="2"/>
        <v>0</v>
      </c>
      <c r="R15" s="69">
        <f t="shared" si="2"/>
        <v>0</v>
      </c>
      <c r="S15" s="248">
        <f>S10-S13</f>
        <v>0</v>
      </c>
      <c r="T15" s="113"/>
      <c r="U15" s="113"/>
      <c r="V15" s="113"/>
      <c r="W15" s="113"/>
      <c r="X15" s="113"/>
      <c r="Y15" s="113"/>
      <c r="Z15" s="113"/>
      <c r="AA15" s="113"/>
      <c r="AB15" s="113"/>
      <c r="AC15" s="113"/>
    </row>
    <row r="16" spans="1:29" ht="16" customHeight="1">
      <c r="A16" s="295"/>
      <c r="B16" s="44" t="s">
        <v>58</v>
      </c>
      <c r="C16" s="43"/>
      <c r="D16" s="43"/>
      <c r="E16" s="90" t="s">
        <v>99</v>
      </c>
      <c r="F16" s="67">
        <f t="shared" ref="F16:R16" si="4">F8-F11</f>
        <v>-124</v>
      </c>
      <c r="G16" s="242">
        <f t="shared" si="4"/>
        <v>145</v>
      </c>
      <c r="H16" s="67">
        <f t="shared" si="4"/>
        <v>111</v>
      </c>
      <c r="I16" s="242">
        <f t="shared" si="4"/>
        <v>82</v>
      </c>
      <c r="J16" s="67">
        <f t="shared" si="4"/>
        <v>59</v>
      </c>
      <c r="K16" s="242">
        <f t="shared" si="4"/>
        <v>60</v>
      </c>
      <c r="L16" s="242">
        <f t="shared" si="4"/>
        <v>54</v>
      </c>
      <c r="M16" s="242">
        <f t="shared" si="4"/>
        <v>52</v>
      </c>
      <c r="N16" s="242">
        <f t="shared" ref="N16:O16" si="5">N8-N11</f>
        <v>71</v>
      </c>
      <c r="O16" s="242">
        <f t="shared" si="5"/>
        <v>55</v>
      </c>
      <c r="P16" s="67">
        <f t="shared" si="4"/>
        <v>8</v>
      </c>
      <c r="Q16" s="242">
        <f>Q8-Q11</f>
        <v>46</v>
      </c>
      <c r="R16" s="257">
        <f t="shared" si="4"/>
        <v>3</v>
      </c>
      <c r="S16" s="258">
        <f>S8-S11</f>
        <v>-15</v>
      </c>
      <c r="T16" s="113"/>
      <c r="U16" s="113"/>
      <c r="V16" s="113"/>
      <c r="W16" s="113"/>
      <c r="X16" s="113"/>
      <c r="Y16" s="113"/>
      <c r="Z16" s="113"/>
      <c r="AA16" s="113"/>
      <c r="AB16" s="113"/>
      <c r="AC16" s="113"/>
    </row>
    <row r="17" spans="1:29" ht="16" customHeight="1">
      <c r="A17" s="295"/>
      <c r="B17" s="44" t="s">
        <v>59</v>
      </c>
      <c r="C17" s="43"/>
      <c r="D17" s="43"/>
      <c r="E17" s="34"/>
      <c r="F17" s="69"/>
      <c r="G17" s="69"/>
      <c r="H17" s="117"/>
      <c r="I17" s="117"/>
      <c r="J17" s="70"/>
      <c r="K17" s="70"/>
      <c r="L17" s="70"/>
      <c r="M17" s="70"/>
      <c r="N17" s="70"/>
      <c r="O17" s="117"/>
      <c r="P17" s="70"/>
      <c r="Q17" s="117"/>
      <c r="R17" s="117"/>
      <c r="S17" s="250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</row>
    <row r="18" spans="1:29" ht="16" customHeight="1">
      <c r="A18" s="296"/>
      <c r="B18" s="47" t="s">
        <v>60</v>
      </c>
      <c r="C18" s="31"/>
      <c r="D18" s="31"/>
      <c r="E18" s="17"/>
      <c r="F18" s="126"/>
      <c r="G18" s="126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251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</row>
    <row r="19" spans="1:29" ht="16" customHeight="1">
      <c r="A19" s="295" t="s">
        <v>84</v>
      </c>
      <c r="B19" s="50" t="s">
        <v>61</v>
      </c>
      <c r="C19" s="51"/>
      <c r="D19" s="51"/>
      <c r="E19" s="95"/>
      <c r="F19" s="65">
        <v>1944</v>
      </c>
      <c r="G19" s="65">
        <v>388</v>
      </c>
      <c r="H19" s="66">
        <v>1</v>
      </c>
      <c r="I19" s="66">
        <v>1</v>
      </c>
      <c r="J19" s="66">
        <v>22</v>
      </c>
      <c r="K19" s="66">
        <v>18</v>
      </c>
      <c r="L19" s="66"/>
      <c r="M19" s="244"/>
      <c r="N19" s="66">
        <v>2755</v>
      </c>
      <c r="O19" s="66">
        <v>2401</v>
      </c>
      <c r="P19" s="66">
        <v>356</v>
      </c>
      <c r="Q19" s="66">
        <v>99</v>
      </c>
      <c r="R19" s="66">
        <v>2482</v>
      </c>
      <c r="S19" s="252">
        <v>1929</v>
      </c>
      <c r="T19" s="113"/>
      <c r="U19" s="113"/>
      <c r="V19" s="113"/>
      <c r="W19" s="113"/>
      <c r="X19" s="113"/>
      <c r="Y19" s="113"/>
      <c r="Z19" s="113"/>
      <c r="AA19" s="113"/>
      <c r="AB19" s="113"/>
      <c r="AC19" s="113"/>
    </row>
    <row r="20" spans="1:29" ht="16" customHeight="1">
      <c r="A20" s="295"/>
      <c r="B20" s="19"/>
      <c r="C20" s="30" t="s">
        <v>62</v>
      </c>
      <c r="D20" s="43"/>
      <c r="E20" s="90"/>
      <c r="F20" s="69">
        <v>1943</v>
      </c>
      <c r="G20" s="69">
        <v>387</v>
      </c>
      <c r="H20" s="70"/>
      <c r="I20" s="70"/>
      <c r="J20" s="70"/>
      <c r="K20" s="70"/>
      <c r="L20" s="70"/>
      <c r="M20" s="70"/>
      <c r="N20" s="70">
        <v>2537</v>
      </c>
      <c r="O20" s="70">
        <v>2244</v>
      </c>
      <c r="P20" s="70">
        <v>329</v>
      </c>
      <c r="Q20" s="70">
        <v>26</v>
      </c>
      <c r="R20" s="70">
        <v>439</v>
      </c>
      <c r="S20" s="248">
        <v>394</v>
      </c>
      <c r="T20" s="113"/>
      <c r="U20" s="113"/>
      <c r="V20" s="113"/>
      <c r="W20" s="113"/>
      <c r="X20" s="113"/>
      <c r="Y20" s="113"/>
      <c r="Z20" s="113"/>
      <c r="AA20" s="113"/>
      <c r="AB20" s="113"/>
      <c r="AC20" s="113"/>
    </row>
    <row r="21" spans="1:29" ht="16" customHeight="1">
      <c r="A21" s="295"/>
      <c r="B21" s="9" t="s">
        <v>63</v>
      </c>
      <c r="C21" s="63"/>
      <c r="D21" s="63"/>
      <c r="E21" s="89" t="s">
        <v>100</v>
      </c>
      <c r="F21" s="132">
        <v>1944</v>
      </c>
      <c r="G21" s="132">
        <v>388</v>
      </c>
      <c r="H21" s="118">
        <v>1</v>
      </c>
      <c r="I21" s="118">
        <v>1</v>
      </c>
      <c r="J21" s="118">
        <v>22</v>
      </c>
      <c r="K21" s="118">
        <v>18</v>
      </c>
      <c r="L21" s="118"/>
      <c r="M21" s="118"/>
      <c r="N21" s="118">
        <v>2755</v>
      </c>
      <c r="O21" s="118">
        <v>2401</v>
      </c>
      <c r="P21" s="118">
        <v>356</v>
      </c>
      <c r="Q21" s="118">
        <v>99</v>
      </c>
      <c r="R21" s="118">
        <v>2482</v>
      </c>
      <c r="S21" s="186">
        <v>1929</v>
      </c>
      <c r="T21" s="113"/>
      <c r="U21" s="113"/>
      <c r="V21" s="113"/>
      <c r="W21" s="113"/>
      <c r="X21" s="113"/>
      <c r="Y21" s="113"/>
      <c r="Z21" s="113"/>
      <c r="AA21" s="113"/>
      <c r="AB21" s="113"/>
      <c r="AC21" s="113"/>
    </row>
    <row r="22" spans="1:29" ht="16" customHeight="1">
      <c r="A22" s="295"/>
      <c r="B22" s="50" t="s">
        <v>64</v>
      </c>
      <c r="C22" s="51"/>
      <c r="D22" s="51"/>
      <c r="E22" s="95" t="s">
        <v>101</v>
      </c>
      <c r="F22" s="65">
        <v>2656</v>
      </c>
      <c r="G22" s="65">
        <v>853</v>
      </c>
      <c r="H22" s="66">
        <v>594</v>
      </c>
      <c r="I22" s="66">
        <v>655</v>
      </c>
      <c r="J22" s="66">
        <v>424</v>
      </c>
      <c r="K22" s="66">
        <v>343</v>
      </c>
      <c r="L22" s="66">
        <v>584</v>
      </c>
      <c r="M22" s="66">
        <v>61</v>
      </c>
      <c r="N22" s="66">
        <v>3494</v>
      </c>
      <c r="O22" s="66">
        <v>3174</v>
      </c>
      <c r="P22" s="66">
        <v>385</v>
      </c>
      <c r="Q22" s="66">
        <v>161</v>
      </c>
      <c r="R22" s="66">
        <v>3417</v>
      </c>
      <c r="S22" s="252">
        <v>2851</v>
      </c>
      <c r="T22" s="113"/>
      <c r="U22" s="113"/>
      <c r="V22" s="113"/>
      <c r="W22" s="113"/>
      <c r="X22" s="113"/>
      <c r="Y22" s="113"/>
      <c r="Z22" s="113"/>
      <c r="AA22" s="113"/>
      <c r="AB22" s="113"/>
      <c r="AC22" s="113"/>
    </row>
    <row r="23" spans="1:29" ht="16" customHeight="1">
      <c r="A23" s="295"/>
      <c r="B23" s="7" t="s">
        <v>65</v>
      </c>
      <c r="C23" s="52" t="s">
        <v>66</v>
      </c>
      <c r="D23" s="53"/>
      <c r="E23" s="94"/>
      <c r="F23" s="67">
        <v>175</v>
      </c>
      <c r="G23" s="242">
        <v>184</v>
      </c>
      <c r="H23" s="68">
        <v>118</v>
      </c>
      <c r="I23" s="241">
        <v>126</v>
      </c>
      <c r="J23" s="68">
        <v>7</v>
      </c>
      <c r="K23" s="241">
        <v>10</v>
      </c>
      <c r="L23" s="241">
        <v>220</v>
      </c>
      <c r="M23" s="241">
        <v>20</v>
      </c>
      <c r="N23" s="241">
        <v>1672</v>
      </c>
      <c r="O23" s="241">
        <v>1025</v>
      </c>
      <c r="P23" s="68">
        <v>69</v>
      </c>
      <c r="Q23" s="241">
        <v>135</v>
      </c>
      <c r="R23" s="256">
        <v>918</v>
      </c>
      <c r="S23" s="258">
        <v>949</v>
      </c>
      <c r="T23" s="113"/>
      <c r="U23" s="113"/>
      <c r="V23" s="113"/>
      <c r="W23" s="113"/>
      <c r="X23" s="113"/>
      <c r="Y23" s="113"/>
      <c r="Z23" s="113"/>
      <c r="AA23" s="113"/>
      <c r="AB23" s="113"/>
      <c r="AC23" s="113"/>
    </row>
    <row r="24" spans="1:29" ht="16" customHeight="1">
      <c r="A24" s="295"/>
      <c r="B24" s="44" t="s">
        <v>102</v>
      </c>
      <c r="C24" s="43"/>
      <c r="D24" s="43"/>
      <c r="E24" s="90" t="s">
        <v>103</v>
      </c>
      <c r="F24" s="69">
        <f t="shared" ref="F24:R24" si="6">F21-F22</f>
        <v>-712</v>
      </c>
      <c r="G24" s="69">
        <f t="shared" si="6"/>
        <v>-465</v>
      </c>
      <c r="H24" s="69">
        <f t="shared" si="6"/>
        <v>-593</v>
      </c>
      <c r="I24" s="69">
        <f t="shared" si="6"/>
        <v>-654</v>
      </c>
      <c r="J24" s="69">
        <f t="shared" si="6"/>
        <v>-402</v>
      </c>
      <c r="K24" s="69">
        <f t="shared" si="6"/>
        <v>-325</v>
      </c>
      <c r="L24" s="69">
        <f t="shared" si="6"/>
        <v>-584</v>
      </c>
      <c r="M24" s="69">
        <f t="shared" si="6"/>
        <v>-61</v>
      </c>
      <c r="N24" s="69">
        <f t="shared" ref="N24:O24" si="7">N21-N22</f>
        <v>-739</v>
      </c>
      <c r="O24" s="69">
        <f t="shared" si="7"/>
        <v>-773</v>
      </c>
      <c r="P24" s="69">
        <f t="shared" si="6"/>
        <v>-29</v>
      </c>
      <c r="Q24" s="69">
        <f>Q21-Q22</f>
        <v>-62</v>
      </c>
      <c r="R24" s="69">
        <f t="shared" si="6"/>
        <v>-935</v>
      </c>
      <c r="S24" s="248">
        <f>S21-S22</f>
        <v>-922</v>
      </c>
      <c r="T24" s="113"/>
      <c r="U24" s="113"/>
      <c r="V24" s="113"/>
      <c r="W24" s="113"/>
      <c r="X24" s="113"/>
      <c r="Y24" s="113"/>
      <c r="Z24" s="113"/>
      <c r="AA24" s="113"/>
      <c r="AB24" s="113"/>
      <c r="AC24" s="113"/>
    </row>
    <row r="25" spans="1:29" ht="16" customHeight="1">
      <c r="A25" s="295"/>
      <c r="B25" s="100" t="s">
        <v>67</v>
      </c>
      <c r="C25" s="53"/>
      <c r="D25" s="53"/>
      <c r="E25" s="297" t="s">
        <v>104</v>
      </c>
      <c r="F25" s="274">
        <v>712</v>
      </c>
      <c r="G25" s="274">
        <v>465</v>
      </c>
      <c r="H25" s="268">
        <v>593</v>
      </c>
      <c r="I25" s="268">
        <v>654</v>
      </c>
      <c r="J25" s="268">
        <v>402</v>
      </c>
      <c r="K25" s="268">
        <v>325</v>
      </c>
      <c r="L25" s="268">
        <v>584</v>
      </c>
      <c r="M25" s="268">
        <v>61</v>
      </c>
      <c r="N25" s="268">
        <v>739</v>
      </c>
      <c r="O25" s="268">
        <v>773</v>
      </c>
      <c r="P25" s="268">
        <v>29</v>
      </c>
      <c r="Q25" s="268">
        <v>62</v>
      </c>
      <c r="R25" s="268">
        <v>935</v>
      </c>
      <c r="S25" s="270">
        <v>922</v>
      </c>
      <c r="T25" s="113"/>
      <c r="U25" s="113"/>
      <c r="V25" s="113"/>
      <c r="W25" s="113"/>
      <c r="X25" s="113"/>
      <c r="Y25" s="113"/>
      <c r="Z25" s="113"/>
      <c r="AA25" s="113"/>
      <c r="AB25" s="113"/>
      <c r="AC25" s="113"/>
    </row>
    <row r="26" spans="1:29" ht="16" customHeight="1">
      <c r="A26" s="295"/>
      <c r="B26" s="9" t="s">
        <v>68</v>
      </c>
      <c r="C26" s="63"/>
      <c r="D26" s="63"/>
      <c r="E26" s="298"/>
      <c r="F26" s="275"/>
      <c r="G26" s="275"/>
      <c r="H26" s="269"/>
      <c r="I26" s="269"/>
      <c r="J26" s="269"/>
      <c r="K26" s="269"/>
      <c r="L26" s="269"/>
      <c r="M26" s="269"/>
      <c r="N26" s="269"/>
      <c r="O26" s="269"/>
      <c r="P26" s="269"/>
      <c r="Q26" s="269"/>
      <c r="R26" s="269"/>
      <c r="S26" s="271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</row>
    <row r="27" spans="1:29" ht="16" customHeight="1">
      <c r="A27" s="296"/>
      <c r="B27" s="47" t="s">
        <v>105</v>
      </c>
      <c r="C27" s="31"/>
      <c r="D27" s="31"/>
      <c r="E27" s="91" t="s">
        <v>106</v>
      </c>
      <c r="F27" s="72">
        <f t="shared" ref="F27:R27" si="8">F24+F25</f>
        <v>0</v>
      </c>
      <c r="G27" s="72">
        <f t="shared" si="8"/>
        <v>0</v>
      </c>
      <c r="H27" s="72">
        <f t="shared" si="8"/>
        <v>0</v>
      </c>
      <c r="I27" s="72">
        <f t="shared" si="8"/>
        <v>0</v>
      </c>
      <c r="J27" s="72">
        <f t="shared" si="8"/>
        <v>0</v>
      </c>
      <c r="K27" s="72">
        <f t="shared" si="8"/>
        <v>0</v>
      </c>
      <c r="L27" s="72">
        <f t="shared" si="8"/>
        <v>0</v>
      </c>
      <c r="M27" s="72">
        <f t="shared" si="8"/>
        <v>0</v>
      </c>
      <c r="N27" s="72">
        <f t="shared" ref="N27:O27" si="9">N24+N25</f>
        <v>0</v>
      </c>
      <c r="O27" s="72">
        <f t="shared" si="9"/>
        <v>0</v>
      </c>
      <c r="P27" s="72">
        <f t="shared" si="8"/>
        <v>0</v>
      </c>
      <c r="Q27" s="72">
        <f>Q24+Q25</f>
        <v>0</v>
      </c>
      <c r="R27" s="72">
        <f t="shared" si="8"/>
        <v>0</v>
      </c>
      <c r="S27" s="253">
        <f>S24+S25</f>
        <v>0</v>
      </c>
      <c r="T27" s="113"/>
      <c r="U27" s="113"/>
      <c r="V27" s="113"/>
      <c r="W27" s="113"/>
      <c r="X27" s="113"/>
      <c r="Y27" s="113"/>
      <c r="Z27" s="113"/>
      <c r="AA27" s="113"/>
      <c r="AB27" s="113"/>
      <c r="AC27" s="113"/>
    </row>
    <row r="28" spans="1:29" ht="16" customHeight="1">
      <c r="A28" s="13"/>
      <c r="F28" s="113"/>
      <c r="G28" s="113"/>
      <c r="H28" s="113"/>
      <c r="I28" s="113"/>
      <c r="J28" s="113"/>
      <c r="K28" s="113"/>
      <c r="L28" s="135"/>
      <c r="M28" s="113"/>
      <c r="N28" s="135"/>
      <c r="O28" s="113"/>
      <c r="P28" s="135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</row>
    <row r="29" spans="1:29" ht="16" customHeight="1">
      <c r="A29" s="31"/>
      <c r="F29" s="113"/>
      <c r="G29" s="113"/>
      <c r="H29" s="113"/>
      <c r="I29" s="113"/>
      <c r="J29" s="136"/>
      <c r="K29" s="136"/>
      <c r="L29" s="135"/>
      <c r="M29" s="113"/>
      <c r="N29" s="135"/>
      <c r="O29" s="113"/>
      <c r="P29" s="135"/>
      <c r="Q29" s="113"/>
      <c r="R29" s="113"/>
      <c r="S29" s="136" t="s">
        <v>107</v>
      </c>
      <c r="T29" s="113"/>
      <c r="U29" s="113"/>
      <c r="V29" s="113"/>
      <c r="W29" s="113"/>
      <c r="X29" s="113"/>
      <c r="Y29" s="113"/>
      <c r="Z29" s="113"/>
      <c r="AA29" s="113"/>
      <c r="AB29" s="113"/>
      <c r="AC29" s="136"/>
    </row>
    <row r="30" spans="1:29" ht="16" customHeight="1">
      <c r="A30" s="288" t="s">
        <v>69</v>
      </c>
      <c r="B30" s="289"/>
      <c r="C30" s="289"/>
      <c r="D30" s="289"/>
      <c r="E30" s="290"/>
      <c r="F30" s="277"/>
      <c r="G30" s="278"/>
      <c r="H30" s="277"/>
      <c r="I30" s="278"/>
      <c r="J30" s="277"/>
      <c r="K30" s="278"/>
      <c r="L30" s="277"/>
      <c r="M30" s="278"/>
      <c r="N30" s="277"/>
      <c r="O30" s="278"/>
      <c r="P30" s="277"/>
      <c r="Q30" s="278"/>
      <c r="R30" s="277"/>
      <c r="S30" s="278"/>
      <c r="T30" s="137"/>
      <c r="U30" s="135"/>
      <c r="V30" s="137"/>
      <c r="W30" s="135"/>
      <c r="X30" s="137"/>
      <c r="Y30" s="135"/>
      <c r="Z30" s="137"/>
      <c r="AA30" s="135"/>
      <c r="AB30" s="137"/>
      <c r="AC30" s="135"/>
    </row>
    <row r="31" spans="1:29" ht="16" customHeight="1">
      <c r="A31" s="291"/>
      <c r="B31" s="292"/>
      <c r="C31" s="292"/>
      <c r="D31" s="292"/>
      <c r="E31" s="293"/>
      <c r="F31" s="109" t="s">
        <v>235</v>
      </c>
      <c r="G31" s="138" t="s">
        <v>2</v>
      </c>
      <c r="H31" s="109" t="s">
        <v>235</v>
      </c>
      <c r="I31" s="138" t="s">
        <v>2</v>
      </c>
      <c r="J31" s="109" t="s">
        <v>235</v>
      </c>
      <c r="K31" s="139" t="s">
        <v>2</v>
      </c>
      <c r="L31" s="109" t="s">
        <v>235</v>
      </c>
      <c r="M31" s="138" t="s">
        <v>2</v>
      </c>
      <c r="N31" s="109" t="s">
        <v>235</v>
      </c>
      <c r="O31" s="138" t="s">
        <v>2</v>
      </c>
      <c r="P31" s="109" t="s">
        <v>235</v>
      </c>
      <c r="Q31" s="138" t="s">
        <v>2</v>
      </c>
      <c r="R31" s="109" t="s">
        <v>235</v>
      </c>
      <c r="S31" s="140" t="s">
        <v>2</v>
      </c>
      <c r="T31" s="141"/>
      <c r="U31" s="141"/>
      <c r="V31" s="141"/>
      <c r="W31" s="141"/>
      <c r="X31" s="141"/>
      <c r="Y31" s="141"/>
      <c r="Z31" s="141"/>
      <c r="AA31" s="141"/>
      <c r="AB31" s="141"/>
      <c r="AC31" s="141"/>
    </row>
    <row r="32" spans="1:29" ht="16" customHeight="1">
      <c r="A32" s="294" t="s">
        <v>85</v>
      </c>
      <c r="B32" s="55" t="s">
        <v>50</v>
      </c>
      <c r="C32" s="56"/>
      <c r="D32" s="56"/>
      <c r="E32" s="15" t="s">
        <v>41</v>
      </c>
      <c r="F32" s="66"/>
      <c r="G32" s="142"/>
      <c r="H32" s="110"/>
      <c r="I32" s="111"/>
      <c r="J32" s="110"/>
      <c r="K32" s="112"/>
      <c r="L32" s="66"/>
      <c r="M32" s="142"/>
      <c r="N32" s="66"/>
      <c r="O32" s="142"/>
      <c r="P32" s="66"/>
      <c r="Q32" s="142"/>
      <c r="R32" s="110"/>
      <c r="S32" s="143"/>
      <c r="T32" s="142"/>
      <c r="U32" s="142"/>
      <c r="V32" s="142"/>
      <c r="W32" s="142"/>
      <c r="X32" s="144"/>
      <c r="Y32" s="144"/>
      <c r="Z32" s="142"/>
      <c r="AA32" s="142"/>
      <c r="AB32" s="144"/>
      <c r="AC32" s="144"/>
    </row>
    <row r="33" spans="1:29" ht="16" customHeight="1">
      <c r="A33" s="299"/>
      <c r="B33" s="8"/>
      <c r="C33" s="52" t="s">
        <v>70</v>
      </c>
      <c r="D33" s="53"/>
      <c r="E33" s="98"/>
      <c r="F33" s="68"/>
      <c r="G33" s="145"/>
      <c r="H33" s="68"/>
      <c r="I33" s="122"/>
      <c r="J33" s="68"/>
      <c r="K33" s="123"/>
      <c r="L33" s="241"/>
      <c r="M33" s="145"/>
      <c r="N33" s="241"/>
      <c r="O33" s="145"/>
      <c r="P33" s="68"/>
      <c r="Q33" s="145"/>
      <c r="R33" s="68"/>
      <c r="S33" s="121"/>
      <c r="T33" s="142"/>
      <c r="U33" s="142"/>
      <c r="V33" s="142"/>
      <c r="W33" s="142"/>
      <c r="X33" s="144"/>
      <c r="Y33" s="144"/>
      <c r="Z33" s="142"/>
      <c r="AA33" s="142"/>
      <c r="AB33" s="144"/>
      <c r="AC33" s="144"/>
    </row>
    <row r="34" spans="1:29" ht="16" customHeight="1">
      <c r="A34" s="299"/>
      <c r="B34" s="8"/>
      <c r="C34" s="24"/>
      <c r="D34" s="30" t="s">
        <v>71</v>
      </c>
      <c r="E34" s="93"/>
      <c r="F34" s="70"/>
      <c r="G34" s="114"/>
      <c r="H34" s="70"/>
      <c r="I34" s="115"/>
      <c r="J34" s="70"/>
      <c r="K34" s="116"/>
      <c r="L34" s="70"/>
      <c r="M34" s="114"/>
      <c r="N34" s="70"/>
      <c r="O34" s="114"/>
      <c r="P34" s="70"/>
      <c r="Q34" s="114"/>
      <c r="R34" s="70"/>
      <c r="S34" s="124"/>
      <c r="T34" s="142"/>
      <c r="U34" s="142"/>
      <c r="V34" s="142"/>
      <c r="W34" s="142"/>
      <c r="X34" s="144"/>
      <c r="Y34" s="144"/>
      <c r="Z34" s="142"/>
      <c r="AA34" s="142"/>
      <c r="AB34" s="144"/>
      <c r="AC34" s="144"/>
    </row>
    <row r="35" spans="1:29" ht="16" customHeight="1">
      <c r="A35" s="299"/>
      <c r="B35" s="10"/>
      <c r="C35" s="62" t="s">
        <v>72</v>
      </c>
      <c r="D35" s="63"/>
      <c r="E35" s="99"/>
      <c r="F35" s="118"/>
      <c r="G35" s="119"/>
      <c r="H35" s="118"/>
      <c r="I35" s="120"/>
      <c r="J35" s="146"/>
      <c r="K35" s="147"/>
      <c r="L35" s="118"/>
      <c r="M35" s="119"/>
      <c r="N35" s="118"/>
      <c r="O35" s="119"/>
      <c r="P35" s="118"/>
      <c r="Q35" s="119"/>
      <c r="R35" s="118"/>
      <c r="S35" s="133"/>
      <c r="T35" s="142"/>
      <c r="U35" s="142"/>
      <c r="V35" s="142"/>
      <c r="W35" s="142"/>
      <c r="X35" s="144"/>
      <c r="Y35" s="144"/>
      <c r="Z35" s="142"/>
      <c r="AA35" s="142"/>
      <c r="AB35" s="144"/>
      <c r="AC35" s="144"/>
    </row>
    <row r="36" spans="1:29" ht="16" customHeight="1">
      <c r="A36" s="299"/>
      <c r="B36" s="50" t="s">
        <v>53</v>
      </c>
      <c r="C36" s="51"/>
      <c r="D36" s="51"/>
      <c r="E36" s="15" t="s">
        <v>42</v>
      </c>
      <c r="F36" s="65"/>
      <c r="G36" s="121"/>
      <c r="H36" s="66"/>
      <c r="I36" s="130"/>
      <c r="J36" s="66"/>
      <c r="K36" s="131"/>
      <c r="L36" s="66"/>
      <c r="M36" s="142"/>
      <c r="N36" s="66"/>
      <c r="O36" s="142"/>
      <c r="P36" s="66"/>
      <c r="Q36" s="142"/>
      <c r="R36" s="66"/>
      <c r="S36" s="129"/>
      <c r="T36" s="142"/>
      <c r="U36" s="142"/>
      <c r="V36" s="142"/>
      <c r="W36" s="142"/>
      <c r="X36" s="142"/>
      <c r="Y36" s="142"/>
      <c r="Z36" s="142"/>
      <c r="AA36" s="142"/>
      <c r="AB36" s="144"/>
      <c r="AC36" s="144"/>
    </row>
    <row r="37" spans="1:29" ht="16" customHeight="1">
      <c r="A37" s="299"/>
      <c r="B37" s="8"/>
      <c r="C37" s="30" t="s">
        <v>73</v>
      </c>
      <c r="D37" s="43"/>
      <c r="E37" s="93"/>
      <c r="F37" s="69"/>
      <c r="G37" s="124"/>
      <c r="H37" s="70"/>
      <c r="I37" s="115"/>
      <c r="J37" s="70"/>
      <c r="K37" s="116"/>
      <c r="L37" s="70"/>
      <c r="M37" s="114"/>
      <c r="N37" s="70"/>
      <c r="O37" s="114"/>
      <c r="P37" s="70"/>
      <c r="Q37" s="114"/>
      <c r="R37" s="70"/>
      <c r="S37" s="124"/>
      <c r="T37" s="142"/>
      <c r="U37" s="142"/>
      <c r="V37" s="142"/>
      <c r="W37" s="142"/>
      <c r="X37" s="142"/>
      <c r="Y37" s="142"/>
      <c r="Z37" s="142"/>
      <c r="AA37" s="142"/>
      <c r="AB37" s="144"/>
      <c r="AC37" s="144"/>
    </row>
    <row r="38" spans="1:29" ht="16" customHeight="1">
      <c r="A38" s="299"/>
      <c r="B38" s="10"/>
      <c r="C38" s="30" t="s">
        <v>74</v>
      </c>
      <c r="D38" s="43"/>
      <c r="E38" s="93"/>
      <c r="F38" s="69"/>
      <c r="G38" s="124"/>
      <c r="H38" s="70"/>
      <c r="I38" s="115"/>
      <c r="J38" s="70"/>
      <c r="K38" s="147"/>
      <c r="L38" s="70"/>
      <c r="M38" s="114"/>
      <c r="N38" s="70"/>
      <c r="O38" s="114"/>
      <c r="P38" s="70"/>
      <c r="Q38" s="114"/>
      <c r="R38" s="70"/>
      <c r="S38" s="124"/>
      <c r="T38" s="142"/>
      <c r="U38" s="142"/>
      <c r="V38" s="144"/>
      <c r="W38" s="144"/>
      <c r="X38" s="142"/>
      <c r="Y38" s="142"/>
      <c r="Z38" s="142"/>
      <c r="AA38" s="142"/>
      <c r="AB38" s="144"/>
      <c r="AC38" s="144"/>
    </row>
    <row r="39" spans="1:29" ht="16" customHeight="1">
      <c r="A39" s="300"/>
      <c r="B39" s="11" t="s">
        <v>75</v>
      </c>
      <c r="C39" s="12"/>
      <c r="D39" s="12"/>
      <c r="E39" s="97" t="s">
        <v>108</v>
      </c>
      <c r="F39" s="72">
        <f>F32-F36</f>
        <v>0</v>
      </c>
      <c r="G39" s="134">
        <f t="shared" ref="G39:S39" si="10">G32-G36</f>
        <v>0</v>
      </c>
      <c r="H39" s="72">
        <f t="shared" si="10"/>
        <v>0</v>
      </c>
      <c r="I39" s="134">
        <f t="shared" si="10"/>
        <v>0</v>
      </c>
      <c r="J39" s="72">
        <f t="shared" si="10"/>
        <v>0</v>
      </c>
      <c r="K39" s="134">
        <f t="shared" si="10"/>
        <v>0</v>
      </c>
      <c r="L39" s="72">
        <f t="shared" si="10"/>
        <v>0</v>
      </c>
      <c r="M39" s="134">
        <f t="shared" si="10"/>
        <v>0</v>
      </c>
      <c r="N39" s="72">
        <f t="shared" ref="N39:O39" si="11">N32-N36</f>
        <v>0</v>
      </c>
      <c r="O39" s="134">
        <f t="shared" si="11"/>
        <v>0</v>
      </c>
      <c r="P39" s="72">
        <f t="shared" si="10"/>
        <v>0</v>
      </c>
      <c r="Q39" s="134">
        <f t="shared" si="10"/>
        <v>0</v>
      </c>
      <c r="R39" s="72">
        <f t="shared" si="10"/>
        <v>0</v>
      </c>
      <c r="S39" s="134">
        <f t="shared" si="10"/>
        <v>0</v>
      </c>
      <c r="T39" s="142"/>
      <c r="U39" s="142"/>
      <c r="V39" s="142"/>
      <c r="W39" s="142"/>
      <c r="X39" s="142"/>
      <c r="Y39" s="142"/>
      <c r="Z39" s="142"/>
      <c r="AA39" s="142"/>
      <c r="AB39" s="144"/>
      <c r="AC39" s="144"/>
    </row>
    <row r="40" spans="1:29" ht="16" customHeight="1">
      <c r="A40" s="294" t="s">
        <v>86</v>
      </c>
      <c r="B40" s="50" t="s">
        <v>76</v>
      </c>
      <c r="C40" s="51"/>
      <c r="D40" s="51"/>
      <c r="E40" s="15" t="s">
        <v>44</v>
      </c>
      <c r="F40" s="65"/>
      <c r="G40" s="129"/>
      <c r="H40" s="66"/>
      <c r="I40" s="130"/>
      <c r="J40" s="66"/>
      <c r="K40" s="131"/>
      <c r="L40" s="66"/>
      <c r="M40" s="142"/>
      <c r="N40" s="66"/>
      <c r="O40" s="142"/>
      <c r="P40" s="66"/>
      <c r="Q40" s="142"/>
      <c r="R40" s="66"/>
      <c r="S40" s="129"/>
      <c r="T40" s="142"/>
      <c r="U40" s="142"/>
      <c r="V40" s="142"/>
      <c r="W40" s="142"/>
      <c r="X40" s="144"/>
      <c r="Y40" s="144"/>
      <c r="Z40" s="144"/>
      <c r="AA40" s="144"/>
      <c r="AB40" s="142"/>
      <c r="AC40" s="142"/>
    </row>
    <row r="41" spans="1:29" ht="16" customHeight="1">
      <c r="A41" s="301"/>
      <c r="B41" s="10"/>
      <c r="C41" s="30" t="s">
        <v>77</v>
      </c>
      <c r="D41" s="43"/>
      <c r="E41" s="93"/>
      <c r="F41" s="148"/>
      <c r="G41" s="149"/>
      <c r="H41" s="146"/>
      <c r="I41" s="147"/>
      <c r="J41" s="70"/>
      <c r="K41" s="116"/>
      <c r="L41" s="70"/>
      <c r="M41" s="114"/>
      <c r="N41" s="70"/>
      <c r="O41" s="114"/>
      <c r="P41" s="70"/>
      <c r="Q41" s="114"/>
      <c r="R41" s="70"/>
      <c r="S41" s="124"/>
      <c r="T41" s="144"/>
      <c r="U41" s="144"/>
      <c r="V41" s="144"/>
      <c r="W41" s="144"/>
      <c r="X41" s="144"/>
      <c r="Y41" s="144"/>
      <c r="Z41" s="144"/>
      <c r="AA41" s="144"/>
      <c r="AB41" s="142"/>
      <c r="AC41" s="142"/>
    </row>
    <row r="42" spans="1:29" ht="16" customHeight="1">
      <c r="A42" s="301"/>
      <c r="B42" s="50" t="s">
        <v>64</v>
      </c>
      <c r="C42" s="51"/>
      <c r="D42" s="51"/>
      <c r="E42" s="15" t="s">
        <v>45</v>
      </c>
      <c r="F42" s="65"/>
      <c r="G42" s="129"/>
      <c r="H42" s="66"/>
      <c r="I42" s="130"/>
      <c r="J42" s="66"/>
      <c r="K42" s="131"/>
      <c r="L42" s="66"/>
      <c r="M42" s="142"/>
      <c r="N42" s="66"/>
      <c r="O42" s="142"/>
      <c r="P42" s="66"/>
      <c r="Q42" s="142"/>
      <c r="R42" s="66"/>
      <c r="S42" s="129"/>
      <c r="T42" s="142"/>
      <c r="U42" s="142"/>
      <c r="V42" s="142"/>
      <c r="W42" s="142"/>
      <c r="X42" s="144"/>
      <c r="Y42" s="144"/>
      <c r="Z42" s="142"/>
      <c r="AA42" s="142"/>
      <c r="AB42" s="142"/>
      <c r="AC42" s="142"/>
    </row>
    <row r="43" spans="1:29" ht="16" customHeight="1">
      <c r="A43" s="301"/>
      <c r="B43" s="10"/>
      <c r="C43" s="30" t="s">
        <v>78</v>
      </c>
      <c r="D43" s="43"/>
      <c r="E43" s="93"/>
      <c r="F43" s="69"/>
      <c r="G43" s="124"/>
      <c r="H43" s="70"/>
      <c r="I43" s="115"/>
      <c r="J43" s="146"/>
      <c r="K43" s="147"/>
      <c r="L43" s="70"/>
      <c r="M43" s="114"/>
      <c r="N43" s="70"/>
      <c r="O43" s="114"/>
      <c r="P43" s="70"/>
      <c r="Q43" s="114"/>
      <c r="R43" s="70"/>
      <c r="S43" s="124"/>
      <c r="T43" s="142"/>
      <c r="U43" s="142"/>
      <c r="V43" s="144"/>
      <c r="W43" s="142"/>
      <c r="X43" s="144"/>
      <c r="Y43" s="144"/>
      <c r="Z43" s="142"/>
      <c r="AA43" s="142"/>
      <c r="AB43" s="144"/>
      <c r="AC43" s="144"/>
    </row>
    <row r="44" spans="1:29" ht="16" customHeight="1">
      <c r="A44" s="302"/>
      <c r="B44" s="47" t="s">
        <v>75</v>
      </c>
      <c r="C44" s="31"/>
      <c r="D44" s="31"/>
      <c r="E44" s="97" t="s">
        <v>109</v>
      </c>
      <c r="F44" s="126">
        <f>F40-F42</f>
        <v>0</v>
      </c>
      <c r="G44" s="127">
        <f t="shared" ref="G44:S44" si="12">G40-G42</f>
        <v>0</v>
      </c>
      <c r="H44" s="126">
        <f t="shared" si="12"/>
        <v>0</v>
      </c>
      <c r="I44" s="127">
        <f t="shared" si="12"/>
        <v>0</v>
      </c>
      <c r="J44" s="126">
        <f t="shared" si="12"/>
        <v>0</v>
      </c>
      <c r="K44" s="127">
        <f t="shared" si="12"/>
        <v>0</v>
      </c>
      <c r="L44" s="126">
        <f t="shared" si="12"/>
        <v>0</v>
      </c>
      <c r="M44" s="127">
        <f t="shared" si="12"/>
        <v>0</v>
      </c>
      <c r="N44" s="126">
        <f t="shared" ref="N44:O44" si="13">N40-N42</f>
        <v>0</v>
      </c>
      <c r="O44" s="127">
        <f t="shared" si="13"/>
        <v>0</v>
      </c>
      <c r="P44" s="126">
        <f t="shared" si="12"/>
        <v>0</v>
      </c>
      <c r="Q44" s="127">
        <f t="shared" si="12"/>
        <v>0</v>
      </c>
      <c r="R44" s="126">
        <f t="shared" si="12"/>
        <v>0</v>
      </c>
      <c r="S44" s="127">
        <f t="shared" si="12"/>
        <v>0</v>
      </c>
      <c r="T44" s="144"/>
      <c r="U44" s="144"/>
      <c r="V44" s="142"/>
      <c r="W44" s="142"/>
      <c r="X44" s="144"/>
      <c r="Y44" s="144"/>
      <c r="Z44" s="142"/>
      <c r="AA44" s="142"/>
      <c r="AB44" s="142"/>
      <c r="AC44" s="142"/>
    </row>
    <row r="45" spans="1:29" ht="16" customHeight="1">
      <c r="A45" s="279" t="s">
        <v>87</v>
      </c>
      <c r="B45" s="25" t="s">
        <v>79</v>
      </c>
      <c r="C45" s="20"/>
      <c r="D45" s="20"/>
      <c r="E45" s="96" t="s">
        <v>110</v>
      </c>
      <c r="F45" s="150">
        <f>F39+F44</f>
        <v>0</v>
      </c>
      <c r="G45" s="151">
        <f t="shared" ref="G45:S45" si="14">G39+G44</f>
        <v>0</v>
      </c>
      <c r="H45" s="150">
        <f t="shared" si="14"/>
        <v>0</v>
      </c>
      <c r="I45" s="151">
        <f t="shared" si="14"/>
        <v>0</v>
      </c>
      <c r="J45" s="150">
        <f t="shared" si="14"/>
        <v>0</v>
      </c>
      <c r="K45" s="151">
        <f t="shared" si="14"/>
        <v>0</v>
      </c>
      <c r="L45" s="150">
        <f t="shared" si="14"/>
        <v>0</v>
      </c>
      <c r="M45" s="151">
        <f t="shared" si="14"/>
        <v>0</v>
      </c>
      <c r="N45" s="150">
        <f t="shared" ref="N45:O45" si="15">N39+N44</f>
        <v>0</v>
      </c>
      <c r="O45" s="151">
        <f t="shared" si="15"/>
        <v>0</v>
      </c>
      <c r="P45" s="150">
        <f t="shared" si="14"/>
        <v>0</v>
      </c>
      <c r="Q45" s="151">
        <f t="shared" si="14"/>
        <v>0</v>
      </c>
      <c r="R45" s="150">
        <f t="shared" si="14"/>
        <v>0</v>
      </c>
      <c r="S45" s="151">
        <f t="shared" si="14"/>
        <v>0</v>
      </c>
      <c r="T45" s="142"/>
      <c r="U45" s="142"/>
      <c r="V45" s="142"/>
      <c r="W45" s="142"/>
      <c r="X45" s="142"/>
      <c r="Y45" s="142"/>
      <c r="Z45" s="142"/>
      <c r="AA45" s="142"/>
      <c r="AB45" s="142"/>
      <c r="AC45" s="142"/>
    </row>
    <row r="46" spans="1:29" ht="16" customHeight="1">
      <c r="A46" s="280"/>
      <c r="B46" s="44" t="s">
        <v>80</v>
      </c>
      <c r="C46" s="43"/>
      <c r="D46" s="43"/>
      <c r="E46" s="43"/>
      <c r="F46" s="148"/>
      <c r="G46" s="149"/>
      <c r="H46" s="146"/>
      <c r="I46" s="147"/>
      <c r="J46" s="146"/>
      <c r="K46" s="147"/>
      <c r="L46" s="70"/>
      <c r="M46" s="114"/>
      <c r="N46" s="70"/>
      <c r="O46" s="114"/>
      <c r="P46" s="70"/>
      <c r="Q46" s="114"/>
      <c r="R46" s="146"/>
      <c r="S46" s="125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</row>
    <row r="47" spans="1:29" ht="16" customHeight="1">
      <c r="A47" s="280"/>
      <c r="B47" s="44" t="s">
        <v>81</v>
      </c>
      <c r="C47" s="43"/>
      <c r="D47" s="43"/>
      <c r="E47" s="43"/>
      <c r="F47" s="69"/>
      <c r="G47" s="124"/>
      <c r="H47" s="70"/>
      <c r="I47" s="115"/>
      <c r="J47" s="70"/>
      <c r="K47" s="116"/>
      <c r="L47" s="70"/>
      <c r="M47" s="114"/>
      <c r="N47" s="70"/>
      <c r="O47" s="114"/>
      <c r="P47" s="70"/>
      <c r="Q47" s="114"/>
      <c r="R47" s="70"/>
      <c r="S47" s="124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</row>
    <row r="48" spans="1:29" ht="16" customHeight="1">
      <c r="A48" s="281"/>
      <c r="B48" s="47" t="s">
        <v>82</v>
      </c>
      <c r="C48" s="31"/>
      <c r="D48" s="31"/>
      <c r="E48" s="31"/>
      <c r="F48" s="73"/>
      <c r="G48" s="152"/>
      <c r="H48" s="73"/>
      <c r="I48" s="153"/>
      <c r="J48" s="73"/>
      <c r="K48" s="154"/>
      <c r="L48" s="73"/>
      <c r="M48" s="152"/>
      <c r="N48" s="73"/>
      <c r="O48" s="152"/>
      <c r="P48" s="73"/>
      <c r="Q48" s="152"/>
      <c r="R48" s="73"/>
      <c r="S48" s="134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</row>
    <row r="49" spans="1:20" ht="16" customHeight="1">
      <c r="A49" s="13" t="s">
        <v>111</v>
      </c>
      <c r="S49" s="8"/>
      <c r="T49" s="8"/>
    </row>
    <row r="50" spans="1:20" ht="16" customHeight="1">
      <c r="A50" s="13"/>
      <c r="S50" s="8"/>
      <c r="T50" s="8"/>
    </row>
  </sheetData>
  <mergeCells count="36">
    <mergeCell ref="A45:A48"/>
    <mergeCell ref="A6:E7"/>
    <mergeCell ref="A30:E31"/>
    <mergeCell ref="A8:A18"/>
    <mergeCell ref="A19:A27"/>
    <mergeCell ref="E25:E26"/>
    <mergeCell ref="A32:A39"/>
    <mergeCell ref="A40:A44"/>
    <mergeCell ref="J6:K6"/>
    <mergeCell ref="R30:S30"/>
    <mergeCell ref="F30:G30"/>
    <mergeCell ref="H30:I30"/>
    <mergeCell ref="J30:K30"/>
    <mergeCell ref="P30:Q30"/>
    <mergeCell ref="F6:G6"/>
    <mergeCell ref="H6:I6"/>
    <mergeCell ref="N6:O6"/>
    <mergeCell ref="N25:N26"/>
    <mergeCell ref="O25:O26"/>
    <mergeCell ref="N30:O30"/>
    <mergeCell ref="L6:M6"/>
    <mergeCell ref="L25:L26"/>
    <mergeCell ref="M25:M26"/>
    <mergeCell ref="L30:M30"/>
    <mergeCell ref="J25:J26"/>
    <mergeCell ref="K25:K26"/>
    <mergeCell ref="F25:F26"/>
    <mergeCell ref="G25:G26"/>
    <mergeCell ref="H25:H26"/>
    <mergeCell ref="I25:I26"/>
    <mergeCell ref="P25:P26"/>
    <mergeCell ref="Q25:Q26"/>
    <mergeCell ref="R25:R26"/>
    <mergeCell ref="S25:S26"/>
    <mergeCell ref="R6:S6"/>
    <mergeCell ref="P6:Q6"/>
  </mergeCells>
  <phoneticPr fontId="9"/>
  <printOptions horizontalCentered="1" gridLinesSet="0"/>
  <pageMargins left="0.78740157480314965" right="0.27" top="0.38" bottom="0.34" header="0.19685039370078741" footer="0.19685039370078741"/>
  <pageSetup paperSize="9" scale="59" orientation="landscape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8"/>
  <sheetViews>
    <sheetView view="pageBreakPreview" zoomScaleNormal="100" zoomScaleSheetLayoutView="100" workbookViewId="0">
      <pane xSplit="5" ySplit="8" topLeftCell="F9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ColWidth="9" defaultRowHeight="13"/>
  <cols>
    <col min="1" max="2" width="3.6328125" style="2" customWidth="1"/>
    <col min="3" max="4" width="1.6328125" style="2" customWidth="1"/>
    <col min="5" max="5" width="32.6328125" style="2" customWidth="1"/>
    <col min="6" max="6" width="15.6328125" style="2" customWidth="1"/>
    <col min="7" max="7" width="10.6328125" style="2" customWidth="1"/>
    <col min="8" max="8" width="15.6328125" style="2" customWidth="1"/>
    <col min="9" max="9" width="10.6328125" style="2" customWidth="1"/>
    <col min="10" max="11" width="9" style="2"/>
    <col min="12" max="12" width="9.90625" style="2" customWidth="1"/>
    <col min="13" max="16384" width="9" style="2"/>
  </cols>
  <sheetData>
    <row r="1" spans="1:9" ht="34" customHeight="1">
      <c r="A1" s="57" t="s">
        <v>0</v>
      </c>
      <c r="B1" s="57"/>
      <c r="C1" s="57"/>
      <c r="D1" s="57"/>
      <c r="E1" s="101" t="s">
        <v>255</v>
      </c>
      <c r="F1" s="1"/>
    </row>
    <row r="3" spans="1:9" ht="14">
      <c r="A3" s="27" t="s">
        <v>112</v>
      </c>
    </row>
    <row r="5" spans="1:9">
      <c r="A5" s="58" t="s">
        <v>237</v>
      </c>
      <c r="B5" s="58"/>
      <c r="C5" s="58"/>
      <c r="D5" s="58"/>
      <c r="E5" s="58"/>
    </row>
    <row r="6" spans="1:9" ht="14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238</v>
      </c>
      <c r="G7" s="22"/>
      <c r="H7" s="39" t="s">
        <v>2</v>
      </c>
      <c r="I7" s="41" t="s">
        <v>22</v>
      </c>
    </row>
    <row r="8" spans="1:9" ht="17.149999999999999" customHeight="1">
      <c r="A8" s="59"/>
      <c r="B8" s="60"/>
      <c r="C8" s="60"/>
      <c r="D8" s="60"/>
      <c r="E8" s="60"/>
      <c r="F8" s="18" t="s">
        <v>113</v>
      </c>
      <c r="G8" s="26" t="s">
        <v>3</v>
      </c>
      <c r="H8" s="40"/>
      <c r="I8" s="42"/>
    </row>
    <row r="9" spans="1:9" ht="18" customHeight="1">
      <c r="A9" s="261" t="s">
        <v>88</v>
      </c>
      <c r="B9" s="261" t="s">
        <v>90</v>
      </c>
      <c r="C9" s="55" t="s">
        <v>4</v>
      </c>
      <c r="D9" s="56"/>
      <c r="E9" s="56"/>
      <c r="F9" s="65">
        <v>284425</v>
      </c>
      <c r="G9" s="74">
        <f>F9/$F$27*100</f>
        <v>37.452480745402141</v>
      </c>
      <c r="H9" s="110">
        <v>291289</v>
      </c>
      <c r="I9" s="79">
        <f t="shared" ref="I9:I45" si="0">(F9/H9-1)*100</f>
        <v>-2.356422659283397</v>
      </c>
    </row>
    <row r="10" spans="1:9" ht="18" customHeight="1">
      <c r="A10" s="262"/>
      <c r="B10" s="262"/>
      <c r="C10" s="7"/>
      <c r="D10" s="52" t="s">
        <v>23</v>
      </c>
      <c r="E10" s="53"/>
      <c r="F10" s="67">
        <v>85352</v>
      </c>
      <c r="G10" s="75">
        <f t="shared" ref="G10:G27" si="1">F10/$F$27*100</f>
        <v>11.238970331657073</v>
      </c>
      <c r="H10" s="246">
        <v>85610</v>
      </c>
      <c r="I10" s="80">
        <f t="shared" si="0"/>
        <v>-0.30136666277303936</v>
      </c>
    </row>
    <row r="11" spans="1:9" ht="18" customHeight="1">
      <c r="A11" s="262"/>
      <c r="B11" s="262"/>
      <c r="C11" s="7"/>
      <c r="D11" s="16"/>
      <c r="E11" s="23" t="s">
        <v>24</v>
      </c>
      <c r="F11" s="69">
        <v>69954</v>
      </c>
      <c r="G11" s="76">
        <f t="shared" si="1"/>
        <v>9.2113943502289217</v>
      </c>
      <c r="H11" s="70">
        <v>69078</v>
      </c>
      <c r="I11" s="81">
        <f t="shared" si="0"/>
        <v>1.2681316772344298</v>
      </c>
    </row>
    <row r="12" spans="1:9" ht="18" customHeight="1">
      <c r="A12" s="262"/>
      <c r="B12" s="262"/>
      <c r="C12" s="7"/>
      <c r="D12" s="16"/>
      <c r="E12" s="23" t="s">
        <v>25</v>
      </c>
      <c r="F12" s="69">
        <v>7225</v>
      </c>
      <c r="G12" s="76">
        <f t="shared" si="1"/>
        <v>0.95137267605003228</v>
      </c>
      <c r="H12" s="70">
        <v>8091</v>
      </c>
      <c r="I12" s="81">
        <f t="shared" si="0"/>
        <v>-10.703250525274999</v>
      </c>
    </row>
    <row r="13" spans="1:9" ht="18" customHeight="1">
      <c r="A13" s="262"/>
      <c r="B13" s="262"/>
      <c r="C13" s="7"/>
      <c r="D13" s="33"/>
      <c r="E13" s="23" t="s">
        <v>26</v>
      </c>
      <c r="F13" s="69">
        <v>284</v>
      </c>
      <c r="G13" s="76">
        <f t="shared" si="1"/>
        <v>3.7396517646810956E-2</v>
      </c>
      <c r="H13" s="70">
        <v>694</v>
      </c>
      <c r="I13" s="81">
        <f t="shared" si="0"/>
        <v>-59.077809798270884</v>
      </c>
    </row>
    <row r="14" spans="1:9" ht="18" customHeight="1">
      <c r="A14" s="262"/>
      <c r="B14" s="262"/>
      <c r="C14" s="7"/>
      <c r="D14" s="61" t="s">
        <v>27</v>
      </c>
      <c r="E14" s="51"/>
      <c r="F14" s="65">
        <v>56083</v>
      </c>
      <c r="G14" s="74">
        <f t="shared" si="1"/>
        <v>7.3848904900918981</v>
      </c>
      <c r="H14" s="66">
        <v>57597</v>
      </c>
      <c r="I14" s="82">
        <f t="shared" si="0"/>
        <v>-2.6286091289476898</v>
      </c>
    </row>
    <row r="15" spans="1:9" ht="18" customHeight="1">
      <c r="A15" s="262"/>
      <c r="B15" s="262"/>
      <c r="C15" s="7"/>
      <c r="D15" s="16"/>
      <c r="E15" s="23" t="s">
        <v>28</v>
      </c>
      <c r="F15" s="69">
        <v>2150</v>
      </c>
      <c r="G15" s="76">
        <f t="shared" si="1"/>
        <v>0.28310743993184351</v>
      </c>
      <c r="H15" s="70">
        <v>2147</v>
      </c>
      <c r="I15" s="81">
        <f t="shared" si="0"/>
        <v>0.13972985561248041</v>
      </c>
    </row>
    <row r="16" spans="1:9" ht="18" customHeight="1">
      <c r="A16" s="262"/>
      <c r="B16" s="262"/>
      <c r="C16" s="7"/>
      <c r="D16" s="16"/>
      <c r="E16" s="29" t="s">
        <v>29</v>
      </c>
      <c r="F16" s="67">
        <v>53933</v>
      </c>
      <c r="G16" s="75">
        <f t="shared" si="1"/>
        <v>7.1017830501600541</v>
      </c>
      <c r="H16" s="246">
        <v>55450</v>
      </c>
      <c r="I16" s="80">
        <f t="shared" si="0"/>
        <v>-2.7357980162308393</v>
      </c>
    </row>
    <row r="17" spans="1:9" ht="18" customHeight="1">
      <c r="A17" s="262"/>
      <c r="B17" s="262"/>
      <c r="C17" s="7"/>
      <c r="D17" s="266" t="s">
        <v>30</v>
      </c>
      <c r="E17" s="303"/>
      <c r="F17" s="67">
        <v>34406</v>
      </c>
      <c r="G17" s="75">
        <f t="shared" si="1"/>
        <v>4.5305091061837253</v>
      </c>
      <c r="H17" s="246">
        <v>34714</v>
      </c>
      <c r="I17" s="80">
        <f t="shared" si="0"/>
        <v>-0.88725010082387756</v>
      </c>
    </row>
    <row r="18" spans="1:9" ht="18" customHeight="1">
      <c r="A18" s="262"/>
      <c r="B18" s="262"/>
      <c r="C18" s="7"/>
      <c r="D18" s="266" t="s">
        <v>94</v>
      </c>
      <c r="E18" s="267"/>
      <c r="F18" s="69">
        <v>4967</v>
      </c>
      <c r="G18" s="76">
        <f t="shared" si="1"/>
        <v>0.6540440251820776</v>
      </c>
      <c r="H18" s="70">
        <v>5176</v>
      </c>
      <c r="I18" s="81">
        <f t="shared" si="0"/>
        <v>-4.0378670788253519</v>
      </c>
    </row>
    <row r="19" spans="1:9" ht="18" customHeight="1">
      <c r="A19" s="262"/>
      <c r="B19" s="262"/>
      <c r="C19" s="10"/>
      <c r="D19" s="266" t="s">
        <v>95</v>
      </c>
      <c r="E19" s="267"/>
      <c r="F19" s="69"/>
      <c r="G19" s="76">
        <f t="shared" si="1"/>
        <v>0</v>
      </c>
      <c r="H19" s="70"/>
      <c r="I19" s="81" t="e">
        <f t="shared" si="0"/>
        <v>#DIV/0!</v>
      </c>
    </row>
    <row r="20" spans="1:9" ht="18" customHeight="1">
      <c r="A20" s="262"/>
      <c r="B20" s="262"/>
      <c r="C20" s="44" t="s">
        <v>5</v>
      </c>
      <c r="D20" s="43"/>
      <c r="E20" s="43"/>
      <c r="F20" s="69">
        <v>34360</v>
      </c>
      <c r="G20" s="76">
        <f t="shared" si="1"/>
        <v>4.5244519237479741</v>
      </c>
      <c r="H20" s="70">
        <v>35130</v>
      </c>
      <c r="I20" s="81">
        <f t="shared" si="0"/>
        <v>-2.1918588101337844</v>
      </c>
    </row>
    <row r="21" spans="1:9" ht="18" customHeight="1">
      <c r="A21" s="262"/>
      <c r="B21" s="262"/>
      <c r="C21" s="44" t="s">
        <v>6</v>
      </c>
      <c r="D21" s="43"/>
      <c r="E21" s="43"/>
      <c r="F21" s="69">
        <v>127009</v>
      </c>
      <c r="G21" s="76">
        <f t="shared" si="1"/>
        <v>16.724275738745821</v>
      </c>
      <c r="H21" s="70">
        <v>119896</v>
      </c>
      <c r="I21" s="81">
        <f t="shared" si="0"/>
        <v>5.9326416227396983</v>
      </c>
    </row>
    <row r="22" spans="1:9" ht="18" customHeight="1">
      <c r="A22" s="262"/>
      <c r="B22" s="262"/>
      <c r="C22" s="44" t="s">
        <v>31</v>
      </c>
      <c r="D22" s="43"/>
      <c r="E22" s="43"/>
      <c r="F22" s="69">
        <v>10516</v>
      </c>
      <c r="G22" s="76">
        <f t="shared" si="1"/>
        <v>1.3847245759643099</v>
      </c>
      <c r="H22" s="70">
        <v>10533</v>
      </c>
      <c r="I22" s="81">
        <f t="shared" si="0"/>
        <v>-0.16139751257950863</v>
      </c>
    </row>
    <row r="23" spans="1:9" ht="18" customHeight="1">
      <c r="A23" s="262"/>
      <c r="B23" s="262"/>
      <c r="C23" s="44" t="s">
        <v>7</v>
      </c>
      <c r="D23" s="43"/>
      <c r="E23" s="43"/>
      <c r="F23" s="69">
        <v>92509</v>
      </c>
      <c r="G23" s="76">
        <f t="shared" si="1"/>
        <v>12.181388911932519</v>
      </c>
      <c r="H23" s="70">
        <v>88749</v>
      </c>
      <c r="I23" s="81">
        <f t="shared" si="0"/>
        <v>4.2366674554079387</v>
      </c>
    </row>
    <row r="24" spans="1:9" ht="18" customHeight="1">
      <c r="A24" s="262"/>
      <c r="B24" s="262"/>
      <c r="C24" s="44" t="s">
        <v>32</v>
      </c>
      <c r="D24" s="43"/>
      <c r="E24" s="43"/>
      <c r="F24" s="69">
        <v>1289</v>
      </c>
      <c r="G24" s="76">
        <f t="shared" si="1"/>
        <v>0.16973278608006806</v>
      </c>
      <c r="H24" s="70">
        <v>1481</v>
      </c>
      <c r="I24" s="81">
        <f t="shared" si="0"/>
        <v>-12.964213369345035</v>
      </c>
    </row>
    <row r="25" spans="1:9" ht="18" customHeight="1">
      <c r="A25" s="262"/>
      <c r="B25" s="262"/>
      <c r="C25" s="44" t="s">
        <v>8</v>
      </c>
      <c r="D25" s="43"/>
      <c r="E25" s="43"/>
      <c r="F25" s="69">
        <v>112971</v>
      </c>
      <c r="G25" s="76">
        <f t="shared" si="1"/>
        <v>14.87578167280944</v>
      </c>
      <c r="H25" s="70">
        <v>105314</v>
      </c>
      <c r="I25" s="81">
        <f t="shared" si="0"/>
        <v>7.2706382817099291</v>
      </c>
    </row>
    <row r="26" spans="1:9" ht="18" customHeight="1">
      <c r="A26" s="262"/>
      <c r="B26" s="262"/>
      <c r="C26" s="45" t="s">
        <v>9</v>
      </c>
      <c r="D26" s="46"/>
      <c r="E26" s="46"/>
      <c r="F26" s="71">
        <v>96348</v>
      </c>
      <c r="G26" s="77">
        <f t="shared" si="1"/>
        <v>12.686900289559656</v>
      </c>
      <c r="H26" s="255">
        <v>100153</v>
      </c>
      <c r="I26" s="83">
        <f t="shared" si="0"/>
        <v>-3.7991872435174212</v>
      </c>
    </row>
    <row r="27" spans="1:9" ht="18" customHeight="1">
      <c r="A27" s="262"/>
      <c r="B27" s="263"/>
      <c r="C27" s="47" t="s">
        <v>10</v>
      </c>
      <c r="D27" s="31"/>
      <c r="E27" s="31"/>
      <c r="F27" s="72">
        <f>SUM(F9,F20:F26)+2</f>
        <v>759429</v>
      </c>
      <c r="G27" s="78">
        <f t="shared" si="1"/>
        <v>100</v>
      </c>
      <c r="H27" s="72">
        <f>SUM(H9,H20:H26)</f>
        <v>752545</v>
      </c>
      <c r="I27" s="84">
        <f t="shared" si="0"/>
        <v>0.91476257233786828</v>
      </c>
    </row>
    <row r="28" spans="1:9" ht="18" customHeight="1">
      <c r="A28" s="262"/>
      <c r="B28" s="261" t="s">
        <v>89</v>
      </c>
      <c r="C28" s="55" t="s">
        <v>11</v>
      </c>
      <c r="D28" s="56"/>
      <c r="E28" s="56"/>
      <c r="F28" s="65">
        <v>339491</v>
      </c>
      <c r="G28" s="74">
        <f t="shared" ref="G28:G45" si="2">F28/$F$45*100</f>
        <v>45.690325775948622</v>
      </c>
      <c r="H28" s="65">
        <v>337406</v>
      </c>
      <c r="I28" s="85">
        <f t="shared" si="0"/>
        <v>0.61794988826517905</v>
      </c>
    </row>
    <row r="29" spans="1:9" ht="18" customHeight="1">
      <c r="A29" s="262"/>
      <c r="B29" s="262"/>
      <c r="C29" s="7"/>
      <c r="D29" s="30" t="s">
        <v>12</v>
      </c>
      <c r="E29" s="43"/>
      <c r="F29" s="69">
        <v>221658</v>
      </c>
      <c r="G29" s="76">
        <f t="shared" si="2"/>
        <v>29.8317959263875</v>
      </c>
      <c r="H29" s="69">
        <v>220172</v>
      </c>
      <c r="I29" s="86">
        <f t="shared" si="0"/>
        <v>0.67492687535199991</v>
      </c>
    </row>
    <row r="30" spans="1:9" ht="18" customHeight="1">
      <c r="A30" s="262"/>
      <c r="B30" s="262"/>
      <c r="C30" s="7"/>
      <c r="D30" s="30" t="s">
        <v>33</v>
      </c>
      <c r="E30" s="43"/>
      <c r="F30" s="69">
        <v>16904</v>
      </c>
      <c r="G30" s="76">
        <f t="shared" si="2"/>
        <v>2.2750213316896044</v>
      </c>
      <c r="H30" s="69">
        <v>16279</v>
      </c>
      <c r="I30" s="86">
        <f t="shared" si="0"/>
        <v>3.8393021684378636</v>
      </c>
    </row>
    <row r="31" spans="1:9" ht="18" customHeight="1">
      <c r="A31" s="262"/>
      <c r="B31" s="262"/>
      <c r="C31" s="19"/>
      <c r="D31" s="30" t="s">
        <v>13</v>
      </c>
      <c r="E31" s="43"/>
      <c r="F31" s="69">
        <v>100929</v>
      </c>
      <c r="G31" s="76">
        <f t="shared" si="2"/>
        <v>13.583508517871515</v>
      </c>
      <c r="H31" s="69">
        <v>100955</v>
      </c>
      <c r="I31" s="86">
        <f t="shared" si="0"/>
        <v>-2.5754048833637189E-2</v>
      </c>
    </row>
    <row r="32" spans="1:9" ht="18" customHeight="1">
      <c r="A32" s="262"/>
      <c r="B32" s="262"/>
      <c r="C32" s="50" t="s">
        <v>14</v>
      </c>
      <c r="D32" s="51"/>
      <c r="E32" s="51"/>
      <c r="F32" s="65">
        <v>268109</v>
      </c>
      <c r="G32" s="74">
        <f t="shared" si="2"/>
        <v>36.083394120797927</v>
      </c>
      <c r="H32" s="65">
        <v>280740</v>
      </c>
      <c r="I32" s="85">
        <f t="shared" si="0"/>
        <v>-4.4991807366246306</v>
      </c>
    </row>
    <row r="33" spans="1:9" ht="18" customHeight="1">
      <c r="A33" s="262"/>
      <c r="B33" s="262"/>
      <c r="C33" s="7"/>
      <c r="D33" s="30" t="s">
        <v>15</v>
      </c>
      <c r="E33" s="43"/>
      <c r="F33" s="69">
        <v>24426</v>
      </c>
      <c r="G33" s="76">
        <f t="shared" si="2"/>
        <v>3.2873681405495905</v>
      </c>
      <c r="H33" s="69">
        <v>23456</v>
      </c>
      <c r="I33" s="86">
        <f t="shared" si="0"/>
        <v>4.1354024556616631</v>
      </c>
    </row>
    <row r="34" spans="1:9" ht="18" customHeight="1">
      <c r="A34" s="262"/>
      <c r="B34" s="262"/>
      <c r="C34" s="7"/>
      <c r="D34" s="30" t="s">
        <v>34</v>
      </c>
      <c r="E34" s="43"/>
      <c r="F34" s="69">
        <v>3906</v>
      </c>
      <c r="G34" s="76">
        <f t="shared" si="2"/>
        <v>0.52568819933622779</v>
      </c>
      <c r="H34" s="69">
        <v>7228</v>
      </c>
      <c r="I34" s="86">
        <f t="shared" si="0"/>
        <v>-45.960154952960707</v>
      </c>
    </row>
    <row r="35" spans="1:9" ht="18" customHeight="1">
      <c r="A35" s="262"/>
      <c r="B35" s="262"/>
      <c r="C35" s="7"/>
      <c r="D35" s="30" t="s">
        <v>35</v>
      </c>
      <c r="E35" s="43"/>
      <c r="F35" s="69">
        <v>171456</v>
      </c>
      <c r="G35" s="76">
        <f t="shared" si="2"/>
        <v>23.075370175471651</v>
      </c>
      <c r="H35" s="69">
        <v>165685</v>
      </c>
      <c r="I35" s="86">
        <f t="shared" si="0"/>
        <v>3.4831155505929967</v>
      </c>
    </row>
    <row r="36" spans="1:9" ht="18" customHeight="1">
      <c r="A36" s="262"/>
      <c r="B36" s="262"/>
      <c r="C36" s="7"/>
      <c r="D36" s="30" t="s">
        <v>36</v>
      </c>
      <c r="E36" s="43"/>
      <c r="F36" s="69">
        <v>13328</v>
      </c>
      <c r="G36" s="76">
        <f t="shared" si="2"/>
        <v>1.7937461138641178</v>
      </c>
      <c r="H36" s="69">
        <v>12923</v>
      </c>
      <c r="I36" s="86">
        <f t="shared" si="0"/>
        <v>3.1339472258763434</v>
      </c>
    </row>
    <row r="37" spans="1:9" ht="18" customHeight="1">
      <c r="A37" s="262"/>
      <c r="B37" s="262"/>
      <c r="C37" s="7"/>
      <c r="D37" s="30" t="s">
        <v>16</v>
      </c>
      <c r="E37" s="43"/>
      <c r="F37" s="69">
        <v>7592</v>
      </c>
      <c r="G37" s="76">
        <f t="shared" si="2"/>
        <v>1.0217677443319615</v>
      </c>
      <c r="H37" s="69">
        <v>17150</v>
      </c>
      <c r="I37" s="86">
        <f t="shared" si="0"/>
        <v>-55.731778425655975</v>
      </c>
    </row>
    <row r="38" spans="1:9" ht="18" customHeight="1">
      <c r="A38" s="262"/>
      <c r="B38" s="262"/>
      <c r="C38" s="19"/>
      <c r="D38" s="30" t="s">
        <v>37</v>
      </c>
      <c r="E38" s="43"/>
      <c r="F38" s="69">
        <v>47401</v>
      </c>
      <c r="G38" s="76">
        <f t="shared" si="2"/>
        <v>6.3794537472443764</v>
      </c>
      <c r="H38" s="69">
        <v>54298</v>
      </c>
      <c r="I38" s="86">
        <f t="shared" si="0"/>
        <v>-12.702125308482815</v>
      </c>
    </row>
    <row r="39" spans="1:9" ht="18" customHeight="1">
      <c r="A39" s="262"/>
      <c r="B39" s="262"/>
      <c r="C39" s="50" t="s">
        <v>17</v>
      </c>
      <c r="D39" s="51"/>
      <c r="E39" s="51"/>
      <c r="F39" s="65">
        <v>135425</v>
      </c>
      <c r="G39" s="74">
        <f t="shared" si="2"/>
        <v>18.226145518460996</v>
      </c>
      <c r="H39" s="65">
        <v>121071</v>
      </c>
      <c r="I39" s="85">
        <f t="shared" si="0"/>
        <v>11.855853177061393</v>
      </c>
    </row>
    <row r="40" spans="1:9" ht="18" customHeight="1">
      <c r="A40" s="262"/>
      <c r="B40" s="262"/>
      <c r="C40" s="7"/>
      <c r="D40" s="52" t="s">
        <v>18</v>
      </c>
      <c r="E40" s="53"/>
      <c r="F40" s="67">
        <v>127752</v>
      </c>
      <c r="G40" s="75">
        <f t="shared" si="2"/>
        <v>17.193476405940032</v>
      </c>
      <c r="H40" s="242">
        <v>120182</v>
      </c>
      <c r="I40" s="87">
        <f t="shared" si="0"/>
        <v>6.2987801833885193</v>
      </c>
    </row>
    <row r="41" spans="1:9" ht="18" customHeight="1">
      <c r="A41" s="262"/>
      <c r="B41" s="262"/>
      <c r="C41" s="7"/>
      <c r="D41" s="16"/>
      <c r="E41" s="103" t="s">
        <v>92</v>
      </c>
      <c r="F41" s="69">
        <v>72397</v>
      </c>
      <c r="G41" s="76">
        <f t="shared" si="2"/>
        <v>9.7435352194943388</v>
      </c>
      <c r="H41" s="69">
        <v>72602</v>
      </c>
      <c r="I41" s="88">
        <f t="shared" si="0"/>
        <v>-0.28236136745544149</v>
      </c>
    </row>
    <row r="42" spans="1:9" ht="18" customHeight="1">
      <c r="A42" s="262"/>
      <c r="B42" s="262"/>
      <c r="C42" s="7"/>
      <c r="D42" s="33"/>
      <c r="E42" s="32" t="s">
        <v>38</v>
      </c>
      <c r="F42" s="69">
        <v>55355</v>
      </c>
      <c r="G42" s="76">
        <f t="shared" si="2"/>
        <v>7.449941186445697</v>
      </c>
      <c r="H42" s="69">
        <v>47580</v>
      </c>
      <c r="I42" s="88">
        <f t="shared" si="0"/>
        <v>16.340899537620857</v>
      </c>
    </row>
    <row r="43" spans="1:9" ht="18" customHeight="1">
      <c r="A43" s="262"/>
      <c r="B43" s="262"/>
      <c r="C43" s="7"/>
      <c r="D43" s="30" t="s">
        <v>39</v>
      </c>
      <c r="E43" s="54"/>
      <c r="F43" s="69">
        <v>7673</v>
      </c>
      <c r="G43" s="76">
        <f t="shared" si="2"/>
        <v>1.0326691125209615</v>
      </c>
      <c r="H43" s="69">
        <v>889</v>
      </c>
      <c r="I43" s="155">
        <f t="shared" si="0"/>
        <v>763.10461192350965</v>
      </c>
    </row>
    <row r="44" spans="1:9" ht="18" customHeight="1">
      <c r="A44" s="262"/>
      <c r="B44" s="262"/>
      <c r="C44" s="11"/>
      <c r="D44" s="48" t="s">
        <v>40</v>
      </c>
      <c r="E44" s="49"/>
      <c r="F44" s="72">
        <v>0</v>
      </c>
      <c r="G44" s="78">
        <f t="shared" si="2"/>
        <v>0</v>
      </c>
      <c r="H44" s="72"/>
      <c r="I44" s="259" t="e">
        <f t="shared" si="0"/>
        <v>#DIV/0!</v>
      </c>
    </row>
    <row r="45" spans="1:9" ht="18" customHeight="1">
      <c r="A45" s="263"/>
      <c r="B45" s="263"/>
      <c r="C45" s="11" t="s">
        <v>19</v>
      </c>
      <c r="D45" s="12"/>
      <c r="E45" s="12"/>
      <c r="F45" s="73">
        <f>SUM(F28,F32,F39)+1</f>
        <v>743026</v>
      </c>
      <c r="G45" s="78">
        <f t="shared" si="2"/>
        <v>100</v>
      </c>
      <c r="H45" s="73">
        <f>SUM(H28,H32,H39)</f>
        <v>739217</v>
      </c>
      <c r="I45" s="156">
        <f t="shared" si="0"/>
        <v>0.51527494632834792</v>
      </c>
    </row>
    <row r="46" spans="1:9">
      <c r="A46" s="104" t="s">
        <v>20</v>
      </c>
    </row>
    <row r="47" spans="1:9">
      <c r="A47" s="105" t="s">
        <v>21</v>
      </c>
    </row>
    <row r="57" spans="9:9">
      <c r="I57" s="8"/>
    </row>
    <row r="58" spans="9:9">
      <c r="I58" s="8"/>
    </row>
  </sheetData>
  <mergeCells count="6">
    <mergeCell ref="A9:A45"/>
    <mergeCell ref="B9:B27"/>
    <mergeCell ref="D17:E17"/>
    <mergeCell ref="D18:E18"/>
    <mergeCell ref="D19:E19"/>
    <mergeCell ref="B28:B45"/>
  </mergeCells>
  <phoneticPr fontId="16"/>
  <printOptions horizontalCentered="1" verticalCentered="1" gridLinesSet="0"/>
  <pageMargins left="0" right="0" top="0.19685039370078741" bottom="0.19685039370078741" header="0.19685039370078741" footer="0.31496062992125984"/>
  <pageSetup paperSize="9" orientation="portrait" useFirstPageNumber="1" r:id="rId1"/>
  <headerFooter alignWithMargins="0">
    <oddHeader>&amp;R&amp;"明朝,斜体"&amp;9都道府県－3-1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6"/>
  <sheetViews>
    <sheetView view="pageBreakPreview" zoomScaleNormal="100" zoomScaleSheetLayoutView="100" workbookViewId="0">
      <pane xSplit="4" ySplit="6" topLeftCell="E7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ColWidth="9" defaultRowHeight="13"/>
  <cols>
    <col min="1" max="1" width="5.36328125" style="2" customWidth="1"/>
    <col min="2" max="2" width="3.08984375" style="2" customWidth="1"/>
    <col min="3" max="3" width="34.7265625" style="2" customWidth="1"/>
    <col min="4" max="9" width="11.90625" style="2" customWidth="1"/>
    <col min="10" max="16384" width="9" style="2"/>
  </cols>
  <sheetData>
    <row r="1" spans="1:9" ht="34" customHeight="1">
      <c r="A1" s="157" t="s">
        <v>0</v>
      </c>
      <c r="B1" s="157"/>
      <c r="C1" s="101" t="s">
        <v>256</v>
      </c>
      <c r="D1" s="158"/>
      <c r="E1" s="158"/>
    </row>
    <row r="4" spans="1:9">
      <c r="A4" s="159" t="s">
        <v>114</v>
      </c>
    </row>
    <row r="5" spans="1:9">
      <c r="I5" s="14" t="s">
        <v>115</v>
      </c>
    </row>
    <row r="6" spans="1:9" s="164" customFormat="1" ht="29.25" customHeight="1">
      <c r="A6" s="160" t="s">
        <v>116</v>
      </c>
      <c r="B6" s="161"/>
      <c r="C6" s="161"/>
      <c r="D6" s="162"/>
      <c r="E6" s="163" t="s">
        <v>233</v>
      </c>
      <c r="F6" s="163" t="s">
        <v>239</v>
      </c>
      <c r="G6" s="163" t="s">
        <v>240</v>
      </c>
      <c r="H6" s="163" t="s">
        <v>241</v>
      </c>
      <c r="I6" s="163" t="s">
        <v>243</v>
      </c>
    </row>
    <row r="7" spans="1:9" ht="27" customHeight="1">
      <c r="A7" s="304" t="s">
        <v>117</v>
      </c>
      <c r="B7" s="55" t="s">
        <v>118</v>
      </c>
      <c r="C7" s="56"/>
      <c r="D7" s="92" t="s">
        <v>119</v>
      </c>
      <c r="E7" s="165">
        <v>772181</v>
      </c>
      <c r="F7" s="165">
        <v>763339</v>
      </c>
      <c r="G7" s="165">
        <v>755740</v>
      </c>
      <c r="H7" s="165">
        <v>752545</v>
      </c>
      <c r="I7" s="165">
        <v>759429</v>
      </c>
    </row>
    <row r="8" spans="1:9" ht="27" customHeight="1">
      <c r="A8" s="262"/>
      <c r="B8" s="9"/>
      <c r="C8" s="30" t="s">
        <v>120</v>
      </c>
      <c r="D8" s="90" t="s">
        <v>42</v>
      </c>
      <c r="E8" s="166">
        <v>442120</v>
      </c>
      <c r="F8" s="166">
        <v>431180</v>
      </c>
      <c r="G8" s="167">
        <v>441615</v>
      </c>
      <c r="H8" s="167">
        <v>445526</v>
      </c>
      <c r="I8" s="167">
        <v>442821</v>
      </c>
    </row>
    <row r="9" spans="1:9" ht="27" customHeight="1">
      <c r="A9" s="262"/>
      <c r="B9" s="44" t="s">
        <v>121</v>
      </c>
      <c r="C9" s="43"/>
      <c r="D9" s="93"/>
      <c r="E9" s="168">
        <v>755779</v>
      </c>
      <c r="F9" s="168">
        <v>753101</v>
      </c>
      <c r="G9" s="169">
        <v>741534</v>
      </c>
      <c r="H9" s="169">
        <v>739217</v>
      </c>
      <c r="I9" s="169">
        <v>743026</v>
      </c>
    </row>
    <row r="10" spans="1:9" ht="27" customHeight="1">
      <c r="A10" s="262"/>
      <c r="B10" s="44" t="s">
        <v>122</v>
      </c>
      <c r="C10" s="43"/>
      <c r="D10" s="93"/>
      <c r="E10" s="168">
        <v>16402</v>
      </c>
      <c r="F10" s="168">
        <v>10238</v>
      </c>
      <c r="G10" s="169">
        <v>14206</v>
      </c>
      <c r="H10" s="169">
        <v>13328</v>
      </c>
      <c r="I10" s="169">
        <v>16403</v>
      </c>
    </row>
    <row r="11" spans="1:9" ht="27" customHeight="1">
      <c r="A11" s="262"/>
      <c r="B11" s="44" t="s">
        <v>123</v>
      </c>
      <c r="C11" s="43"/>
      <c r="D11" s="93"/>
      <c r="E11" s="168">
        <v>7457</v>
      </c>
      <c r="F11" s="168">
        <v>5271</v>
      </c>
      <c r="G11" s="169">
        <v>7623</v>
      </c>
      <c r="H11" s="169">
        <v>8668</v>
      </c>
      <c r="I11" s="169">
        <v>8321</v>
      </c>
    </row>
    <row r="12" spans="1:9" ht="27" customHeight="1">
      <c r="A12" s="262"/>
      <c r="B12" s="44" t="s">
        <v>124</v>
      </c>
      <c r="C12" s="43"/>
      <c r="D12" s="93"/>
      <c r="E12" s="168">
        <v>8945</v>
      </c>
      <c r="F12" s="168">
        <v>4967</v>
      </c>
      <c r="G12" s="169">
        <v>6583</v>
      </c>
      <c r="H12" s="169">
        <v>4660</v>
      </c>
      <c r="I12" s="169">
        <v>8083</v>
      </c>
    </row>
    <row r="13" spans="1:9" ht="27" customHeight="1">
      <c r="A13" s="262"/>
      <c r="B13" s="44" t="s">
        <v>125</v>
      </c>
      <c r="C13" s="43"/>
      <c r="D13" s="98"/>
      <c r="E13" s="170">
        <v>666</v>
      </c>
      <c r="F13" s="170">
        <v>-3928</v>
      </c>
      <c r="G13" s="171">
        <v>1616</v>
      </c>
      <c r="H13" s="171">
        <v>-1923</v>
      </c>
      <c r="I13" s="171">
        <v>3422</v>
      </c>
    </row>
    <row r="14" spans="1:9" ht="27" customHeight="1">
      <c r="A14" s="262"/>
      <c r="B14" s="100" t="s">
        <v>126</v>
      </c>
      <c r="C14" s="53"/>
      <c r="D14" s="98"/>
      <c r="E14" s="170"/>
      <c r="F14" s="170"/>
      <c r="G14" s="171">
        <v>709</v>
      </c>
      <c r="H14" s="171"/>
      <c r="I14" s="171"/>
    </row>
    <row r="15" spans="1:9" ht="27" customHeight="1">
      <c r="A15" s="262"/>
      <c r="B15" s="45" t="s">
        <v>127</v>
      </c>
      <c r="C15" s="46"/>
      <c r="D15" s="172"/>
      <c r="E15" s="173">
        <v>-315</v>
      </c>
      <c r="F15" s="173">
        <v>-2668</v>
      </c>
      <c r="G15" s="174">
        <v>-3711</v>
      </c>
      <c r="H15" s="174">
        <v>-1955</v>
      </c>
      <c r="I15" s="174">
        <v>-1722</v>
      </c>
    </row>
    <row r="16" spans="1:9" ht="27" customHeight="1">
      <c r="A16" s="262"/>
      <c r="B16" s="175" t="s">
        <v>128</v>
      </c>
      <c r="C16" s="176"/>
      <c r="D16" s="177" t="s">
        <v>43</v>
      </c>
      <c r="E16" s="178">
        <v>163795</v>
      </c>
      <c r="F16" s="178">
        <v>157956</v>
      </c>
      <c r="G16" s="179">
        <v>147295</v>
      </c>
      <c r="H16" s="179">
        <v>149536</v>
      </c>
      <c r="I16" s="179">
        <v>138439</v>
      </c>
    </row>
    <row r="17" spans="1:9" ht="27" customHeight="1">
      <c r="A17" s="262"/>
      <c r="B17" s="44" t="s">
        <v>129</v>
      </c>
      <c r="C17" s="43"/>
      <c r="D17" s="90" t="s">
        <v>44</v>
      </c>
      <c r="E17" s="168">
        <v>45236</v>
      </c>
      <c r="F17" s="168">
        <v>73816</v>
      </c>
      <c r="G17" s="169">
        <v>83250</v>
      </c>
      <c r="H17" s="169">
        <v>93448</v>
      </c>
      <c r="I17" s="169">
        <v>113179</v>
      </c>
    </row>
    <row r="18" spans="1:9" ht="27" customHeight="1">
      <c r="A18" s="262"/>
      <c r="B18" s="44" t="s">
        <v>130</v>
      </c>
      <c r="C18" s="43"/>
      <c r="D18" s="90" t="s">
        <v>45</v>
      </c>
      <c r="E18" s="168">
        <v>1100834</v>
      </c>
      <c r="F18" s="168">
        <v>1000976</v>
      </c>
      <c r="G18" s="169">
        <v>1097778</v>
      </c>
      <c r="H18" s="169">
        <v>1109262</v>
      </c>
      <c r="I18" s="169">
        <v>1127260</v>
      </c>
    </row>
    <row r="19" spans="1:9" ht="27" customHeight="1">
      <c r="A19" s="262"/>
      <c r="B19" s="44" t="s">
        <v>131</v>
      </c>
      <c r="C19" s="43"/>
      <c r="D19" s="90" t="s">
        <v>132</v>
      </c>
      <c r="E19" s="168">
        <f>E17+E18-E16</f>
        <v>982275</v>
      </c>
      <c r="F19" s="168">
        <f>F17+F18-F16</f>
        <v>916836</v>
      </c>
      <c r="G19" s="168">
        <f>G17+G18-G16</f>
        <v>1033733</v>
      </c>
      <c r="H19" s="168">
        <f>H17+H18-H16</f>
        <v>1053174</v>
      </c>
      <c r="I19" s="168">
        <f>I17+I18-I16</f>
        <v>1102000</v>
      </c>
    </row>
    <row r="20" spans="1:9" ht="27" customHeight="1">
      <c r="A20" s="262"/>
      <c r="B20" s="44" t="s">
        <v>133</v>
      </c>
      <c r="C20" s="43"/>
      <c r="D20" s="93" t="s">
        <v>134</v>
      </c>
      <c r="E20" s="180">
        <f>E18/E8</f>
        <v>2.4898986700443317</v>
      </c>
      <c r="F20" s="180">
        <f>F18/F8</f>
        <v>2.3214805881534395</v>
      </c>
      <c r="G20" s="180">
        <f>G18/G8</f>
        <v>2.4858258890662683</v>
      </c>
      <c r="H20" s="180">
        <f>H18/H8</f>
        <v>2.4897806188639944</v>
      </c>
      <c r="I20" s="180">
        <f>I18/I8</f>
        <v>2.5456335629972382</v>
      </c>
    </row>
    <row r="21" spans="1:9" ht="27" customHeight="1">
      <c r="A21" s="262"/>
      <c r="B21" s="44" t="s">
        <v>135</v>
      </c>
      <c r="C21" s="43"/>
      <c r="D21" s="93" t="s">
        <v>136</v>
      </c>
      <c r="E21" s="180">
        <f>E19/E8</f>
        <v>2.2217384420519317</v>
      </c>
      <c r="F21" s="180">
        <f>F19/F8</f>
        <v>2.1263416670532029</v>
      </c>
      <c r="G21" s="180">
        <f>G19/G8</f>
        <v>2.340801376764829</v>
      </c>
      <c r="H21" s="180">
        <f>H19/H8</f>
        <v>2.3638889761764745</v>
      </c>
      <c r="I21" s="180">
        <f>I19/I8</f>
        <v>2.4885901978451788</v>
      </c>
    </row>
    <row r="22" spans="1:9" ht="27" customHeight="1">
      <c r="A22" s="262"/>
      <c r="B22" s="44" t="s">
        <v>137</v>
      </c>
      <c r="C22" s="43"/>
      <c r="D22" s="93" t="s">
        <v>138</v>
      </c>
      <c r="E22" s="168">
        <f>E18/E24*1000000</f>
        <v>548310.66458200815</v>
      </c>
      <c r="F22" s="168">
        <f>F18/F24*1000000</f>
        <v>498572.7328467691</v>
      </c>
      <c r="G22" s="168">
        <f>G18/G24*1000000</f>
        <v>546788.51193141541</v>
      </c>
      <c r="H22" s="168">
        <f>H18/H24*1000000</f>
        <v>552508.53844954609</v>
      </c>
      <c r="I22" s="168">
        <f>I18/I24*1000000</f>
        <v>561473.10108219273</v>
      </c>
    </row>
    <row r="23" spans="1:9" ht="27" customHeight="1">
      <c r="A23" s="262"/>
      <c r="B23" s="44" t="s">
        <v>139</v>
      </c>
      <c r="C23" s="43"/>
      <c r="D23" s="93" t="s">
        <v>140</v>
      </c>
      <c r="E23" s="168">
        <f>E19/E24*1000000</f>
        <v>489258.01533409406</v>
      </c>
      <c r="F23" s="168">
        <f>F19/F24*1000000</f>
        <v>456663.72629543603</v>
      </c>
      <c r="G23" s="168">
        <f>G19/G24*1000000</f>
        <v>514888.55561361037</v>
      </c>
      <c r="H23" s="168">
        <f>H19/H24*1000000</f>
        <v>524571.85721052578</v>
      </c>
      <c r="I23" s="168">
        <f>I19/I24*1000000</f>
        <v>548891.43355798698</v>
      </c>
    </row>
    <row r="24" spans="1:9" ht="27" customHeight="1">
      <c r="A24" s="262"/>
      <c r="B24" s="181" t="s">
        <v>141</v>
      </c>
      <c r="C24" s="182"/>
      <c r="D24" s="183" t="s">
        <v>142</v>
      </c>
      <c r="E24" s="174">
        <v>2007683</v>
      </c>
      <c r="F24" s="174">
        <f>E24</f>
        <v>2007683</v>
      </c>
      <c r="G24" s="174">
        <f>F24</f>
        <v>2007683</v>
      </c>
      <c r="H24" s="174">
        <f>G24</f>
        <v>2007683</v>
      </c>
      <c r="I24" s="174">
        <f>H24</f>
        <v>2007683</v>
      </c>
    </row>
    <row r="25" spans="1:9" ht="27" customHeight="1">
      <c r="A25" s="262"/>
      <c r="B25" s="10" t="s">
        <v>143</v>
      </c>
      <c r="C25" s="184"/>
      <c r="D25" s="185"/>
      <c r="E25" s="166">
        <v>445291</v>
      </c>
      <c r="F25" s="166">
        <v>442247</v>
      </c>
      <c r="G25" s="186">
        <v>443259</v>
      </c>
      <c r="H25" s="186">
        <v>442051</v>
      </c>
      <c r="I25" s="186">
        <v>443213</v>
      </c>
    </row>
    <row r="26" spans="1:9" ht="27" customHeight="1">
      <c r="A26" s="262"/>
      <c r="B26" s="187" t="s">
        <v>144</v>
      </c>
      <c r="C26" s="188"/>
      <c r="D26" s="189"/>
      <c r="E26" s="190">
        <v>0.621</v>
      </c>
      <c r="F26" s="190">
        <v>0.63900000000000001</v>
      </c>
      <c r="G26" s="191">
        <v>0.65100000000000002</v>
      </c>
      <c r="H26" s="191">
        <v>0.65100000000000002</v>
      </c>
      <c r="I26" s="191">
        <v>0.65100000000000002</v>
      </c>
    </row>
    <row r="27" spans="1:9" ht="27" customHeight="1">
      <c r="A27" s="262"/>
      <c r="B27" s="187" t="s">
        <v>145</v>
      </c>
      <c r="C27" s="188"/>
      <c r="D27" s="189"/>
      <c r="E27" s="192">
        <v>2</v>
      </c>
      <c r="F27" s="192">
        <v>1.1000000000000001</v>
      </c>
      <c r="G27" s="193">
        <v>1.5</v>
      </c>
      <c r="H27" s="193">
        <v>1.1000000000000001</v>
      </c>
      <c r="I27" s="193">
        <v>1.8</v>
      </c>
    </row>
    <row r="28" spans="1:9" ht="27" customHeight="1">
      <c r="A28" s="262"/>
      <c r="B28" s="187" t="s">
        <v>146</v>
      </c>
      <c r="C28" s="188"/>
      <c r="D28" s="189"/>
      <c r="E28" s="192">
        <v>95.1</v>
      </c>
      <c r="F28" s="192">
        <v>97.7</v>
      </c>
      <c r="G28" s="193">
        <v>95.7</v>
      </c>
      <c r="H28" s="193">
        <v>94.6</v>
      </c>
      <c r="I28" s="193">
        <v>95.2</v>
      </c>
    </row>
    <row r="29" spans="1:9" ht="27" customHeight="1">
      <c r="A29" s="262"/>
      <c r="B29" s="194" t="s">
        <v>147</v>
      </c>
      <c r="C29" s="195"/>
      <c r="D29" s="196"/>
      <c r="E29" s="197">
        <v>56.8</v>
      </c>
      <c r="F29" s="197">
        <v>55.2</v>
      </c>
      <c r="G29" s="198">
        <v>56.1</v>
      </c>
      <c r="H29" s="198">
        <v>53.4</v>
      </c>
      <c r="I29" s="198">
        <v>51.3</v>
      </c>
    </row>
    <row r="30" spans="1:9" ht="27" customHeight="1">
      <c r="A30" s="262"/>
      <c r="B30" s="304" t="s">
        <v>148</v>
      </c>
      <c r="C30" s="25" t="s">
        <v>149</v>
      </c>
      <c r="D30" s="199"/>
      <c r="E30" s="200"/>
      <c r="F30" s="200"/>
      <c r="G30" s="201"/>
      <c r="H30" s="201"/>
      <c r="I30" s="201"/>
    </row>
    <row r="31" spans="1:9" ht="27" customHeight="1">
      <c r="A31" s="262"/>
      <c r="B31" s="262"/>
      <c r="C31" s="187" t="s">
        <v>150</v>
      </c>
      <c r="D31" s="189"/>
      <c r="E31" s="192"/>
      <c r="F31" s="192"/>
      <c r="G31" s="193"/>
      <c r="H31" s="193"/>
      <c r="I31" s="193"/>
    </row>
    <row r="32" spans="1:9" ht="27" customHeight="1">
      <c r="A32" s="262"/>
      <c r="B32" s="262"/>
      <c r="C32" s="187" t="s">
        <v>151</v>
      </c>
      <c r="D32" s="189"/>
      <c r="E32" s="192">
        <v>11.5</v>
      </c>
      <c r="F32" s="192">
        <v>11.1</v>
      </c>
      <c r="G32" s="193">
        <v>10.6</v>
      </c>
      <c r="H32" s="193">
        <v>10.1</v>
      </c>
      <c r="I32" s="193">
        <v>9.8000000000000007</v>
      </c>
    </row>
    <row r="33" spans="1:9" ht="27" customHeight="1">
      <c r="A33" s="263"/>
      <c r="B33" s="263"/>
      <c r="C33" s="194" t="s">
        <v>152</v>
      </c>
      <c r="D33" s="196"/>
      <c r="E33" s="197">
        <v>99.8</v>
      </c>
      <c r="F33" s="197">
        <v>100.5</v>
      </c>
      <c r="G33" s="202">
        <v>98.4</v>
      </c>
      <c r="H33" s="202">
        <v>99.6</v>
      </c>
      <c r="I33" s="202">
        <v>103.4</v>
      </c>
    </row>
    <row r="34" spans="1:9" ht="27" customHeight="1">
      <c r="A34" s="2" t="s">
        <v>244</v>
      </c>
      <c r="B34" s="8"/>
      <c r="C34" s="8"/>
      <c r="D34" s="8"/>
      <c r="E34" s="203"/>
      <c r="F34" s="203"/>
      <c r="G34" s="203"/>
      <c r="H34" s="203"/>
      <c r="I34" s="204"/>
    </row>
    <row r="35" spans="1:9" ht="27" customHeight="1">
      <c r="A35" s="13" t="s">
        <v>111</v>
      </c>
    </row>
    <row r="36" spans="1:9">
      <c r="A36" s="205"/>
    </row>
  </sheetData>
  <mergeCells count="2">
    <mergeCell ref="A7:A33"/>
    <mergeCell ref="B30:B33"/>
  </mergeCells>
  <phoneticPr fontId="16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50"/>
  <sheetViews>
    <sheetView view="pageBreakPreview" zoomScaleNormal="100" zoomScaleSheetLayoutView="100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ColWidth="9" defaultRowHeight="13"/>
  <cols>
    <col min="1" max="1" width="3.6328125" style="2" customWidth="1"/>
    <col min="2" max="3" width="1.6328125" style="2" customWidth="1"/>
    <col min="4" max="4" width="22.6328125" style="2" customWidth="1"/>
    <col min="5" max="5" width="10.6328125" style="2" customWidth="1"/>
    <col min="6" max="11" width="13.6328125" style="2" customWidth="1"/>
    <col min="12" max="12" width="13.6328125" style="8" customWidth="1"/>
    <col min="13" max="13" width="13.6328125" style="2" customWidth="1"/>
    <col min="14" max="14" width="13.6328125" style="8" customWidth="1"/>
    <col min="15" max="23" width="13.6328125" style="2" customWidth="1"/>
    <col min="24" max="27" width="12" style="2" customWidth="1"/>
    <col min="28" max="16384" width="9" style="2"/>
  </cols>
  <sheetData>
    <row r="1" spans="1:27" ht="34" customHeight="1">
      <c r="A1" s="64" t="s">
        <v>0</v>
      </c>
      <c r="B1" s="28"/>
      <c r="C1" s="28"/>
      <c r="D1" s="102" t="s">
        <v>255</v>
      </c>
      <c r="E1" s="35"/>
      <c r="F1" s="35"/>
      <c r="G1" s="35"/>
    </row>
    <row r="2" spans="1:27" ht="15" customHeight="1"/>
    <row r="3" spans="1:27" ht="15" customHeight="1">
      <c r="A3" s="36" t="s">
        <v>153</v>
      </c>
      <c r="B3" s="36"/>
      <c r="C3" s="36"/>
      <c r="D3" s="36"/>
    </row>
    <row r="4" spans="1:27" ht="15" customHeight="1">
      <c r="A4" s="36"/>
      <c r="B4" s="36"/>
      <c r="C4" s="36"/>
      <c r="D4" s="36"/>
    </row>
    <row r="5" spans="1:27" ht="16" customHeight="1">
      <c r="A5" s="31" t="s">
        <v>245</v>
      </c>
      <c r="B5" s="31"/>
      <c r="C5" s="31"/>
      <c r="D5" s="31"/>
      <c r="K5" s="37"/>
      <c r="Q5" s="37" t="s">
        <v>48</v>
      </c>
    </row>
    <row r="6" spans="1:27" ht="16" customHeight="1">
      <c r="A6" s="282" t="s">
        <v>49</v>
      </c>
      <c r="B6" s="283"/>
      <c r="C6" s="283"/>
      <c r="D6" s="283"/>
      <c r="E6" s="284"/>
      <c r="F6" s="272" t="s">
        <v>257</v>
      </c>
      <c r="G6" s="273"/>
      <c r="H6" s="272" t="s">
        <v>258</v>
      </c>
      <c r="I6" s="273"/>
      <c r="J6" s="272" t="s">
        <v>259</v>
      </c>
      <c r="K6" s="273"/>
      <c r="L6" s="272" t="s">
        <v>260</v>
      </c>
      <c r="M6" s="273"/>
      <c r="N6" s="272" t="s">
        <v>261</v>
      </c>
      <c r="O6" s="273"/>
      <c r="P6" s="272" t="s">
        <v>262</v>
      </c>
      <c r="Q6" s="273"/>
    </row>
    <row r="7" spans="1:27" ht="16" customHeight="1">
      <c r="A7" s="285"/>
      <c r="B7" s="286"/>
      <c r="C7" s="286"/>
      <c r="D7" s="286"/>
      <c r="E7" s="287"/>
      <c r="F7" s="109" t="s">
        <v>242</v>
      </c>
      <c r="G7" s="38" t="s">
        <v>2</v>
      </c>
      <c r="H7" s="109" t="s">
        <v>242</v>
      </c>
      <c r="I7" s="38" t="s">
        <v>2</v>
      </c>
      <c r="J7" s="109" t="s">
        <v>242</v>
      </c>
      <c r="K7" s="38" t="s">
        <v>2</v>
      </c>
      <c r="L7" s="109" t="s">
        <v>242</v>
      </c>
      <c r="M7" s="38" t="s">
        <v>2</v>
      </c>
      <c r="N7" s="109" t="s">
        <v>242</v>
      </c>
      <c r="O7" s="38" t="s">
        <v>2</v>
      </c>
      <c r="P7" s="109" t="s">
        <v>242</v>
      </c>
      <c r="Q7" s="239" t="s">
        <v>2</v>
      </c>
    </row>
    <row r="8" spans="1:27" ht="16" customHeight="1">
      <c r="A8" s="294" t="s">
        <v>83</v>
      </c>
      <c r="B8" s="55" t="s">
        <v>50</v>
      </c>
      <c r="C8" s="56"/>
      <c r="D8" s="56"/>
      <c r="E8" s="92" t="s">
        <v>41</v>
      </c>
      <c r="F8" s="110">
        <v>2061</v>
      </c>
      <c r="G8" s="110">
        <v>2062</v>
      </c>
      <c r="H8" s="110">
        <v>1916</v>
      </c>
      <c r="I8" s="110">
        <v>1936</v>
      </c>
      <c r="J8" s="110">
        <v>693</v>
      </c>
      <c r="K8" s="110">
        <v>646</v>
      </c>
      <c r="L8" s="110">
        <v>392</v>
      </c>
      <c r="M8" s="110">
        <v>432</v>
      </c>
      <c r="N8" s="110">
        <v>1858</v>
      </c>
      <c r="O8" s="110">
        <v>1262</v>
      </c>
      <c r="P8" s="110">
        <v>2720</v>
      </c>
      <c r="Q8" s="247">
        <v>2718</v>
      </c>
      <c r="R8" s="113"/>
      <c r="S8" s="113"/>
      <c r="T8" s="113"/>
      <c r="U8" s="113"/>
      <c r="V8" s="113"/>
      <c r="W8" s="113"/>
      <c r="X8" s="113"/>
      <c r="Y8" s="113"/>
      <c r="Z8" s="113"/>
      <c r="AA8" s="113"/>
    </row>
    <row r="9" spans="1:27" ht="16" customHeight="1">
      <c r="A9" s="295"/>
      <c r="B9" s="8"/>
      <c r="C9" s="30" t="s">
        <v>51</v>
      </c>
      <c r="D9" s="43"/>
      <c r="E9" s="90" t="s">
        <v>42</v>
      </c>
      <c r="F9" s="70">
        <v>2061</v>
      </c>
      <c r="G9" s="70">
        <v>2032</v>
      </c>
      <c r="H9" s="70">
        <v>1916</v>
      </c>
      <c r="I9" s="70">
        <v>1936</v>
      </c>
      <c r="J9" s="70">
        <v>693</v>
      </c>
      <c r="K9" s="70">
        <v>634</v>
      </c>
      <c r="L9" s="70">
        <v>387</v>
      </c>
      <c r="M9" s="70">
        <v>432</v>
      </c>
      <c r="N9" s="70">
        <v>1858</v>
      </c>
      <c r="O9" s="70">
        <v>1262</v>
      </c>
      <c r="P9" s="70">
        <v>2720</v>
      </c>
      <c r="Q9" s="248">
        <v>2718</v>
      </c>
      <c r="R9" s="113"/>
      <c r="S9" s="113"/>
      <c r="T9" s="113"/>
      <c r="U9" s="113"/>
      <c r="V9" s="113"/>
      <c r="W9" s="113"/>
      <c r="X9" s="113"/>
      <c r="Y9" s="113"/>
      <c r="Z9" s="113"/>
      <c r="AA9" s="113"/>
    </row>
    <row r="10" spans="1:27" ht="16" customHeight="1">
      <c r="A10" s="295"/>
      <c r="B10" s="10"/>
      <c r="C10" s="30" t="s">
        <v>52</v>
      </c>
      <c r="D10" s="43"/>
      <c r="E10" s="90" t="s">
        <v>43</v>
      </c>
      <c r="F10" s="70"/>
      <c r="G10" s="70">
        <v>30</v>
      </c>
      <c r="H10" s="70"/>
      <c r="I10" s="70"/>
      <c r="J10" s="117"/>
      <c r="K10" s="117">
        <v>12</v>
      </c>
      <c r="L10" s="70">
        <v>5</v>
      </c>
      <c r="M10" s="70"/>
      <c r="N10" s="70"/>
      <c r="O10" s="70"/>
      <c r="P10" s="70"/>
      <c r="Q10" s="248"/>
      <c r="R10" s="113"/>
      <c r="S10" s="113"/>
      <c r="T10" s="113"/>
      <c r="U10" s="113"/>
      <c r="V10" s="113"/>
      <c r="W10" s="113"/>
      <c r="X10" s="113"/>
      <c r="Y10" s="113"/>
      <c r="Z10" s="113"/>
      <c r="AA10" s="113"/>
    </row>
    <row r="11" spans="1:27" ht="16" customHeight="1">
      <c r="A11" s="295"/>
      <c r="B11" s="50" t="s">
        <v>53</v>
      </c>
      <c r="C11" s="63"/>
      <c r="D11" s="63"/>
      <c r="E11" s="89" t="s">
        <v>44</v>
      </c>
      <c r="F11" s="118">
        <v>1735</v>
      </c>
      <c r="G11" s="118">
        <v>1743</v>
      </c>
      <c r="H11" s="118">
        <v>1576</v>
      </c>
      <c r="I11" s="118">
        <v>1638</v>
      </c>
      <c r="J11" s="118">
        <v>567</v>
      </c>
      <c r="K11" s="118">
        <v>518</v>
      </c>
      <c r="L11" s="118">
        <v>341</v>
      </c>
      <c r="M11" s="118">
        <v>402</v>
      </c>
      <c r="N11" s="118">
        <v>1765</v>
      </c>
      <c r="O11" s="118">
        <v>1216</v>
      </c>
      <c r="P11" s="118">
        <v>2742</v>
      </c>
      <c r="Q11" s="186">
        <v>2646</v>
      </c>
      <c r="R11" s="113"/>
      <c r="S11" s="113"/>
      <c r="T11" s="113"/>
      <c r="U11" s="113"/>
      <c r="V11" s="113"/>
      <c r="W11" s="113"/>
      <c r="X11" s="113"/>
      <c r="Y11" s="113"/>
      <c r="Z11" s="113"/>
      <c r="AA11" s="113"/>
    </row>
    <row r="12" spans="1:27" ht="16" customHeight="1">
      <c r="A12" s="295"/>
      <c r="B12" s="7"/>
      <c r="C12" s="30" t="s">
        <v>54</v>
      </c>
      <c r="D12" s="43"/>
      <c r="E12" s="90" t="s">
        <v>45</v>
      </c>
      <c r="F12" s="70">
        <v>1735</v>
      </c>
      <c r="G12" s="70">
        <v>1740</v>
      </c>
      <c r="H12" s="118">
        <v>1576</v>
      </c>
      <c r="I12" s="118">
        <v>1638</v>
      </c>
      <c r="J12" s="118">
        <v>567</v>
      </c>
      <c r="K12" s="118">
        <v>518</v>
      </c>
      <c r="L12" s="70">
        <v>341</v>
      </c>
      <c r="M12" s="70">
        <v>402</v>
      </c>
      <c r="N12" s="70">
        <v>1719</v>
      </c>
      <c r="O12" s="70">
        <v>1216</v>
      </c>
      <c r="P12" s="70">
        <v>2742</v>
      </c>
      <c r="Q12" s="248">
        <v>2635</v>
      </c>
      <c r="R12" s="113"/>
      <c r="S12" s="113"/>
      <c r="T12" s="113"/>
      <c r="U12" s="113"/>
      <c r="V12" s="113"/>
      <c r="W12" s="113"/>
      <c r="X12" s="113"/>
      <c r="Y12" s="113"/>
      <c r="Z12" s="113"/>
      <c r="AA12" s="113"/>
    </row>
    <row r="13" spans="1:27" ht="16" customHeight="1">
      <c r="A13" s="295"/>
      <c r="B13" s="8"/>
      <c r="C13" s="52" t="s">
        <v>55</v>
      </c>
      <c r="D13" s="53"/>
      <c r="E13" s="94" t="s">
        <v>46</v>
      </c>
      <c r="F13" s="68"/>
      <c r="G13" s="241">
        <v>3</v>
      </c>
      <c r="H13" s="117"/>
      <c r="I13" s="117"/>
      <c r="J13" s="117"/>
      <c r="K13" s="117"/>
      <c r="L13" s="241"/>
      <c r="M13" s="241"/>
      <c r="N13" s="68">
        <v>46</v>
      </c>
      <c r="O13" s="241"/>
      <c r="P13" s="243"/>
      <c r="Q13" s="249">
        <v>11</v>
      </c>
      <c r="R13" s="113"/>
      <c r="S13" s="113"/>
      <c r="T13" s="113"/>
      <c r="U13" s="113"/>
      <c r="V13" s="113"/>
      <c r="W13" s="113"/>
      <c r="X13" s="113"/>
      <c r="Y13" s="113"/>
      <c r="Z13" s="113"/>
      <c r="AA13" s="113"/>
    </row>
    <row r="14" spans="1:27" ht="16" customHeight="1">
      <c r="A14" s="295"/>
      <c r="B14" s="44" t="s">
        <v>56</v>
      </c>
      <c r="C14" s="43"/>
      <c r="D14" s="43"/>
      <c r="E14" s="90" t="s">
        <v>154</v>
      </c>
      <c r="F14" s="69">
        <f t="shared" ref="F14:P15" si="0">F9-F12</f>
        <v>326</v>
      </c>
      <c r="G14" s="69">
        <f t="shared" si="0"/>
        <v>292</v>
      </c>
      <c r="H14" s="69">
        <f t="shared" si="0"/>
        <v>340</v>
      </c>
      <c r="I14" s="69">
        <f t="shared" si="0"/>
        <v>298</v>
      </c>
      <c r="J14" s="69">
        <f t="shared" si="0"/>
        <v>126</v>
      </c>
      <c r="K14" s="69">
        <f t="shared" si="0"/>
        <v>116</v>
      </c>
      <c r="L14" s="69">
        <f t="shared" ref="L14:M15" si="1">L9-L12</f>
        <v>46</v>
      </c>
      <c r="M14" s="69">
        <f t="shared" si="1"/>
        <v>30</v>
      </c>
      <c r="N14" s="69">
        <f t="shared" si="0"/>
        <v>139</v>
      </c>
      <c r="O14" s="69">
        <f t="shared" si="0"/>
        <v>46</v>
      </c>
      <c r="P14" s="69">
        <f t="shared" si="0"/>
        <v>-22</v>
      </c>
      <c r="Q14" s="248">
        <f>Q9-Q12</f>
        <v>83</v>
      </c>
      <c r="R14" s="113"/>
      <c r="S14" s="113"/>
      <c r="T14" s="113"/>
      <c r="U14" s="113"/>
      <c r="V14" s="113"/>
      <c r="W14" s="113"/>
      <c r="X14" s="113"/>
      <c r="Y14" s="113"/>
      <c r="Z14" s="113"/>
      <c r="AA14" s="113"/>
    </row>
    <row r="15" spans="1:27" ht="16" customHeight="1">
      <c r="A15" s="295"/>
      <c r="B15" s="44" t="s">
        <v>57</v>
      </c>
      <c r="C15" s="43"/>
      <c r="D15" s="43"/>
      <c r="E15" s="90" t="s">
        <v>155</v>
      </c>
      <c r="F15" s="69">
        <f t="shared" si="0"/>
        <v>0</v>
      </c>
      <c r="G15" s="69">
        <f t="shared" si="0"/>
        <v>27</v>
      </c>
      <c r="H15" s="69">
        <f t="shared" si="0"/>
        <v>0</v>
      </c>
      <c r="I15" s="69">
        <f t="shared" si="0"/>
        <v>0</v>
      </c>
      <c r="J15" s="69">
        <f t="shared" si="0"/>
        <v>0</v>
      </c>
      <c r="K15" s="69">
        <f t="shared" si="0"/>
        <v>12</v>
      </c>
      <c r="L15" s="69">
        <f t="shared" ref="L15" si="2">L10-L13</f>
        <v>5</v>
      </c>
      <c r="M15" s="69">
        <f t="shared" si="1"/>
        <v>0</v>
      </c>
      <c r="N15" s="69">
        <f t="shared" si="0"/>
        <v>-46</v>
      </c>
      <c r="O15" s="69">
        <f t="shared" si="0"/>
        <v>0</v>
      </c>
      <c r="P15" s="69">
        <f t="shared" si="0"/>
        <v>0</v>
      </c>
      <c r="Q15" s="248">
        <f>Q10-Q13</f>
        <v>-11</v>
      </c>
      <c r="R15" s="113"/>
      <c r="S15" s="113"/>
      <c r="T15" s="113"/>
      <c r="U15" s="113"/>
      <c r="V15" s="113"/>
      <c r="W15" s="113"/>
      <c r="X15" s="113"/>
      <c r="Y15" s="113"/>
      <c r="Z15" s="113"/>
      <c r="AA15" s="113"/>
    </row>
    <row r="16" spans="1:27" ht="16" customHeight="1">
      <c r="A16" s="295"/>
      <c r="B16" s="44" t="s">
        <v>58</v>
      </c>
      <c r="C16" s="43"/>
      <c r="D16" s="43"/>
      <c r="E16" s="90" t="s">
        <v>156</v>
      </c>
      <c r="F16" s="69">
        <f t="shared" ref="F16:P16" si="3">F8-F11</f>
        <v>326</v>
      </c>
      <c r="G16" s="69">
        <f t="shared" si="3"/>
        <v>319</v>
      </c>
      <c r="H16" s="69">
        <f t="shared" si="3"/>
        <v>340</v>
      </c>
      <c r="I16" s="69">
        <f t="shared" si="3"/>
        <v>298</v>
      </c>
      <c r="J16" s="69">
        <f t="shared" si="3"/>
        <v>126</v>
      </c>
      <c r="K16" s="69">
        <f t="shared" si="3"/>
        <v>128</v>
      </c>
      <c r="L16" s="69">
        <f t="shared" ref="L16:M16" si="4">L8-L11</f>
        <v>51</v>
      </c>
      <c r="M16" s="69">
        <f t="shared" si="4"/>
        <v>30</v>
      </c>
      <c r="N16" s="69">
        <f t="shared" si="3"/>
        <v>93</v>
      </c>
      <c r="O16" s="69">
        <f t="shared" si="3"/>
        <v>46</v>
      </c>
      <c r="P16" s="69">
        <f t="shared" si="3"/>
        <v>-22</v>
      </c>
      <c r="Q16" s="248">
        <f>Q8-Q11</f>
        <v>72</v>
      </c>
      <c r="R16" s="113"/>
      <c r="S16" s="113"/>
      <c r="T16" s="113"/>
      <c r="U16" s="113"/>
      <c r="V16" s="113"/>
      <c r="W16" s="113"/>
      <c r="X16" s="113"/>
      <c r="Y16" s="113"/>
      <c r="Z16" s="113"/>
      <c r="AA16" s="113"/>
    </row>
    <row r="17" spans="1:27" ht="16" customHeight="1">
      <c r="A17" s="295"/>
      <c r="B17" s="44" t="s">
        <v>59</v>
      </c>
      <c r="C17" s="43"/>
      <c r="D17" s="43"/>
      <c r="E17" s="34"/>
      <c r="F17" s="250"/>
      <c r="G17" s="260"/>
      <c r="H17" s="117"/>
      <c r="I17" s="117"/>
      <c r="J17" s="70"/>
      <c r="K17" s="70"/>
      <c r="L17" s="70"/>
      <c r="M17" s="70"/>
      <c r="N17" s="70"/>
      <c r="O17" s="117"/>
      <c r="P17" s="117"/>
      <c r="Q17" s="250"/>
      <c r="R17" s="113"/>
      <c r="S17" s="113"/>
      <c r="T17" s="113"/>
      <c r="U17" s="113"/>
      <c r="V17" s="113"/>
      <c r="W17" s="113"/>
      <c r="X17" s="113"/>
      <c r="Y17" s="113"/>
      <c r="Z17" s="113"/>
      <c r="AA17" s="113"/>
    </row>
    <row r="18" spans="1:27" ht="16" customHeight="1">
      <c r="A18" s="296"/>
      <c r="B18" s="47" t="s">
        <v>60</v>
      </c>
      <c r="C18" s="31"/>
      <c r="D18" s="31"/>
      <c r="E18" s="17"/>
      <c r="F18" s="126"/>
      <c r="G18" s="126"/>
      <c r="H18" s="128"/>
      <c r="I18" s="128"/>
      <c r="J18" s="128"/>
      <c r="K18" s="128"/>
      <c r="L18" s="128"/>
      <c r="M18" s="128"/>
      <c r="N18" s="128"/>
      <c r="O18" s="128"/>
      <c r="P18" s="128"/>
      <c r="Q18" s="251"/>
      <c r="R18" s="113"/>
      <c r="S18" s="113"/>
      <c r="T18" s="113"/>
      <c r="U18" s="113"/>
      <c r="V18" s="113"/>
      <c r="W18" s="113"/>
      <c r="X18" s="113"/>
      <c r="Y18" s="113"/>
      <c r="Z18" s="113"/>
      <c r="AA18" s="113"/>
    </row>
    <row r="19" spans="1:27" ht="16" customHeight="1">
      <c r="A19" s="295" t="s">
        <v>84</v>
      </c>
      <c r="B19" s="50" t="s">
        <v>61</v>
      </c>
      <c r="C19" s="51"/>
      <c r="D19" s="51"/>
      <c r="E19" s="95"/>
      <c r="F19" s="65">
        <v>427</v>
      </c>
      <c r="G19" s="65">
        <v>807</v>
      </c>
      <c r="H19" s="66"/>
      <c r="I19" s="66"/>
      <c r="J19" s="66">
        <v>9</v>
      </c>
      <c r="K19" s="66">
        <v>11</v>
      </c>
      <c r="L19" s="66">
        <v>32</v>
      </c>
      <c r="M19" s="66"/>
      <c r="N19" s="66">
        <v>1391</v>
      </c>
      <c r="O19" s="66">
        <v>679</v>
      </c>
      <c r="P19" s="66">
        <v>202</v>
      </c>
      <c r="Q19" s="252">
        <v>283</v>
      </c>
      <c r="R19" s="113"/>
      <c r="S19" s="113"/>
      <c r="T19" s="113"/>
      <c r="U19" s="113"/>
      <c r="V19" s="113"/>
      <c r="W19" s="113"/>
      <c r="X19" s="113"/>
      <c r="Y19" s="113"/>
      <c r="Z19" s="113"/>
      <c r="AA19" s="113"/>
    </row>
    <row r="20" spans="1:27" ht="16" customHeight="1">
      <c r="A20" s="295"/>
      <c r="B20" s="19"/>
      <c r="C20" s="30" t="s">
        <v>62</v>
      </c>
      <c r="D20" s="43"/>
      <c r="E20" s="90"/>
      <c r="F20" s="69">
        <v>426</v>
      </c>
      <c r="G20" s="69">
        <v>806</v>
      </c>
      <c r="H20" s="70"/>
      <c r="I20" s="70"/>
      <c r="J20" s="70"/>
      <c r="K20" s="70"/>
      <c r="L20" s="70"/>
      <c r="M20" s="70"/>
      <c r="N20" s="70">
        <v>1258</v>
      </c>
      <c r="O20" s="70">
        <v>128</v>
      </c>
      <c r="P20" s="70">
        <v>81</v>
      </c>
      <c r="Q20" s="248">
        <v>142</v>
      </c>
      <c r="R20" s="113"/>
      <c r="S20" s="113"/>
      <c r="T20" s="113"/>
      <c r="U20" s="113"/>
      <c r="V20" s="113"/>
      <c r="W20" s="113"/>
      <c r="X20" s="113"/>
      <c r="Y20" s="113"/>
      <c r="Z20" s="113"/>
      <c r="AA20" s="113"/>
    </row>
    <row r="21" spans="1:27" ht="16" customHeight="1">
      <c r="A21" s="295"/>
      <c r="B21" s="9" t="s">
        <v>63</v>
      </c>
      <c r="C21" s="63"/>
      <c r="D21" s="63"/>
      <c r="E21" s="89" t="s">
        <v>157</v>
      </c>
      <c r="F21" s="132">
        <v>427</v>
      </c>
      <c r="G21" s="132">
        <v>807</v>
      </c>
      <c r="H21" s="118"/>
      <c r="I21" s="118"/>
      <c r="J21" s="118">
        <v>9</v>
      </c>
      <c r="K21" s="118">
        <v>11</v>
      </c>
      <c r="L21" s="118">
        <v>32</v>
      </c>
      <c r="M21" s="118"/>
      <c r="N21" s="118">
        <v>1391</v>
      </c>
      <c r="O21" s="118">
        <v>676</v>
      </c>
      <c r="P21" s="118">
        <v>202</v>
      </c>
      <c r="Q21" s="186">
        <v>283</v>
      </c>
      <c r="R21" s="113"/>
      <c r="S21" s="113"/>
      <c r="T21" s="113"/>
      <c r="U21" s="113"/>
      <c r="V21" s="113"/>
      <c r="W21" s="113"/>
      <c r="X21" s="113"/>
      <c r="Y21" s="113"/>
      <c r="Z21" s="113"/>
      <c r="AA21" s="113"/>
    </row>
    <row r="22" spans="1:27" ht="16" customHeight="1">
      <c r="A22" s="295"/>
      <c r="B22" s="50" t="s">
        <v>64</v>
      </c>
      <c r="C22" s="51"/>
      <c r="D22" s="51"/>
      <c r="E22" s="95" t="s">
        <v>158</v>
      </c>
      <c r="F22" s="65">
        <v>1398</v>
      </c>
      <c r="G22" s="65">
        <v>1233</v>
      </c>
      <c r="H22" s="66">
        <v>1192</v>
      </c>
      <c r="I22" s="66">
        <v>1116</v>
      </c>
      <c r="J22" s="66">
        <v>205</v>
      </c>
      <c r="K22" s="66">
        <v>102</v>
      </c>
      <c r="L22" s="66">
        <v>93</v>
      </c>
      <c r="M22" s="66">
        <v>61</v>
      </c>
      <c r="N22" s="66">
        <v>2156</v>
      </c>
      <c r="O22" s="66">
        <v>2532</v>
      </c>
      <c r="P22" s="66">
        <v>292</v>
      </c>
      <c r="Q22" s="252">
        <v>385</v>
      </c>
      <c r="R22" s="113"/>
      <c r="S22" s="113"/>
      <c r="T22" s="113"/>
      <c r="U22" s="113"/>
      <c r="V22" s="113"/>
      <c r="W22" s="113"/>
      <c r="X22" s="113"/>
      <c r="Y22" s="113"/>
      <c r="Z22" s="113"/>
      <c r="AA22" s="113"/>
    </row>
    <row r="23" spans="1:27" ht="16" customHeight="1">
      <c r="A23" s="295"/>
      <c r="B23" s="7" t="s">
        <v>65</v>
      </c>
      <c r="C23" s="52" t="s">
        <v>66</v>
      </c>
      <c r="D23" s="53"/>
      <c r="E23" s="94"/>
      <c r="F23" s="67">
        <v>189</v>
      </c>
      <c r="G23" s="242">
        <v>185</v>
      </c>
      <c r="H23" s="68">
        <v>131</v>
      </c>
      <c r="I23" s="241">
        <v>139</v>
      </c>
      <c r="J23" s="68">
        <v>12</v>
      </c>
      <c r="K23" s="241">
        <v>19</v>
      </c>
      <c r="L23" s="241">
        <v>20</v>
      </c>
      <c r="M23" s="241">
        <v>20</v>
      </c>
      <c r="N23" s="68">
        <v>1014</v>
      </c>
      <c r="O23" s="241">
        <v>1327</v>
      </c>
      <c r="P23" s="243">
        <v>216</v>
      </c>
      <c r="Q23" s="249">
        <v>309</v>
      </c>
      <c r="R23" s="113"/>
      <c r="S23" s="113"/>
      <c r="T23" s="113"/>
      <c r="U23" s="113"/>
      <c r="V23" s="113"/>
      <c r="W23" s="113"/>
      <c r="X23" s="113"/>
      <c r="Y23" s="113"/>
      <c r="Z23" s="113"/>
      <c r="AA23" s="113"/>
    </row>
    <row r="24" spans="1:27" ht="16" customHeight="1">
      <c r="A24" s="295"/>
      <c r="B24" s="44" t="s">
        <v>159</v>
      </c>
      <c r="C24" s="43"/>
      <c r="D24" s="43"/>
      <c r="E24" s="90" t="s">
        <v>160</v>
      </c>
      <c r="F24" s="69">
        <f t="shared" ref="F24:P24" si="5">F21-F22</f>
        <v>-971</v>
      </c>
      <c r="G24" s="69">
        <f t="shared" si="5"/>
        <v>-426</v>
      </c>
      <c r="H24" s="69">
        <f t="shared" si="5"/>
        <v>-1192</v>
      </c>
      <c r="I24" s="69">
        <f t="shared" si="5"/>
        <v>-1116</v>
      </c>
      <c r="J24" s="69">
        <f t="shared" si="5"/>
        <v>-196</v>
      </c>
      <c r="K24" s="69">
        <f t="shared" si="5"/>
        <v>-91</v>
      </c>
      <c r="L24" s="69">
        <f t="shared" ref="L24:M24" si="6">L21-L22</f>
        <v>-61</v>
      </c>
      <c r="M24" s="69">
        <f t="shared" si="6"/>
        <v>-61</v>
      </c>
      <c r="N24" s="69">
        <f t="shared" si="5"/>
        <v>-765</v>
      </c>
      <c r="O24" s="69">
        <f t="shared" si="5"/>
        <v>-1856</v>
      </c>
      <c r="P24" s="69">
        <f t="shared" si="5"/>
        <v>-90</v>
      </c>
      <c r="Q24" s="248">
        <f>Q21-Q22</f>
        <v>-102</v>
      </c>
      <c r="R24" s="113"/>
      <c r="S24" s="113"/>
      <c r="T24" s="113"/>
      <c r="U24" s="113"/>
      <c r="V24" s="113"/>
      <c r="W24" s="113"/>
      <c r="X24" s="113"/>
      <c r="Y24" s="113"/>
      <c r="Z24" s="113"/>
      <c r="AA24" s="113"/>
    </row>
    <row r="25" spans="1:27" ht="16" customHeight="1">
      <c r="A25" s="295"/>
      <c r="B25" s="100" t="s">
        <v>67</v>
      </c>
      <c r="C25" s="53"/>
      <c r="D25" s="53"/>
      <c r="E25" s="297" t="s">
        <v>161</v>
      </c>
      <c r="F25" s="274">
        <v>971</v>
      </c>
      <c r="G25" s="274">
        <v>426</v>
      </c>
      <c r="H25" s="268">
        <v>1192</v>
      </c>
      <c r="I25" s="268">
        <v>1116</v>
      </c>
      <c r="J25" s="268">
        <v>196</v>
      </c>
      <c r="K25" s="268">
        <v>91</v>
      </c>
      <c r="L25" s="268">
        <v>61</v>
      </c>
      <c r="M25" s="268">
        <v>61</v>
      </c>
      <c r="N25" s="268">
        <v>765</v>
      </c>
      <c r="O25" s="268">
        <v>1856</v>
      </c>
      <c r="P25" s="268">
        <v>90</v>
      </c>
      <c r="Q25" s="270">
        <v>102</v>
      </c>
      <c r="R25" s="113"/>
      <c r="S25" s="113"/>
      <c r="T25" s="113"/>
      <c r="U25" s="113"/>
      <c r="V25" s="113"/>
      <c r="W25" s="113"/>
      <c r="X25" s="113"/>
      <c r="Y25" s="113"/>
      <c r="Z25" s="113"/>
      <c r="AA25" s="113"/>
    </row>
    <row r="26" spans="1:27" ht="16" customHeight="1">
      <c r="A26" s="295"/>
      <c r="B26" s="9" t="s">
        <v>68</v>
      </c>
      <c r="C26" s="63"/>
      <c r="D26" s="63"/>
      <c r="E26" s="298"/>
      <c r="F26" s="275"/>
      <c r="G26" s="275"/>
      <c r="H26" s="269"/>
      <c r="I26" s="269"/>
      <c r="J26" s="269"/>
      <c r="K26" s="269"/>
      <c r="L26" s="269"/>
      <c r="M26" s="269"/>
      <c r="N26" s="269"/>
      <c r="O26" s="269"/>
      <c r="P26" s="269"/>
      <c r="Q26" s="271"/>
      <c r="R26" s="113"/>
      <c r="S26" s="113"/>
      <c r="T26" s="113"/>
      <c r="U26" s="113"/>
      <c r="V26" s="113"/>
      <c r="W26" s="113"/>
      <c r="X26" s="113"/>
      <c r="Y26" s="113"/>
      <c r="Z26" s="113"/>
      <c r="AA26" s="113"/>
    </row>
    <row r="27" spans="1:27" ht="16" customHeight="1">
      <c r="A27" s="296"/>
      <c r="B27" s="47" t="s">
        <v>162</v>
      </c>
      <c r="C27" s="31"/>
      <c r="D27" s="31"/>
      <c r="E27" s="91" t="s">
        <v>163</v>
      </c>
      <c r="F27" s="72">
        <f t="shared" ref="F27:P27" si="7">F24+F25</f>
        <v>0</v>
      </c>
      <c r="G27" s="72">
        <f t="shared" si="7"/>
        <v>0</v>
      </c>
      <c r="H27" s="72">
        <f t="shared" si="7"/>
        <v>0</v>
      </c>
      <c r="I27" s="72">
        <f t="shared" si="7"/>
        <v>0</v>
      </c>
      <c r="J27" s="72">
        <f t="shared" si="7"/>
        <v>0</v>
      </c>
      <c r="K27" s="72">
        <f t="shared" si="7"/>
        <v>0</v>
      </c>
      <c r="L27" s="72">
        <f t="shared" ref="L27:M27" si="8">L24+L25</f>
        <v>0</v>
      </c>
      <c r="M27" s="72">
        <f t="shared" si="8"/>
        <v>0</v>
      </c>
      <c r="N27" s="72">
        <f t="shared" si="7"/>
        <v>0</v>
      </c>
      <c r="O27" s="72">
        <f t="shared" si="7"/>
        <v>0</v>
      </c>
      <c r="P27" s="72">
        <f t="shared" si="7"/>
        <v>0</v>
      </c>
      <c r="Q27" s="253">
        <f>Q24+Q25</f>
        <v>0</v>
      </c>
      <c r="R27" s="113"/>
      <c r="S27" s="113"/>
      <c r="T27" s="113"/>
      <c r="U27" s="113"/>
      <c r="V27" s="113"/>
      <c r="W27" s="113"/>
      <c r="X27" s="113"/>
      <c r="Y27" s="113"/>
      <c r="Z27" s="113"/>
      <c r="AA27" s="113"/>
    </row>
    <row r="28" spans="1:27" ht="16" customHeight="1">
      <c r="A28" s="13"/>
      <c r="F28" s="113"/>
      <c r="G28" s="113"/>
      <c r="H28" s="113"/>
      <c r="I28" s="113"/>
      <c r="J28" s="113"/>
      <c r="K28" s="113"/>
      <c r="L28" s="135"/>
      <c r="M28" s="113"/>
      <c r="N28" s="135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</row>
    <row r="29" spans="1:27" ht="16" customHeight="1">
      <c r="A29" s="31"/>
      <c r="F29" s="113"/>
      <c r="G29" s="113"/>
      <c r="H29" s="113"/>
      <c r="I29" s="113"/>
      <c r="J29" s="136"/>
      <c r="K29" s="136"/>
      <c r="L29" s="135"/>
      <c r="M29" s="113"/>
      <c r="N29" s="135"/>
      <c r="O29" s="113"/>
      <c r="P29" s="113"/>
      <c r="Q29" s="136" t="s">
        <v>164</v>
      </c>
      <c r="R29" s="113"/>
      <c r="S29" s="113"/>
      <c r="T29" s="113"/>
      <c r="U29" s="113"/>
      <c r="V29" s="113"/>
      <c r="W29" s="113"/>
      <c r="X29" s="113"/>
      <c r="Y29" s="113"/>
      <c r="Z29" s="113"/>
      <c r="AA29" s="136"/>
    </row>
    <row r="30" spans="1:27" ht="16" customHeight="1">
      <c r="A30" s="288" t="s">
        <v>69</v>
      </c>
      <c r="B30" s="289"/>
      <c r="C30" s="289"/>
      <c r="D30" s="289"/>
      <c r="E30" s="290"/>
      <c r="F30" s="305" t="s">
        <v>263</v>
      </c>
      <c r="G30" s="278"/>
      <c r="H30" s="277"/>
      <c r="I30" s="278"/>
      <c r="J30" s="277"/>
      <c r="K30" s="278"/>
      <c r="L30" s="277"/>
      <c r="M30" s="278"/>
      <c r="N30" s="277"/>
      <c r="O30" s="278"/>
      <c r="P30" s="277"/>
      <c r="Q30" s="278"/>
      <c r="R30" s="137"/>
      <c r="S30" s="135"/>
      <c r="T30" s="137"/>
      <c r="U30" s="135"/>
      <c r="V30" s="137"/>
      <c r="W30" s="135"/>
      <c r="X30" s="137"/>
      <c r="Y30" s="135"/>
      <c r="Z30" s="137"/>
      <c r="AA30" s="135"/>
    </row>
    <row r="31" spans="1:27" ht="16" customHeight="1">
      <c r="A31" s="291"/>
      <c r="B31" s="292"/>
      <c r="C31" s="292"/>
      <c r="D31" s="292"/>
      <c r="E31" s="293"/>
      <c r="F31" s="109" t="s">
        <v>242</v>
      </c>
      <c r="G31" s="38" t="s">
        <v>2</v>
      </c>
      <c r="H31" s="109" t="s">
        <v>242</v>
      </c>
      <c r="I31" s="38" t="s">
        <v>2</v>
      </c>
      <c r="J31" s="109" t="s">
        <v>242</v>
      </c>
      <c r="K31" s="38" t="s">
        <v>2</v>
      </c>
      <c r="L31" s="109" t="s">
        <v>242</v>
      </c>
      <c r="M31" s="38" t="s">
        <v>2</v>
      </c>
      <c r="N31" s="109" t="s">
        <v>242</v>
      </c>
      <c r="O31" s="38" t="s">
        <v>2</v>
      </c>
      <c r="P31" s="109" t="s">
        <v>242</v>
      </c>
      <c r="Q31" s="206" t="s">
        <v>2</v>
      </c>
      <c r="R31" s="141"/>
      <c r="S31" s="141"/>
      <c r="T31" s="141"/>
      <c r="U31" s="141"/>
      <c r="V31" s="141"/>
      <c r="W31" s="141"/>
      <c r="X31" s="141"/>
      <c r="Y31" s="141"/>
      <c r="Z31" s="141"/>
      <c r="AA31" s="141"/>
    </row>
    <row r="32" spans="1:27" ht="16" customHeight="1">
      <c r="A32" s="294" t="s">
        <v>85</v>
      </c>
      <c r="B32" s="55" t="s">
        <v>50</v>
      </c>
      <c r="C32" s="56"/>
      <c r="D32" s="56"/>
      <c r="E32" s="15" t="s">
        <v>41</v>
      </c>
      <c r="F32" s="66">
        <v>4160</v>
      </c>
      <c r="G32" s="66">
        <v>4245</v>
      </c>
      <c r="H32" s="110"/>
      <c r="I32" s="111"/>
      <c r="J32" s="110"/>
      <c r="K32" s="112"/>
      <c r="L32" s="66"/>
      <c r="M32" s="142"/>
      <c r="N32" s="66"/>
      <c r="O32" s="142"/>
      <c r="P32" s="110"/>
      <c r="Q32" s="143"/>
      <c r="R32" s="142"/>
      <c r="S32" s="142"/>
      <c r="T32" s="142"/>
      <c r="U32" s="142"/>
      <c r="V32" s="144"/>
      <c r="W32" s="144"/>
      <c r="X32" s="142"/>
      <c r="Y32" s="142"/>
      <c r="Z32" s="144"/>
      <c r="AA32" s="144"/>
    </row>
    <row r="33" spans="1:27" ht="16" customHeight="1">
      <c r="A33" s="299"/>
      <c r="B33" s="8"/>
      <c r="C33" s="52" t="s">
        <v>70</v>
      </c>
      <c r="D33" s="53"/>
      <c r="E33" s="98"/>
      <c r="F33" s="68">
        <v>3728</v>
      </c>
      <c r="G33" s="241">
        <v>3779</v>
      </c>
      <c r="H33" s="68"/>
      <c r="I33" s="122"/>
      <c r="J33" s="68"/>
      <c r="K33" s="123"/>
      <c r="L33" s="241"/>
      <c r="M33" s="145"/>
      <c r="N33" s="68"/>
      <c r="O33" s="145"/>
      <c r="P33" s="68"/>
      <c r="Q33" s="121"/>
      <c r="R33" s="142"/>
      <c r="S33" s="142"/>
      <c r="T33" s="142"/>
      <c r="U33" s="142"/>
      <c r="V33" s="144"/>
      <c r="W33" s="144"/>
      <c r="X33" s="142"/>
      <c r="Y33" s="142"/>
      <c r="Z33" s="144"/>
      <c r="AA33" s="144"/>
    </row>
    <row r="34" spans="1:27" ht="16" customHeight="1">
      <c r="A34" s="299"/>
      <c r="B34" s="8"/>
      <c r="C34" s="24"/>
      <c r="D34" s="30" t="s">
        <v>71</v>
      </c>
      <c r="E34" s="93"/>
      <c r="F34" s="70"/>
      <c r="G34" s="70"/>
      <c r="H34" s="70"/>
      <c r="I34" s="115"/>
      <c r="J34" s="70"/>
      <c r="K34" s="116"/>
      <c r="L34" s="70"/>
      <c r="M34" s="114"/>
      <c r="N34" s="70"/>
      <c r="O34" s="114"/>
      <c r="P34" s="70"/>
      <c r="Q34" s="124"/>
      <c r="R34" s="142"/>
      <c r="S34" s="142"/>
      <c r="T34" s="142"/>
      <c r="U34" s="142"/>
      <c r="V34" s="144"/>
      <c r="W34" s="144"/>
      <c r="X34" s="142"/>
      <c r="Y34" s="142"/>
      <c r="Z34" s="144"/>
      <c r="AA34" s="144"/>
    </row>
    <row r="35" spans="1:27" ht="16" customHeight="1">
      <c r="A35" s="299"/>
      <c r="B35" s="10"/>
      <c r="C35" s="62" t="s">
        <v>72</v>
      </c>
      <c r="D35" s="63"/>
      <c r="E35" s="99"/>
      <c r="F35" s="118">
        <v>432</v>
      </c>
      <c r="G35" s="118">
        <v>466</v>
      </c>
      <c r="H35" s="118"/>
      <c r="I35" s="120"/>
      <c r="J35" s="146"/>
      <c r="K35" s="147"/>
      <c r="L35" s="118"/>
      <c r="M35" s="119"/>
      <c r="N35" s="118"/>
      <c r="O35" s="119"/>
      <c r="P35" s="118"/>
      <c r="Q35" s="133"/>
      <c r="R35" s="142"/>
      <c r="S35" s="142"/>
      <c r="T35" s="142"/>
      <c r="U35" s="142"/>
      <c r="V35" s="144"/>
      <c r="W35" s="144"/>
      <c r="X35" s="142"/>
      <c r="Y35" s="142"/>
      <c r="Z35" s="144"/>
      <c r="AA35" s="144"/>
    </row>
    <row r="36" spans="1:27" ht="16" customHeight="1">
      <c r="A36" s="299"/>
      <c r="B36" s="50" t="s">
        <v>53</v>
      </c>
      <c r="C36" s="51"/>
      <c r="D36" s="51"/>
      <c r="E36" s="15" t="s">
        <v>42</v>
      </c>
      <c r="F36" s="66">
        <v>3768</v>
      </c>
      <c r="G36" s="66">
        <v>4077</v>
      </c>
      <c r="H36" s="66"/>
      <c r="I36" s="130"/>
      <c r="J36" s="66"/>
      <c r="K36" s="131"/>
      <c r="L36" s="66"/>
      <c r="M36" s="142"/>
      <c r="N36" s="66"/>
      <c r="O36" s="142"/>
      <c r="P36" s="66"/>
      <c r="Q36" s="129"/>
      <c r="R36" s="142"/>
      <c r="S36" s="142"/>
      <c r="T36" s="142"/>
      <c r="U36" s="142"/>
      <c r="V36" s="142"/>
      <c r="W36" s="142"/>
      <c r="X36" s="142"/>
      <c r="Y36" s="142"/>
      <c r="Z36" s="144"/>
      <c r="AA36" s="144"/>
    </row>
    <row r="37" spans="1:27" ht="16" customHeight="1">
      <c r="A37" s="299"/>
      <c r="B37" s="8"/>
      <c r="C37" s="30" t="s">
        <v>73</v>
      </c>
      <c r="D37" s="43"/>
      <c r="E37" s="93"/>
      <c r="F37" s="70">
        <v>3588</v>
      </c>
      <c r="G37" s="70">
        <v>3881</v>
      </c>
      <c r="H37" s="70"/>
      <c r="I37" s="115"/>
      <c r="J37" s="70"/>
      <c r="K37" s="116"/>
      <c r="L37" s="70"/>
      <c r="M37" s="114"/>
      <c r="N37" s="70"/>
      <c r="O37" s="114"/>
      <c r="P37" s="70"/>
      <c r="Q37" s="124"/>
      <c r="R37" s="142"/>
      <c r="S37" s="142"/>
      <c r="T37" s="142"/>
      <c r="U37" s="142"/>
      <c r="V37" s="142"/>
      <c r="W37" s="142"/>
      <c r="X37" s="142"/>
      <c r="Y37" s="142"/>
      <c r="Z37" s="144"/>
      <c r="AA37" s="144"/>
    </row>
    <row r="38" spans="1:27" ht="16" customHeight="1">
      <c r="A38" s="299"/>
      <c r="B38" s="10"/>
      <c r="C38" s="30" t="s">
        <v>74</v>
      </c>
      <c r="D38" s="43"/>
      <c r="E38" s="93"/>
      <c r="F38" s="69">
        <v>180</v>
      </c>
      <c r="G38" s="69">
        <v>196</v>
      </c>
      <c r="H38" s="70"/>
      <c r="I38" s="115"/>
      <c r="J38" s="70"/>
      <c r="K38" s="147"/>
      <c r="L38" s="70"/>
      <c r="M38" s="114"/>
      <c r="N38" s="70"/>
      <c r="O38" s="114"/>
      <c r="P38" s="70"/>
      <c r="Q38" s="124"/>
      <c r="R38" s="142"/>
      <c r="S38" s="142"/>
      <c r="T38" s="144"/>
      <c r="U38" s="144"/>
      <c r="V38" s="142"/>
      <c r="W38" s="142"/>
      <c r="X38" s="142"/>
      <c r="Y38" s="142"/>
      <c r="Z38" s="144"/>
      <c r="AA38" s="144"/>
    </row>
    <row r="39" spans="1:27" ht="16" customHeight="1">
      <c r="A39" s="300"/>
      <c r="B39" s="11" t="s">
        <v>75</v>
      </c>
      <c r="C39" s="12"/>
      <c r="D39" s="12"/>
      <c r="E39" s="97" t="s">
        <v>165</v>
      </c>
      <c r="F39" s="72">
        <f t="shared" ref="F39:Q39" si="9">F32-F36</f>
        <v>392</v>
      </c>
      <c r="G39" s="72">
        <f t="shared" si="9"/>
        <v>168</v>
      </c>
      <c r="H39" s="72">
        <f t="shared" si="9"/>
        <v>0</v>
      </c>
      <c r="I39" s="134">
        <f t="shared" si="9"/>
        <v>0</v>
      </c>
      <c r="J39" s="72">
        <f t="shared" si="9"/>
        <v>0</v>
      </c>
      <c r="K39" s="134">
        <f t="shared" si="9"/>
        <v>0</v>
      </c>
      <c r="L39" s="72">
        <f t="shared" ref="L39:M39" si="10">L32-L36</f>
        <v>0</v>
      </c>
      <c r="M39" s="134">
        <f t="shared" si="10"/>
        <v>0</v>
      </c>
      <c r="N39" s="72">
        <f t="shared" si="9"/>
        <v>0</v>
      </c>
      <c r="O39" s="134">
        <f t="shared" si="9"/>
        <v>0</v>
      </c>
      <c r="P39" s="72">
        <f t="shared" si="9"/>
        <v>0</v>
      </c>
      <c r="Q39" s="134">
        <f t="shared" si="9"/>
        <v>0</v>
      </c>
      <c r="R39" s="142"/>
      <c r="S39" s="142"/>
      <c r="T39" s="142"/>
      <c r="U39" s="142"/>
      <c r="V39" s="142"/>
      <c r="W39" s="142"/>
      <c r="X39" s="142"/>
      <c r="Y39" s="142"/>
      <c r="Z39" s="144"/>
      <c r="AA39" s="144"/>
    </row>
    <row r="40" spans="1:27" ht="16" customHeight="1">
      <c r="A40" s="294" t="s">
        <v>86</v>
      </c>
      <c r="B40" s="50" t="s">
        <v>76</v>
      </c>
      <c r="C40" s="51"/>
      <c r="D40" s="51"/>
      <c r="E40" s="15" t="s">
        <v>44</v>
      </c>
      <c r="F40" s="65">
        <v>2365</v>
      </c>
      <c r="G40" s="65">
        <v>1705</v>
      </c>
      <c r="H40" s="66"/>
      <c r="I40" s="130"/>
      <c r="J40" s="66"/>
      <c r="K40" s="131"/>
      <c r="L40" s="66"/>
      <c r="M40" s="142"/>
      <c r="N40" s="66"/>
      <c r="O40" s="142"/>
      <c r="P40" s="66"/>
      <c r="Q40" s="129"/>
      <c r="R40" s="142"/>
      <c r="S40" s="142"/>
      <c r="T40" s="142"/>
      <c r="U40" s="142"/>
      <c r="V40" s="144"/>
      <c r="W40" s="144"/>
      <c r="X40" s="144"/>
      <c r="Y40" s="144"/>
      <c r="Z40" s="142"/>
      <c r="AA40" s="142"/>
    </row>
    <row r="41" spans="1:27" ht="16" customHeight="1">
      <c r="A41" s="301"/>
      <c r="B41" s="10"/>
      <c r="C41" s="30" t="s">
        <v>77</v>
      </c>
      <c r="D41" s="43"/>
      <c r="E41" s="93"/>
      <c r="F41" s="148">
        <v>317</v>
      </c>
      <c r="G41" s="148">
        <v>186</v>
      </c>
      <c r="H41" s="146"/>
      <c r="I41" s="147"/>
      <c r="J41" s="70"/>
      <c r="K41" s="116"/>
      <c r="L41" s="70"/>
      <c r="M41" s="114"/>
      <c r="N41" s="70"/>
      <c r="O41" s="114"/>
      <c r="P41" s="70"/>
      <c r="Q41" s="124"/>
      <c r="R41" s="144"/>
      <c r="S41" s="144"/>
      <c r="T41" s="144"/>
      <c r="U41" s="144"/>
      <c r="V41" s="144"/>
      <c r="W41" s="144"/>
      <c r="X41" s="144"/>
      <c r="Y41" s="144"/>
      <c r="Z41" s="142"/>
      <c r="AA41" s="142"/>
    </row>
    <row r="42" spans="1:27" ht="16" customHeight="1">
      <c r="A42" s="301"/>
      <c r="B42" s="50" t="s">
        <v>64</v>
      </c>
      <c r="C42" s="51"/>
      <c r="D42" s="51"/>
      <c r="E42" s="15" t="s">
        <v>45</v>
      </c>
      <c r="F42" s="65">
        <v>2135</v>
      </c>
      <c r="G42" s="65">
        <v>1649</v>
      </c>
      <c r="H42" s="66"/>
      <c r="I42" s="130"/>
      <c r="J42" s="66"/>
      <c r="K42" s="131"/>
      <c r="L42" s="66"/>
      <c r="M42" s="142"/>
      <c r="N42" s="66"/>
      <c r="O42" s="142"/>
      <c r="P42" s="66"/>
      <c r="Q42" s="129"/>
      <c r="R42" s="142"/>
      <c r="S42" s="142"/>
      <c r="T42" s="142"/>
      <c r="U42" s="142"/>
      <c r="V42" s="144"/>
      <c r="W42" s="144"/>
      <c r="X42" s="142"/>
      <c r="Y42" s="142"/>
      <c r="Z42" s="142"/>
      <c r="AA42" s="142"/>
    </row>
    <row r="43" spans="1:27" ht="16" customHeight="1">
      <c r="A43" s="301"/>
      <c r="B43" s="10"/>
      <c r="C43" s="30" t="s">
        <v>78</v>
      </c>
      <c r="D43" s="43"/>
      <c r="E43" s="93"/>
      <c r="F43" s="69">
        <v>876</v>
      </c>
      <c r="G43" s="69">
        <v>845</v>
      </c>
      <c r="H43" s="70"/>
      <c r="I43" s="115"/>
      <c r="J43" s="146"/>
      <c r="K43" s="147"/>
      <c r="L43" s="70"/>
      <c r="M43" s="114"/>
      <c r="N43" s="70"/>
      <c r="O43" s="114"/>
      <c r="P43" s="70"/>
      <c r="Q43" s="124"/>
      <c r="R43" s="142"/>
      <c r="S43" s="142"/>
      <c r="T43" s="144"/>
      <c r="U43" s="142"/>
      <c r="V43" s="144"/>
      <c r="W43" s="144"/>
      <c r="X43" s="142"/>
      <c r="Y43" s="142"/>
      <c r="Z43" s="144"/>
      <c r="AA43" s="144"/>
    </row>
    <row r="44" spans="1:27" ht="16" customHeight="1">
      <c r="A44" s="302"/>
      <c r="B44" s="47" t="s">
        <v>75</v>
      </c>
      <c r="C44" s="31"/>
      <c r="D44" s="31"/>
      <c r="E44" s="97" t="s">
        <v>166</v>
      </c>
      <c r="F44" s="126">
        <f t="shared" ref="F44:Q44" si="11">F40-F42</f>
        <v>230</v>
      </c>
      <c r="G44" s="126">
        <f t="shared" si="11"/>
        <v>56</v>
      </c>
      <c r="H44" s="126">
        <f t="shared" si="11"/>
        <v>0</v>
      </c>
      <c r="I44" s="127">
        <f t="shared" si="11"/>
        <v>0</v>
      </c>
      <c r="J44" s="126">
        <f t="shared" si="11"/>
        <v>0</v>
      </c>
      <c r="K44" s="127">
        <f t="shared" si="11"/>
        <v>0</v>
      </c>
      <c r="L44" s="126">
        <f t="shared" ref="L44:M44" si="12">L40-L42</f>
        <v>0</v>
      </c>
      <c r="M44" s="127">
        <f t="shared" si="12"/>
        <v>0</v>
      </c>
      <c r="N44" s="126">
        <f t="shared" si="11"/>
        <v>0</v>
      </c>
      <c r="O44" s="127">
        <f t="shared" si="11"/>
        <v>0</v>
      </c>
      <c r="P44" s="126">
        <f t="shared" si="11"/>
        <v>0</v>
      </c>
      <c r="Q44" s="127">
        <f t="shared" si="11"/>
        <v>0</v>
      </c>
      <c r="R44" s="144"/>
      <c r="S44" s="144"/>
      <c r="T44" s="142"/>
      <c r="U44" s="142"/>
      <c r="V44" s="144"/>
      <c r="W44" s="144"/>
      <c r="X44" s="142"/>
      <c r="Y44" s="142"/>
      <c r="Z44" s="142"/>
      <c r="AA44" s="142"/>
    </row>
    <row r="45" spans="1:27" ht="16" customHeight="1">
      <c r="A45" s="279" t="s">
        <v>87</v>
      </c>
      <c r="B45" s="25" t="s">
        <v>79</v>
      </c>
      <c r="C45" s="20"/>
      <c r="D45" s="20"/>
      <c r="E45" s="96" t="s">
        <v>167</v>
      </c>
      <c r="F45" s="150">
        <f t="shared" ref="F45:Q45" si="13">F39+F44</f>
        <v>622</v>
      </c>
      <c r="G45" s="150">
        <f t="shared" si="13"/>
        <v>224</v>
      </c>
      <c r="H45" s="150">
        <f t="shared" si="13"/>
        <v>0</v>
      </c>
      <c r="I45" s="151">
        <f t="shared" si="13"/>
        <v>0</v>
      </c>
      <c r="J45" s="150">
        <f t="shared" si="13"/>
        <v>0</v>
      </c>
      <c r="K45" s="151">
        <f t="shared" si="13"/>
        <v>0</v>
      </c>
      <c r="L45" s="150">
        <f t="shared" ref="L45:M45" si="14">L39+L44</f>
        <v>0</v>
      </c>
      <c r="M45" s="151">
        <f t="shared" si="14"/>
        <v>0</v>
      </c>
      <c r="N45" s="150">
        <f t="shared" si="13"/>
        <v>0</v>
      </c>
      <c r="O45" s="151">
        <f t="shared" si="13"/>
        <v>0</v>
      </c>
      <c r="P45" s="150">
        <f t="shared" si="13"/>
        <v>0</v>
      </c>
      <c r="Q45" s="151">
        <f t="shared" si="13"/>
        <v>0</v>
      </c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ht="16" customHeight="1">
      <c r="A46" s="280"/>
      <c r="B46" s="44" t="s">
        <v>80</v>
      </c>
      <c r="C46" s="43"/>
      <c r="D46" s="43"/>
      <c r="E46" s="43"/>
      <c r="F46" s="148"/>
      <c r="G46" s="148"/>
      <c r="H46" s="146"/>
      <c r="I46" s="147"/>
      <c r="J46" s="146"/>
      <c r="K46" s="147"/>
      <c r="L46" s="70"/>
      <c r="M46" s="114"/>
      <c r="N46" s="70"/>
      <c r="O46" s="114"/>
      <c r="P46" s="146"/>
      <c r="Q46" s="125"/>
      <c r="R46" s="144"/>
      <c r="S46" s="144"/>
      <c r="T46" s="144"/>
      <c r="U46" s="144"/>
      <c r="V46" s="144"/>
      <c r="W46" s="144"/>
      <c r="X46" s="144"/>
      <c r="Y46" s="144"/>
      <c r="Z46" s="144"/>
      <c r="AA46" s="144"/>
    </row>
    <row r="47" spans="1:27" ht="16" customHeight="1">
      <c r="A47" s="280"/>
      <c r="B47" s="44" t="s">
        <v>81</v>
      </c>
      <c r="C47" s="43"/>
      <c r="D47" s="43"/>
      <c r="E47" s="43"/>
      <c r="F47" s="70">
        <v>2394</v>
      </c>
      <c r="G47" s="70">
        <v>1772</v>
      </c>
      <c r="H47" s="70"/>
      <c r="I47" s="115"/>
      <c r="J47" s="70"/>
      <c r="K47" s="116"/>
      <c r="L47" s="70"/>
      <c r="M47" s="114"/>
      <c r="N47" s="70"/>
      <c r="O47" s="114"/>
      <c r="P47" s="70"/>
      <c r="Q47" s="124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ht="16" customHeight="1">
      <c r="A48" s="281"/>
      <c r="B48" s="47" t="s">
        <v>82</v>
      </c>
      <c r="C48" s="31"/>
      <c r="D48" s="31"/>
      <c r="E48" s="31"/>
      <c r="F48" s="73">
        <v>2265</v>
      </c>
      <c r="G48" s="73">
        <v>1588</v>
      </c>
      <c r="H48" s="73"/>
      <c r="I48" s="153"/>
      <c r="J48" s="73"/>
      <c r="K48" s="154"/>
      <c r="L48" s="73"/>
      <c r="M48" s="152"/>
      <c r="N48" s="73"/>
      <c r="O48" s="152"/>
      <c r="P48" s="73"/>
      <c r="Q48" s="134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17" ht="16" customHeight="1">
      <c r="A49" s="13" t="s">
        <v>168</v>
      </c>
      <c r="Q49" s="6"/>
    </row>
    <row r="50" spans="1:17" ht="16" customHeight="1">
      <c r="A50" s="13"/>
      <c r="Q50" s="8"/>
    </row>
  </sheetData>
  <mergeCells count="32">
    <mergeCell ref="J6:K6"/>
    <mergeCell ref="N6:O6"/>
    <mergeCell ref="L6:M6"/>
    <mergeCell ref="L25:L26"/>
    <mergeCell ref="M25:M26"/>
    <mergeCell ref="P6:Q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N25:N26"/>
    <mergeCell ref="O25:O26"/>
    <mergeCell ref="P25:P26"/>
    <mergeCell ref="A6:E7"/>
    <mergeCell ref="F6:G6"/>
    <mergeCell ref="H6:I6"/>
    <mergeCell ref="A32:A39"/>
    <mergeCell ref="A40:A44"/>
    <mergeCell ref="A45:A48"/>
    <mergeCell ref="Q25:Q26"/>
    <mergeCell ref="A30:E31"/>
    <mergeCell ref="F30:G30"/>
    <mergeCell ref="H30:I30"/>
    <mergeCell ref="J30:K30"/>
    <mergeCell ref="N30:O30"/>
    <mergeCell ref="P30:Q30"/>
    <mergeCell ref="L30:M30"/>
  </mergeCells>
  <phoneticPr fontId="16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67" orientation="landscape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7"/>
  <sheetViews>
    <sheetView view="pageBreakPreview" zoomScaleNormal="100" zoomScaleSheetLayoutView="100" workbookViewId="0"/>
  </sheetViews>
  <sheetFormatPr defaultColWidth="9" defaultRowHeight="13"/>
  <cols>
    <col min="1" max="2" width="3.6328125" style="2" customWidth="1"/>
    <col min="3" max="3" width="21.36328125" style="2" customWidth="1"/>
    <col min="4" max="4" width="20" style="2" customWidth="1"/>
    <col min="5" max="14" width="12.6328125" style="2" customWidth="1"/>
    <col min="15" max="16384" width="9" style="2"/>
  </cols>
  <sheetData>
    <row r="1" spans="1:14" ht="34" customHeight="1">
      <c r="A1" s="157" t="s">
        <v>0</v>
      </c>
      <c r="B1" s="157"/>
      <c r="C1" s="207" t="s">
        <v>256</v>
      </c>
      <c r="D1" s="208"/>
    </row>
    <row r="3" spans="1:14" ht="15" customHeight="1">
      <c r="A3" s="36" t="s">
        <v>169</v>
      </c>
      <c r="B3" s="36"/>
      <c r="C3" s="36"/>
      <c r="D3" s="36"/>
      <c r="E3" s="36"/>
      <c r="F3" s="36"/>
      <c r="I3" s="36"/>
      <c r="J3" s="36"/>
    </row>
    <row r="4" spans="1:14" ht="15" customHeight="1">
      <c r="A4" s="36"/>
      <c r="B4" s="36"/>
      <c r="C4" s="36"/>
      <c r="D4" s="36"/>
      <c r="E4" s="36"/>
      <c r="F4" s="36"/>
      <c r="I4" s="36"/>
      <c r="J4" s="36"/>
    </row>
    <row r="5" spans="1:14" ht="15" customHeight="1">
      <c r="A5" s="209"/>
      <c r="B5" s="209" t="s">
        <v>246</v>
      </c>
      <c r="C5" s="209"/>
      <c r="D5" s="209"/>
      <c r="H5" s="37"/>
      <c r="L5" s="37"/>
      <c r="N5" s="37" t="s">
        <v>170</v>
      </c>
    </row>
    <row r="6" spans="1:14" ht="15" customHeight="1">
      <c r="A6" s="210"/>
      <c r="B6" s="211"/>
      <c r="C6" s="211"/>
      <c r="D6" s="211"/>
      <c r="E6" s="308" t="s">
        <v>264</v>
      </c>
      <c r="F6" s="309"/>
      <c r="G6" s="308" t="s">
        <v>265</v>
      </c>
      <c r="H6" s="309"/>
      <c r="I6" s="212" t="s">
        <v>266</v>
      </c>
      <c r="J6" s="213"/>
      <c r="K6" s="308"/>
      <c r="L6" s="309"/>
      <c r="M6" s="308"/>
      <c r="N6" s="309"/>
    </row>
    <row r="7" spans="1:14" ht="15" customHeight="1">
      <c r="A7" s="59"/>
      <c r="B7" s="60"/>
      <c r="C7" s="60"/>
      <c r="D7" s="60"/>
      <c r="E7" s="214" t="s">
        <v>242</v>
      </c>
      <c r="F7" s="215" t="s">
        <v>2</v>
      </c>
      <c r="G7" s="214" t="s">
        <v>242</v>
      </c>
      <c r="H7" s="215" t="s">
        <v>2</v>
      </c>
      <c r="I7" s="214" t="s">
        <v>242</v>
      </c>
      <c r="J7" s="215" t="s">
        <v>2</v>
      </c>
      <c r="K7" s="214" t="s">
        <v>242</v>
      </c>
      <c r="L7" s="215" t="s">
        <v>2</v>
      </c>
      <c r="M7" s="214" t="s">
        <v>242</v>
      </c>
      <c r="N7" s="240" t="s">
        <v>2</v>
      </c>
    </row>
    <row r="8" spans="1:14" ht="18" customHeight="1">
      <c r="A8" s="261" t="s">
        <v>171</v>
      </c>
      <c r="B8" s="216" t="s">
        <v>172</v>
      </c>
      <c r="C8" s="217"/>
      <c r="D8" s="217"/>
      <c r="E8" s="218">
        <v>1</v>
      </c>
      <c r="F8" s="218">
        <v>1</v>
      </c>
      <c r="G8" s="218">
        <v>1</v>
      </c>
      <c r="H8" s="218">
        <v>1</v>
      </c>
      <c r="I8" s="218">
        <v>1</v>
      </c>
      <c r="J8" s="218">
        <v>1</v>
      </c>
      <c r="K8" s="218"/>
      <c r="L8" s="219"/>
      <c r="M8" s="218"/>
      <c r="N8" s="219"/>
    </row>
    <row r="9" spans="1:14" ht="18" customHeight="1">
      <c r="A9" s="262"/>
      <c r="B9" s="261" t="s">
        <v>173</v>
      </c>
      <c r="C9" s="175" t="s">
        <v>174</v>
      </c>
      <c r="D9" s="176"/>
      <c r="E9" s="220">
        <v>2</v>
      </c>
      <c r="F9" s="220">
        <v>2</v>
      </c>
      <c r="G9" s="220">
        <v>5304</v>
      </c>
      <c r="H9" s="220">
        <v>5304</v>
      </c>
      <c r="I9" s="220">
        <v>20</v>
      </c>
      <c r="J9" s="220">
        <v>20</v>
      </c>
      <c r="K9" s="220"/>
      <c r="L9" s="221"/>
      <c r="M9" s="220"/>
      <c r="N9" s="221"/>
    </row>
    <row r="10" spans="1:14" ht="18" customHeight="1">
      <c r="A10" s="262"/>
      <c r="B10" s="262"/>
      <c r="C10" s="44" t="s">
        <v>175</v>
      </c>
      <c r="D10" s="43"/>
      <c r="E10" s="222">
        <v>2</v>
      </c>
      <c r="F10" s="222">
        <v>2</v>
      </c>
      <c r="G10" s="222">
        <v>5304</v>
      </c>
      <c r="H10" s="222">
        <v>5304</v>
      </c>
      <c r="I10" s="222">
        <v>20</v>
      </c>
      <c r="J10" s="222">
        <v>20</v>
      </c>
      <c r="K10" s="222"/>
      <c r="L10" s="223"/>
      <c r="M10" s="222"/>
      <c r="N10" s="223"/>
    </row>
    <row r="11" spans="1:14" ht="18" customHeight="1">
      <c r="A11" s="262"/>
      <c r="B11" s="262"/>
      <c r="C11" s="44" t="s">
        <v>176</v>
      </c>
      <c r="D11" s="43"/>
      <c r="E11" s="222"/>
      <c r="F11" s="222"/>
      <c r="G11" s="222"/>
      <c r="H11" s="222"/>
      <c r="I11" s="222"/>
      <c r="J11" s="222"/>
      <c r="K11" s="222"/>
      <c r="L11" s="223"/>
      <c r="M11" s="222"/>
      <c r="N11" s="223"/>
    </row>
    <row r="12" spans="1:14" ht="18" customHeight="1">
      <c r="A12" s="262"/>
      <c r="B12" s="262"/>
      <c r="C12" s="44" t="s">
        <v>177</v>
      </c>
      <c r="D12" s="43"/>
      <c r="E12" s="222"/>
      <c r="F12" s="222"/>
      <c r="G12" s="222"/>
      <c r="H12" s="222"/>
      <c r="I12" s="222"/>
      <c r="J12" s="222"/>
      <c r="K12" s="222"/>
      <c r="L12" s="223"/>
      <c r="M12" s="222"/>
      <c r="N12" s="223"/>
    </row>
    <row r="13" spans="1:14" ht="18" customHeight="1">
      <c r="A13" s="262"/>
      <c r="B13" s="262"/>
      <c r="C13" s="44" t="s">
        <v>178</v>
      </c>
      <c r="D13" s="43"/>
      <c r="E13" s="222"/>
      <c r="F13" s="222"/>
      <c r="G13" s="222"/>
      <c r="H13" s="222"/>
      <c r="I13" s="222"/>
      <c r="J13" s="222"/>
      <c r="K13" s="222"/>
      <c r="L13" s="223"/>
      <c r="M13" s="222"/>
      <c r="N13" s="223"/>
    </row>
    <row r="14" spans="1:14" ht="18" customHeight="1">
      <c r="A14" s="263"/>
      <c r="B14" s="263"/>
      <c r="C14" s="47" t="s">
        <v>179</v>
      </c>
      <c r="D14" s="31"/>
      <c r="E14" s="224"/>
      <c r="F14" s="224"/>
      <c r="G14" s="224"/>
      <c r="H14" s="224"/>
      <c r="I14" s="224"/>
      <c r="J14" s="224"/>
      <c r="K14" s="224"/>
      <c r="L14" s="225"/>
      <c r="M14" s="224"/>
      <c r="N14" s="225"/>
    </row>
    <row r="15" spans="1:14" ht="18" customHeight="1">
      <c r="A15" s="304" t="s">
        <v>180</v>
      </c>
      <c r="B15" s="261" t="s">
        <v>181</v>
      </c>
      <c r="C15" s="175" t="s">
        <v>182</v>
      </c>
      <c r="D15" s="176"/>
      <c r="E15" s="226">
        <v>1421</v>
      </c>
      <c r="F15" s="226">
        <v>1502</v>
      </c>
      <c r="G15" s="226">
        <v>1104</v>
      </c>
      <c r="H15" s="226">
        <v>1422</v>
      </c>
      <c r="I15" s="226">
        <v>9633</v>
      </c>
      <c r="J15" s="226">
        <v>10277</v>
      </c>
      <c r="K15" s="226"/>
      <c r="L15" s="151"/>
      <c r="M15" s="226"/>
      <c r="N15" s="151"/>
    </row>
    <row r="16" spans="1:14" ht="18" customHeight="1">
      <c r="A16" s="262"/>
      <c r="B16" s="262"/>
      <c r="C16" s="44" t="s">
        <v>183</v>
      </c>
      <c r="D16" s="43"/>
      <c r="E16" s="70">
        <v>3920</v>
      </c>
      <c r="F16" s="70">
        <v>3900</v>
      </c>
      <c r="G16" s="70">
        <v>24123</v>
      </c>
      <c r="H16" s="70">
        <v>23814</v>
      </c>
      <c r="I16" s="70">
        <v>2616</v>
      </c>
      <c r="J16" s="70">
        <v>1775</v>
      </c>
      <c r="K16" s="70"/>
      <c r="L16" s="124"/>
      <c r="M16" s="70"/>
      <c r="N16" s="124"/>
    </row>
    <row r="17" spans="1:15" ht="18" customHeight="1">
      <c r="A17" s="262"/>
      <c r="B17" s="262"/>
      <c r="C17" s="44" t="s">
        <v>184</v>
      </c>
      <c r="D17" s="43"/>
      <c r="E17" s="70"/>
      <c r="F17" s="70"/>
      <c r="G17" s="70"/>
      <c r="H17" s="70"/>
      <c r="I17" s="70"/>
      <c r="J17" s="70"/>
      <c r="K17" s="70"/>
      <c r="L17" s="124"/>
      <c r="M17" s="70"/>
      <c r="N17" s="124"/>
    </row>
    <row r="18" spans="1:15" ht="18" customHeight="1">
      <c r="A18" s="262"/>
      <c r="B18" s="263"/>
      <c r="C18" s="47" t="s">
        <v>185</v>
      </c>
      <c r="D18" s="31"/>
      <c r="E18" s="72">
        <v>5341</v>
      </c>
      <c r="F18" s="72">
        <v>5402</v>
      </c>
      <c r="G18" s="72">
        <v>25227</v>
      </c>
      <c r="H18" s="72">
        <v>25236</v>
      </c>
      <c r="I18" s="72">
        <v>12250</v>
      </c>
      <c r="J18" s="72">
        <v>12052</v>
      </c>
      <c r="K18" s="72"/>
      <c r="L18" s="227"/>
      <c r="M18" s="72"/>
      <c r="N18" s="227"/>
    </row>
    <row r="19" spans="1:15" ht="18" customHeight="1">
      <c r="A19" s="262"/>
      <c r="B19" s="261" t="s">
        <v>186</v>
      </c>
      <c r="C19" s="175" t="s">
        <v>187</v>
      </c>
      <c r="D19" s="176"/>
      <c r="E19" s="150">
        <v>221</v>
      </c>
      <c r="F19" s="150">
        <v>197</v>
      </c>
      <c r="G19" s="150">
        <v>2832</v>
      </c>
      <c r="H19" s="150">
        <v>2808</v>
      </c>
      <c r="I19" s="150">
        <v>35</v>
      </c>
      <c r="J19" s="150">
        <v>234</v>
      </c>
      <c r="K19" s="150"/>
      <c r="L19" s="151"/>
      <c r="M19" s="150"/>
      <c r="N19" s="151"/>
    </row>
    <row r="20" spans="1:15" ht="18" customHeight="1">
      <c r="A20" s="262"/>
      <c r="B20" s="262"/>
      <c r="C20" s="44" t="s">
        <v>188</v>
      </c>
      <c r="D20" s="43"/>
      <c r="E20" s="69">
        <v>991</v>
      </c>
      <c r="F20" s="69">
        <v>1029</v>
      </c>
      <c r="G20" s="69">
        <v>3390</v>
      </c>
      <c r="H20" s="69">
        <v>3219</v>
      </c>
      <c r="I20" s="69">
        <v>226</v>
      </c>
      <c r="J20" s="69">
        <v>319</v>
      </c>
      <c r="K20" s="69"/>
      <c r="L20" s="124"/>
      <c r="M20" s="69"/>
      <c r="N20" s="124"/>
    </row>
    <row r="21" spans="1:15" s="232" customFormat="1" ht="18" customHeight="1">
      <c r="A21" s="262"/>
      <c r="B21" s="262"/>
      <c r="C21" s="228" t="s">
        <v>189</v>
      </c>
      <c r="D21" s="229"/>
      <c r="E21" s="230"/>
      <c r="F21" s="230"/>
      <c r="G21" s="230">
        <v>13660</v>
      </c>
      <c r="H21" s="230">
        <v>13864</v>
      </c>
      <c r="I21" s="230"/>
      <c r="J21" s="230"/>
      <c r="K21" s="230"/>
      <c r="L21" s="231"/>
      <c r="M21" s="230"/>
      <c r="N21" s="231"/>
    </row>
    <row r="22" spans="1:15" ht="18" customHeight="1">
      <c r="A22" s="262"/>
      <c r="B22" s="263"/>
      <c r="C22" s="11" t="s">
        <v>190</v>
      </c>
      <c r="D22" s="12"/>
      <c r="E22" s="72">
        <v>1212</v>
      </c>
      <c r="F22" s="72">
        <v>1226</v>
      </c>
      <c r="G22" s="72">
        <v>19882</v>
      </c>
      <c r="H22" s="72">
        <v>19891</v>
      </c>
      <c r="I22" s="72">
        <v>261</v>
      </c>
      <c r="J22" s="72">
        <v>553</v>
      </c>
      <c r="K22" s="72"/>
      <c r="L22" s="134"/>
      <c r="M22" s="72"/>
      <c r="N22" s="134"/>
    </row>
    <row r="23" spans="1:15" ht="18" customHeight="1">
      <c r="A23" s="262"/>
      <c r="B23" s="261" t="s">
        <v>191</v>
      </c>
      <c r="C23" s="175" t="s">
        <v>192</v>
      </c>
      <c r="D23" s="176"/>
      <c r="E23" s="150">
        <v>2</v>
      </c>
      <c r="F23" s="150">
        <v>2</v>
      </c>
      <c r="G23" s="150">
        <v>5304</v>
      </c>
      <c r="H23" s="150">
        <v>5304</v>
      </c>
      <c r="I23" s="150">
        <v>20</v>
      </c>
      <c r="J23" s="150">
        <v>20</v>
      </c>
      <c r="K23" s="150"/>
      <c r="L23" s="151"/>
      <c r="M23" s="150"/>
      <c r="N23" s="151"/>
    </row>
    <row r="24" spans="1:15" ht="18" customHeight="1">
      <c r="A24" s="262"/>
      <c r="B24" s="262"/>
      <c r="C24" s="44" t="s">
        <v>193</v>
      </c>
      <c r="D24" s="43"/>
      <c r="E24" s="69">
        <v>4127</v>
      </c>
      <c r="F24" s="69">
        <v>4174</v>
      </c>
      <c r="G24" s="69">
        <v>41</v>
      </c>
      <c r="H24" s="69">
        <v>41</v>
      </c>
      <c r="I24" s="69">
        <v>489</v>
      </c>
      <c r="J24" s="69">
        <v>-699</v>
      </c>
      <c r="K24" s="69"/>
      <c r="L24" s="124"/>
      <c r="M24" s="69"/>
      <c r="N24" s="124"/>
    </row>
    <row r="25" spans="1:15" ht="18" customHeight="1">
      <c r="A25" s="262"/>
      <c r="B25" s="262"/>
      <c r="C25" s="44" t="s">
        <v>194</v>
      </c>
      <c r="D25" s="43"/>
      <c r="E25" s="69"/>
      <c r="F25" s="69"/>
      <c r="G25" s="69"/>
      <c r="H25" s="69"/>
      <c r="I25" s="69">
        <v>11479</v>
      </c>
      <c r="J25" s="69">
        <v>12178</v>
      </c>
      <c r="K25" s="69"/>
      <c r="L25" s="124"/>
      <c r="M25" s="69"/>
      <c r="N25" s="124"/>
    </row>
    <row r="26" spans="1:15" ht="18" customHeight="1">
      <c r="A26" s="262"/>
      <c r="B26" s="263"/>
      <c r="C26" s="45" t="s">
        <v>195</v>
      </c>
      <c r="D26" s="46"/>
      <c r="E26" s="71">
        <v>4129</v>
      </c>
      <c r="F26" s="71">
        <v>4176</v>
      </c>
      <c r="G26" s="71">
        <v>5345</v>
      </c>
      <c r="H26" s="71">
        <v>5345</v>
      </c>
      <c r="I26" s="245">
        <v>11988</v>
      </c>
      <c r="J26" s="245">
        <v>11499</v>
      </c>
      <c r="K26" s="71"/>
      <c r="L26" s="134"/>
      <c r="M26" s="71"/>
      <c r="N26" s="134"/>
    </row>
    <row r="27" spans="1:15" ht="18" customHeight="1">
      <c r="A27" s="263"/>
      <c r="B27" s="47" t="s">
        <v>196</v>
      </c>
      <c r="C27" s="31"/>
      <c r="D27" s="31"/>
      <c r="E27" s="233">
        <v>5341</v>
      </c>
      <c r="F27" s="233">
        <v>5402</v>
      </c>
      <c r="G27" s="72">
        <v>25227</v>
      </c>
      <c r="H27" s="72">
        <v>25236</v>
      </c>
      <c r="I27" s="233">
        <v>12250</v>
      </c>
      <c r="J27" s="233">
        <v>12052</v>
      </c>
      <c r="K27" s="72"/>
      <c r="L27" s="134"/>
      <c r="M27" s="72"/>
      <c r="N27" s="134"/>
    </row>
    <row r="28" spans="1:15" ht="18" customHeight="1">
      <c r="A28" s="261" t="s">
        <v>197</v>
      </c>
      <c r="B28" s="261" t="s">
        <v>198</v>
      </c>
      <c r="C28" s="175" t="s">
        <v>199</v>
      </c>
      <c r="D28" s="234" t="s">
        <v>41</v>
      </c>
      <c r="E28" s="150">
        <v>587</v>
      </c>
      <c r="F28" s="150">
        <v>626</v>
      </c>
      <c r="G28" s="150">
        <v>2309</v>
      </c>
      <c r="H28" s="150">
        <v>2392</v>
      </c>
      <c r="I28" s="150">
        <v>3853</v>
      </c>
      <c r="J28" s="150">
        <v>486</v>
      </c>
      <c r="K28" s="150"/>
      <c r="L28" s="151"/>
      <c r="M28" s="150"/>
      <c r="N28" s="151"/>
    </row>
    <row r="29" spans="1:15" ht="18" customHeight="1">
      <c r="A29" s="262"/>
      <c r="B29" s="262"/>
      <c r="C29" s="44" t="s">
        <v>200</v>
      </c>
      <c r="D29" s="235" t="s">
        <v>42</v>
      </c>
      <c r="E29" s="69">
        <v>543</v>
      </c>
      <c r="F29" s="69">
        <v>552</v>
      </c>
      <c r="G29" s="69">
        <v>2216</v>
      </c>
      <c r="H29" s="69">
        <v>2295</v>
      </c>
      <c r="I29" s="69">
        <v>3187</v>
      </c>
      <c r="J29" s="69">
        <v>367</v>
      </c>
      <c r="K29" s="69"/>
      <c r="L29" s="124"/>
      <c r="M29" s="69"/>
      <c r="N29" s="124"/>
    </row>
    <row r="30" spans="1:15" ht="18" customHeight="1">
      <c r="A30" s="262"/>
      <c r="B30" s="262"/>
      <c r="C30" s="44" t="s">
        <v>201</v>
      </c>
      <c r="D30" s="235" t="s">
        <v>202</v>
      </c>
      <c r="E30" s="69">
        <v>70</v>
      </c>
      <c r="F30" s="69">
        <v>64</v>
      </c>
      <c r="G30" s="70">
        <v>95</v>
      </c>
      <c r="H30" s="70">
        <v>92</v>
      </c>
      <c r="I30" s="69">
        <v>160</v>
      </c>
      <c r="J30" s="69">
        <v>156</v>
      </c>
      <c r="K30" s="69"/>
      <c r="L30" s="124"/>
      <c r="M30" s="69"/>
      <c r="N30" s="124"/>
    </row>
    <row r="31" spans="1:15" ht="18" customHeight="1">
      <c r="A31" s="262"/>
      <c r="B31" s="262"/>
      <c r="C31" s="11" t="s">
        <v>203</v>
      </c>
      <c r="D31" s="236" t="s">
        <v>204</v>
      </c>
      <c r="E31" s="72">
        <f t="shared" ref="E31:N31" si="0">E28-E29-E30</f>
        <v>-26</v>
      </c>
      <c r="F31" s="72">
        <f t="shared" si="0"/>
        <v>10</v>
      </c>
      <c r="G31" s="72">
        <f t="shared" si="0"/>
        <v>-2</v>
      </c>
      <c r="H31" s="72">
        <f t="shared" si="0"/>
        <v>5</v>
      </c>
      <c r="I31" s="72">
        <f t="shared" si="0"/>
        <v>506</v>
      </c>
      <c r="J31" s="72">
        <f t="shared" si="0"/>
        <v>-37</v>
      </c>
      <c r="K31" s="72">
        <f t="shared" si="0"/>
        <v>0</v>
      </c>
      <c r="L31" s="237">
        <f t="shared" si="0"/>
        <v>0</v>
      </c>
      <c r="M31" s="72">
        <f t="shared" si="0"/>
        <v>0</v>
      </c>
      <c r="N31" s="227">
        <f t="shared" si="0"/>
        <v>0</v>
      </c>
      <c r="O31" s="7"/>
    </row>
    <row r="32" spans="1:15" ht="18" customHeight="1">
      <c r="A32" s="262"/>
      <c r="B32" s="262"/>
      <c r="C32" s="175" t="s">
        <v>205</v>
      </c>
      <c r="D32" s="234" t="s">
        <v>206</v>
      </c>
      <c r="E32" s="150">
        <v>39</v>
      </c>
      <c r="F32" s="150">
        <v>18</v>
      </c>
      <c r="G32" s="150">
        <v>14</v>
      </c>
      <c r="H32" s="150">
        <v>7</v>
      </c>
      <c r="I32" s="150">
        <v>18</v>
      </c>
      <c r="J32" s="150">
        <v>22</v>
      </c>
      <c r="K32" s="150"/>
      <c r="L32" s="151"/>
      <c r="M32" s="150"/>
      <c r="N32" s="151"/>
    </row>
    <row r="33" spans="1:14" ht="18" customHeight="1">
      <c r="A33" s="262"/>
      <c r="B33" s="262"/>
      <c r="C33" s="44" t="s">
        <v>207</v>
      </c>
      <c r="D33" s="235" t="s">
        <v>208</v>
      </c>
      <c r="E33" s="69">
        <v>8</v>
      </c>
      <c r="F33" s="69">
        <v>11</v>
      </c>
      <c r="G33" s="69">
        <v>11</v>
      </c>
      <c r="H33" s="69">
        <v>12</v>
      </c>
      <c r="I33" s="69">
        <v>35</v>
      </c>
      <c r="J33" s="69">
        <v>29</v>
      </c>
      <c r="K33" s="69"/>
      <c r="L33" s="124"/>
      <c r="M33" s="69"/>
      <c r="N33" s="124"/>
    </row>
    <row r="34" spans="1:14" ht="18" customHeight="1">
      <c r="A34" s="262"/>
      <c r="B34" s="263"/>
      <c r="C34" s="11" t="s">
        <v>209</v>
      </c>
      <c r="D34" s="236" t="s">
        <v>210</v>
      </c>
      <c r="E34" s="72">
        <f t="shared" ref="E34:N34" si="1">E31+E32-E33</f>
        <v>5</v>
      </c>
      <c r="F34" s="72">
        <f t="shared" si="1"/>
        <v>17</v>
      </c>
      <c r="G34" s="72">
        <f t="shared" si="1"/>
        <v>1</v>
      </c>
      <c r="H34" s="72">
        <f t="shared" si="1"/>
        <v>0</v>
      </c>
      <c r="I34" s="72">
        <f t="shared" si="1"/>
        <v>489</v>
      </c>
      <c r="J34" s="72">
        <f t="shared" si="1"/>
        <v>-44</v>
      </c>
      <c r="K34" s="72">
        <f t="shared" si="1"/>
        <v>0</v>
      </c>
      <c r="L34" s="134">
        <f t="shared" si="1"/>
        <v>0</v>
      </c>
      <c r="M34" s="72">
        <f t="shared" si="1"/>
        <v>0</v>
      </c>
      <c r="N34" s="134">
        <f t="shared" si="1"/>
        <v>0</v>
      </c>
    </row>
    <row r="35" spans="1:14" ht="18" customHeight="1">
      <c r="A35" s="262"/>
      <c r="B35" s="261" t="s">
        <v>211</v>
      </c>
      <c r="C35" s="175" t="s">
        <v>212</v>
      </c>
      <c r="D35" s="234" t="s">
        <v>213</v>
      </c>
      <c r="E35" s="150"/>
      <c r="F35" s="150"/>
      <c r="G35" s="150"/>
      <c r="H35" s="150"/>
      <c r="I35" s="150"/>
      <c r="J35" s="150"/>
      <c r="K35" s="150"/>
      <c r="L35" s="151"/>
      <c r="M35" s="150"/>
      <c r="N35" s="151"/>
    </row>
    <row r="36" spans="1:14" ht="18" customHeight="1">
      <c r="A36" s="262"/>
      <c r="B36" s="262"/>
      <c r="C36" s="44" t="s">
        <v>214</v>
      </c>
      <c r="D36" s="235" t="s">
        <v>215</v>
      </c>
      <c r="E36" s="69">
        <v>52</v>
      </c>
      <c r="F36" s="69">
        <v>7</v>
      </c>
      <c r="G36" s="69"/>
      <c r="H36" s="69"/>
      <c r="I36" s="69"/>
      <c r="J36" s="69">
        <v>654</v>
      </c>
      <c r="K36" s="69"/>
      <c r="L36" s="124"/>
      <c r="M36" s="69"/>
      <c r="N36" s="124"/>
    </row>
    <row r="37" spans="1:14" ht="18" customHeight="1">
      <c r="A37" s="262"/>
      <c r="B37" s="262"/>
      <c r="C37" s="44" t="s">
        <v>216</v>
      </c>
      <c r="D37" s="235" t="s">
        <v>217</v>
      </c>
      <c r="E37" s="69">
        <f t="shared" ref="E37:N37" si="2">E34+E35-E36</f>
        <v>-47</v>
      </c>
      <c r="F37" s="69">
        <f t="shared" si="2"/>
        <v>10</v>
      </c>
      <c r="G37" s="69">
        <f t="shared" si="2"/>
        <v>1</v>
      </c>
      <c r="H37" s="69">
        <f t="shared" si="2"/>
        <v>0</v>
      </c>
      <c r="I37" s="69">
        <f t="shared" si="2"/>
        <v>489</v>
      </c>
      <c r="J37" s="69">
        <f t="shared" si="2"/>
        <v>-698</v>
      </c>
      <c r="K37" s="69">
        <f t="shared" si="2"/>
        <v>0</v>
      </c>
      <c r="L37" s="124">
        <f t="shared" si="2"/>
        <v>0</v>
      </c>
      <c r="M37" s="69">
        <f t="shared" si="2"/>
        <v>0</v>
      </c>
      <c r="N37" s="124">
        <f t="shared" si="2"/>
        <v>0</v>
      </c>
    </row>
    <row r="38" spans="1:14" ht="18" customHeight="1">
      <c r="A38" s="262"/>
      <c r="B38" s="262"/>
      <c r="C38" s="44" t="s">
        <v>218</v>
      </c>
      <c r="D38" s="235" t="s">
        <v>219</v>
      </c>
      <c r="E38" s="69">
        <v>36</v>
      </c>
      <c r="F38" s="69"/>
      <c r="G38" s="69"/>
      <c r="H38" s="69"/>
      <c r="I38" s="69"/>
      <c r="J38" s="69"/>
      <c r="K38" s="69"/>
      <c r="L38" s="124"/>
      <c r="M38" s="69"/>
      <c r="N38" s="124"/>
    </row>
    <row r="39" spans="1:14" ht="18" customHeight="1">
      <c r="A39" s="262"/>
      <c r="B39" s="262"/>
      <c r="C39" s="44" t="s">
        <v>220</v>
      </c>
      <c r="D39" s="235" t="s">
        <v>221</v>
      </c>
      <c r="E39" s="69"/>
      <c r="F39" s="69"/>
      <c r="G39" s="69"/>
      <c r="H39" s="69"/>
      <c r="I39" s="69"/>
      <c r="J39" s="69"/>
      <c r="K39" s="69"/>
      <c r="L39" s="124"/>
      <c r="M39" s="69"/>
      <c r="N39" s="124"/>
    </row>
    <row r="40" spans="1:14" ht="18" customHeight="1">
      <c r="A40" s="262"/>
      <c r="B40" s="262"/>
      <c r="C40" s="44" t="s">
        <v>222</v>
      </c>
      <c r="D40" s="235" t="s">
        <v>223</v>
      </c>
      <c r="E40" s="69"/>
      <c r="F40" s="69"/>
      <c r="G40" s="69"/>
      <c r="H40" s="69"/>
      <c r="I40" s="69"/>
      <c r="J40" s="69"/>
      <c r="K40" s="69"/>
      <c r="L40" s="124"/>
      <c r="M40" s="69"/>
      <c r="N40" s="124"/>
    </row>
    <row r="41" spans="1:14" ht="18" customHeight="1">
      <c r="A41" s="262"/>
      <c r="B41" s="262"/>
      <c r="C41" s="187" t="s">
        <v>224</v>
      </c>
      <c r="D41" s="235" t="s">
        <v>225</v>
      </c>
      <c r="E41" s="69">
        <f t="shared" ref="E41:N41" si="3">E34+E35-E36-E40</f>
        <v>-47</v>
      </c>
      <c r="F41" s="69">
        <f t="shared" si="3"/>
        <v>10</v>
      </c>
      <c r="G41" s="69">
        <f t="shared" si="3"/>
        <v>1</v>
      </c>
      <c r="H41" s="69">
        <f t="shared" si="3"/>
        <v>0</v>
      </c>
      <c r="I41" s="69">
        <f t="shared" si="3"/>
        <v>489</v>
      </c>
      <c r="J41" s="69">
        <f t="shared" si="3"/>
        <v>-698</v>
      </c>
      <c r="K41" s="69">
        <f t="shared" si="3"/>
        <v>0</v>
      </c>
      <c r="L41" s="124">
        <f t="shared" si="3"/>
        <v>0</v>
      </c>
      <c r="M41" s="69">
        <f t="shared" si="3"/>
        <v>0</v>
      </c>
      <c r="N41" s="124">
        <f t="shared" si="3"/>
        <v>0</v>
      </c>
    </row>
    <row r="42" spans="1:14" ht="18" customHeight="1">
      <c r="A42" s="262"/>
      <c r="B42" s="262"/>
      <c r="C42" s="306" t="s">
        <v>226</v>
      </c>
      <c r="D42" s="307"/>
      <c r="E42" s="70">
        <f t="shared" ref="E42:N42" si="4">E37+E38-E39-E40</f>
        <v>-11</v>
      </c>
      <c r="F42" s="70">
        <f t="shared" si="4"/>
        <v>10</v>
      </c>
      <c r="G42" s="70">
        <f t="shared" si="4"/>
        <v>1</v>
      </c>
      <c r="H42" s="70">
        <f t="shared" si="4"/>
        <v>0</v>
      </c>
      <c r="I42" s="70">
        <f t="shared" si="4"/>
        <v>489</v>
      </c>
      <c r="J42" s="70">
        <f t="shared" si="4"/>
        <v>-698</v>
      </c>
      <c r="K42" s="70">
        <f t="shared" si="4"/>
        <v>0</v>
      </c>
      <c r="L42" s="114">
        <f t="shared" si="4"/>
        <v>0</v>
      </c>
      <c r="M42" s="70">
        <f t="shared" si="4"/>
        <v>0</v>
      </c>
      <c r="N42" s="124">
        <f t="shared" si="4"/>
        <v>0</v>
      </c>
    </row>
    <row r="43" spans="1:14" ht="18" customHeight="1">
      <c r="A43" s="262"/>
      <c r="B43" s="262"/>
      <c r="C43" s="44" t="s">
        <v>227</v>
      </c>
      <c r="D43" s="235" t="s">
        <v>228</v>
      </c>
      <c r="E43" s="69"/>
      <c r="F43" s="69"/>
      <c r="G43" s="69"/>
      <c r="H43" s="69"/>
      <c r="I43" s="69"/>
      <c r="J43" s="69"/>
      <c r="K43" s="69"/>
      <c r="L43" s="124"/>
      <c r="M43" s="69"/>
      <c r="N43" s="124"/>
    </row>
    <row r="44" spans="1:14" ht="18" customHeight="1">
      <c r="A44" s="263"/>
      <c r="B44" s="263"/>
      <c r="C44" s="11" t="s">
        <v>229</v>
      </c>
      <c r="D44" s="97" t="s">
        <v>230</v>
      </c>
      <c r="E44" s="72">
        <f t="shared" ref="E44:N44" si="5">E41+E43</f>
        <v>-47</v>
      </c>
      <c r="F44" s="72">
        <f t="shared" si="5"/>
        <v>10</v>
      </c>
      <c r="G44" s="72">
        <f t="shared" si="5"/>
        <v>1</v>
      </c>
      <c r="H44" s="72">
        <f t="shared" si="5"/>
        <v>0</v>
      </c>
      <c r="I44" s="72">
        <f t="shared" si="5"/>
        <v>489</v>
      </c>
      <c r="J44" s="72">
        <f t="shared" si="5"/>
        <v>-698</v>
      </c>
      <c r="K44" s="72">
        <f t="shared" si="5"/>
        <v>0</v>
      </c>
      <c r="L44" s="134">
        <f t="shared" si="5"/>
        <v>0</v>
      </c>
      <c r="M44" s="72">
        <f t="shared" si="5"/>
        <v>0</v>
      </c>
      <c r="N44" s="134">
        <f t="shared" si="5"/>
        <v>0</v>
      </c>
    </row>
    <row r="45" spans="1:14" ht="14.15" customHeight="1">
      <c r="A45" s="13" t="s">
        <v>231</v>
      </c>
    </row>
    <row r="46" spans="1:14" ht="14.15" customHeight="1">
      <c r="A46" s="13" t="s">
        <v>232</v>
      </c>
    </row>
    <row r="47" spans="1:14">
      <c r="A47" s="238"/>
    </row>
  </sheetData>
  <mergeCells count="14">
    <mergeCell ref="E6:F6"/>
    <mergeCell ref="G6:H6"/>
    <mergeCell ref="K6:L6"/>
    <mergeCell ref="M6:N6"/>
    <mergeCell ref="A8:A14"/>
    <mergeCell ref="B9:B14"/>
    <mergeCell ref="C42:D42"/>
    <mergeCell ref="A15:A27"/>
    <mergeCell ref="B15:B18"/>
    <mergeCell ref="B19:B22"/>
    <mergeCell ref="B23:B26"/>
    <mergeCell ref="A28:A44"/>
    <mergeCell ref="B28:B34"/>
    <mergeCell ref="B35:B44"/>
  </mergeCells>
  <phoneticPr fontId="16"/>
  <pageMargins left="0.70866141732283472" right="0.23622047244094491" top="0.19685039370078741" bottom="0.23622047244094491" header="0.19685039370078741" footer="0.19685039370078741"/>
  <pageSetup paperSize="9" scale="73" orientation="landscape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</vt:lpstr>
      <vt:lpstr>2.公営企業会計予算</vt:lpstr>
      <vt:lpstr>3.(1)普通会計決算</vt:lpstr>
      <vt:lpstr>3.(2)財政指標等</vt:lpstr>
      <vt:lpstr>4.公営企業会計決算</vt:lpstr>
      <vt:lpstr>5.三セク決算</vt:lpstr>
      <vt:lpstr>'1.普通会計予算'!Print_Area</vt:lpstr>
      <vt:lpstr>'2.公営企業会計予算'!Print_Area</vt:lpstr>
      <vt:lpstr>'3.(1)普通会計決算'!Print_Area</vt:lpstr>
      <vt:lpstr>'3.(2)財政指標等'!Print_Area</vt:lpstr>
      <vt:lpstr>'4.公営企業会計決算'!Print_Area</vt:lpstr>
      <vt:lpstr>'5.三セク決算'!Print_Area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調査統計係</dc:creator>
  <cp:lastModifiedBy>toyota</cp:lastModifiedBy>
  <cp:lastPrinted>2021-09-09T14:08:38Z</cp:lastPrinted>
  <dcterms:created xsi:type="dcterms:W3CDTF">1999-07-06T05:17:05Z</dcterms:created>
  <dcterms:modified xsi:type="dcterms:W3CDTF">2021-09-11T10:56:02Z</dcterms:modified>
</cp:coreProperties>
</file>