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1 都道府県\03　岩手県\"/>
    </mc:Choice>
  </mc:AlternateContent>
  <xr:revisionPtr revIDLastSave="0" documentId="13_ncr:1_{C810055C-9B1D-4E2F-B669-19C36D00A2D2}" xr6:coauthVersionLast="47" xr6:coauthVersionMax="47" xr10:uidLastSave="{00000000-0000-0000-0000-000000000000}"/>
  <bookViews>
    <workbookView xWindow="-110" yWindow="-110" windowWidth="19420" windowHeight="10420" tabRatio="663" xr2:uid="{00000000-000D-0000-FFFF-FFFF00000000}"/>
  </bookViews>
  <sheets>
    <sheet name="1.普通会計予算" sheetId="2" r:id="rId1"/>
    <sheet name="2.公営企業会計予算" sheetId="4" r:id="rId2"/>
    <sheet name="3.(1)普通会計決算" sheetId="5" r:id="rId3"/>
    <sheet name="3.(2)財政指標等" sheetId="6" r:id="rId4"/>
    <sheet name="4.公営企業会計決算" sheetId="7" r:id="rId5"/>
    <sheet name="5.三セク決算" sheetId="8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calcId="191029"/>
</workbook>
</file>

<file path=xl/calcChain.xml><?xml version="1.0" encoding="utf-8"?>
<calcChain xmlns="http://schemas.openxmlformats.org/spreadsheetml/2006/main">
  <c r="N44" i="7" l="1"/>
  <c r="N39" i="7"/>
  <c r="N45" i="7" s="1"/>
  <c r="H44" i="7"/>
  <c r="H39" i="7"/>
  <c r="J44" i="4"/>
  <c r="J39" i="4"/>
  <c r="H45" i="7" l="1"/>
  <c r="I19" i="6"/>
  <c r="J16" i="4" l="1"/>
  <c r="F32" i="2"/>
  <c r="F28" i="2"/>
  <c r="F39" i="2"/>
  <c r="F39" i="5"/>
  <c r="F32" i="5"/>
  <c r="F45" i="5" s="1"/>
  <c r="F28" i="5"/>
  <c r="H31" i="8" l="1"/>
  <c r="H34" i="8" s="1"/>
  <c r="F31" i="8"/>
  <c r="F34" i="8" s="1"/>
  <c r="O44" i="7"/>
  <c r="O39" i="7"/>
  <c r="M44" i="7"/>
  <c r="M39" i="7"/>
  <c r="K45" i="7"/>
  <c r="K44" i="7"/>
  <c r="K39" i="7"/>
  <c r="I44" i="7"/>
  <c r="I39" i="7"/>
  <c r="I45" i="7" s="1"/>
  <c r="G44" i="7"/>
  <c r="G39" i="7"/>
  <c r="K24" i="7"/>
  <c r="K27" i="7" s="1"/>
  <c r="K16" i="7"/>
  <c r="K15" i="7"/>
  <c r="K14" i="7"/>
  <c r="I24" i="7"/>
  <c r="I27" i="7" s="1"/>
  <c r="I16" i="7"/>
  <c r="I15" i="7"/>
  <c r="I14" i="7"/>
  <c r="G24" i="7"/>
  <c r="G27" i="7" s="1"/>
  <c r="G16" i="7"/>
  <c r="G15" i="7"/>
  <c r="G14" i="7"/>
  <c r="F14" i="4"/>
  <c r="F15" i="4"/>
  <c r="F16" i="4"/>
  <c r="G45" i="7" l="1"/>
  <c r="M45" i="7"/>
  <c r="O45" i="7"/>
  <c r="H41" i="8"/>
  <c r="H44" i="8" s="1"/>
  <c r="H37" i="8"/>
  <c r="H42" i="8" s="1"/>
  <c r="F41" i="8"/>
  <c r="F44" i="8" s="1"/>
  <c r="F37" i="8"/>
  <c r="F42" i="8" s="1"/>
  <c r="F22" i="6"/>
  <c r="E22" i="6"/>
  <c r="E19" i="6"/>
  <c r="E23" i="6" s="1"/>
  <c r="H45" i="5"/>
  <c r="G36" i="5"/>
  <c r="H27" i="5"/>
  <c r="F27" i="2"/>
  <c r="G18" i="2" s="1"/>
  <c r="H27" i="2"/>
  <c r="H45" i="2"/>
  <c r="F45" i="2"/>
  <c r="G28" i="2" s="1"/>
  <c r="N31" i="8"/>
  <c r="N34" i="8" s="1"/>
  <c r="M31" i="8"/>
  <c r="M34" i="8" s="1"/>
  <c r="L31" i="8"/>
  <c r="L34" i="8" s="1"/>
  <c r="L37" i="8" s="1"/>
  <c r="L42" i="8" s="1"/>
  <c r="K31" i="8"/>
  <c r="K34" i="8" s="1"/>
  <c r="J31" i="8"/>
  <c r="J34" i="8" s="1"/>
  <c r="I31" i="8"/>
  <c r="I34" i="8"/>
  <c r="I37" i="8" s="1"/>
  <c r="I42" i="8" s="1"/>
  <c r="G31" i="8"/>
  <c r="G34" i="8" s="1"/>
  <c r="E31" i="8"/>
  <c r="E34" i="8" s="1"/>
  <c r="L44" i="7"/>
  <c r="J44" i="7"/>
  <c r="F44" i="7"/>
  <c r="L39" i="7"/>
  <c r="J39" i="7"/>
  <c r="F39" i="7"/>
  <c r="O24" i="7"/>
  <c r="O27" i="7" s="1"/>
  <c r="N24" i="7"/>
  <c r="N27" i="7"/>
  <c r="M24" i="7"/>
  <c r="M27" i="7" s="1"/>
  <c r="L24" i="7"/>
  <c r="L27" i="7" s="1"/>
  <c r="J24" i="7"/>
  <c r="J27" i="7" s="1"/>
  <c r="H24" i="7"/>
  <c r="H27" i="7" s="1"/>
  <c r="F24" i="7"/>
  <c r="F27" i="7" s="1"/>
  <c r="O16" i="7"/>
  <c r="N16" i="7"/>
  <c r="M16" i="7"/>
  <c r="L16" i="7"/>
  <c r="J16" i="7"/>
  <c r="H16" i="7"/>
  <c r="F16" i="7"/>
  <c r="O15" i="7"/>
  <c r="N15" i="7"/>
  <c r="M15" i="7"/>
  <c r="L15" i="7"/>
  <c r="J15" i="7"/>
  <c r="H15" i="7"/>
  <c r="F15" i="7"/>
  <c r="O14" i="7"/>
  <c r="N14" i="7"/>
  <c r="M14" i="7"/>
  <c r="L14" i="7"/>
  <c r="J14" i="7"/>
  <c r="H14" i="7"/>
  <c r="F14" i="7"/>
  <c r="I20" i="6"/>
  <c r="H20" i="6"/>
  <c r="G20" i="6"/>
  <c r="F20" i="6"/>
  <c r="E20" i="6"/>
  <c r="I21" i="6"/>
  <c r="H19" i="6"/>
  <c r="H21" i="6" s="1"/>
  <c r="G19" i="6"/>
  <c r="F19" i="6"/>
  <c r="F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9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O39" i="4"/>
  <c r="O44" i="4"/>
  <c r="N39" i="4"/>
  <c r="N45" i="4"/>
  <c r="N44" i="4"/>
  <c r="H39" i="4"/>
  <c r="H44" i="4"/>
  <c r="O24" i="4"/>
  <c r="O27" i="4"/>
  <c r="N24" i="4"/>
  <c r="N27" i="4"/>
  <c r="M27" i="4"/>
  <c r="L24" i="4"/>
  <c r="L27" i="4" s="1"/>
  <c r="K27" i="4"/>
  <c r="J24" i="4"/>
  <c r="J27" i="4" s="1"/>
  <c r="I27" i="4"/>
  <c r="H24" i="4"/>
  <c r="H27" i="4" s="1"/>
  <c r="L16" i="4"/>
  <c r="L15" i="4"/>
  <c r="L14" i="4"/>
  <c r="O16" i="4"/>
  <c r="N16" i="4"/>
  <c r="O15" i="4"/>
  <c r="N15" i="4"/>
  <c r="O14" i="4"/>
  <c r="N14" i="4"/>
  <c r="J15" i="4"/>
  <c r="J14" i="4"/>
  <c r="H16" i="4"/>
  <c r="H15" i="4"/>
  <c r="H14" i="4"/>
  <c r="G27" i="4"/>
  <c r="F24" i="4"/>
  <c r="F27" i="4" s="1"/>
  <c r="E21" i="6"/>
  <c r="F23" i="6"/>
  <c r="G43" i="5"/>
  <c r="J41" i="8" l="1"/>
  <c r="J44" i="8" s="1"/>
  <c r="J37" i="8"/>
  <c r="J42" i="8" s="1"/>
  <c r="O45" i="4"/>
  <c r="G41" i="8"/>
  <c r="G44" i="8" s="1"/>
  <c r="G37" i="8"/>
  <c r="G42" i="8" s="1"/>
  <c r="L45" i="7"/>
  <c r="J45" i="7"/>
  <c r="F45" i="7"/>
  <c r="H45" i="4"/>
  <c r="G29" i="2"/>
  <c r="G32" i="2"/>
  <c r="G39" i="2"/>
  <c r="G31" i="2"/>
  <c r="G45" i="2"/>
  <c r="G38" i="2"/>
  <c r="G40" i="2"/>
  <c r="G30" i="2"/>
  <c r="G36" i="2"/>
  <c r="G41" i="2"/>
  <c r="G43" i="2"/>
  <c r="G14" i="2"/>
  <c r="G9" i="2"/>
  <c r="G25" i="2"/>
  <c r="G20" i="2"/>
  <c r="G10" i="2"/>
  <c r="G12" i="2"/>
  <c r="G16" i="2"/>
  <c r="G22" i="2"/>
  <c r="G27" i="2"/>
  <c r="I27" i="2"/>
  <c r="G26" i="2"/>
  <c r="G17" i="2"/>
  <c r="G13" i="2"/>
  <c r="G23" i="2"/>
  <c r="G21" i="2"/>
  <c r="G11" i="2"/>
  <c r="G19" i="2"/>
  <c r="G15" i="2"/>
  <c r="G24" i="2"/>
  <c r="G41" i="5"/>
  <c r="G34" i="5"/>
  <c r="G32" i="5"/>
  <c r="G39" i="5"/>
  <c r="G35" i="5"/>
  <c r="G44" i="5"/>
  <c r="G42" i="5"/>
  <c r="G30" i="5"/>
  <c r="G37" i="5"/>
  <c r="G29" i="5"/>
  <c r="G40" i="5"/>
  <c r="G33" i="5"/>
  <c r="G45" i="5"/>
  <c r="G31" i="5"/>
  <c r="G28" i="5"/>
  <c r="I45" i="5"/>
  <c r="G38" i="5"/>
  <c r="I24" i="6"/>
  <c r="H22" i="6"/>
  <c r="H23" i="6"/>
  <c r="G23" i="6"/>
  <c r="G22" i="6"/>
  <c r="E41" i="8"/>
  <c r="E44" i="8" s="1"/>
  <c r="E37" i="8"/>
  <c r="E42" i="8" s="1"/>
  <c r="K37" i="8"/>
  <c r="K42" i="8" s="1"/>
  <c r="K41" i="8"/>
  <c r="K44" i="8" s="1"/>
  <c r="M41" i="8"/>
  <c r="M44" i="8" s="1"/>
  <c r="M37" i="8"/>
  <c r="M42" i="8" s="1"/>
  <c r="N37" i="8"/>
  <c r="N42" i="8" s="1"/>
  <c r="N41" i="8"/>
  <c r="N44" i="8" s="1"/>
  <c r="I23" i="6"/>
  <c r="I22" i="6"/>
  <c r="G33" i="2"/>
  <c r="G34" i="2"/>
  <c r="L41" i="8"/>
  <c r="L44" i="8" s="1"/>
  <c r="G37" i="2"/>
  <c r="G44" i="2"/>
  <c r="I41" i="8"/>
  <c r="I44" i="8" s="1"/>
  <c r="G42" i="2"/>
  <c r="I45" i="2"/>
  <c r="G21" i="6"/>
  <c r="G35" i="2"/>
  <c r="I26" i="5"/>
  <c r="F27" i="5"/>
  <c r="G13" i="5" s="1"/>
  <c r="G23" i="5" l="1"/>
  <c r="G10" i="5"/>
  <c r="G24" i="5"/>
  <c r="G15" i="5"/>
  <c r="G14" i="5"/>
  <c r="G27" i="5"/>
  <c r="G17" i="5"/>
  <c r="I27" i="5"/>
  <c r="G21" i="5"/>
  <c r="G12" i="5"/>
  <c r="G9" i="5"/>
  <c r="G26" i="5"/>
  <c r="G22" i="5"/>
  <c r="G20" i="5"/>
  <c r="G25" i="5"/>
  <c r="G18" i="5"/>
  <c r="G16" i="5"/>
  <c r="G11" i="5"/>
  <c r="G19" i="5"/>
</calcChain>
</file>

<file path=xl/sharedStrings.xml><?xml version="1.0" encoding="utf-8"?>
<sst xmlns="http://schemas.openxmlformats.org/spreadsheetml/2006/main" count="441" uniqueCount="267">
  <si>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</si>
  <si>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</si>
  <si>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</si>
  <si>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</si>
  <si>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</si>
  <si>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</si>
  <si>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</si>
  <si>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</si>
  <si>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</si>
  <si>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</si>
  <si>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</si>
  <si>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</si>
  <si>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</si>
  <si>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</si>
  <si>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</si>
  <si>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</si>
  <si>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</si>
  <si>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</si>
  <si>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</si>
  <si>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</si>
  <si>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</si>
  <si>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</si>
  <si>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</si>
  <si>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</si>
  <si>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</si>
  <si>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</si>
  <si>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</si>
  <si>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</si>
  <si>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</si>
  <si>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</si>
  <si>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</si>
  <si>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</si>
  <si>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</si>
  <si>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</si>
  <si>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</si>
  <si>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</si>
  <si>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</si>
  <si>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</si>
  <si>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</si>
  <si>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</si>
  <si>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</si>
  <si>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</si>
  <si>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</si>
  <si>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</si>
  <si>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</si>
  <si>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</si>
  <si>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</si>
  <si>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</si>
  <si>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</si>
  <si>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</si>
  <si>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</si>
  <si>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</si>
  <si>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</si>
  <si>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</si>
  <si>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</si>
  <si>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</si>
  <si>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</si>
  <si>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</si>
  <si>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</si>
  <si>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</si>
  <si>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</si>
  <si>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</si>
  <si>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</si>
  <si>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</si>
  <si>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</si>
  <si>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</si>
  <si>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</si>
  <si>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</si>
  <si>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</si>
  <si>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</si>
  <si>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</si>
  <si>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</si>
  <si>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</si>
  <si>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</si>
  <si>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</si>
  <si>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</si>
  <si>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</si>
  <si>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</si>
  <si>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</si>
  <si>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</si>
  <si>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</si>
  <si>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</si>
  <si>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</si>
  <si>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</si>
  <si>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</si>
  <si>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</si>
  <si>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</si>
  <si>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</si>
  <si>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</si>
  <si>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</si>
  <si>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</si>
  <si>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</si>
  <si>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</si>
  <si>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</si>
  <si>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</si>
  <si>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</si>
  <si>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</si>
  <si>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</si>
  <si>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</si>
  <si>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</si>
  <si>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</si>
  <si>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</si>
  <si>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</si>
  <si>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</si>
  <si>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</si>
  <si>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</si>
  <si>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</si>
  <si>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</si>
  <si>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</si>
  <si>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</si>
  <si>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</si>
  <si>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</si>
  <si>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</si>
  <si>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</si>
  <si>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</si>
  <si>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</si>
  <si>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</si>
  <si>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</si>
  <si>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</si>
  <si>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</si>
  <si>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</si>
  <si>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</si>
  <si>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</si>
  <si>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</si>
  <si>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</si>
  <si>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</si>
  <si>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</si>
  <si>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</si>
  <si>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</si>
  <si>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</si>
  <si>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</si>
  <si>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</si>
  <si>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</si>
  <si>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</si>
  <si>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</si>
  <si>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</si>
  <si>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</si>
  <si>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</si>
  <si>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</si>
  <si>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</si>
  <si>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</si>
  <si>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</si>
  <si>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</si>
  <si>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</si>
  <si>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</si>
  <si>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</si>
  <si>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</si>
  <si>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</si>
  <si>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</si>
  <si>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</si>
  <si>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</si>
  <si>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</si>
  <si>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</si>
  <si>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</si>
  <si>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</si>
  <si>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</si>
  <si>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</si>
  <si>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</si>
  <si>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</si>
  <si>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</si>
  <si>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</si>
  <si>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</si>
  <si>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</si>
  <si>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</si>
  <si>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</si>
  <si>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</si>
  <si>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</si>
  <si>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</si>
  <si>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</si>
  <si>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</si>
  <si>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</si>
  <si>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</si>
  <si>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</si>
  <si>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</si>
  <si>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</si>
  <si>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</si>
  <si>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</si>
  <si>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</si>
  <si>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</si>
  <si>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</si>
  <si>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</si>
  <si>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</si>
  <si>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</si>
  <si>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</si>
  <si>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</si>
  <si>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</si>
  <si>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</si>
  <si>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</si>
  <si>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</si>
  <si>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</si>
  <si>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</si>
  <si>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</si>
  <si>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</si>
  <si>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</si>
  <si>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</si>
  <si>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</si>
  <si>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</si>
  <si>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</si>
  <si>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</si>
  <si>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</si>
  <si>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</si>
  <si>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</si>
  <si>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</si>
  <si>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</si>
  <si>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</si>
  <si>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</si>
  <si>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</si>
  <si>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</si>
  <si>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</si>
  <si>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</si>
  <si>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</si>
  <si>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</si>
  <si>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</si>
  <si>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</si>
  <si>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</si>
  <si>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</si>
  <si>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</si>
  <si>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</si>
  <si>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</si>
  <si>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</si>
  <si>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</si>
  <si>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</si>
  <si>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</si>
  <si>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</si>
  <si>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</si>
  <si>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</si>
  <si>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</si>
  <si>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</si>
  <si>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</si>
  <si>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</si>
  <si>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</si>
  <si>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</si>
  <si>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</si>
  <si>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27年度</t>
    <rPh sb="2" eb="4">
      <t>ネンド</t>
    </rPh>
    <phoneticPr fontId="14"/>
  </si>
  <si>
    <t>（1）令和３年度普通会計予算の状況</t>
    <rPh sb="8" eb="10">
      <t>フツウ</t>
    </rPh>
    <rPh sb="10" eb="12">
      <t>カイケイ</t>
    </rPh>
    <rPh sb="12" eb="14">
      <t>ヨサン</t>
    </rPh>
    <phoneticPr fontId="9"/>
  </si>
  <si>
    <t>令和３年度</t>
    <phoneticPr fontId="9"/>
  </si>
  <si>
    <t>(令和３年度予算ﾍﾞｰｽ）</t>
    <rPh sb="6" eb="8">
      <t>ヨサン</t>
    </rPh>
    <phoneticPr fontId="14"/>
  </si>
  <si>
    <t>（1）令和元年度普通会計決算の状況</t>
  </si>
  <si>
    <t>令和元年度</t>
  </si>
  <si>
    <r>
      <t>2</t>
    </r>
    <r>
      <rPr>
        <sz val="11"/>
        <rFont val="Yu Gothic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</si>
  <si>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t>2</t>
    </r>
    <r>
      <rPr>
        <sz val="11"/>
        <rFont val="Yu Gothic"/>
        <family val="1"/>
        <charset val="128"/>
      </rPr>
      <t>9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</si>
  <si>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rPr>
        <sz val="11"/>
        <rFont val="Yu Gothic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</si>
  <si>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t>元年度</t>
  </si>
  <si>
    <t>元年度</t>
    <rPh sb="0" eb="1">
      <t>ガン</t>
    </rPh>
    <rPh sb="1" eb="3">
      <t>ネンド</t>
    </rPh>
    <phoneticPr fontId="14"/>
  </si>
  <si>
    <t>（注1）平成27年度～令和元年度は平成27年度国勢調査を基に計上している。</t>
    <rPh sb="4" eb="6">
      <t>ヘイセイ</t>
    </rPh>
    <rPh sb="8" eb="10">
      <t>ネンド</t>
    </rPh>
    <rPh sb="11" eb="14">
      <t>レイワガン</t>
    </rPh>
    <rPh sb="14" eb="16">
      <t>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</si>
  <si>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</si>
  <si>
    <t>(平成元年度決算額）</t>
  </si>
  <si>
    <t>岩手県</t>
    <rPh sb="0" eb="3">
      <t>イワテケン</t>
    </rPh>
    <phoneticPr fontId="9"/>
  </si>
  <si>
    <t>電気事業</t>
    <rPh sb="0" eb="2">
      <t>デンキ</t>
    </rPh>
    <rPh sb="2" eb="4">
      <t>ジギョウ</t>
    </rPh>
    <phoneticPr fontId="8"/>
  </si>
  <si>
    <t>工業用水道事業</t>
    <rPh sb="0" eb="3">
      <t>コウギョウヨウ</t>
    </rPh>
    <rPh sb="3" eb="5">
      <t>スイドウ</t>
    </rPh>
    <rPh sb="5" eb="7">
      <t>ジギョウ</t>
    </rPh>
    <phoneticPr fontId="8"/>
  </si>
  <si>
    <t>病院事業</t>
    <rPh sb="0" eb="2">
      <t>ビョウイン</t>
    </rPh>
    <rPh sb="2" eb="4">
      <t>ジギョウ</t>
    </rPh>
    <phoneticPr fontId="8"/>
  </si>
  <si>
    <t>流域下水道事業</t>
    <rPh sb="0" eb="2">
      <t>リュウイキ</t>
    </rPh>
    <rPh sb="2" eb="5">
      <t>ゲスイドウ</t>
    </rPh>
    <rPh sb="5" eb="7">
      <t>ジギョウ</t>
    </rPh>
    <phoneticPr fontId="8"/>
  </si>
  <si>
    <t>下水道事業（特定環境保全）</t>
    <rPh sb="0" eb="3">
      <t>ゲスイドウ</t>
    </rPh>
    <rPh sb="3" eb="5">
      <t>ジギョウ</t>
    </rPh>
    <rPh sb="6" eb="8">
      <t>トクテイ</t>
    </rPh>
    <rPh sb="8" eb="10">
      <t>カンキョウ</t>
    </rPh>
    <rPh sb="10" eb="12">
      <t>ホゼン</t>
    </rPh>
    <phoneticPr fontId="8"/>
  </si>
  <si>
    <t>港湾整備事業</t>
    <rPh sb="0" eb="2">
      <t>コウワン</t>
    </rPh>
    <rPh sb="2" eb="4">
      <t>セイビ</t>
    </rPh>
    <rPh sb="4" eb="6">
      <t>ジギョウ</t>
    </rPh>
    <phoneticPr fontId="8"/>
  </si>
  <si>
    <t>宅地造成事業（臨海土地造成）</t>
    <rPh sb="0" eb="2">
      <t>タクチ</t>
    </rPh>
    <rPh sb="2" eb="4">
      <t>ゾウセイ</t>
    </rPh>
    <rPh sb="4" eb="6">
      <t>ジギョウ</t>
    </rPh>
    <rPh sb="7" eb="9">
      <t>リンカイ</t>
    </rPh>
    <rPh sb="9" eb="11">
      <t>トチ</t>
    </rPh>
    <rPh sb="11" eb="13">
      <t>ゾウセイ</t>
    </rPh>
    <phoneticPr fontId="8"/>
  </si>
  <si>
    <t>下水道事業（漁業集落排水）</t>
    <rPh sb="0" eb="3">
      <t>ゲスイドウ</t>
    </rPh>
    <rPh sb="3" eb="5">
      <t>ジギョウ</t>
    </rPh>
    <rPh sb="6" eb="8">
      <t>ギョギョウ</t>
    </rPh>
    <rPh sb="8" eb="10">
      <t>シュウラク</t>
    </rPh>
    <rPh sb="10" eb="12">
      <t>ハイスイ</t>
    </rPh>
    <phoneticPr fontId="8"/>
  </si>
  <si>
    <t>電気事業</t>
    <rPh sb="0" eb="2">
      <t>デンキ</t>
    </rPh>
    <rPh sb="2" eb="4">
      <t>ジギョウ</t>
    </rPh>
    <phoneticPr fontId="14"/>
  </si>
  <si>
    <t>工業用水道事業</t>
    <rPh sb="0" eb="3">
      <t>コウギョウヨウ</t>
    </rPh>
    <rPh sb="3" eb="5">
      <t>スイドウ</t>
    </rPh>
    <rPh sb="5" eb="7">
      <t>ジギョウ</t>
    </rPh>
    <phoneticPr fontId="14"/>
  </si>
  <si>
    <t>病院事業</t>
    <rPh sb="0" eb="2">
      <t>ビョウイン</t>
    </rPh>
    <rPh sb="2" eb="4">
      <t>ジギョウ</t>
    </rPh>
    <phoneticPr fontId="14"/>
  </si>
  <si>
    <t>下水道事業（流域）</t>
    <rPh sb="0" eb="3">
      <t>ゲスイドウ</t>
    </rPh>
    <rPh sb="3" eb="5">
      <t>ジギョウ</t>
    </rPh>
    <rPh sb="6" eb="8">
      <t>リュウイキ</t>
    </rPh>
    <phoneticPr fontId="14"/>
  </si>
  <si>
    <t>下水道事業（特定環境保全）</t>
    <rPh sb="0" eb="3">
      <t>ゲスイドウ</t>
    </rPh>
    <rPh sb="3" eb="5">
      <t>ジギョウ</t>
    </rPh>
    <rPh sb="6" eb="8">
      <t>トクテイ</t>
    </rPh>
    <rPh sb="8" eb="10">
      <t>カンキョウ</t>
    </rPh>
    <rPh sb="10" eb="12">
      <t>ホゼン</t>
    </rPh>
    <phoneticPr fontId="14"/>
  </si>
  <si>
    <t>港湾整備事業</t>
    <rPh sb="0" eb="2">
      <t>コウワン</t>
    </rPh>
    <rPh sb="2" eb="4">
      <t>セイビ</t>
    </rPh>
    <rPh sb="4" eb="6">
      <t>ジギョウ</t>
    </rPh>
    <phoneticPr fontId="14"/>
  </si>
  <si>
    <t>宅地造成事業（臨海土地造成）</t>
    <rPh sb="0" eb="2">
      <t>タクチ</t>
    </rPh>
    <rPh sb="2" eb="4">
      <t>ゾウセイ</t>
    </rPh>
    <rPh sb="4" eb="6">
      <t>ジギョウ</t>
    </rPh>
    <rPh sb="7" eb="9">
      <t>リンカイ</t>
    </rPh>
    <rPh sb="9" eb="11">
      <t>トチ</t>
    </rPh>
    <rPh sb="11" eb="13">
      <t>ゾウセイ</t>
    </rPh>
    <phoneticPr fontId="14"/>
  </si>
  <si>
    <t>下水道事業（漁業集落排水）</t>
    <rPh sb="0" eb="3">
      <t>ゲスイドウ</t>
    </rPh>
    <rPh sb="3" eb="5">
      <t>ジギョウ</t>
    </rPh>
    <rPh sb="6" eb="8">
      <t>ギョギョウ</t>
    </rPh>
    <rPh sb="8" eb="10">
      <t>シュウラク</t>
    </rPh>
    <rPh sb="10" eb="12">
      <t>ハイスイ</t>
    </rPh>
    <phoneticPr fontId="14"/>
  </si>
  <si>
    <t>土地開発公社</t>
  </si>
  <si>
    <t>ＩＧＲいわて銀河鉄道</t>
  </si>
  <si>
    <t xml:space="preserve"> 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</si>
</sst>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19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11"/>
      <name val="Yu Gothic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305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3" fillId="0" borderId="6" xfId="0" applyNumberFormat="1" applyFont="1" applyBorder="1" applyAlignment="1">
      <alignment horizontal="distributed"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vertical="center"/>
    </xf>
    <xf numFmtId="0" fontId="2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3" fillId="0" borderId="6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vertical="center"/>
    </xf>
    <xf numFmtId="177" fontId="2" fillId="0" borderId="3" xfId="1" applyNumberFormat="1" applyBorder="1" applyAlignment="1">
      <alignment vertical="center"/>
    </xf>
    <xf numFmtId="177" fontId="2" fillId="0" borderId="29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2" fillId="0" borderId="24" xfId="1" applyNumberFormat="1" applyBorder="1" applyAlignment="1">
      <alignment vertical="center"/>
    </xf>
    <xf numFmtId="177" fontId="2" fillId="0" borderId="32" xfId="1" applyNumberFormat="1" applyBorder="1" applyAlignment="1">
      <alignment vertical="center"/>
    </xf>
    <xf numFmtId="177" fontId="2" fillId="0" borderId="25" xfId="1" applyNumberFormat="1" applyBorder="1" applyAlignment="1">
      <alignment vertical="center"/>
    </xf>
    <xf numFmtId="177" fontId="2" fillId="0" borderId="33" xfId="1" applyNumberFormat="1" applyBorder="1" applyAlignment="1">
      <alignment vertical="center"/>
    </xf>
    <xf numFmtId="177" fontId="2" fillId="0" borderId="5" xfId="1" applyNumberFormat="1" applyBorder="1" applyAlignment="1">
      <alignment vertical="center"/>
    </xf>
    <xf numFmtId="177" fontId="2" fillId="0" borderId="20" xfId="1" applyNumberFormat="1" applyBorder="1" applyAlignment="1">
      <alignment vertical="center"/>
    </xf>
    <xf numFmtId="178" fontId="2" fillId="0" borderId="7" xfId="1" applyNumberFormat="1" applyBorder="1" applyAlignment="1">
      <alignment vertical="center"/>
    </xf>
    <xf numFmtId="178" fontId="2" fillId="0" borderId="15" xfId="1" applyNumberFormat="1" applyBorder="1" applyAlignment="1">
      <alignment vertical="center"/>
    </xf>
    <xf numFmtId="178" fontId="2" fillId="0" borderId="12" xfId="1" applyNumberFormat="1" applyBorder="1" applyAlignment="1">
      <alignment vertical="center"/>
    </xf>
    <xf numFmtId="178" fontId="2" fillId="0" borderId="34" xfId="1" applyNumberFormat="1" applyBorder="1" applyAlignment="1">
      <alignment vertical="center"/>
    </xf>
    <xf numFmtId="178" fontId="2" fillId="0" borderId="14" xfId="1" applyNumberFormat="1" applyBorder="1" applyAlignment="1">
      <alignment vertical="center"/>
    </xf>
    <xf numFmtId="178" fontId="2" fillId="0" borderId="35" xfId="1" applyNumberFormat="1" applyBorder="1" applyAlignment="1">
      <alignment vertical="center"/>
    </xf>
    <xf numFmtId="178" fontId="2" fillId="0" borderId="36" xfId="1" applyNumberFormat="1" applyBorder="1" applyAlignment="1">
      <alignment vertical="center"/>
    </xf>
    <xf numFmtId="178" fontId="2" fillId="0" borderId="18" xfId="1" applyNumberFormat="1" applyBorder="1" applyAlignment="1">
      <alignment vertical="center"/>
    </xf>
    <xf numFmtId="178" fontId="2" fillId="0" borderId="37" xfId="1" applyNumberFormat="1" applyBorder="1" applyAlignment="1">
      <alignment vertical="center"/>
    </xf>
    <xf numFmtId="178" fontId="2" fillId="0" borderId="38" xfId="1" applyNumberFormat="1" applyBorder="1" applyAlignment="1">
      <alignment vertical="center"/>
    </xf>
    <xf numFmtId="178" fontId="2" fillId="0" borderId="39" xfId="1" applyNumberFormat="1" applyBorder="1" applyAlignment="1">
      <alignment vertical="center"/>
    </xf>
    <xf numFmtId="178" fontId="2" fillId="0" borderId="40" xfId="1" applyNumberFormat="1" applyBorder="1" applyAlignment="1">
      <alignment vertical="center"/>
    </xf>
    <xf numFmtId="178" fontId="2" fillId="0" borderId="16" xfId="1" applyNumberFormat="1" applyBorder="1" applyAlignment="1">
      <alignment vertical="center"/>
    </xf>
    <xf numFmtId="178" fontId="2" fillId="0" borderId="41" xfId="1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41" fontId="0" fillId="0" borderId="42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horizontal="distributed" vertical="center" justifyLastLine="1"/>
    </xf>
    <xf numFmtId="41" fontId="10" fillId="0" borderId="16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7" fontId="2" fillId="0" borderId="24" xfId="1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77" fontId="2" fillId="0" borderId="19" xfId="1" applyNumberFormat="1" applyBorder="1" applyAlignment="1">
      <alignment vertical="center"/>
    </xf>
    <xf numFmtId="177" fontId="2" fillId="0" borderId="2" xfId="1" applyNumberFormat="1" applyBorder="1" applyAlignment="1">
      <alignment vertical="center"/>
    </xf>
    <xf numFmtId="177" fontId="2" fillId="0" borderId="43" xfId="1" applyNumberFormat="1" applyBorder="1" applyAlignment="1">
      <alignment vertical="center"/>
    </xf>
    <xf numFmtId="177" fontId="2" fillId="0" borderId="35" xfId="1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23" xfId="1" applyNumberFormat="1" applyBorder="1" applyAlignment="1">
      <alignment vertical="center"/>
    </xf>
    <xf numFmtId="177" fontId="2" fillId="0" borderId="12" xfId="1" applyNumberFormat="1" applyBorder="1" applyAlignment="1">
      <alignment vertical="center"/>
    </xf>
    <xf numFmtId="177" fontId="2" fillId="0" borderId="18" xfId="1" applyNumberFormat="1" applyBorder="1" applyAlignment="1">
      <alignment vertical="center"/>
    </xf>
    <xf numFmtId="177" fontId="0" fillId="0" borderId="32" xfId="0" quotePrefix="1" applyNumberFormat="1" applyBorder="1" applyAlignment="1">
      <alignment horizontal="right" vertical="center"/>
    </xf>
    <xf numFmtId="177" fontId="0" fillId="0" borderId="23" xfId="0" quotePrefix="1" applyNumberFormat="1" applyBorder="1" applyAlignment="1">
      <alignment horizontal="right" vertical="center"/>
    </xf>
    <xf numFmtId="177" fontId="2" fillId="0" borderId="9" xfId="1" applyNumberFormat="1" applyBorder="1" applyAlignment="1">
      <alignment vertical="center"/>
    </xf>
    <xf numFmtId="177" fontId="2" fillId="0" borderId="28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177" fontId="2" fillId="0" borderId="42" xfId="1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2" fillId="0" borderId="15" xfId="1" applyNumberFormat="1" applyBorder="1" applyAlignment="1">
      <alignment vertical="center"/>
    </xf>
    <xf numFmtId="177" fontId="2" fillId="0" borderId="36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18" xfId="1" quotePrefix="1" applyNumberFormat="1" applyFont="1" applyBorder="1" applyAlignment="1">
      <alignment horizontal="right" vertical="center"/>
    </xf>
    <xf numFmtId="177" fontId="2" fillId="0" borderId="5" xfId="1" quotePrefix="1" applyNumberFormat="1" applyFont="1" applyBorder="1" applyAlignment="1">
      <alignment horizontal="right" vertical="center"/>
    </xf>
    <xf numFmtId="177" fontId="2" fillId="0" borderId="22" xfId="1" quotePrefix="1" applyNumberFormat="1" applyFont="1" applyBorder="1" applyAlignment="1">
      <alignment horizontal="right" vertical="center"/>
    </xf>
    <xf numFmtId="177" fontId="2" fillId="0" borderId="20" xfId="1" quotePrefix="1" applyNumberFormat="1" applyFont="1" applyBorder="1" applyAlignment="1">
      <alignment horizontal="right" vertical="center"/>
    </xf>
    <xf numFmtId="177" fontId="2" fillId="0" borderId="6" xfId="1" quotePrefix="1" applyNumberFormat="1" applyFont="1" applyBorder="1" applyAlignment="1">
      <alignment horizontal="right" vertical="center"/>
    </xf>
    <xf numFmtId="177" fontId="2" fillId="0" borderId="44" xfId="1" quotePrefix="1" applyNumberFormat="1" applyFont="1" applyBorder="1" applyAlignment="1">
      <alignment horizontal="right" vertical="center"/>
    </xf>
    <xf numFmtId="177" fontId="2" fillId="0" borderId="40" xfId="1" applyNumberFormat="1" applyBorder="1" applyAlignment="1">
      <alignment vertical="center"/>
    </xf>
    <xf numFmtId="177" fontId="2" fillId="0" borderId="7" xfId="1" applyNumberFormat="1" applyBorder="1" applyAlignment="1">
      <alignment vertical="center"/>
    </xf>
    <xf numFmtId="177" fontId="2" fillId="0" borderId="37" xfId="1" applyNumberFormat="1" applyBorder="1" applyAlignment="1">
      <alignment vertical="center"/>
    </xf>
    <xf numFmtId="177" fontId="2" fillId="0" borderId="4" xfId="1" applyNumberFormat="1" applyBorder="1" applyAlignment="1">
      <alignment vertical="center"/>
    </xf>
    <xf numFmtId="177" fontId="2" fillId="0" borderId="45" xfId="1" applyNumberFormat="1" applyBorder="1" applyAlignment="1">
      <alignment vertical="center"/>
    </xf>
    <xf numFmtId="177" fontId="2" fillId="0" borderId="22" xfId="1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21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177" fontId="2" fillId="0" borderId="27" xfId="1" applyNumberFormat="1" applyBorder="1" applyAlignment="1">
      <alignment vertical="center"/>
    </xf>
    <xf numFmtId="177" fontId="2" fillId="0" borderId="32" xfId="1" quotePrefix="1" applyNumberFormat="1" applyFont="1" applyBorder="1" applyAlignment="1">
      <alignment horizontal="right" vertical="center"/>
    </xf>
    <xf numFmtId="177" fontId="2" fillId="0" borderId="23" xfId="1" quotePrefix="1" applyNumberFormat="1" applyFont="1" applyBorder="1" applyAlignment="1">
      <alignment horizontal="right" vertical="center"/>
    </xf>
    <xf numFmtId="177" fontId="2" fillId="0" borderId="24" xfId="1" quotePrefix="1" applyNumberFormat="1" applyFont="1" applyBorder="1" applyAlignment="1">
      <alignment horizontal="right" vertical="center"/>
    </xf>
    <xf numFmtId="177" fontId="2" fillId="0" borderId="16" xfId="1" quotePrefix="1" applyNumberFormat="1" applyFont="1" applyBorder="1" applyAlignment="1">
      <alignment horizontal="right" vertical="center"/>
    </xf>
    <xf numFmtId="177" fontId="2" fillId="0" borderId="11" xfId="1" applyNumberFormat="1" applyBorder="1" applyAlignment="1">
      <alignment vertical="center"/>
    </xf>
    <xf numFmtId="177" fontId="2" fillId="0" borderId="46" xfId="1" applyNumberFormat="1" applyBorder="1" applyAlignment="1">
      <alignment vertical="center"/>
    </xf>
    <xf numFmtId="177" fontId="2" fillId="0" borderId="6" xfId="1" applyNumberFormat="1" applyBorder="1" applyAlignment="1">
      <alignment vertical="center"/>
    </xf>
    <xf numFmtId="177" fontId="2" fillId="0" borderId="14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178" fontId="2" fillId="0" borderId="22" xfId="1" applyNumberForma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47" xfId="0" applyNumberFormat="1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41" fontId="0" fillId="0" borderId="5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1" xfId="0" applyNumberFormat="1" applyBorder="1" applyAlignment="1">
      <alignment horizontal="center" vertical="center" shrinkToFit="1"/>
    </xf>
    <xf numFmtId="41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vertical="center"/>
    </xf>
    <xf numFmtId="177" fontId="2" fillId="0" borderId="52" xfId="1" applyNumberFormat="1" applyFill="1" applyBorder="1" applyAlignment="1">
      <alignment horizontal="right" vertical="center"/>
    </xf>
    <xf numFmtId="177" fontId="0" fillId="0" borderId="53" xfId="0" applyNumberFormat="1" applyBorder="1" applyAlignment="1">
      <alignment vertical="center"/>
    </xf>
    <xf numFmtId="177" fontId="2" fillId="0" borderId="53" xfId="1" applyNumberFormat="1" applyBorder="1" applyAlignment="1">
      <alignment horizontal="right" vertical="center"/>
    </xf>
    <xf numFmtId="177" fontId="0" fillId="0" borderId="54" xfId="0" applyNumberFormat="1" applyBorder="1" applyAlignment="1">
      <alignment vertical="center"/>
    </xf>
    <xf numFmtId="177" fontId="2" fillId="0" borderId="54" xfId="1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77" fontId="0" fillId="0" borderId="55" xfId="0" applyNumberFormat="1" applyBorder="1" applyAlignment="1">
      <alignment vertical="center"/>
    </xf>
    <xf numFmtId="177" fontId="2" fillId="0" borderId="55" xfId="1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56" xfId="0" applyNumberFormat="1" applyBorder="1" applyAlignment="1">
      <alignment horizontal="right" vertical="center"/>
    </xf>
    <xf numFmtId="177" fontId="0" fillId="0" borderId="51" xfId="0" applyNumberFormat="1" applyBorder="1" applyAlignment="1">
      <alignment vertical="center"/>
    </xf>
    <xf numFmtId="177" fontId="2" fillId="0" borderId="51" xfId="1" applyNumberFormat="1" applyBorder="1" applyAlignment="1">
      <alignment horizontal="right" vertical="center"/>
    </xf>
    <xf numFmtId="181" fontId="0" fillId="0" borderId="53" xfId="0" applyNumberFormat="1" applyBorder="1" applyAlignment="1">
      <alignment vertical="center"/>
    </xf>
    <xf numFmtId="41" fontId="2" fillId="0" borderId="25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1" fontId="0" fillId="0" borderId="38" xfId="0" applyNumberFormat="1" applyBorder="1" applyAlignment="1">
      <alignment horizontal="right" vertical="center"/>
    </xf>
    <xf numFmtId="41" fontId="0" fillId="0" borderId="28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177" fontId="2" fillId="0" borderId="52" xfId="1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182" fontId="0" fillId="0" borderId="53" xfId="0" applyNumberFormat="1" applyBorder="1" applyAlignment="1">
      <alignment vertical="center"/>
    </xf>
    <xf numFmtId="182" fontId="2" fillId="0" borderId="53" xfId="1" applyNumberFormat="1" applyBorder="1" applyAlignment="1">
      <alignment vertical="center"/>
    </xf>
    <xf numFmtId="178" fontId="0" fillId="0" borderId="53" xfId="0" applyNumberFormat="1" applyBorder="1" applyAlignment="1">
      <alignment vertical="center"/>
    </xf>
    <xf numFmtId="178" fontId="2" fillId="0" borderId="53" xfId="1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178" fontId="2" fillId="0" borderId="55" xfId="1" applyNumberFormat="1" applyBorder="1" applyAlignment="1">
      <alignment vertical="center"/>
    </xf>
    <xf numFmtId="41" fontId="0" fillId="0" borderId="56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178" fontId="2" fillId="0" borderId="51" xfId="1" applyNumberFormat="1" applyBorder="1" applyAlignment="1">
      <alignment vertical="center"/>
    </xf>
    <xf numFmtId="178" fontId="2" fillId="0" borderId="55" xfId="1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44" xfId="0" applyNumberFormat="1" applyFont="1" applyBorder="1" applyAlignment="1">
      <alignment horizontal="center" vertical="center"/>
    </xf>
    <xf numFmtId="177" fontId="0" fillId="0" borderId="12" xfId="0" quotePrefix="1" applyNumberFormat="1" applyBorder="1" applyAlignment="1">
      <alignment horizontal="right" vertical="center"/>
    </xf>
    <xf numFmtId="177" fontId="0" fillId="0" borderId="16" xfId="0" quotePrefix="1" applyNumberFormat="1" applyBorder="1" applyAlignment="1">
      <alignment horizontal="right" vertical="center"/>
    </xf>
    <xf numFmtId="0" fontId="3" fillId="0" borderId="0" xfId="0" applyNumberFormat="1" applyFont="1" applyBorder="1" applyAlignment="1">
      <alignment horizontal="distributed" vertical="center"/>
    </xf>
    <xf numFmtId="41" fontId="5" fillId="0" borderId="6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29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2" fillId="0" borderId="47" xfId="0" applyNumberFormat="1" applyFont="1" applyBorder="1" applyAlignment="1">
      <alignment vertical="center"/>
    </xf>
    <xf numFmtId="0" fontId="0" fillId="0" borderId="48" xfId="0" applyBorder="1" applyAlignment="1">
      <alignment horizontal="distributed" vertical="center"/>
    </xf>
    <xf numFmtId="177" fontId="2" fillId="0" borderId="57" xfId="1" applyNumberFormat="1" applyBorder="1" applyAlignment="1">
      <alignment horizontal="center" vertical="center"/>
    </xf>
    <xf numFmtId="177" fontId="2" fillId="0" borderId="58" xfId="1" applyNumberFormat="1" applyBorder="1" applyAlignment="1">
      <alignment horizontal="center" vertical="center"/>
    </xf>
    <xf numFmtId="177" fontId="2" fillId="0" borderId="39" xfId="1" applyNumberFormat="1" applyBorder="1" applyAlignment="1">
      <alignment horizontal="center" vertical="center"/>
    </xf>
    <xf numFmtId="177" fontId="2" fillId="0" borderId="9" xfId="1" applyNumberFormat="1" applyBorder="1" applyAlignment="1">
      <alignment horizontal="center" vertical="center"/>
    </xf>
    <xf numFmtId="177" fontId="2" fillId="0" borderId="13" xfId="1" applyNumberFormat="1" applyBorder="1" applyAlignment="1">
      <alignment horizontal="center" vertical="center"/>
    </xf>
    <xf numFmtId="177" fontId="2" fillId="0" borderId="45" xfId="1" applyNumberFormat="1" applyBorder="1" applyAlignment="1">
      <alignment horizontal="center" vertical="center"/>
    </xf>
    <xf numFmtId="177" fontId="2" fillId="0" borderId="32" xfId="1" applyNumberFormat="1" applyBorder="1" applyAlignment="1">
      <alignment horizontal="center" vertical="center"/>
    </xf>
    <xf numFmtId="177" fontId="2" fillId="0" borderId="12" xfId="1" applyNumberFormat="1" applyBorder="1" applyAlignment="1">
      <alignment horizontal="center" vertical="center"/>
    </xf>
    <xf numFmtId="177" fontId="2" fillId="0" borderId="16" xfId="1" applyNumberFormat="1" applyBorder="1" applyAlignment="1">
      <alignment horizontal="center" vertical="center"/>
    </xf>
    <xf numFmtId="177" fontId="2" fillId="0" borderId="20" xfId="1" applyNumberFormat="1" applyBorder="1" applyAlignment="1">
      <alignment horizontal="center" vertical="center"/>
    </xf>
    <xf numFmtId="177" fontId="2" fillId="0" borderId="14" xfId="1" applyNumberFormat="1" applyBorder="1" applyAlignment="1">
      <alignment horizontal="center" vertical="center"/>
    </xf>
    <xf numFmtId="177" fontId="2" fillId="0" borderId="22" xfId="1" applyNumberFormat="1" applyBorder="1" applyAlignment="1">
      <alignment horizontal="center" vertical="center"/>
    </xf>
    <xf numFmtId="177" fontId="2" fillId="0" borderId="59" xfId="1" applyNumberFormat="1" applyBorder="1" applyAlignment="1">
      <alignment vertical="center"/>
    </xf>
    <xf numFmtId="177" fontId="2" fillId="0" borderId="60" xfId="1" applyNumberFormat="1" applyBorder="1" applyAlignment="1">
      <alignment vertical="center"/>
    </xf>
    <xf numFmtId="177" fontId="2" fillId="0" borderId="44" xfId="1" applyNumberFormat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23" xfId="0" applyNumberFormat="1" applyFill="1" applyBorder="1" applyAlignment="1">
      <alignment horizontal="left" vertical="center"/>
    </xf>
    <xf numFmtId="177" fontId="2" fillId="0" borderId="24" xfId="1" applyNumberFormat="1" applyFill="1" applyBorder="1" applyAlignment="1">
      <alignment vertical="center"/>
    </xf>
    <xf numFmtId="177" fontId="2" fillId="0" borderId="16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7" fontId="2" fillId="0" borderId="47" xfId="1" applyNumberFormat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23" xfId="0" quotePrefix="1" applyNumberFormat="1" applyBorder="1" applyAlignment="1">
      <alignment horizontal="right" vertical="center"/>
    </xf>
    <xf numFmtId="41" fontId="0" fillId="0" borderId="6" xfId="0" quotePrefix="1" applyNumberFormat="1" applyBorder="1" applyAlignment="1">
      <alignment horizontal="right" vertical="center"/>
    </xf>
    <xf numFmtId="177" fontId="2" fillId="0" borderId="34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2" fillId="0" borderId="22" xfId="0" applyNumberFormat="1" applyFon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177" fontId="2" fillId="0" borderId="41" xfId="1" applyNumberFormat="1" applyBorder="1" applyAlignment="1">
      <alignment vertical="center"/>
    </xf>
    <xf numFmtId="177" fontId="0" fillId="0" borderId="24" xfId="1" applyNumberFormat="1" applyFont="1" applyBorder="1" applyAlignment="1">
      <alignment vertical="center"/>
    </xf>
    <xf numFmtId="177" fontId="0" fillId="0" borderId="32" xfId="1" applyNumberFormat="1" applyFont="1" applyBorder="1" applyAlignment="1">
      <alignment vertical="center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41" fontId="0" fillId="0" borderId="15" xfId="0" applyNumberForma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177" fontId="2" fillId="0" borderId="30" xfId="1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80" fontId="15" fillId="0" borderId="3" xfId="1" applyNumberFormat="1" applyFont="1" applyBorder="1" applyAlignment="1">
      <alignment vertical="center" textRotation="255"/>
    </xf>
    <xf numFmtId="0" fontId="13" fillId="0" borderId="3" xfId="3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0" fontId="12" fillId="0" borderId="1" xfId="2" applyNumberFormat="1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35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1" xfId="0" applyNumberFormat="1" applyFont="1" applyBorder="1" applyAlignment="1">
      <alignment horizontal="distributed" vertical="center" justifyLastLine="1"/>
    </xf>
    <xf numFmtId="0" fontId="12" fillId="0" borderId="2" xfId="0" applyNumberFormat="1" applyFont="1" applyBorder="1" applyAlignment="1">
      <alignment horizontal="distributed" vertical="center" justifyLastLine="1"/>
    </xf>
    <xf numFmtId="0" fontId="12" fillId="0" borderId="35" xfId="0" applyNumberFormat="1" applyFont="1" applyBorder="1" applyAlignment="1">
      <alignment horizontal="distributed" vertical="center" justifyLastLine="1"/>
    </xf>
    <xf numFmtId="0" fontId="12" fillId="0" borderId="5" xfId="0" applyNumberFormat="1" applyFont="1" applyBorder="1" applyAlignment="1">
      <alignment horizontal="distributed" vertical="center" justifyLastLine="1"/>
    </xf>
    <xf numFmtId="0" fontId="12" fillId="0" borderId="6" xfId="0" applyNumberFormat="1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180" fontId="15" fillId="0" borderId="61" xfId="1" applyNumberFormat="1" applyFont="1" applyBorder="1" applyAlignment="1">
      <alignment vertical="center" textRotation="255"/>
    </xf>
    <xf numFmtId="180" fontId="15" fillId="0" borderId="62" xfId="1" applyNumberFormat="1" applyFont="1" applyBorder="1" applyAlignment="1">
      <alignment vertical="center" textRotation="255"/>
    </xf>
    <xf numFmtId="180" fontId="15" fillId="0" borderId="63" xfId="1" applyNumberFormat="1" applyFont="1" applyBorder="1" applyAlignment="1">
      <alignment vertical="center" textRotation="255"/>
    </xf>
    <xf numFmtId="41" fontId="0" fillId="0" borderId="36" xfId="0" applyNumberForma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13" fillId="0" borderId="62" xfId="3" applyFont="1" applyBorder="1" applyAlignment="1">
      <alignment vertical="center" textRotation="255"/>
    </xf>
    <xf numFmtId="0" fontId="13" fillId="0" borderId="63" xfId="3" applyFont="1" applyBorder="1" applyAlignment="1">
      <alignment vertical="center" textRotation="255"/>
    </xf>
    <xf numFmtId="0" fontId="13" fillId="0" borderId="62" xfId="3" applyFont="1" applyBorder="1" applyAlignment="1">
      <alignment vertical="center"/>
    </xf>
    <xf numFmtId="0" fontId="13" fillId="0" borderId="63" xfId="3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61" xfId="0" applyNumberFormat="1" applyBorder="1" applyAlignment="1">
      <alignment horizontal="center" vertical="center" textRotation="255"/>
    </xf>
    <xf numFmtId="176" fontId="0" fillId="0" borderId="11" xfId="0" applyNumberFormat="1" applyFont="1" applyBorder="1" applyAlignment="1">
      <alignment horizontal="center" vertical="center"/>
    </xf>
    <xf numFmtId="177" fontId="2" fillId="0" borderId="45" xfId="1" applyNumberFormat="1" applyBorder="1" applyAlignment="1">
      <alignment vertical="center"/>
    </xf>
    <xf numFmtId="41" fontId="17" fillId="0" borderId="24" xfId="0" applyNumberFormat="1" applyFont="1" applyBorder="1" applyAlignment="1">
      <alignment horizontal="right" vertical="center"/>
    </xf>
    <xf numFmtId="41" fontId="17" fillId="0" borderId="18" xfId="0" applyNumberFormat="1" applyFont="1" applyBorder="1" applyAlignment="1">
      <alignment horizontal="right" vertical="center"/>
    </xf>
    <xf numFmtId="41" fontId="0" fillId="0" borderId="11" xfId="0" applyNumberFormat="1" applyBorder="1" applyAlignment="1">
      <alignment horizontal="center" vertical="center"/>
    </xf>
    <xf numFmtId="41" fontId="0" fillId="0" borderId="56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11" ht="34" customHeight="1">
      <c r="A1" s="57" t="s">
        <v>0</v>
      </c>
      <c r="B1" s="57"/>
      <c r="C1" s="57"/>
      <c r="D1" s="57"/>
      <c r="E1" s="102" t="s">
        <v>247</v>
      </c>
      <c r="F1" s="1"/>
    </row>
    <row r="3" spans="1:11" ht="14">
      <c r="A3" s="27" t="s">
        <v>93</v>
      </c>
    </row>
    <row r="5" spans="1:11">
      <c r="A5" s="58" t="s">
        <v>234</v>
      </c>
      <c r="B5" s="58"/>
      <c r="C5" s="58"/>
      <c r="D5" s="58"/>
      <c r="E5" s="58"/>
    </row>
    <row r="6" spans="1:11" ht="14">
      <c r="A6" s="3"/>
      <c r="H6" s="4"/>
      <c r="I6" s="14" t="s">
        <v>1</v>
      </c>
    </row>
    <row r="7" spans="1:11" ht="27" customHeight="1">
      <c r="A7" s="5"/>
      <c r="B7" s="6"/>
      <c r="C7" s="6"/>
      <c r="D7" s="6"/>
      <c r="E7" s="6"/>
      <c r="F7" s="21" t="s">
        <v>235</v>
      </c>
      <c r="G7" s="22"/>
      <c r="H7" s="39" t="s">
        <v>2</v>
      </c>
      <c r="I7" s="41" t="s">
        <v>22</v>
      </c>
    </row>
    <row r="8" spans="1:11" ht="17.149999999999999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56" t="s">
        <v>88</v>
      </c>
      <c r="B9" s="256" t="s">
        <v>90</v>
      </c>
      <c r="C9" s="55" t="s">
        <v>4</v>
      </c>
      <c r="D9" s="56"/>
      <c r="E9" s="56"/>
      <c r="F9" s="65">
        <v>156235</v>
      </c>
      <c r="G9" s="75">
        <f>F9/$F$27*100</f>
        <v>19.778485018811935</v>
      </c>
      <c r="H9" s="66">
        <v>162744</v>
      </c>
      <c r="I9" s="80">
        <f>(F9/H9-1)*100</f>
        <v>-3.9995330088974046</v>
      </c>
      <c r="K9" s="107"/>
    </row>
    <row r="10" spans="1:11" ht="18" customHeight="1">
      <c r="A10" s="257"/>
      <c r="B10" s="257"/>
      <c r="C10" s="7"/>
      <c r="D10" s="52" t="s">
        <v>23</v>
      </c>
      <c r="E10" s="53"/>
      <c r="F10" s="67">
        <v>39055</v>
      </c>
      <c r="G10" s="76">
        <f t="shared" ref="G10:G27" si="0">F10/$F$27*100</f>
        <v>4.9441465254885282</v>
      </c>
      <c r="H10" s="68">
        <v>41131</v>
      </c>
      <c r="I10" s="81">
        <f t="shared" ref="I10:I27" si="1">(F10/H10-1)*100</f>
        <v>-5.0472879336753262</v>
      </c>
    </row>
    <row r="11" spans="1:11" ht="18" customHeight="1">
      <c r="A11" s="257"/>
      <c r="B11" s="257"/>
      <c r="C11" s="7"/>
      <c r="D11" s="16"/>
      <c r="E11" s="23" t="s">
        <v>24</v>
      </c>
      <c r="F11" s="69">
        <v>36169</v>
      </c>
      <c r="G11" s="77">
        <f t="shared" si="0"/>
        <v>4.5787949220431337</v>
      </c>
      <c r="H11" s="70">
        <v>37353</v>
      </c>
      <c r="I11" s="82">
        <f t="shared" si="1"/>
        <v>-3.1697587877814404</v>
      </c>
    </row>
    <row r="12" spans="1:11" ht="18" customHeight="1">
      <c r="A12" s="257"/>
      <c r="B12" s="257"/>
      <c r="C12" s="7"/>
      <c r="D12" s="16"/>
      <c r="E12" s="23" t="s">
        <v>25</v>
      </c>
      <c r="F12" s="69">
        <v>2727</v>
      </c>
      <c r="G12" s="77">
        <f t="shared" si="0"/>
        <v>0.34522308475245722</v>
      </c>
      <c r="H12" s="70">
        <v>3641</v>
      </c>
      <c r="I12" s="82">
        <f t="shared" si="1"/>
        <v>-25.102993683054109</v>
      </c>
    </row>
    <row r="13" spans="1:11" ht="18" customHeight="1">
      <c r="A13" s="257"/>
      <c r="B13" s="257"/>
      <c r="C13" s="7"/>
      <c r="D13" s="33"/>
      <c r="E13" s="23" t="s">
        <v>26</v>
      </c>
      <c r="F13" s="69">
        <v>159</v>
      </c>
      <c r="G13" s="77">
        <f t="shared" si="0"/>
        <v>2.0128518692937549E-2</v>
      </c>
      <c r="H13" s="70">
        <v>137</v>
      </c>
      <c r="I13" s="82">
        <f t="shared" si="1"/>
        <v>16.058394160583944</v>
      </c>
    </row>
    <row r="14" spans="1:11" ht="18" customHeight="1">
      <c r="A14" s="257"/>
      <c r="B14" s="257"/>
      <c r="C14" s="7"/>
      <c r="D14" s="61" t="s">
        <v>27</v>
      </c>
      <c r="E14" s="51"/>
      <c r="F14" s="65">
        <v>20234</v>
      </c>
      <c r="G14" s="75">
        <f t="shared" si="0"/>
        <v>2.5615122467477884</v>
      </c>
      <c r="H14" s="66">
        <v>26299</v>
      </c>
      <c r="I14" s="83">
        <f t="shared" si="1"/>
        <v>-23.061713373132054</v>
      </c>
    </row>
    <row r="15" spans="1:11" ht="18" customHeight="1">
      <c r="A15" s="257"/>
      <c r="B15" s="257"/>
      <c r="C15" s="7"/>
      <c r="D15" s="16"/>
      <c r="E15" s="23" t="s">
        <v>28</v>
      </c>
      <c r="F15" s="69">
        <v>929</v>
      </c>
      <c r="G15" s="77">
        <f t="shared" si="0"/>
        <v>0.11760625072791812</v>
      </c>
      <c r="H15" s="70">
        <v>1145</v>
      </c>
      <c r="I15" s="82">
        <f t="shared" si="1"/>
        <v>-18.864628820960693</v>
      </c>
    </row>
    <row r="16" spans="1:11" ht="18" customHeight="1">
      <c r="A16" s="257"/>
      <c r="B16" s="257"/>
      <c r="C16" s="7"/>
      <c r="D16" s="16"/>
      <c r="E16" s="29" t="s">
        <v>29</v>
      </c>
      <c r="F16" s="67">
        <v>19305</v>
      </c>
      <c r="G16" s="76">
        <f t="shared" si="0"/>
        <v>2.4439059960198706</v>
      </c>
      <c r="H16" s="68">
        <v>25154</v>
      </c>
      <c r="I16" s="81">
        <f t="shared" si="1"/>
        <v>-23.252762980042942</v>
      </c>
      <c r="K16" s="108"/>
    </row>
    <row r="17" spans="1:26" ht="18" customHeight="1">
      <c r="A17" s="257"/>
      <c r="B17" s="257"/>
      <c r="C17" s="7"/>
      <c r="D17" s="259" t="s">
        <v>30</v>
      </c>
      <c r="E17" s="260"/>
      <c r="F17" s="67">
        <v>60259</v>
      </c>
      <c r="G17" s="76">
        <f t="shared" si="0"/>
        <v>7.6284553957089534</v>
      </c>
      <c r="H17" s="68">
        <v>56792</v>
      </c>
      <c r="I17" s="81">
        <f t="shared" si="1"/>
        <v>6.104733060994505</v>
      </c>
    </row>
    <row r="18" spans="1:26" ht="18" customHeight="1">
      <c r="A18" s="257"/>
      <c r="B18" s="257"/>
      <c r="C18" s="7"/>
      <c r="D18" s="261" t="s">
        <v>94</v>
      </c>
      <c r="E18" s="262"/>
      <c r="F18" s="69">
        <v>2246</v>
      </c>
      <c r="G18" s="77">
        <f t="shared" si="0"/>
        <v>0.28433115084489141</v>
      </c>
      <c r="H18" s="70">
        <v>2511</v>
      </c>
      <c r="I18" s="82">
        <f t="shared" si="1"/>
        <v>-10.553564317005183</v>
      </c>
    </row>
    <row r="19" spans="1:26" ht="18" customHeight="1">
      <c r="A19" s="257"/>
      <c r="B19" s="257"/>
      <c r="C19" s="10"/>
      <c r="D19" s="261" t="s">
        <v>95</v>
      </c>
      <c r="E19" s="262"/>
      <c r="F19" s="106">
        <v>0</v>
      </c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26" ht="18" customHeight="1">
      <c r="A20" s="257"/>
      <c r="B20" s="257"/>
      <c r="C20" s="44" t="s">
        <v>5</v>
      </c>
      <c r="D20" s="43"/>
      <c r="E20" s="43"/>
      <c r="F20" s="69">
        <v>17347</v>
      </c>
      <c r="G20" s="77">
        <f t="shared" si="0"/>
        <v>2.1960340488452057</v>
      </c>
      <c r="H20" s="70">
        <v>24338</v>
      </c>
      <c r="I20" s="82">
        <f t="shared" si="1"/>
        <v>-28.724628153504806</v>
      </c>
    </row>
    <row r="21" spans="1:26" ht="18" customHeight="1">
      <c r="A21" s="257"/>
      <c r="B21" s="257"/>
      <c r="C21" s="44" t="s">
        <v>6</v>
      </c>
      <c r="D21" s="43"/>
      <c r="E21" s="43"/>
      <c r="F21" s="69">
        <v>220502</v>
      </c>
      <c r="G21" s="77">
        <f t="shared" si="0"/>
        <v>27.91433099893154</v>
      </c>
      <c r="H21" s="70">
        <v>297312</v>
      </c>
      <c r="I21" s="82">
        <f t="shared" si="1"/>
        <v>-25.83481326014423</v>
      </c>
    </row>
    <row r="22" spans="1:26" ht="18" customHeight="1">
      <c r="A22" s="257"/>
      <c r="B22" s="257"/>
      <c r="C22" s="44" t="s">
        <v>31</v>
      </c>
      <c r="D22" s="43"/>
      <c r="E22" s="43"/>
      <c r="F22" s="69">
        <v>8060</v>
      </c>
      <c r="G22" s="77">
        <f t="shared" si="0"/>
        <v>1.0203513249375888</v>
      </c>
      <c r="H22" s="70">
        <v>7927</v>
      </c>
      <c r="I22" s="82">
        <f t="shared" si="1"/>
        <v>1.677810016399639</v>
      </c>
    </row>
    <row r="23" spans="1:26" ht="18" customHeight="1">
      <c r="A23" s="257"/>
      <c r="B23" s="257"/>
      <c r="C23" s="44" t="s">
        <v>7</v>
      </c>
      <c r="D23" s="43"/>
      <c r="E23" s="43"/>
      <c r="F23" s="69">
        <v>113272</v>
      </c>
      <c r="G23" s="77">
        <f t="shared" si="0"/>
        <v>14.339607354631584</v>
      </c>
      <c r="H23" s="70">
        <v>163629</v>
      </c>
      <c r="I23" s="82">
        <f t="shared" si="1"/>
        <v>-30.775107102041808</v>
      </c>
    </row>
    <row r="24" spans="1:26" ht="18" customHeight="1">
      <c r="A24" s="257"/>
      <c r="B24" s="257"/>
      <c r="C24" s="44" t="s">
        <v>32</v>
      </c>
      <c r="D24" s="43"/>
      <c r="E24" s="43"/>
      <c r="F24" s="69">
        <v>1004</v>
      </c>
      <c r="G24" s="77">
        <f t="shared" si="0"/>
        <v>0.12710083501703962</v>
      </c>
      <c r="H24" s="70">
        <v>1013</v>
      </c>
      <c r="I24" s="82">
        <f t="shared" si="1"/>
        <v>-0.8884501480750262</v>
      </c>
    </row>
    <row r="25" spans="1:26" ht="18" customHeight="1">
      <c r="A25" s="257"/>
      <c r="B25" s="257"/>
      <c r="C25" s="44" t="s">
        <v>8</v>
      </c>
      <c r="D25" s="43"/>
      <c r="E25" s="43"/>
      <c r="F25" s="69">
        <v>78068</v>
      </c>
      <c r="G25" s="77">
        <f t="shared" si="0"/>
        <v>9.8829760837751479</v>
      </c>
      <c r="H25" s="70">
        <v>75713</v>
      </c>
      <c r="I25" s="82">
        <f t="shared" si="1"/>
        <v>3.110430177116208</v>
      </c>
    </row>
    <row r="26" spans="1:26" ht="18" customHeight="1">
      <c r="A26" s="257"/>
      <c r="B26" s="257"/>
      <c r="C26" s="45" t="s">
        <v>9</v>
      </c>
      <c r="D26" s="46"/>
      <c r="E26" s="46"/>
      <c r="F26" s="71">
        <v>195436</v>
      </c>
      <c r="G26" s="78">
        <f t="shared" si="0"/>
        <v>24.741114335049954</v>
      </c>
      <c r="H26" s="72">
        <v>180817</v>
      </c>
      <c r="I26" s="84">
        <f t="shared" si="1"/>
        <v>8.0849698866810158</v>
      </c>
    </row>
    <row r="27" spans="1:26" ht="18" customHeight="1">
      <c r="A27" s="257"/>
      <c r="B27" s="258"/>
      <c r="C27" s="47" t="s">
        <v>10</v>
      </c>
      <c r="D27" s="31"/>
      <c r="E27" s="31"/>
      <c r="F27" s="73">
        <f>SUM(F9,F20:F26)</f>
        <v>789924</v>
      </c>
      <c r="G27" s="79">
        <f t="shared" si="0"/>
        <v>100</v>
      </c>
      <c r="H27" s="73">
        <f>SUM(H9,H20:H26)</f>
        <v>913493</v>
      </c>
      <c r="I27" s="85">
        <f t="shared" si="1"/>
        <v>-13.527087782829206</v>
      </c>
    </row>
    <row r="28" spans="1:26" ht="18" customHeight="1">
      <c r="A28" s="257"/>
      <c r="B28" s="256" t="s">
        <v>89</v>
      </c>
      <c r="C28" s="55" t="s">
        <v>11</v>
      </c>
      <c r="D28" s="56"/>
      <c r="E28" s="56"/>
      <c r="F28" s="65">
        <f>SUM(F29:F31)</f>
        <v>290769</v>
      </c>
      <c r="G28" s="75">
        <f>F28/$F$45*100</f>
        <v>36.809743722180869</v>
      </c>
      <c r="H28" s="65">
        <v>292748</v>
      </c>
      <c r="I28" s="86">
        <f>(F28/H28-1)*100</f>
        <v>-0.67600803421372646</v>
      </c>
    </row>
    <row r="29" spans="1:26" ht="18" customHeight="1">
      <c r="A29" s="257"/>
      <c r="B29" s="257"/>
      <c r="C29" s="7"/>
      <c r="D29" s="30" t="s">
        <v>12</v>
      </c>
      <c r="E29" s="43"/>
      <c r="F29" s="69">
        <v>178448</v>
      </c>
      <c r="G29" s="77">
        <f t="shared" ref="G29:G45" si="2">F29/$F$45*100</f>
        <v>22.590527696335343</v>
      </c>
      <c r="H29" s="69">
        <v>178232</v>
      </c>
      <c r="I29" s="87">
        <f t="shared" ref="I29:I45" si="3">(F29/H29-1)*100</f>
        <v>0.12119035863369376</v>
      </c>
    </row>
    <row r="30" spans="1:26" ht="18" customHeight="1">
      <c r="A30" s="257"/>
      <c r="B30" s="257"/>
      <c r="C30" s="7"/>
      <c r="D30" s="30" t="s">
        <v>33</v>
      </c>
      <c r="E30" s="43"/>
      <c r="F30" s="69">
        <v>14025</v>
      </c>
      <c r="G30" s="77">
        <f t="shared" si="2"/>
        <v>1.7754872620657176</v>
      </c>
      <c r="H30" s="69">
        <v>13138</v>
      </c>
      <c r="I30" s="87">
        <f t="shared" si="3"/>
        <v>6.7514081290911854</v>
      </c>
    </row>
    <row r="31" spans="1:26" ht="18" customHeight="1">
      <c r="A31" s="257"/>
      <c r="B31" s="257"/>
      <c r="C31" s="19"/>
      <c r="D31" s="30" t="s">
        <v>13</v>
      </c>
      <c r="E31" s="43"/>
      <c r="F31" s="69">
        <v>98296</v>
      </c>
      <c r="G31" s="77">
        <f t="shared" si="2"/>
        <v>12.443728763779808</v>
      </c>
      <c r="H31" s="69">
        <v>101378</v>
      </c>
      <c r="I31" s="87">
        <f t="shared" si="3"/>
        <v>-3.0401073211150376</v>
      </c>
    </row>
    <row r="32" spans="1:26" ht="18" customHeight="1">
      <c r="A32" s="257"/>
      <c r="B32" s="257"/>
      <c r="C32" s="50" t="s">
        <v>14</v>
      </c>
      <c r="D32" s="51"/>
      <c r="E32" s="51"/>
      <c r="F32" s="65">
        <f>SUM(F33:F38)+600</f>
        <v>404160</v>
      </c>
      <c r="G32" s="75">
        <f t="shared" si="2"/>
        <v>51.164415817217858</v>
      </c>
      <c r="H32" s="65">
        <v>353813</v>
      </c>
      <c r="I32" s="86">
        <f t="shared" si="3"/>
        <v>14.229833273508884</v>
      </c>
    </row>
    <row r="33" spans="1:9" ht="18" customHeight="1">
      <c r="A33" s="257"/>
      <c r="B33" s="257"/>
      <c r="C33" s="7"/>
      <c r="D33" s="30" t="s">
        <v>15</v>
      </c>
      <c r="E33" s="43"/>
      <c r="F33" s="69">
        <v>29765</v>
      </c>
      <c r="G33" s="77">
        <f t="shared" si="2"/>
        <v>3.7680840182093465</v>
      </c>
      <c r="H33" s="69">
        <v>28403</v>
      </c>
      <c r="I33" s="87">
        <f t="shared" si="3"/>
        <v>4.7952681054818092</v>
      </c>
    </row>
    <row r="34" spans="1:9" ht="18" customHeight="1">
      <c r="A34" s="257"/>
      <c r="B34" s="257"/>
      <c r="C34" s="7"/>
      <c r="D34" s="30" t="s">
        <v>34</v>
      </c>
      <c r="E34" s="43"/>
      <c r="F34" s="69">
        <v>13202</v>
      </c>
      <c r="G34" s="77">
        <f t="shared" si="2"/>
        <v>1.671300023799758</v>
      </c>
      <c r="H34" s="69">
        <v>13459</v>
      </c>
      <c r="I34" s="87">
        <f t="shared" si="3"/>
        <v>-1.9095029348391357</v>
      </c>
    </row>
    <row r="35" spans="1:9" ht="18" customHeight="1">
      <c r="A35" s="257"/>
      <c r="B35" s="257"/>
      <c r="C35" s="7"/>
      <c r="D35" s="30" t="s">
        <v>35</v>
      </c>
      <c r="E35" s="43"/>
      <c r="F35" s="69">
        <v>185564</v>
      </c>
      <c r="G35" s="77">
        <f t="shared" si="2"/>
        <v>23.49137385368719</v>
      </c>
      <c r="H35" s="69">
        <v>165883</v>
      </c>
      <c r="I35" s="87">
        <f t="shared" si="3"/>
        <v>11.864386344592281</v>
      </c>
    </row>
    <row r="36" spans="1:9" ht="18" customHeight="1">
      <c r="A36" s="257"/>
      <c r="B36" s="257"/>
      <c r="C36" s="7"/>
      <c r="D36" s="30" t="s">
        <v>36</v>
      </c>
      <c r="E36" s="43"/>
      <c r="F36" s="69">
        <v>7101</v>
      </c>
      <c r="G36" s="77">
        <f t="shared" si="2"/>
        <v>0.89894724049402219</v>
      </c>
      <c r="H36" s="69">
        <v>7394</v>
      </c>
      <c r="I36" s="87">
        <f t="shared" si="3"/>
        <v>-3.9626724371111699</v>
      </c>
    </row>
    <row r="37" spans="1:9" ht="18" customHeight="1">
      <c r="A37" s="257"/>
      <c r="B37" s="257"/>
      <c r="C37" s="7"/>
      <c r="D37" s="30" t="s">
        <v>16</v>
      </c>
      <c r="E37" s="43"/>
      <c r="F37" s="69">
        <v>3159</v>
      </c>
      <c r="G37" s="77">
        <f t="shared" si="2"/>
        <v>0.39991189025779694</v>
      </c>
      <c r="H37" s="69">
        <v>3889</v>
      </c>
      <c r="I37" s="87">
        <f t="shared" si="3"/>
        <v>-18.770892260221139</v>
      </c>
    </row>
    <row r="38" spans="1:9" ht="18" customHeight="1">
      <c r="A38" s="257"/>
      <c r="B38" s="257"/>
      <c r="C38" s="19"/>
      <c r="D38" s="30" t="s">
        <v>37</v>
      </c>
      <c r="E38" s="43"/>
      <c r="F38" s="69">
        <v>164769</v>
      </c>
      <c r="G38" s="77">
        <f t="shared" si="2"/>
        <v>20.858842116456774</v>
      </c>
      <c r="H38" s="69">
        <v>134485</v>
      </c>
      <c r="I38" s="87">
        <f t="shared" si="3"/>
        <v>22.51849648659703</v>
      </c>
    </row>
    <row r="39" spans="1:9" ht="18" customHeight="1">
      <c r="A39" s="257"/>
      <c r="B39" s="257"/>
      <c r="C39" s="50" t="s">
        <v>17</v>
      </c>
      <c r="D39" s="51"/>
      <c r="E39" s="51"/>
      <c r="F39" s="65">
        <f>F40+F43</f>
        <v>94995</v>
      </c>
      <c r="G39" s="75">
        <f t="shared" si="2"/>
        <v>12.025840460601273</v>
      </c>
      <c r="H39" s="65">
        <v>266932</v>
      </c>
      <c r="I39" s="86">
        <f t="shared" si="3"/>
        <v>-64.41228477664724</v>
      </c>
    </row>
    <row r="40" spans="1:9" ht="18" customHeight="1">
      <c r="A40" s="257"/>
      <c r="B40" s="257"/>
      <c r="C40" s="7"/>
      <c r="D40" s="52" t="s">
        <v>18</v>
      </c>
      <c r="E40" s="53"/>
      <c r="F40" s="67">
        <v>81921</v>
      </c>
      <c r="G40" s="76">
        <f t="shared" si="2"/>
        <v>10.370744527321616</v>
      </c>
      <c r="H40" s="67">
        <v>216458</v>
      </c>
      <c r="I40" s="88">
        <f t="shared" si="3"/>
        <v>-62.153858947232266</v>
      </c>
    </row>
    <row r="41" spans="1:9" ht="18" customHeight="1">
      <c r="A41" s="257"/>
      <c r="B41" s="257"/>
      <c r="C41" s="7"/>
      <c r="D41" s="16"/>
      <c r="E41" s="103" t="s">
        <v>92</v>
      </c>
      <c r="F41" s="69">
        <v>57602</v>
      </c>
      <c r="G41" s="77">
        <f t="shared" si="2"/>
        <v>7.292093922959678</v>
      </c>
      <c r="H41" s="69">
        <v>181572</v>
      </c>
      <c r="I41" s="89">
        <f t="shared" si="3"/>
        <v>-68.275945630383532</v>
      </c>
    </row>
    <row r="42" spans="1:9" ht="18" customHeight="1">
      <c r="A42" s="257"/>
      <c r="B42" s="257"/>
      <c r="C42" s="7"/>
      <c r="D42" s="33"/>
      <c r="E42" s="32" t="s">
        <v>38</v>
      </c>
      <c r="F42" s="69">
        <v>24319</v>
      </c>
      <c r="G42" s="77">
        <f t="shared" si="2"/>
        <v>3.0786506043619388</v>
      </c>
      <c r="H42" s="69">
        <v>34886</v>
      </c>
      <c r="I42" s="89">
        <f t="shared" si="3"/>
        <v>-30.290087714269333</v>
      </c>
    </row>
    <row r="43" spans="1:9" ht="18" customHeight="1">
      <c r="A43" s="257"/>
      <c r="B43" s="257"/>
      <c r="C43" s="7"/>
      <c r="D43" s="30" t="s">
        <v>39</v>
      </c>
      <c r="E43" s="54"/>
      <c r="F43" s="69">
        <v>13074</v>
      </c>
      <c r="G43" s="77">
        <f t="shared" si="2"/>
        <v>1.6550959332796573</v>
      </c>
      <c r="H43" s="69">
        <v>50474</v>
      </c>
      <c r="I43" s="89">
        <f t="shared" si="3"/>
        <v>-74.097555176922782</v>
      </c>
    </row>
    <row r="44" spans="1:9" ht="18" customHeight="1">
      <c r="A44" s="257"/>
      <c r="B44" s="257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58"/>
      <c r="B45" s="258"/>
      <c r="C45" s="11" t="s">
        <v>19</v>
      </c>
      <c r="D45" s="12"/>
      <c r="E45" s="12"/>
      <c r="F45" s="74">
        <f>SUM(F28,F32,F39)</f>
        <v>789924</v>
      </c>
      <c r="G45" s="85">
        <f t="shared" si="2"/>
        <v>100</v>
      </c>
      <c r="H45" s="74">
        <f>SUM(H28,H32,H39)</f>
        <v>913493</v>
      </c>
      <c r="I45" s="85">
        <f t="shared" si="3"/>
        <v>-13.527087782829206</v>
      </c>
    </row>
    <row r="46" spans="1:9">
      <c r="A46" s="104" t="s">
        <v>20</v>
      </c>
    </row>
    <row r="47" spans="1:9">
      <c r="A47" s="105" t="s">
        <v>21</v>
      </c>
    </row>
    <row r="48" spans="1:9">
      <c r="A48" s="105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2" width="13.6328125" style="8" customWidth="1"/>
    <col min="13" max="21" width="13.6328125" style="2" customWidth="1"/>
    <col min="22" max="25" width="12" style="2" customWidth="1"/>
    <col min="26" max="16384" width="9" style="2"/>
  </cols>
  <sheetData>
    <row r="1" spans="1:25" ht="34" customHeight="1">
      <c r="A1" s="64" t="s">
        <v>0</v>
      </c>
      <c r="B1" s="28"/>
      <c r="C1" s="28"/>
      <c r="D1" s="102" t="s">
        <v>247</v>
      </c>
      <c r="E1" s="35"/>
      <c r="F1" s="35"/>
      <c r="G1" s="35"/>
    </row>
    <row r="2" spans="1:25" ht="15" customHeight="1"/>
    <row r="3" spans="1:25" ht="15" customHeight="1">
      <c r="A3" s="36" t="s">
        <v>47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6" customHeight="1">
      <c r="A5" s="31" t="s">
        <v>236</v>
      </c>
      <c r="B5" s="31"/>
      <c r="C5" s="31"/>
      <c r="D5" s="31"/>
      <c r="K5" s="37"/>
      <c r="O5" s="37" t="s">
        <v>48</v>
      </c>
    </row>
    <row r="6" spans="1:25" ht="16" customHeight="1">
      <c r="A6" s="276" t="s">
        <v>49</v>
      </c>
      <c r="B6" s="277"/>
      <c r="C6" s="277"/>
      <c r="D6" s="277"/>
      <c r="E6" s="278"/>
      <c r="F6" s="267" t="s">
        <v>248</v>
      </c>
      <c r="G6" s="268"/>
      <c r="H6" s="267" t="s">
        <v>249</v>
      </c>
      <c r="I6" s="268"/>
      <c r="J6" s="267" t="s">
        <v>250</v>
      </c>
      <c r="K6" s="268"/>
      <c r="L6" s="267" t="s">
        <v>251</v>
      </c>
      <c r="M6" s="268"/>
      <c r="N6" s="267"/>
      <c r="O6" s="268"/>
    </row>
    <row r="7" spans="1:25" ht="16" customHeight="1">
      <c r="A7" s="279"/>
      <c r="B7" s="280"/>
      <c r="C7" s="280"/>
      <c r="D7" s="280"/>
      <c r="E7" s="281"/>
      <c r="F7" s="109" t="s">
        <v>235</v>
      </c>
      <c r="G7" s="38" t="s">
        <v>2</v>
      </c>
      <c r="H7" s="109" t="s">
        <v>235</v>
      </c>
      <c r="I7" s="38" t="s">
        <v>2</v>
      </c>
      <c r="J7" s="109" t="s">
        <v>235</v>
      </c>
      <c r="K7" s="38" t="s">
        <v>2</v>
      </c>
      <c r="L7" s="109" t="s">
        <v>235</v>
      </c>
      <c r="M7" s="38" t="s">
        <v>2</v>
      </c>
      <c r="N7" s="109" t="s">
        <v>235</v>
      </c>
      <c r="O7" s="251" t="s">
        <v>2</v>
      </c>
    </row>
    <row r="8" spans="1:25" ht="16" customHeight="1">
      <c r="A8" s="288" t="s">
        <v>83</v>
      </c>
      <c r="B8" s="55" t="s">
        <v>50</v>
      </c>
      <c r="C8" s="56"/>
      <c r="D8" s="56"/>
      <c r="E8" s="93" t="s">
        <v>41</v>
      </c>
      <c r="F8" s="110">
        <v>7720</v>
      </c>
      <c r="G8" s="111">
        <v>7495</v>
      </c>
      <c r="H8" s="110">
        <v>1596</v>
      </c>
      <c r="I8" s="112">
        <v>1156</v>
      </c>
      <c r="J8" s="110">
        <v>112833</v>
      </c>
      <c r="K8" s="113">
        <v>114092</v>
      </c>
      <c r="L8" s="110">
        <v>9747</v>
      </c>
      <c r="M8" s="112">
        <v>9803</v>
      </c>
      <c r="N8" s="110"/>
      <c r="O8" s="113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ht="16" customHeight="1">
      <c r="A9" s="289"/>
      <c r="B9" s="8"/>
      <c r="C9" s="30" t="s">
        <v>51</v>
      </c>
      <c r="D9" s="43"/>
      <c r="E9" s="91" t="s">
        <v>42</v>
      </c>
      <c r="F9" s="70">
        <v>7720</v>
      </c>
      <c r="G9" s="115">
        <v>7495</v>
      </c>
      <c r="H9" s="70">
        <v>1596</v>
      </c>
      <c r="I9" s="116">
        <v>1156</v>
      </c>
      <c r="J9" s="70">
        <v>112833</v>
      </c>
      <c r="K9" s="117">
        <v>114092</v>
      </c>
      <c r="L9" s="70">
        <v>9747</v>
      </c>
      <c r="M9" s="116">
        <v>9803</v>
      </c>
      <c r="N9" s="70"/>
      <c r="O9" s="117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ht="16" customHeight="1">
      <c r="A10" s="289"/>
      <c r="B10" s="10"/>
      <c r="C10" s="30" t="s">
        <v>52</v>
      </c>
      <c r="D10" s="43"/>
      <c r="E10" s="91" t="s">
        <v>43</v>
      </c>
      <c r="F10" s="70">
        <v>0</v>
      </c>
      <c r="G10" s="115">
        <v>0</v>
      </c>
      <c r="H10" s="70">
        <v>0</v>
      </c>
      <c r="I10" s="116">
        <v>0</v>
      </c>
      <c r="J10" s="118">
        <v>0</v>
      </c>
      <c r="K10" s="119">
        <v>0</v>
      </c>
      <c r="L10" s="70">
        <v>0</v>
      </c>
      <c r="M10" s="116">
        <v>0</v>
      </c>
      <c r="N10" s="70"/>
      <c r="O10" s="117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ht="16" customHeight="1">
      <c r="A11" s="289"/>
      <c r="B11" s="50" t="s">
        <v>53</v>
      </c>
      <c r="C11" s="63"/>
      <c r="D11" s="63"/>
      <c r="E11" s="90" t="s">
        <v>44</v>
      </c>
      <c r="F11" s="120">
        <v>6344</v>
      </c>
      <c r="G11" s="121">
        <v>6117</v>
      </c>
      <c r="H11" s="120">
        <v>873</v>
      </c>
      <c r="I11" s="122">
        <v>854</v>
      </c>
      <c r="J11" s="120">
        <v>113029</v>
      </c>
      <c r="K11" s="123">
        <v>112568</v>
      </c>
      <c r="L11" s="120">
        <v>9654</v>
      </c>
      <c r="M11" s="122">
        <v>9720</v>
      </c>
      <c r="N11" s="120"/>
      <c r="O11" s="123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16" customHeight="1">
      <c r="A12" s="289"/>
      <c r="B12" s="7"/>
      <c r="C12" s="30" t="s">
        <v>54</v>
      </c>
      <c r="D12" s="43"/>
      <c r="E12" s="91" t="s">
        <v>45</v>
      </c>
      <c r="F12" s="70">
        <v>6344</v>
      </c>
      <c r="G12" s="115">
        <v>6117</v>
      </c>
      <c r="H12" s="120">
        <v>873</v>
      </c>
      <c r="I12" s="116">
        <v>854</v>
      </c>
      <c r="J12" s="120">
        <v>113029</v>
      </c>
      <c r="K12" s="117">
        <v>112568</v>
      </c>
      <c r="L12" s="70">
        <v>9654</v>
      </c>
      <c r="M12" s="116">
        <v>9617</v>
      </c>
      <c r="N12" s="70"/>
      <c r="O12" s="117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ht="16" customHeight="1">
      <c r="A13" s="289"/>
      <c r="B13" s="8"/>
      <c r="C13" s="52" t="s">
        <v>55</v>
      </c>
      <c r="D13" s="53"/>
      <c r="E13" s="95" t="s">
        <v>46</v>
      </c>
      <c r="F13" s="67">
        <v>0</v>
      </c>
      <c r="G13" s="124">
        <v>0</v>
      </c>
      <c r="H13" s="118">
        <v>0</v>
      </c>
      <c r="I13" s="119">
        <v>0</v>
      </c>
      <c r="J13" s="118">
        <v>0</v>
      </c>
      <c r="K13" s="119">
        <v>0</v>
      </c>
      <c r="L13" s="68">
        <v>0</v>
      </c>
      <c r="M13" s="125">
        <v>103</v>
      </c>
      <c r="N13" s="68"/>
      <c r="O13" s="126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5" ht="16" customHeight="1">
      <c r="A14" s="289"/>
      <c r="B14" s="44" t="s">
        <v>56</v>
      </c>
      <c r="C14" s="43"/>
      <c r="D14" s="43"/>
      <c r="E14" s="91" t="s">
        <v>97</v>
      </c>
      <c r="F14" s="69">
        <f t="shared" ref="F14:O14" si="0">F9-F12</f>
        <v>1376</v>
      </c>
      <c r="G14" s="127">
        <v>1378</v>
      </c>
      <c r="H14" s="69">
        <f t="shared" si="0"/>
        <v>723</v>
      </c>
      <c r="I14" s="127">
        <v>302</v>
      </c>
      <c r="J14" s="69">
        <f t="shared" si="0"/>
        <v>-196</v>
      </c>
      <c r="K14" s="127">
        <v>1524</v>
      </c>
      <c r="L14" s="69">
        <f t="shared" si="0"/>
        <v>93</v>
      </c>
      <c r="M14" s="127">
        <v>186</v>
      </c>
      <c r="N14" s="69">
        <f t="shared" si="0"/>
        <v>0</v>
      </c>
      <c r="O14" s="127">
        <f t="shared" si="0"/>
        <v>0</v>
      </c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ht="16" customHeight="1">
      <c r="A15" s="289"/>
      <c r="B15" s="44" t="s">
        <v>57</v>
      </c>
      <c r="C15" s="43"/>
      <c r="D15" s="43"/>
      <c r="E15" s="91" t="s">
        <v>98</v>
      </c>
      <c r="F15" s="69">
        <f t="shared" ref="F15:O15" si="1">F10-F13</f>
        <v>0</v>
      </c>
      <c r="G15" s="127">
        <v>0</v>
      </c>
      <c r="H15" s="69">
        <f t="shared" si="1"/>
        <v>0</v>
      </c>
      <c r="I15" s="127">
        <v>0</v>
      </c>
      <c r="J15" s="69">
        <f t="shared" si="1"/>
        <v>0</v>
      </c>
      <c r="K15" s="127">
        <v>0</v>
      </c>
      <c r="L15" s="69">
        <f t="shared" si="1"/>
        <v>0</v>
      </c>
      <c r="M15" s="127">
        <v>-103</v>
      </c>
      <c r="N15" s="69">
        <f t="shared" si="1"/>
        <v>0</v>
      </c>
      <c r="O15" s="127">
        <f t="shared" si="1"/>
        <v>0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ht="16" customHeight="1">
      <c r="A16" s="289"/>
      <c r="B16" s="44" t="s">
        <v>58</v>
      </c>
      <c r="C16" s="43"/>
      <c r="D16" s="43"/>
      <c r="E16" s="91" t="s">
        <v>99</v>
      </c>
      <c r="F16" s="67">
        <f t="shared" ref="F16:O16" si="2">F8-F11</f>
        <v>1376</v>
      </c>
      <c r="G16" s="124">
        <v>1378</v>
      </c>
      <c r="H16" s="67">
        <f t="shared" si="2"/>
        <v>723</v>
      </c>
      <c r="I16" s="124">
        <v>302</v>
      </c>
      <c r="J16" s="67">
        <f>J8-J11</f>
        <v>-196</v>
      </c>
      <c r="K16" s="124">
        <v>1524</v>
      </c>
      <c r="L16" s="67">
        <f t="shared" si="2"/>
        <v>93</v>
      </c>
      <c r="M16" s="124">
        <v>83</v>
      </c>
      <c r="N16" s="67">
        <f t="shared" si="2"/>
        <v>0</v>
      </c>
      <c r="O16" s="124">
        <f t="shared" si="2"/>
        <v>0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ht="16" customHeight="1">
      <c r="A17" s="289"/>
      <c r="B17" s="44" t="s">
        <v>59</v>
      </c>
      <c r="C17" s="43"/>
      <c r="D17" s="43"/>
      <c r="E17" s="34"/>
      <c r="F17" s="69">
        <v>0</v>
      </c>
      <c r="G17" s="127">
        <v>0</v>
      </c>
      <c r="H17" s="118"/>
      <c r="I17" s="119">
        <v>0</v>
      </c>
      <c r="J17" s="70">
        <v>48874</v>
      </c>
      <c r="K17" s="117">
        <v>46981</v>
      </c>
      <c r="L17" s="70">
        <v>0</v>
      </c>
      <c r="M17" s="116">
        <v>0</v>
      </c>
      <c r="N17" s="118"/>
      <c r="O17" s="128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16" customHeight="1">
      <c r="A18" s="290"/>
      <c r="B18" s="47" t="s">
        <v>60</v>
      </c>
      <c r="C18" s="31"/>
      <c r="D18" s="31"/>
      <c r="E18" s="17"/>
      <c r="F18" s="129">
        <v>0</v>
      </c>
      <c r="G18" s="130">
        <v>0</v>
      </c>
      <c r="H18" s="131"/>
      <c r="I18" s="132">
        <v>0</v>
      </c>
      <c r="J18" s="131">
        <v>0</v>
      </c>
      <c r="K18" s="132">
        <v>0</v>
      </c>
      <c r="L18" s="131">
        <v>0</v>
      </c>
      <c r="M18" s="132">
        <v>0</v>
      </c>
      <c r="N18" s="131"/>
      <c r="O18" s="133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16" customHeight="1">
      <c r="A19" s="289" t="s">
        <v>84</v>
      </c>
      <c r="B19" s="50" t="s">
        <v>61</v>
      </c>
      <c r="C19" s="51"/>
      <c r="D19" s="51"/>
      <c r="E19" s="96"/>
      <c r="F19" s="65">
        <v>15</v>
      </c>
      <c r="G19" s="134">
        <v>49</v>
      </c>
      <c r="H19" s="66">
        <v>8007</v>
      </c>
      <c r="I19" s="135">
        <v>3548</v>
      </c>
      <c r="J19" s="66">
        <v>14640</v>
      </c>
      <c r="K19" s="136">
        <v>14741</v>
      </c>
      <c r="L19" s="66">
        <v>2139</v>
      </c>
      <c r="M19" s="135">
        <v>2202</v>
      </c>
      <c r="N19" s="66"/>
      <c r="O19" s="136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ht="16" customHeight="1">
      <c r="A20" s="289"/>
      <c r="B20" s="19"/>
      <c r="C20" s="30" t="s">
        <v>62</v>
      </c>
      <c r="D20" s="43"/>
      <c r="E20" s="91"/>
      <c r="F20" s="254">
        <v>0</v>
      </c>
      <c r="G20" s="127">
        <v>0</v>
      </c>
      <c r="H20" s="70">
        <v>8007</v>
      </c>
      <c r="I20" s="116">
        <v>3548</v>
      </c>
      <c r="J20" s="70">
        <v>7226</v>
      </c>
      <c r="K20" s="119">
        <v>6980</v>
      </c>
      <c r="L20" s="70">
        <v>572</v>
      </c>
      <c r="M20" s="116">
        <v>556</v>
      </c>
      <c r="N20" s="70"/>
      <c r="O20" s="117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ht="16" customHeight="1">
      <c r="A21" s="289"/>
      <c r="B21" s="9" t="s">
        <v>63</v>
      </c>
      <c r="C21" s="63"/>
      <c r="D21" s="63"/>
      <c r="E21" s="90" t="s">
        <v>100</v>
      </c>
      <c r="F21" s="137">
        <v>15</v>
      </c>
      <c r="G21" s="138">
        <v>49</v>
      </c>
      <c r="H21" s="120">
        <v>8007</v>
      </c>
      <c r="I21" s="122">
        <v>3548</v>
      </c>
      <c r="J21" s="120">
        <v>14640</v>
      </c>
      <c r="K21" s="123">
        <v>14741</v>
      </c>
      <c r="L21" s="120">
        <v>2139</v>
      </c>
      <c r="M21" s="122">
        <v>2202</v>
      </c>
      <c r="N21" s="120"/>
      <c r="O21" s="123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16" customHeight="1">
      <c r="A22" s="289"/>
      <c r="B22" s="50" t="s">
        <v>64</v>
      </c>
      <c r="C22" s="51"/>
      <c r="D22" s="51"/>
      <c r="E22" s="96" t="s">
        <v>101</v>
      </c>
      <c r="F22" s="65">
        <v>3416</v>
      </c>
      <c r="G22" s="134">
        <v>2402</v>
      </c>
      <c r="H22" s="66">
        <v>8364</v>
      </c>
      <c r="I22" s="135">
        <v>3844</v>
      </c>
      <c r="J22" s="66">
        <v>21832</v>
      </c>
      <c r="K22" s="136">
        <v>22138</v>
      </c>
      <c r="L22" s="66">
        <v>3175</v>
      </c>
      <c r="M22" s="135">
        <v>3217</v>
      </c>
      <c r="N22" s="66"/>
      <c r="O22" s="136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6" customHeight="1">
      <c r="A23" s="289"/>
      <c r="B23" s="7" t="s">
        <v>65</v>
      </c>
      <c r="C23" s="52" t="s">
        <v>66</v>
      </c>
      <c r="D23" s="53"/>
      <c r="E23" s="95"/>
      <c r="F23" s="67">
        <v>470</v>
      </c>
      <c r="G23" s="124">
        <v>476</v>
      </c>
      <c r="H23" s="68">
        <v>356</v>
      </c>
      <c r="I23" s="125">
        <v>271</v>
      </c>
      <c r="J23" s="68">
        <v>12511</v>
      </c>
      <c r="K23" s="126">
        <v>12857</v>
      </c>
      <c r="L23" s="68">
        <v>1024</v>
      </c>
      <c r="M23" s="125">
        <v>1001</v>
      </c>
      <c r="N23" s="68"/>
      <c r="O23" s="126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6" customHeight="1">
      <c r="A24" s="289"/>
      <c r="B24" s="44" t="s">
        <v>102</v>
      </c>
      <c r="C24" s="43"/>
      <c r="D24" s="43"/>
      <c r="E24" s="91" t="s">
        <v>103</v>
      </c>
      <c r="F24" s="69">
        <f t="shared" ref="F24:O24" si="3">F21-F22</f>
        <v>-3401</v>
      </c>
      <c r="G24" s="127">
        <v>-2353</v>
      </c>
      <c r="H24" s="69">
        <f t="shared" si="3"/>
        <v>-357</v>
      </c>
      <c r="I24" s="127">
        <v>-296</v>
      </c>
      <c r="J24" s="69">
        <f t="shared" si="3"/>
        <v>-7192</v>
      </c>
      <c r="K24" s="127">
        <v>-7397</v>
      </c>
      <c r="L24" s="69">
        <f t="shared" si="3"/>
        <v>-1036</v>
      </c>
      <c r="M24" s="127">
        <v>-1015</v>
      </c>
      <c r="N24" s="69">
        <f t="shared" si="3"/>
        <v>0</v>
      </c>
      <c r="O24" s="127">
        <f t="shared" si="3"/>
        <v>0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6" customHeight="1">
      <c r="A25" s="289"/>
      <c r="B25" s="101" t="s">
        <v>67</v>
      </c>
      <c r="C25" s="53"/>
      <c r="D25" s="53"/>
      <c r="E25" s="291" t="s">
        <v>104</v>
      </c>
      <c r="F25" s="271">
        <v>3401</v>
      </c>
      <c r="G25" s="265">
        <v>2353</v>
      </c>
      <c r="H25" s="263">
        <v>357</v>
      </c>
      <c r="I25" s="265">
        <v>296</v>
      </c>
      <c r="J25" s="263">
        <v>7192</v>
      </c>
      <c r="K25" s="265">
        <v>7397</v>
      </c>
      <c r="L25" s="263">
        <v>1036</v>
      </c>
      <c r="M25" s="265">
        <v>1015</v>
      </c>
      <c r="N25" s="263"/>
      <c r="O25" s="265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16" customHeight="1">
      <c r="A26" s="289"/>
      <c r="B26" s="9" t="s">
        <v>68</v>
      </c>
      <c r="C26" s="63"/>
      <c r="D26" s="63"/>
      <c r="E26" s="292"/>
      <c r="F26" s="272"/>
      <c r="G26" s="266"/>
      <c r="H26" s="264"/>
      <c r="I26" s="266"/>
      <c r="J26" s="264"/>
      <c r="K26" s="266"/>
      <c r="L26" s="264"/>
      <c r="M26" s="266"/>
      <c r="N26" s="264"/>
      <c r="O26" s="266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ht="16" customHeight="1">
      <c r="A27" s="290"/>
      <c r="B27" s="47" t="s">
        <v>105</v>
      </c>
      <c r="C27" s="31"/>
      <c r="D27" s="31"/>
      <c r="E27" s="92" t="s">
        <v>106</v>
      </c>
      <c r="F27" s="73">
        <f t="shared" ref="F27:O27" si="4">F24+F25</f>
        <v>0</v>
      </c>
      <c r="G27" s="139">
        <f t="shared" si="4"/>
        <v>0</v>
      </c>
      <c r="H27" s="73">
        <f t="shared" si="4"/>
        <v>0</v>
      </c>
      <c r="I27" s="139">
        <f t="shared" si="4"/>
        <v>0</v>
      </c>
      <c r="J27" s="73">
        <f t="shared" si="4"/>
        <v>0</v>
      </c>
      <c r="K27" s="139">
        <f t="shared" si="4"/>
        <v>0</v>
      </c>
      <c r="L27" s="73">
        <f t="shared" si="4"/>
        <v>0</v>
      </c>
      <c r="M27" s="139">
        <f t="shared" si="4"/>
        <v>0</v>
      </c>
      <c r="N27" s="73">
        <f t="shared" si="4"/>
        <v>0</v>
      </c>
      <c r="O27" s="139">
        <f t="shared" si="4"/>
        <v>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ht="16" customHeight="1">
      <c r="A28" s="13"/>
      <c r="F28" s="114"/>
      <c r="G28" s="114"/>
      <c r="H28" s="114"/>
      <c r="I28" s="114"/>
      <c r="J28" s="114"/>
      <c r="K28" s="114"/>
      <c r="L28" s="140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6" customHeight="1">
      <c r="A29" s="31"/>
      <c r="F29" s="114"/>
      <c r="G29" s="114"/>
      <c r="H29" s="114"/>
      <c r="I29" s="114"/>
      <c r="J29" s="141"/>
      <c r="K29" s="141"/>
      <c r="L29" s="140"/>
      <c r="M29" s="114"/>
      <c r="N29" s="114"/>
      <c r="O29" s="141" t="s">
        <v>107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41"/>
    </row>
    <row r="30" spans="1:25" ht="16" customHeight="1">
      <c r="A30" s="282" t="s">
        <v>69</v>
      </c>
      <c r="B30" s="283"/>
      <c r="C30" s="283"/>
      <c r="D30" s="283"/>
      <c r="E30" s="284"/>
      <c r="F30" s="269" t="s">
        <v>252</v>
      </c>
      <c r="G30" s="270"/>
      <c r="H30" s="269" t="s">
        <v>253</v>
      </c>
      <c r="I30" s="270"/>
      <c r="J30" s="269" t="s">
        <v>254</v>
      </c>
      <c r="K30" s="270"/>
      <c r="L30" s="269" t="s">
        <v>255</v>
      </c>
      <c r="M30" s="270"/>
      <c r="N30" s="269"/>
      <c r="O30" s="270"/>
      <c r="P30" s="142"/>
      <c r="Q30" s="140"/>
      <c r="R30" s="142"/>
      <c r="S30" s="140"/>
      <c r="T30" s="142"/>
      <c r="U30" s="140"/>
      <c r="V30" s="142"/>
      <c r="W30" s="140"/>
      <c r="X30" s="142"/>
      <c r="Y30" s="140"/>
    </row>
    <row r="31" spans="1:25" ht="16" customHeight="1">
      <c r="A31" s="285"/>
      <c r="B31" s="286"/>
      <c r="C31" s="286"/>
      <c r="D31" s="286"/>
      <c r="E31" s="287"/>
      <c r="F31" s="109" t="s">
        <v>235</v>
      </c>
      <c r="G31" s="143" t="s">
        <v>2</v>
      </c>
      <c r="H31" s="109" t="s">
        <v>235</v>
      </c>
      <c r="I31" s="143" t="s">
        <v>2</v>
      </c>
      <c r="J31" s="109" t="s">
        <v>235</v>
      </c>
      <c r="K31" s="144" t="s">
        <v>2</v>
      </c>
      <c r="L31" s="109" t="s">
        <v>235</v>
      </c>
      <c r="M31" s="143" t="s">
        <v>2</v>
      </c>
      <c r="N31" s="109" t="s">
        <v>235</v>
      </c>
      <c r="O31" s="145" t="s">
        <v>2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6" customHeight="1">
      <c r="A32" s="288" t="s">
        <v>85</v>
      </c>
      <c r="B32" s="55" t="s">
        <v>50</v>
      </c>
      <c r="C32" s="56"/>
      <c r="D32" s="56"/>
      <c r="E32" s="15" t="s">
        <v>41</v>
      </c>
      <c r="F32" s="66">
        <v>29</v>
      </c>
      <c r="G32" s="147">
        <v>31</v>
      </c>
      <c r="H32" s="110">
        <v>286</v>
      </c>
      <c r="I32" s="112">
        <v>277</v>
      </c>
      <c r="J32" s="110">
        <v>7</v>
      </c>
      <c r="K32" s="113">
        <v>7</v>
      </c>
      <c r="L32" s="66">
        <v>1</v>
      </c>
      <c r="M32" s="147">
        <v>1</v>
      </c>
      <c r="N32" s="110"/>
      <c r="O32" s="148"/>
      <c r="P32" s="147"/>
      <c r="Q32" s="147"/>
      <c r="R32" s="147"/>
      <c r="S32" s="147"/>
      <c r="T32" s="149"/>
      <c r="U32" s="149"/>
      <c r="V32" s="147"/>
      <c r="W32" s="147"/>
      <c r="X32" s="149"/>
      <c r="Y32" s="149"/>
    </row>
    <row r="33" spans="1:25" ht="16" customHeight="1">
      <c r="A33" s="293"/>
      <c r="B33" s="8"/>
      <c r="C33" s="52" t="s">
        <v>70</v>
      </c>
      <c r="D33" s="53"/>
      <c r="E33" s="99"/>
      <c r="F33" s="68">
        <v>0</v>
      </c>
      <c r="G33" s="150">
        <v>0</v>
      </c>
      <c r="H33" s="68">
        <v>286</v>
      </c>
      <c r="I33" s="125">
        <v>277</v>
      </c>
      <c r="J33" s="68">
        <v>0</v>
      </c>
      <c r="K33" s="126">
        <v>0</v>
      </c>
      <c r="L33" s="68">
        <v>0</v>
      </c>
      <c r="M33" s="150">
        <v>0</v>
      </c>
      <c r="N33" s="68"/>
      <c r="O33" s="124"/>
      <c r="P33" s="147"/>
      <c r="Q33" s="147"/>
      <c r="R33" s="147"/>
      <c r="S33" s="147"/>
      <c r="T33" s="149"/>
      <c r="U33" s="149"/>
      <c r="V33" s="147"/>
      <c r="W33" s="147"/>
      <c r="X33" s="149"/>
      <c r="Y33" s="149"/>
    </row>
    <row r="34" spans="1:25" ht="16" customHeight="1">
      <c r="A34" s="293"/>
      <c r="B34" s="8"/>
      <c r="C34" s="24"/>
      <c r="D34" s="30" t="s">
        <v>71</v>
      </c>
      <c r="E34" s="94"/>
      <c r="F34" s="70">
        <v>0</v>
      </c>
      <c r="G34" s="115">
        <v>0</v>
      </c>
      <c r="H34" s="70">
        <v>286</v>
      </c>
      <c r="I34" s="116">
        <v>277</v>
      </c>
      <c r="J34" s="70">
        <v>0</v>
      </c>
      <c r="K34" s="117">
        <v>0</v>
      </c>
      <c r="L34" s="70">
        <v>0</v>
      </c>
      <c r="M34" s="115">
        <v>0</v>
      </c>
      <c r="N34" s="70"/>
      <c r="O34" s="127"/>
      <c r="P34" s="147"/>
      <c r="Q34" s="147"/>
      <c r="R34" s="147"/>
      <c r="S34" s="147"/>
      <c r="T34" s="149"/>
      <c r="U34" s="149"/>
      <c r="V34" s="147"/>
      <c r="W34" s="147"/>
      <c r="X34" s="149"/>
      <c r="Y34" s="149"/>
    </row>
    <row r="35" spans="1:25" ht="16" customHeight="1">
      <c r="A35" s="293"/>
      <c r="B35" s="10"/>
      <c r="C35" s="62" t="s">
        <v>72</v>
      </c>
      <c r="D35" s="63"/>
      <c r="E35" s="100"/>
      <c r="F35" s="120">
        <v>29</v>
      </c>
      <c r="G35" s="121">
        <v>31</v>
      </c>
      <c r="H35" s="120">
        <v>0</v>
      </c>
      <c r="I35" s="122">
        <v>0</v>
      </c>
      <c r="J35" s="151">
        <v>7</v>
      </c>
      <c r="K35" s="152">
        <v>7</v>
      </c>
      <c r="L35" s="120">
        <v>1</v>
      </c>
      <c r="M35" s="121">
        <v>1</v>
      </c>
      <c r="N35" s="120"/>
      <c r="O35" s="138"/>
      <c r="P35" s="147"/>
      <c r="Q35" s="147"/>
      <c r="R35" s="147"/>
      <c r="S35" s="147"/>
      <c r="T35" s="149"/>
      <c r="U35" s="149"/>
      <c r="V35" s="147"/>
      <c r="W35" s="147"/>
      <c r="X35" s="149"/>
      <c r="Y35" s="149"/>
    </row>
    <row r="36" spans="1:25" ht="16" customHeight="1">
      <c r="A36" s="293"/>
      <c r="B36" s="50" t="s">
        <v>53</v>
      </c>
      <c r="C36" s="51"/>
      <c r="D36" s="51"/>
      <c r="E36" s="15" t="s">
        <v>42</v>
      </c>
      <c r="F36" s="65">
        <v>29</v>
      </c>
      <c r="G36" s="124">
        <v>31</v>
      </c>
      <c r="H36" s="66">
        <v>163</v>
      </c>
      <c r="I36" s="135">
        <v>175</v>
      </c>
      <c r="J36" s="66">
        <v>7</v>
      </c>
      <c r="K36" s="136">
        <v>7</v>
      </c>
      <c r="L36" s="66">
        <v>1</v>
      </c>
      <c r="M36" s="147">
        <v>1</v>
      </c>
      <c r="N36" s="66"/>
      <c r="O36" s="134"/>
      <c r="P36" s="147"/>
      <c r="Q36" s="147"/>
      <c r="R36" s="147"/>
      <c r="S36" s="147"/>
      <c r="T36" s="147"/>
      <c r="U36" s="147"/>
      <c r="V36" s="147"/>
      <c r="W36" s="147"/>
      <c r="X36" s="149"/>
      <c r="Y36" s="149"/>
    </row>
    <row r="37" spans="1:25" ht="16" customHeight="1">
      <c r="A37" s="293"/>
      <c r="B37" s="8"/>
      <c r="C37" s="30" t="s">
        <v>73</v>
      </c>
      <c r="D37" s="43"/>
      <c r="E37" s="94"/>
      <c r="F37" s="69">
        <v>0</v>
      </c>
      <c r="G37" s="127">
        <v>0</v>
      </c>
      <c r="H37" s="70">
        <v>101</v>
      </c>
      <c r="I37" s="116">
        <v>101</v>
      </c>
      <c r="J37" s="70">
        <v>7</v>
      </c>
      <c r="K37" s="117">
        <v>7</v>
      </c>
      <c r="L37" s="70">
        <v>0</v>
      </c>
      <c r="M37" s="115">
        <v>0</v>
      </c>
      <c r="N37" s="70"/>
      <c r="O37" s="127"/>
      <c r="P37" s="147"/>
      <c r="Q37" s="147"/>
      <c r="R37" s="147"/>
      <c r="S37" s="147"/>
      <c r="T37" s="147"/>
      <c r="U37" s="147"/>
      <c r="V37" s="147"/>
      <c r="W37" s="147"/>
      <c r="X37" s="149"/>
      <c r="Y37" s="149"/>
    </row>
    <row r="38" spans="1:25" ht="16" customHeight="1">
      <c r="A38" s="293"/>
      <c r="B38" s="10"/>
      <c r="C38" s="30" t="s">
        <v>74</v>
      </c>
      <c r="D38" s="43"/>
      <c r="E38" s="94"/>
      <c r="F38" s="69">
        <v>29</v>
      </c>
      <c r="G38" s="127">
        <v>31</v>
      </c>
      <c r="H38" s="70">
        <v>62</v>
      </c>
      <c r="I38" s="116">
        <v>74</v>
      </c>
      <c r="J38" s="70">
        <v>0</v>
      </c>
      <c r="K38" s="152">
        <v>0</v>
      </c>
      <c r="L38" s="70">
        <v>1</v>
      </c>
      <c r="M38" s="115">
        <v>1</v>
      </c>
      <c r="N38" s="70"/>
      <c r="O38" s="127"/>
      <c r="P38" s="147"/>
      <c r="Q38" s="147"/>
      <c r="R38" s="149"/>
      <c r="S38" s="149"/>
      <c r="T38" s="147"/>
      <c r="U38" s="147"/>
      <c r="V38" s="147"/>
      <c r="W38" s="147"/>
      <c r="X38" s="149"/>
      <c r="Y38" s="149"/>
    </row>
    <row r="39" spans="1:25" ht="16" customHeight="1">
      <c r="A39" s="294"/>
      <c r="B39" s="11" t="s">
        <v>75</v>
      </c>
      <c r="C39" s="12"/>
      <c r="D39" s="12"/>
      <c r="E39" s="98" t="s">
        <v>108</v>
      </c>
      <c r="F39" s="73">
        <v>0</v>
      </c>
      <c r="G39" s="139">
        <v>0</v>
      </c>
      <c r="H39" s="73">
        <f t="shared" ref="H39:O39" si="5">H32-H36</f>
        <v>123</v>
      </c>
      <c r="I39" s="139">
        <v>102</v>
      </c>
      <c r="J39" s="73">
        <f t="shared" ref="J39" si="6">J32-J36</f>
        <v>0</v>
      </c>
      <c r="K39" s="139">
        <v>0</v>
      </c>
      <c r="L39" s="73">
        <v>0</v>
      </c>
      <c r="M39" s="139">
        <v>0</v>
      </c>
      <c r="N39" s="73">
        <f t="shared" si="5"/>
        <v>0</v>
      </c>
      <c r="O39" s="139">
        <f t="shared" si="5"/>
        <v>0</v>
      </c>
      <c r="P39" s="147"/>
      <c r="Q39" s="147"/>
      <c r="R39" s="147"/>
      <c r="S39" s="147"/>
      <c r="T39" s="147"/>
      <c r="U39" s="147"/>
      <c r="V39" s="147"/>
      <c r="W39" s="147"/>
      <c r="X39" s="149"/>
      <c r="Y39" s="149"/>
    </row>
    <row r="40" spans="1:25" ht="16" customHeight="1">
      <c r="A40" s="288" t="s">
        <v>86</v>
      </c>
      <c r="B40" s="50" t="s">
        <v>76</v>
      </c>
      <c r="C40" s="51"/>
      <c r="D40" s="51"/>
      <c r="E40" s="15" t="s">
        <v>44</v>
      </c>
      <c r="F40" s="65">
        <v>146</v>
      </c>
      <c r="G40" s="134">
        <v>143</v>
      </c>
      <c r="H40" s="66">
        <v>702</v>
      </c>
      <c r="I40" s="135">
        <v>974</v>
      </c>
      <c r="J40" s="66">
        <v>7</v>
      </c>
      <c r="K40" s="136">
        <v>9</v>
      </c>
      <c r="L40" s="66">
        <v>3</v>
      </c>
      <c r="M40" s="147">
        <v>3</v>
      </c>
      <c r="N40" s="66"/>
      <c r="O40" s="134"/>
      <c r="P40" s="147"/>
      <c r="Q40" s="147"/>
      <c r="R40" s="147"/>
      <c r="S40" s="147"/>
      <c r="T40" s="149"/>
      <c r="U40" s="149"/>
      <c r="V40" s="149"/>
      <c r="W40" s="149"/>
      <c r="X40" s="147"/>
      <c r="Y40" s="147"/>
    </row>
    <row r="41" spans="1:25" ht="16" customHeight="1">
      <c r="A41" s="295"/>
      <c r="B41" s="10"/>
      <c r="C41" s="30" t="s">
        <v>77</v>
      </c>
      <c r="D41" s="43"/>
      <c r="E41" s="94"/>
      <c r="F41" s="153">
        <v>0</v>
      </c>
      <c r="G41" s="154">
        <v>0</v>
      </c>
      <c r="H41" s="151">
        <v>302</v>
      </c>
      <c r="I41" s="152">
        <v>552</v>
      </c>
      <c r="J41" s="70">
        <v>0</v>
      </c>
      <c r="K41" s="117">
        <v>0</v>
      </c>
      <c r="L41" s="70">
        <v>0</v>
      </c>
      <c r="M41" s="115">
        <v>0</v>
      </c>
      <c r="N41" s="70"/>
      <c r="O41" s="127"/>
      <c r="P41" s="149"/>
      <c r="Q41" s="149"/>
      <c r="R41" s="149"/>
      <c r="S41" s="149"/>
      <c r="T41" s="149"/>
      <c r="U41" s="149"/>
      <c r="V41" s="149"/>
      <c r="W41" s="149"/>
      <c r="X41" s="147"/>
      <c r="Y41" s="147"/>
    </row>
    <row r="42" spans="1:25" ht="16" customHeight="1">
      <c r="A42" s="295"/>
      <c r="B42" s="50" t="s">
        <v>64</v>
      </c>
      <c r="C42" s="51"/>
      <c r="D42" s="51"/>
      <c r="E42" s="15" t="s">
        <v>45</v>
      </c>
      <c r="F42" s="65">
        <v>146</v>
      </c>
      <c r="G42" s="134">
        <v>143</v>
      </c>
      <c r="H42" s="66">
        <v>825</v>
      </c>
      <c r="I42" s="135">
        <v>1075</v>
      </c>
      <c r="J42" s="66">
        <v>7</v>
      </c>
      <c r="K42" s="136">
        <v>9</v>
      </c>
      <c r="L42" s="66">
        <v>3</v>
      </c>
      <c r="M42" s="147">
        <v>3</v>
      </c>
      <c r="N42" s="66"/>
      <c r="O42" s="134"/>
      <c r="P42" s="147"/>
      <c r="Q42" s="147"/>
      <c r="R42" s="147"/>
      <c r="S42" s="147"/>
      <c r="T42" s="149"/>
      <c r="U42" s="149"/>
      <c r="V42" s="147"/>
      <c r="W42" s="147"/>
      <c r="X42" s="147"/>
      <c r="Y42" s="147"/>
    </row>
    <row r="43" spans="1:25" ht="16" customHeight="1">
      <c r="A43" s="295"/>
      <c r="B43" s="10"/>
      <c r="C43" s="30" t="s">
        <v>78</v>
      </c>
      <c r="D43" s="43"/>
      <c r="E43" s="94"/>
      <c r="F43" s="69">
        <v>146</v>
      </c>
      <c r="G43" s="127">
        <v>143</v>
      </c>
      <c r="H43" s="70">
        <v>637</v>
      </c>
      <c r="I43" s="116">
        <v>635</v>
      </c>
      <c r="J43" s="151">
        <v>7</v>
      </c>
      <c r="K43" s="152">
        <v>9</v>
      </c>
      <c r="L43" s="70">
        <v>3</v>
      </c>
      <c r="M43" s="115">
        <v>3</v>
      </c>
      <c r="N43" s="70"/>
      <c r="O43" s="127"/>
      <c r="P43" s="147"/>
      <c r="Q43" s="147"/>
      <c r="R43" s="149"/>
      <c r="S43" s="147"/>
      <c r="T43" s="149"/>
      <c r="U43" s="149"/>
      <c r="V43" s="147"/>
      <c r="W43" s="147"/>
      <c r="X43" s="149"/>
      <c r="Y43" s="149"/>
    </row>
    <row r="44" spans="1:25" ht="16" customHeight="1">
      <c r="A44" s="296"/>
      <c r="B44" s="47" t="s">
        <v>75</v>
      </c>
      <c r="C44" s="31"/>
      <c r="D44" s="31"/>
      <c r="E44" s="98" t="s">
        <v>109</v>
      </c>
      <c r="F44" s="129">
        <v>0</v>
      </c>
      <c r="G44" s="130">
        <v>0</v>
      </c>
      <c r="H44" s="129">
        <f t="shared" ref="H44:O44" si="7">H40-H42</f>
        <v>-123</v>
      </c>
      <c r="I44" s="130">
        <v>-101</v>
      </c>
      <c r="J44" s="129">
        <f t="shared" ref="J44" si="8">J40-J42</f>
        <v>0</v>
      </c>
      <c r="K44" s="130">
        <v>0</v>
      </c>
      <c r="L44" s="129">
        <v>0</v>
      </c>
      <c r="M44" s="130">
        <v>0</v>
      </c>
      <c r="N44" s="129">
        <f t="shared" si="7"/>
        <v>0</v>
      </c>
      <c r="O44" s="130">
        <f t="shared" si="7"/>
        <v>0</v>
      </c>
      <c r="P44" s="149"/>
      <c r="Q44" s="149"/>
      <c r="R44" s="147"/>
      <c r="S44" s="147"/>
      <c r="T44" s="149"/>
      <c r="U44" s="149"/>
      <c r="V44" s="147"/>
      <c r="W44" s="147"/>
      <c r="X44" s="147"/>
      <c r="Y44" s="147"/>
    </row>
    <row r="45" spans="1:25" ht="16" customHeight="1">
      <c r="A45" s="273" t="s">
        <v>87</v>
      </c>
      <c r="B45" s="25" t="s">
        <v>79</v>
      </c>
      <c r="C45" s="20"/>
      <c r="D45" s="20"/>
      <c r="E45" s="97" t="s">
        <v>110</v>
      </c>
      <c r="F45" s="155">
        <v>0</v>
      </c>
      <c r="G45" s="156">
        <v>0</v>
      </c>
      <c r="H45" s="155">
        <f t="shared" ref="H45:O45" si="9">H39+H44</f>
        <v>0</v>
      </c>
      <c r="I45" s="156">
        <v>1</v>
      </c>
      <c r="J45" s="155">
        <v>0</v>
      </c>
      <c r="K45" s="156">
        <v>0</v>
      </c>
      <c r="L45" s="155">
        <v>0</v>
      </c>
      <c r="M45" s="156">
        <v>0</v>
      </c>
      <c r="N45" s="155">
        <f t="shared" si="9"/>
        <v>0</v>
      </c>
      <c r="O45" s="156">
        <f t="shared" si="9"/>
        <v>0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</row>
    <row r="46" spans="1:25" ht="16" customHeight="1">
      <c r="A46" s="274"/>
      <c r="B46" s="44" t="s">
        <v>80</v>
      </c>
      <c r="C46" s="43"/>
      <c r="D46" s="43"/>
      <c r="E46" s="43"/>
      <c r="F46" s="153">
        <v>0</v>
      </c>
      <c r="G46" s="154">
        <v>0</v>
      </c>
      <c r="H46" s="151">
        <v>0</v>
      </c>
      <c r="I46" s="152">
        <v>0</v>
      </c>
      <c r="J46" s="151">
        <v>0</v>
      </c>
      <c r="K46" s="152">
        <v>0</v>
      </c>
      <c r="L46" s="70">
        <v>0</v>
      </c>
      <c r="M46" s="115">
        <v>0</v>
      </c>
      <c r="N46" s="151"/>
      <c r="O46" s="128"/>
      <c r="P46" s="149"/>
      <c r="Q46" s="149"/>
      <c r="R46" s="149"/>
      <c r="S46" s="149"/>
      <c r="T46" s="149"/>
      <c r="U46" s="149"/>
      <c r="V46" s="149"/>
      <c r="W46" s="149"/>
      <c r="X46" s="149"/>
      <c r="Y46" s="149"/>
    </row>
    <row r="47" spans="1:25" ht="16" customHeight="1">
      <c r="A47" s="274"/>
      <c r="B47" s="44" t="s">
        <v>81</v>
      </c>
      <c r="C47" s="43"/>
      <c r="D47" s="43"/>
      <c r="E47" s="43"/>
      <c r="F47" s="69">
        <v>0</v>
      </c>
      <c r="G47" s="127">
        <v>0</v>
      </c>
      <c r="H47" s="70">
        <v>0</v>
      </c>
      <c r="I47" s="116">
        <v>0</v>
      </c>
      <c r="J47" s="70">
        <v>0</v>
      </c>
      <c r="K47" s="117">
        <v>0</v>
      </c>
      <c r="L47" s="70">
        <v>0</v>
      </c>
      <c r="M47" s="115">
        <v>0</v>
      </c>
      <c r="N47" s="70"/>
      <c r="O47" s="127"/>
      <c r="P47" s="147"/>
      <c r="Q47" s="147"/>
      <c r="R47" s="147"/>
      <c r="S47" s="147"/>
      <c r="T47" s="147"/>
      <c r="U47" s="147"/>
      <c r="V47" s="147"/>
      <c r="W47" s="147"/>
      <c r="X47" s="147"/>
      <c r="Y47" s="147"/>
    </row>
    <row r="48" spans="1:25" ht="16" customHeight="1">
      <c r="A48" s="275"/>
      <c r="B48" s="47" t="s">
        <v>82</v>
      </c>
      <c r="C48" s="31"/>
      <c r="D48" s="31"/>
      <c r="E48" s="31"/>
      <c r="F48" s="74">
        <v>0</v>
      </c>
      <c r="G48" s="157">
        <v>0</v>
      </c>
      <c r="H48" s="74">
        <v>0</v>
      </c>
      <c r="I48" s="158">
        <v>0</v>
      </c>
      <c r="J48" s="74">
        <v>0</v>
      </c>
      <c r="K48" s="159">
        <v>0</v>
      </c>
      <c r="L48" s="74">
        <v>0</v>
      </c>
      <c r="M48" s="157">
        <v>0</v>
      </c>
      <c r="N48" s="74"/>
      <c r="O48" s="139"/>
      <c r="P48" s="147"/>
      <c r="Q48" s="147"/>
      <c r="R48" s="147"/>
      <c r="S48" s="147"/>
      <c r="T48" s="147"/>
      <c r="U48" s="147"/>
      <c r="V48" s="147"/>
      <c r="W48" s="147"/>
      <c r="X48" s="147"/>
      <c r="Y48" s="147"/>
    </row>
    <row r="49" spans="1:16" ht="16" customHeight="1">
      <c r="A49" s="13" t="s">
        <v>111</v>
      </c>
      <c r="O49" s="8"/>
      <c r="P49" s="8"/>
    </row>
    <row r="50" spans="1:16" ht="16" customHeight="1">
      <c r="A50" s="13"/>
      <c r="O50" s="8"/>
      <c r="P50" s="8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9" ht="34" customHeight="1">
      <c r="A1" s="57" t="s">
        <v>0</v>
      </c>
      <c r="B1" s="57"/>
      <c r="C1" s="57"/>
      <c r="D1" s="57"/>
      <c r="E1" s="102" t="s">
        <v>247</v>
      </c>
      <c r="F1" s="1"/>
    </row>
    <row r="3" spans="1:9" ht="14">
      <c r="A3" s="27" t="s">
        <v>112</v>
      </c>
    </row>
    <row r="5" spans="1:9">
      <c r="A5" s="58" t="s">
        <v>237</v>
      </c>
      <c r="B5" s="58"/>
      <c r="C5" s="58"/>
      <c r="D5" s="58"/>
      <c r="E5" s="58"/>
    </row>
    <row r="6" spans="1:9" ht="14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7.149999999999999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56" t="s">
        <v>88</v>
      </c>
      <c r="B9" s="256" t="s">
        <v>90</v>
      </c>
      <c r="C9" s="55" t="s">
        <v>4</v>
      </c>
      <c r="D9" s="56"/>
      <c r="E9" s="56"/>
      <c r="F9" s="65">
        <v>155263</v>
      </c>
      <c r="G9" s="75">
        <f>F9/$F$27*100</f>
        <v>15.622031810937425</v>
      </c>
      <c r="H9" s="66">
        <v>161124</v>
      </c>
      <c r="I9" s="80">
        <f t="shared" ref="I9:I45" si="0">(F9/H9-1)*100</f>
        <v>-3.6375710632804537</v>
      </c>
    </row>
    <row r="10" spans="1:9" ht="18" customHeight="1">
      <c r="A10" s="257"/>
      <c r="B10" s="257"/>
      <c r="C10" s="7"/>
      <c r="D10" s="52" t="s">
        <v>23</v>
      </c>
      <c r="E10" s="53"/>
      <c r="F10" s="67">
        <v>42262</v>
      </c>
      <c r="G10" s="76">
        <f t="shared" ref="G10:G27" si="1">F10/$F$27*100</f>
        <v>4.2522578360191252</v>
      </c>
      <c r="H10" s="68">
        <v>42569</v>
      </c>
      <c r="I10" s="81">
        <f t="shared" si="0"/>
        <v>-0.72118208085696356</v>
      </c>
    </row>
    <row r="11" spans="1:9" ht="18" customHeight="1">
      <c r="A11" s="257"/>
      <c r="B11" s="257"/>
      <c r="C11" s="7"/>
      <c r="D11" s="16"/>
      <c r="E11" s="23" t="s">
        <v>24</v>
      </c>
      <c r="F11" s="69">
        <v>37113</v>
      </c>
      <c r="G11" s="77">
        <f t="shared" si="1"/>
        <v>3.7341830738767166</v>
      </c>
      <c r="H11" s="70">
        <v>36791</v>
      </c>
      <c r="I11" s="82">
        <f t="shared" si="0"/>
        <v>0.87521404691364157</v>
      </c>
    </row>
    <row r="12" spans="1:9" ht="18" customHeight="1">
      <c r="A12" s="257"/>
      <c r="B12" s="257"/>
      <c r="C12" s="7"/>
      <c r="D12" s="16"/>
      <c r="E12" s="23" t="s">
        <v>25</v>
      </c>
      <c r="F12" s="69">
        <v>5006</v>
      </c>
      <c r="G12" s="77">
        <f t="shared" si="1"/>
        <v>0.5036865914322971</v>
      </c>
      <c r="H12" s="70">
        <v>5477</v>
      </c>
      <c r="I12" s="82">
        <f t="shared" si="0"/>
        <v>-8.5995983202483135</v>
      </c>
    </row>
    <row r="13" spans="1:9" ht="18" customHeight="1">
      <c r="A13" s="257"/>
      <c r="B13" s="257"/>
      <c r="C13" s="7"/>
      <c r="D13" s="33"/>
      <c r="E13" s="23" t="s">
        <v>26</v>
      </c>
      <c r="F13" s="69">
        <v>143</v>
      </c>
      <c r="G13" s="77">
        <f t="shared" si="1"/>
        <v>1.4388170710111564E-2</v>
      </c>
      <c r="H13" s="70">
        <v>301</v>
      </c>
      <c r="I13" s="82">
        <f t="shared" si="0"/>
        <v>-52.49169435215947</v>
      </c>
    </row>
    <row r="14" spans="1:9" ht="18" customHeight="1">
      <c r="A14" s="257"/>
      <c r="B14" s="257"/>
      <c r="C14" s="7"/>
      <c r="D14" s="61" t="s">
        <v>27</v>
      </c>
      <c r="E14" s="51"/>
      <c r="F14" s="65">
        <v>27040</v>
      </c>
      <c r="G14" s="75">
        <f t="shared" si="1"/>
        <v>2.7206722797301865</v>
      </c>
      <c r="H14" s="66">
        <v>28353</v>
      </c>
      <c r="I14" s="83">
        <f t="shared" si="0"/>
        <v>-4.6309032553874419</v>
      </c>
    </row>
    <row r="15" spans="1:9" ht="18" customHeight="1">
      <c r="A15" s="257"/>
      <c r="B15" s="257"/>
      <c r="C15" s="7"/>
      <c r="D15" s="16"/>
      <c r="E15" s="23" t="s">
        <v>28</v>
      </c>
      <c r="F15" s="69">
        <v>1176</v>
      </c>
      <c r="G15" s="77">
        <f t="shared" si="1"/>
        <v>0.11832509618944895</v>
      </c>
      <c r="H15" s="70">
        <v>1204</v>
      </c>
      <c r="I15" s="82">
        <f t="shared" si="0"/>
        <v>-2.3255813953488413</v>
      </c>
    </row>
    <row r="16" spans="1:9" ht="18" customHeight="1">
      <c r="A16" s="257"/>
      <c r="B16" s="257"/>
      <c r="C16" s="7"/>
      <c r="D16" s="16"/>
      <c r="E16" s="29" t="s">
        <v>29</v>
      </c>
      <c r="F16" s="67">
        <v>25864</v>
      </c>
      <c r="G16" s="76">
        <f t="shared" si="1"/>
        <v>2.6023471835407377</v>
      </c>
      <c r="H16" s="68">
        <v>27149</v>
      </c>
      <c r="I16" s="81">
        <f t="shared" si="0"/>
        <v>-4.7331393421488848</v>
      </c>
    </row>
    <row r="17" spans="1:9" ht="18" customHeight="1">
      <c r="A17" s="257"/>
      <c r="B17" s="257"/>
      <c r="C17" s="7"/>
      <c r="D17" s="261" t="s">
        <v>30</v>
      </c>
      <c r="E17" s="297"/>
      <c r="F17" s="67">
        <v>46571</v>
      </c>
      <c r="G17" s="76">
        <f t="shared" si="1"/>
        <v>4.6858146723119276</v>
      </c>
      <c r="H17" s="68">
        <v>48666</v>
      </c>
      <c r="I17" s="81">
        <f t="shared" si="0"/>
        <v>-4.304853491143712</v>
      </c>
    </row>
    <row r="18" spans="1:9" ht="18" customHeight="1">
      <c r="A18" s="257"/>
      <c r="B18" s="257"/>
      <c r="C18" s="7"/>
      <c r="D18" s="261" t="s">
        <v>94</v>
      </c>
      <c r="E18" s="262"/>
      <c r="F18" s="69">
        <v>2475</v>
      </c>
      <c r="G18" s="77">
        <f t="shared" si="1"/>
        <v>0.24902603152116165</v>
      </c>
      <c r="H18" s="70">
        <v>2610</v>
      </c>
      <c r="I18" s="82">
        <f t="shared" si="0"/>
        <v>-5.1724137931034475</v>
      </c>
    </row>
    <row r="19" spans="1:9" ht="18" customHeight="1">
      <c r="A19" s="257"/>
      <c r="B19" s="257"/>
      <c r="C19" s="10"/>
      <c r="D19" s="261" t="s">
        <v>95</v>
      </c>
      <c r="E19" s="262"/>
      <c r="F19" s="69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257"/>
      <c r="B20" s="257"/>
      <c r="C20" s="44" t="s">
        <v>5</v>
      </c>
      <c r="D20" s="43"/>
      <c r="E20" s="43"/>
      <c r="F20" s="69">
        <v>23663</v>
      </c>
      <c r="G20" s="77">
        <f t="shared" si="1"/>
        <v>2.3808900944990907</v>
      </c>
      <c r="H20" s="70">
        <v>24268</v>
      </c>
      <c r="I20" s="82">
        <f t="shared" si="0"/>
        <v>-2.4929948903906429</v>
      </c>
    </row>
    <row r="21" spans="1:9" ht="18" customHeight="1">
      <c r="A21" s="257"/>
      <c r="B21" s="257"/>
      <c r="C21" s="44" t="s">
        <v>6</v>
      </c>
      <c r="D21" s="43"/>
      <c r="E21" s="43"/>
      <c r="F21" s="69">
        <v>287155</v>
      </c>
      <c r="G21" s="77">
        <f t="shared" si="1"/>
        <v>28.892553568266337</v>
      </c>
      <c r="H21" s="70">
        <v>286260</v>
      </c>
      <c r="I21" s="82">
        <f t="shared" si="0"/>
        <v>0.3126528330888112</v>
      </c>
    </row>
    <row r="22" spans="1:9" ht="18" customHeight="1">
      <c r="A22" s="257"/>
      <c r="B22" s="257"/>
      <c r="C22" s="44" t="s">
        <v>31</v>
      </c>
      <c r="D22" s="43"/>
      <c r="E22" s="43"/>
      <c r="F22" s="69">
        <v>8101</v>
      </c>
      <c r="G22" s="77">
        <f t="shared" si="1"/>
        <v>0.81509490155673969</v>
      </c>
      <c r="H22" s="70">
        <v>7712</v>
      </c>
      <c r="I22" s="82">
        <f t="shared" si="0"/>
        <v>5.0440871369294538</v>
      </c>
    </row>
    <row r="23" spans="1:9" ht="18" customHeight="1">
      <c r="A23" s="257"/>
      <c r="B23" s="257"/>
      <c r="C23" s="44" t="s">
        <v>7</v>
      </c>
      <c r="D23" s="43"/>
      <c r="E23" s="43"/>
      <c r="F23" s="69">
        <v>189317</v>
      </c>
      <c r="G23" s="77">
        <f t="shared" si="1"/>
        <v>19.048428771511823</v>
      </c>
      <c r="H23" s="70">
        <v>194447</v>
      </c>
      <c r="I23" s="82">
        <f t="shared" si="0"/>
        <v>-2.6382510401291914</v>
      </c>
    </row>
    <row r="24" spans="1:9" ht="18" customHeight="1">
      <c r="A24" s="257"/>
      <c r="B24" s="257"/>
      <c r="C24" s="44" t="s">
        <v>32</v>
      </c>
      <c r="D24" s="43"/>
      <c r="E24" s="43"/>
      <c r="F24" s="69">
        <v>1596</v>
      </c>
      <c r="G24" s="77">
        <f t="shared" si="1"/>
        <v>0.16058405911425214</v>
      </c>
      <c r="H24" s="70">
        <v>1980</v>
      </c>
      <c r="I24" s="82">
        <f t="shared" si="0"/>
        <v>-19.393939393939398</v>
      </c>
    </row>
    <row r="25" spans="1:9" ht="18" customHeight="1">
      <c r="A25" s="257"/>
      <c r="B25" s="257"/>
      <c r="C25" s="44" t="s">
        <v>8</v>
      </c>
      <c r="D25" s="43"/>
      <c r="E25" s="43"/>
      <c r="F25" s="69">
        <v>82802</v>
      </c>
      <c r="G25" s="77">
        <f t="shared" si="1"/>
        <v>8.3312539240465568</v>
      </c>
      <c r="H25" s="70">
        <v>79512</v>
      </c>
      <c r="I25" s="82">
        <f t="shared" si="0"/>
        <v>4.1377402153134124</v>
      </c>
    </row>
    <row r="26" spans="1:9" ht="18" customHeight="1">
      <c r="A26" s="257"/>
      <c r="B26" s="257"/>
      <c r="C26" s="45" t="s">
        <v>9</v>
      </c>
      <c r="D26" s="46"/>
      <c r="E26" s="46"/>
      <c r="F26" s="71">
        <v>245975</v>
      </c>
      <c r="G26" s="78">
        <f t="shared" si="1"/>
        <v>24.749162870067774</v>
      </c>
      <c r="H26" s="72">
        <v>277209</v>
      </c>
      <c r="I26" s="84">
        <f t="shared" si="0"/>
        <v>-11.267310945892806</v>
      </c>
    </row>
    <row r="27" spans="1:9" ht="18" customHeight="1">
      <c r="A27" s="257"/>
      <c r="B27" s="258"/>
      <c r="C27" s="47" t="s">
        <v>10</v>
      </c>
      <c r="D27" s="31"/>
      <c r="E27" s="31"/>
      <c r="F27" s="73">
        <f>SUM(F9,F20:F26)</f>
        <v>993872</v>
      </c>
      <c r="G27" s="79">
        <f t="shared" si="1"/>
        <v>100</v>
      </c>
      <c r="H27" s="73">
        <f>SUM(H9,H20:H26)</f>
        <v>1032512</v>
      </c>
      <c r="I27" s="85">
        <f t="shared" si="0"/>
        <v>-3.7423293869707996</v>
      </c>
    </row>
    <row r="28" spans="1:9" ht="18" customHeight="1">
      <c r="A28" s="257"/>
      <c r="B28" s="256" t="s">
        <v>89</v>
      </c>
      <c r="C28" s="55" t="s">
        <v>11</v>
      </c>
      <c r="D28" s="56"/>
      <c r="E28" s="56"/>
      <c r="F28" s="65">
        <f>SUM(F29:F31)</f>
        <v>293381</v>
      </c>
      <c r="G28" s="75">
        <f t="shared" ref="G28:G45" si="2">F28/$F$45*100</f>
        <v>31.912514453476394</v>
      </c>
      <c r="H28" s="65">
        <v>302364</v>
      </c>
      <c r="I28" s="86">
        <f t="shared" si="0"/>
        <v>-2.9709224643145293</v>
      </c>
    </row>
    <row r="29" spans="1:9" ht="18" customHeight="1">
      <c r="A29" s="257"/>
      <c r="B29" s="257"/>
      <c r="C29" s="7"/>
      <c r="D29" s="30" t="s">
        <v>12</v>
      </c>
      <c r="E29" s="43"/>
      <c r="F29" s="69">
        <v>175363</v>
      </c>
      <c r="G29" s="77">
        <f t="shared" si="2"/>
        <v>19.075108040755811</v>
      </c>
      <c r="H29" s="69">
        <v>177158</v>
      </c>
      <c r="I29" s="87">
        <f t="shared" si="0"/>
        <v>-1.0132198376590407</v>
      </c>
    </row>
    <row r="30" spans="1:9" ht="18" customHeight="1">
      <c r="A30" s="257"/>
      <c r="B30" s="257"/>
      <c r="C30" s="7"/>
      <c r="D30" s="30" t="s">
        <v>33</v>
      </c>
      <c r="E30" s="43"/>
      <c r="F30" s="69">
        <v>12942</v>
      </c>
      <c r="G30" s="77">
        <f t="shared" si="2"/>
        <v>1.4077658814200356</v>
      </c>
      <c r="H30" s="69">
        <v>12825</v>
      </c>
      <c r="I30" s="87">
        <f t="shared" si="0"/>
        <v>0.91228070175437548</v>
      </c>
    </row>
    <row r="31" spans="1:9" ht="18" customHeight="1">
      <c r="A31" s="257"/>
      <c r="B31" s="257"/>
      <c r="C31" s="19"/>
      <c r="D31" s="30" t="s">
        <v>13</v>
      </c>
      <c r="E31" s="43"/>
      <c r="F31" s="69">
        <v>105076</v>
      </c>
      <c r="G31" s="77">
        <f t="shared" si="2"/>
        <v>11.429640531300546</v>
      </c>
      <c r="H31" s="69">
        <v>112381</v>
      </c>
      <c r="I31" s="87">
        <f t="shared" si="0"/>
        <v>-6.5002091100808901</v>
      </c>
    </row>
    <row r="32" spans="1:9" ht="18" customHeight="1">
      <c r="A32" s="257"/>
      <c r="B32" s="257"/>
      <c r="C32" s="50" t="s">
        <v>14</v>
      </c>
      <c r="D32" s="51"/>
      <c r="E32" s="51"/>
      <c r="F32" s="65">
        <f>SUM(F33:F38)</f>
        <v>352823</v>
      </c>
      <c r="G32" s="75">
        <f t="shared" si="2"/>
        <v>38.378317229196512</v>
      </c>
      <c r="H32" s="65">
        <v>362238</v>
      </c>
      <c r="I32" s="86">
        <f t="shared" si="0"/>
        <v>-2.5991199156355727</v>
      </c>
    </row>
    <row r="33" spans="1:9" ht="18" customHeight="1">
      <c r="A33" s="257"/>
      <c r="B33" s="257"/>
      <c r="C33" s="7"/>
      <c r="D33" s="30" t="s">
        <v>15</v>
      </c>
      <c r="E33" s="43"/>
      <c r="F33" s="69">
        <v>28035</v>
      </c>
      <c r="G33" s="77">
        <f t="shared" si="2"/>
        <v>3.0495067598215653</v>
      </c>
      <c r="H33" s="69">
        <v>27774</v>
      </c>
      <c r="I33" s="87">
        <f t="shared" si="0"/>
        <v>0.93972780298121616</v>
      </c>
    </row>
    <row r="34" spans="1:9" ht="18" customHeight="1">
      <c r="A34" s="257"/>
      <c r="B34" s="257"/>
      <c r="C34" s="7"/>
      <c r="D34" s="30" t="s">
        <v>34</v>
      </c>
      <c r="E34" s="43"/>
      <c r="F34" s="69">
        <v>13836</v>
      </c>
      <c r="G34" s="77">
        <f t="shared" si="2"/>
        <v>1.5050107197749665</v>
      </c>
      <c r="H34" s="69">
        <v>13616</v>
      </c>
      <c r="I34" s="87">
        <f t="shared" si="0"/>
        <v>1.615746180963562</v>
      </c>
    </row>
    <row r="35" spans="1:9" ht="18" customHeight="1">
      <c r="A35" s="257"/>
      <c r="B35" s="257"/>
      <c r="C35" s="7"/>
      <c r="D35" s="30" t="s">
        <v>35</v>
      </c>
      <c r="E35" s="43"/>
      <c r="F35" s="69">
        <v>159626</v>
      </c>
      <c r="G35" s="77">
        <f t="shared" si="2"/>
        <v>17.363316070742901</v>
      </c>
      <c r="H35" s="69">
        <v>159333</v>
      </c>
      <c r="I35" s="87">
        <f t="shared" si="0"/>
        <v>0.18389159809957256</v>
      </c>
    </row>
    <row r="36" spans="1:9" ht="18" customHeight="1">
      <c r="A36" s="257"/>
      <c r="B36" s="257"/>
      <c r="C36" s="7"/>
      <c r="D36" s="30" t="s">
        <v>36</v>
      </c>
      <c r="E36" s="43"/>
      <c r="F36" s="69">
        <v>8401</v>
      </c>
      <c r="G36" s="77">
        <f t="shared" si="2"/>
        <v>0.91381866557021485</v>
      </c>
      <c r="H36" s="69">
        <v>8642</v>
      </c>
      <c r="I36" s="87">
        <f t="shared" si="0"/>
        <v>-2.7887063179819482</v>
      </c>
    </row>
    <row r="37" spans="1:9" ht="18" customHeight="1">
      <c r="A37" s="257"/>
      <c r="B37" s="257"/>
      <c r="C37" s="7"/>
      <c r="D37" s="30" t="s">
        <v>16</v>
      </c>
      <c r="E37" s="43"/>
      <c r="F37" s="69">
        <v>26286</v>
      </c>
      <c r="G37" s="77">
        <f t="shared" si="2"/>
        <v>2.8592593076036978</v>
      </c>
      <c r="H37" s="69">
        <v>28063</v>
      </c>
      <c r="I37" s="87">
        <f t="shared" si="0"/>
        <v>-6.3321811638100023</v>
      </c>
    </row>
    <row r="38" spans="1:9" ht="18" customHeight="1">
      <c r="A38" s="257"/>
      <c r="B38" s="257"/>
      <c r="C38" s="19"/>
      <c r="D38" s="30" t="s">
        <v>37</v>
      </c>
      <c r="E38" s="43"/>
      <c r="F38" s="69">
        <v>116639</v>
      </c>
      <c r="G38" s="77">
        <f t="shared" si="2"/>
        <v>12.687405705683167</v>
      </c>
      <c r="H38" s="69">
        <v>124810</v>
      </c>
      <c r="I38" s="87">
        <f t="shared" si="0"/>
        <v>-6.5467510616136533</v>
      </c>
    </row>
    <row r="39" spans="1:9" ht="18" customHeight="1">
      <c r="A39" s="257"/>
      <c r="B39" s="257"/>
      <c r="C39" s="50" t="s">
        <v>17</v>
      </c>
      <c r="D39" s="51"/>
      <c r="E39" s="51"/>
      <c r="F39" s="65">
        <f>F40+F43</f>
        <v>273125</v>
      </c>
      <c r="G39" s="75">
        <f t="shared" si="2"/>
        <v>29.709168317327094</v>
      </c>
      <c r="H39" s="65">
        <v>293152</v>
      </c>
      <c r="I39" s="86">
        <f t="shared" si="0"/>
        <v>-6.8316095404431838</v>
      </c>
    </row>
    <row r="40" spans="1:9" ht="18" customHeight="1">
      <c r="A40" s="257"/>
      <c r="B40" s="257"/>
      <c r="C40" s="7"/>
      <c r="D40" s="52" t="s">
        <v>18</v>
      </c>
      <c r="E40" s="53"/>
      <c r="F40" s="67">
        <v>203489</v>
      </c>
      <c r="G40" s="76">
        <f t="shared" si="2"/>
        <v>22.134513324392032</v>
      </c>
      <c r="H40" s="67">
        <v>212644</v>
      </c>
      <c r="I40" s="88">
        <f t="shared" si="0"/>
        <v>-4.3053178081676418</v>
      </c>
    </row>
    <row r="41" spans="1:9" ht="18" customHeight="1">
      <c r="A41" s="257"/>
      <c r="B41" s="257"/>
      <c r="C41" s="7"/>
      <c r="D41" s="16"/>
      <c r="E41" s="103" t="s">
        <v>92</v>
      </c>
      <c r="F41" s="69">
        <v>174310</v>
      </c>
      <c r="G41" s="77">
        <f t="shared" si="2"/>
        <v>18.960567979471985</v>
      </c>
      <c r="H41" s="69">
        <v>184490</v>
      </c>
      <c r="I41" s="89">
        <f t="shared" si="0"/>
        <v>-5.5179142500948579</v>
      </c>
    </row>
    <row r="42" spans="1:9" ht="18" customHeight="1">
      <c r="A42" s="257"/>
      <c r="B42" s="257"/>
      <c r="C42" s="7"/>
      <c r="D42" s="33"/>
      <c r="E42" s="32" t="s">
        <v>38</v>
      </c>
      <c r="F42" s="69">
        <v>29179</v>
      </c>
      <c r="G42" s="77">
        <f t="shared" si="2"/>
        <v>3.1739453449200448</v>
      </c>
      <c r="H42" s="69">
        <v>28154</v>
      </c>
      <c r="I42" s="89">
        <f t="shared" si="0"/>
        <v>3.6406904880301294</v>
      </c>
    </row>
    <row r="43" spans="1:9" ht="18" customHeight="1">
      <c r="A43" s="257"/>
      <c r="B43" s="257"/>
      <c r="C43" s="7"/>
      <c r="D43" s="30" t="s">
        <v>39</v>
      </c>
      <c r="E43" s="54"/>
      <c r="F43" s="69">
        <v>69636</v>
      </c>
      <c r="G43" s="77">
        <f t="shared" si="2"/>
        <v>7.5746549929350646</v>
      </c>
      <c r="H43" s="67">
        <v>80508</v>
      </c>
      <c r="I43" s="160">
        <f t="shared" si="0"/>
        <v>-13.504248025040988</v>
      </c>
    </row>
    <row r="44" spans="1:9" ht="18" customHeight="1">
      <c r="A44" s="257"/>
      <c r="B44" s="257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58"/>
      <c r="B45" s="258"/>
      <c r="C45" s="11" t="s">
        <v>19</v>
      </c>
      <c r="D45" s="12"/>
      <c r="E45" s="12"/>
      <c r="F45" s="74">
        <f>SUM(F28,F32,F39)</f>
        <v>919329</v>
      </c>
      <c r="G45" s="79">
        <f t="shared" si="2"/>
        <v>100</v>
      </c>
      <c r="H45" s="74">
        <f>SUM(H28,H32,H39)</f>
        <v>957754</v>
      </c>
      <c r="I45" s="161">
        <f t="shared" si="0"/>
        <v>-4.0119905528977151</v>
      </c>
    </row>
    <row r="46" spans="1:9">
      <c r="A46" s="104" t="s">
        <v>20</v>
      </c>
    </row>
    <row r="47" spans="1:9">
      <c r="A47" s="105" t="s">
        <v>21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Normal="100" zoomScaleSheetLayoutView="100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5.36328125" style="2" customWidth="1"/>
    <col min="2" max="2" width="3.08984375" style="2" customWidth="1"/>
    <col min="3" max="3" width="34.7265625" style="2" customWidth="1"/>
    <col min="4" max="9" width="11.90625" style="2" customWidth="1"/>
    <col min="10" max="16384" width="9" style="2"/>
  </cols>
  <sheetData>
    <row r="1" spans="1:9" ht="34" customHeight="1">
      <c r="A1" s="162" t="s">
        <v>0</v>
      </c>
      <c r="B1" s="162"/>
      <c r="C1" s="102" t="s">
        <v>247</v>
      </c>
      <c r="D1" s="163"/>
      <c r="E1" s="163"/>
    </row>
    <row r="4" spans="1:9">
      <c r="A4" s="164" t="s">
        <v>114</v>
      </c>
    </row>
    <row r="5" spans="1:9">
      <c r="I5" s="14" t="s">
        <v>115</v>
      </c>
    </row>
    <row r="6" spans="1:9" s="169" customFormat="1" ht="29.25" customHeight="1">
      <c r="A6" s="165" t="s">
        <v>116</v>
      </c>
      <c r="B6" s="166"/>
      <c r="C6" s="166"/>
      <c r="D6" s="167"/>
      <c r="E6" s="168" t="s">
        <v>233</v>
      </c>
      <c r="F6" s="168" t="s">
        <v>239</v>
      </c>
      <c r="G6" s="168" t="s">
        <v>240</v>
      </c>
      <c r="H6" s="168" t="s">
        <v>241</v>
      </c>
      <c r="I6" s="168" t="s">
        <v>243</v>
      </c>
    </row>
    <row r="7" spans="1:9" ht="27" customHeight="1">
      <c r="A7" s="298" t="s">
        <v>117</v>
      </c>
      <c r="B7" s="55" t="s">
        <v>118</v>
      </c>
      <c r="C7" s="56"/>
      <c r="D7" s="93" t="s">
        <v>119</v>
      </c>
      <c r="E7" s="170">
        <v>1131942</v>
      </c>
      <c r="F7" s="171">
        <v>1129942</v>
      </c>
      <c r="G7" s="171">
        <v>1074873</v>
      </c>
      <c r="H7" s="171">
        <v>1032512</v>
      </c>
      <c r="I7" s="171">
        <v>993872</v>
      </c>
    </row>
    <row r="8" spans="1:9" ht="27" customHeight="1">
      <c r="A8" s="257"/>
      <c r="B8" s="9"/>
      <c r="C8" s="30" t="s">
        <v>120</v>
      </c>
      <c r="D8" s="91" t="s">
        <v>42</v>
      </c>
      <c r="E8" s="172">
        <v>478114</v>
      </c>
      <c r="F8" s="172">
        <v>485629</v>
      </c>
      <c r="G8" s="172">
        <v>468035</v>
      </c>
      <c r="H8" s="172">
        <v>472086</v>
      </c>
      <c r="I8" s="173">
        <v>467457</v>
      </c>
    </row>
    <row r="9" spans="1:9" ht="27" customHeight="1">
      <c r="A9" s="257"/>
      <c r="B9" s="44" t="s">
        <v>121</v>
      </c>
      <c r="C9" s="43"/>
      <c r="D9" s="94"/>
      <c r="E9" s="174">
        <v>1017540</v>
      </c>
      <c r="F9" s="174">
        <v>1011193</v>
      </c>
      <c r="G9" s="174">
        <v>986984</v>
      </c>
      <c r="H9" s="174">
        <v>957754</v>
      </c>
      <c r="I9" s="175">
        <v>919329</v>
      </c>
    </row>
    <row r="10" spans="1:9" ht="27" customHeight="1">
      <c r="A10" s="257"/>
      <c r="B10" s="44" t="s">
        <v>122</v>
      </c>
      <c r="C10" s="43"/>
      <c r="D10" s="94"/>
      <c r="E10" s="174">
        <v>114402</v>
      </c>
      <c r="F10" s="174">
        <v>118748</v>
      </c>
      <c r="G10" s="174">
        <v>87889</v>
      </c>
      <c r="H10" s="174">
        <v>74758</v>
      </c>
      <c r="I10" s="175">
        <v>74544</v>
      </c>
    </row>
    <row r="11" spans="1:9" ht="27" customHeight="1">
      <c r="A11" s="257"/>
      <c r="B11" s="44" t="s">
        <v>123</v>
      </c>
      <c r="C11" s="43"/>
      <c r="D11" s="94"/>
      <c r="E11" s="174">
        <v>88986</v>
      </c>
      <c r="F11" s="174">
        <v>96916</v>
      </c>
      <c r="G11" s="174">
        <v>63574</v>
      </c>
      <c r="H11" s="174">
        <v>55706</v>
      </c>
      <c r="I11" s="175">
        <v>61457</v>
      </c>
    </row>
    <row r="12" spans="1:9" ht="27" customHeight="1">
      <c r="A12" s="257"/>
      <c r="B12" s="44" t="s">
        <v>124</v>
      </c>
      <c r="C12" s="43"/>
      <c r="D12" s="94"/>
      <c r="E12" s="174">
        <v>25416</v>
      </c>
      <c r="F12" s="174">
        <v>21832</v>
      </c>
      <c r="G12" s="174">
        <v>24315</v>
      </c>
      <c r="H12" s="174">
        <v>19051</v>
      </c>
      <c r="I12" s="175">
        <v>13086</v>
      </c>
    </row>
    <row r="13" spans="1:9" ht="27" customHeight="1">
      <c r="A13" s="257"/>
      <c r="B13" s="44" t="s">
        <v>125</v>
      </c>
      <c r="C13" s="43"/>
      <c r="D13" s="99"/>
      <c r="E13" s="176">
        <v>-756</v>
      </c>
      <c r="F13" s="176">
        <v>-3583</v>
      </c>
      <c r="G13" s="176">
        <v>2483</v>
      </c>
      <c r="H13" s="176">
        <v>-5264</v>
      </c>
      <c r="I13" s="177">
        <v>-5965</v>
      </c>
    </row>
    <row r="14" spans="1:9" ht="27" customHeight="1">
      <c r="A14" s="257"/>
      <c r="B14" s="101" t="s">
        <v>126</v>
      </c>
      <c r="C14" s="53"/>
      <c r="D14" s="99"/>
      <c r="E14" s="176">
        <v>805</v>
      </c>
      <c r="F14" s="176">
        <v>0</v>
      </c>
      <c r="G14" s="176">
        <v>0</v>
      </c>
      <c r="H14" s="176">
        <v>0</v>
      </c>
      <c r="I14" s="177">
        <v>0</v>
      </c>
    </row>
    <row r="15" spans="1:9" ht="27" customHeight="1">
      <c r="A15" s="257"/>
      <c r="B15" s="45" t="s">
        <v>127</v>
      </c>
      <c r="C15" s="46"/>
      <c r="D15" s="178"/>
      <c r="E15" s="179">
        <v>-739</v>
      </c>
      <c r="F15" s="179">
        <v>-9138</v>
      </c>
      <c r="G15" s="179">
        <v>509</v>
      </c>
      <c r="H15" s="179">
        <v>-3134</v>
      </c>
      <c r="I15" s="180">
        <v>-10588</v>
      </c>
    </row>
    <row r="16" spans="1:9" ht="27" customHeight="1">
      <c r="A16" s="257"/>
      <c r="B16" s="181" t="s">
        <v>128</v>
      </c>
      <c r="C16" s="182"/>
      <c r="D16" s="183" t="s">
        <v>43</v>
      </c>
      <c r="E16" s="184">
        <v>178279</v>
      </c>
      <c r="F16" s="184">
        <v>137313</v>
      </c>
      <c r="G16" s="184">
        <v>116984</v>
      </c>
      <c r="H16" s="184">
        <v>97065</v>
      </c>
      <c r="I16" s="185">
        <v>87010</v>
      </c>
    </row>
    <row r="17" spans="1:9" ht="27" customHeight="1">
      <c r="A17" s="257"/>
      <c r="B17" s="44" t="s">
        <v>129</v>
      </c>
      <c r="C17" s="43"/>
      <c r="D17" s="91" t="s">
        <v>44</v>
      </c>
      <c r="E17" s="174">
        <v>358028</v>
      </c>
      <c r="F17" s="174">
        <v>299454</v>
      </c>
      <c r="G17" s="174">
        <v>414441</v>
      </c>
      <c r="H17" s="174">
        <v>295339</v>
      </c>
      <c r="I17" s="175">
        <v>228761</v>
      </c>
    </row>
    <row r="18" spans="1:9" ht="27" customHeight="1">
      <c r="A18" s="257"/>
      <c r="B18" s="44" t="s">
        <v>130</v>
      </c>
      <c r="C18" s="43"/>
      <c r="D18" s="91" t="s">
        <v>45</v>
      </c>
      <c r="E18" s="174">
        <v>1432144</v>
      </c>
      <c r="F18" s="174">
        <v>1400544</v>
      </c>
      <c r="G18" s="174">
        <v>1368750</v>
      </c>
      <c r="H18" s="174">
        <v>1347437</v>
      </c>
      <c r="I18" s="175">
        <v>1335815</v>
      </c>
    </row>
    <row r="19" spans="1:9" ht="27" customHeight="1">
      <c r="A19" s="257"/>
      <c r="B19" s="44" t="s">
        <v>131</v>
      </c>
      <c r="C19" s="43"/>
      <c r="D19" s="91" t="s">
        <v>132</v>
      </c>
      <c r="E19" s="174">
        <f>E17+E18-E16</f>
        <v>1611893</v>
      </c>
      <c r="F19" s="174">
        <f>F17+F18-F16</f>
        <v>1562685</v>
      </c>
      <c r="G19" s="174">
        <f>G17+G18-G16</f>
        <v>1666207</v>
      </c>
      <c r="H19" s="174">
        <f>H17+H18-H16</f>
        <v>1545711</v>
      </c>
      <c r="I19" s="174">
        <f>I17+I18-I16</f>
        <v>1477566</v>
      </c>
    </row>
    <row r="20" spans="1:9" ht="27" customHeight="1">
      <c r="A20" s="257"/>
      <c r="B20" s="44" t="s">
        <v>133</v>
      </c>
      <c r="C20" s="43"/>
      <c r="D20" s="94" t="s">
        <v>134</v>
      </c>
      <c r="E20" s="186">
        <f>E18/E8</f>
        <v>2.9954027700506574</v>
      </c>
      <c r="F20" s="186">
        <f>F18/F8</f>
        <v>2.8839793340183557</v>
      </c>
      <c r="G20" s="186">
        <f>G18/G8</f>
        <v>2.9244607775059559</v>
      </c>
      <c r="H20" s="186">
        <f>H18/H8</f>
        <v>2.8542193583372519</v>
      </c>
      <c r="I20" s="186">
        <f>I18/I8</f>
        <v>2.8576211287883164</v>
      </c>
    </row>
    <row r="21" spans="1:9" ht="27" customHeight="1">
      <c r="A21" s="257"/>
      <c r="B21" s="44" t="s">
        <v>135</v>
      </c>
      <c r="C21" s="43"/>
      <c r="D21" s="94" t="s">
        <v>136</v>
      </c>
      <c r="E21" s="186">
        <f>E19/E8</f>
        <v>3.3713570403711248</v>
      </c>
      <c r="F21" s="186">
        <f>F19/F8</f>
        <v>3.2178576650076498</v>
      </c>
      <c r="G21" s="186">
        <f>G19/G8</f>
        <v>3.5600051278216371</v>
      </c>
      <c r="H21" s="186">
        <f>H19/H8</f>
        <v>3.2742148676300507</v>
      </c>
      <c r="I21" s="186">
        <f>I19/I8</f>
        <v>3.160859715439067</v>
      </c>
    </row>
    <row r="22" spans="1:9" ht="27" customHeight="1">
      <c r="A22" s="257"/>
      <c r="B22" s="44" t="s">
        <v>137</v>
      </c>
      <c r="C22" s="43"/>
      <c r="D22" s="94" t="s">
        <v>138</v>
      </c>
      <c r="E22" s="174">
        <f>E18/E24*1000000</f>
        <v>1119217.5018013527</v>
      </c>
      <c r="F22" s="174">
        <f>F18/F24*1000000</f>
        <v>1094522.1687504004</v>
      </c>
      <c r="G22" s="174">
        <f>G18/G24*1000000</f>
        <v>1069675.2251104647</v>
      </c>
      <c r="H22" s="174">
        <f>H18/H24*1000000</f>
        <v>1053019.1607650551</v>
      </c>
      <c r="I22" s="174">
        <f>I18/I24*1000000</f>
        <v>1043936.592387898</v>
      </c>
    </row>
    <row r="23" spans="1:9" ht="27" customHeight="1">
      <c r="A23" s="257"/>
      <c r="B23" s="44" t="s">
        <v>139</v>
      </c>
      <c r="C23" s="43"/>
      <c r="D23" s="94" t="s">
        <v>140</v>
      </c>
      <c r="E23" s="174">
        <f>E19/E24*1000000</f>
        <v>1259690.9644777954</v>
      </c>
      <c r="F23" s="174">
        <f>F19/F24*1000000</f>
        <v>1221235.0167318697</v>
      </c>
      <c r="G23" s="174">
        <f>G19/G24*1000000</f>
        <v>1302137.2404059411</v>
      </c>
      <c r="H23" s="174">
        <f>H19/H24*1000000</f>
        <v>1207969.8716936777</v>
      </c>
      <c r="I23" s="174">
        <f>I19/I24*1000000</f>
        <v>1154714.6985684521</v>
      </c>
    </row>
    <row r="24" spans="1:9" ht="27" customHeight="1">
      <c r="A24" s="257"/>
      <c r="B24" s="187" t="s">
        <v>141</v>
      </c>
      <c r="C24" s="188"/>
      <c r="D24" s="189" t="s">
        <v>142</v>
      </c>
      <c r="E24" s="179">
        <v>1279594</v>
      </c>
      <c r="F24" s="179">
        <v>1279594</v>
      </c>
      <c r="G24" s="179">
        <v>1279594</v>
      </c>
      <c r="H24" s="180">
        <v>1279594</v>
      </c>
      <c r="I24" s="180">
        <f>H24</f>
        <v>1279594</v>
      </c>
    </row>
    <row r="25" spans="1:9" ht="27" customHeight="1">
      <c r="A25" s="257"/>
      <c r="B25" s="10" t="s">
        <v>143</v>
      </c>
      <c r="C25" s="190"/>
      <c r="D25" s="191"/>
      <c r="E25" s="172">
        <v>406527</v>
      </c>
      <c r="F25" s="172">
        <v>401253</v>
      </c>
      <c r="G25" s="172">
        <v>398812</v>
      </c>
      <c r="H25" s="172">
        <v>396972</v>
      </c>
      <c r="I25" s="192">
        <v>393036</v>
      </c>
    </row>
    <row r="26" spans="1:9" ht="27" customHeight="1">
      <c r="A26" s="257"/>
      <c r="B26" s="193" t="s">
        <v>144</v>
      </c>
      <c r="C26" s="194"/>
      <c r="D26" s="195"/>
      <c r="E26" s="196">
        <v>0.34116000000000002</v>
      </c>
      <c r="F26" s="196">
        <v>0.35155999999999998</v>
      </c>
      <c r="G26" s="196">
        <v>0.36241000000000001</v>
      </c>
      <c r="H26" s="196">
        <v>0.36254999999999998</v>
      </c>
      <c r="I26" s="197">
        <v>0.37</v>
      </c>
    </row>
    <row r="27" spans="1:9" ht="27" customHeight="1">
      <c r="A27" s="257"/>
      <c r="B27" s="193" t="s">
        <v>145</v>
      </c>
      <c r="C27" s="194"/>
      <c r="D27" s="195"/>
      <c r="E27" s="198">
        <v>6.3</v>
      </c>
      <c r="F27" s="198">
        <v>5.4</v>
      </c>
      <c r="G27" s="198">
        <v>6.1</v>
      </c>
      <c r="H27" s="198">
        <v>4.8</v>
      </c>
      <c r="I27" s="199">
        <v>3.3</v>
      </c>
    </row>
    <row r="28" spans="1:9" ht="27" customHeight="1">
      <c r="A28" s="257"/>
      <c r="B28" s="193" t="s">
        <v>146</v>
      </c>
      <c r="C28" s="194"/>
      <c r="D28" s="195"/>
      <c r="E28" s="198">
        <v>97.4</v>
      </c>
      <c r="F28" s="198">
        <v>96.9</v>
      </c>
      <c r="G28" s="198">
        <v>97.6</v>
      </c>
      <c r="H28" s="198">
        <v>96.2</v>
      </c>
      <c r="I28" s="199">
        <v>96.3</v>
      </c>
    </row>
    <row r="29" spans="1:9" ht="27" customHeight="1">
      <c r="A29" s="257"/>
      <c r="B29" s="200" t="s">
        <v>147</v>
      </c>
      <c r="C29" s="201"/>
      <c r="D29" s="202"/>
      <c r="E29" s="203">
        <v>46.4</v>
      </c>
      <c r="F29" s="203">
        <v>45.3</v>
      </c>
      <c r="G29" s="203">
        <v>45.3</v>
      </c>
      <c r="H29" s="203">
        <v>43.3</v>
      </c>
      <c r="I29" s="204">
        <v>41.2</v>
      </c>
    </row>
    <row r="30" spans="1:9" ht="27" customHeight="1">
      <c r="A30" s="257"/>
      <c r="B30" s="298" t="s">
        <v>148</v>
      </c>
      <c r="C30" s="25" t="s">
        <v>149</v>
      </c>
      <c r="D30" s="205"/>
      <c r="E30" s="206">
        <v>0</v>
      </c>
      <c r="F30" s="206">
        <v>0</v>
      </c>
      <c r="G30" s="206">
        <v>0</v>
      </c>
      <c r="H30" s="206">
        <v>0</v>
      </c>
      <c r="I30" s="207">
        <v>0</v>
      </c>
    </row>
    <row r="31" spans="1:9" ht="27" customHeight="1">
      <c r="A31" s="257"/>
      <c r="B31" s="257"/>
      <c r="C31" s="193" t="s">
        <v>150</v>
      </c>
      <c r="D31" s="195"/>
      <c r="E31" s="198">
        <v>0</v>
      </c>
      <c r="F31" s="198">
        <v>0</v>
      </c>
      <c r="G31" s="198">
        <v>0</v>
      </c>
      <c r="H31" s="198">
        <v>0</v>
      </c>
      <c r="I31" s="199">
        <v>0</v>
      </c>
    </row>
    <row r="32" spans="1:9" ht="27" customHeight="1">
      <c r="A32" s="257"/>
      <c r="B32" s="257"/>
      <c r="C32" s="193" t="s">
        <v>151</v>
      </c>
      <c r="D32" s="195"/>
      <c r="E32" s="198">
        <v>20.5</v>
      </c>
      <c r="F32" s="198">
        <v>19.5</v>
      </c>
      <c r="G32" s="198">
        <v>18.2</v>
      </c>
      <c r="H32" s="198">
        <v>16.7</v>
      </c>
      <c r="I32" s="199">
        <v>15.3</v>
      </c>
    </row>
    <row r="33" spans="1:9" ht="27" customHeight="1">
      <c r="A33" s="258"/>
      <c r="B33" s="258"/>
      <c r="C33" s="200" t="s">
        <v>152</v>
      </c>
      <c r="D33" s="202"/>
      <c r="E33" s="203">
        <v>224.6</v>
      </c>
      <c r="F33" s="203">
        <v>229.4</v>
      </c>
      <c r="G33" s="203">
        <v>224.2</v>
      </c>
      <c r="H33" s="203">
        <v>218.3</v>
      </c>
      <c r="I33" s="208">
        <v>221.7</v>
      </c>
    </row>
    <row r="34" spans="1:9" ht="27" customHeight="1">
      <c r="A34" s="2" t="s">
        <v>244</v>
      </c>
      <c r="B34" s="8"/>
      <c r="C34" s="8"/>
      <c r="D34" s="8"/>
      <c r="E34" s="209"/>
      <c r="F34" s="209"/>
      <c r="G34" s="209"/>
      <c r="H34" s="209"/>
      <c r="I34" s="210"/>
    </row>
    <row r="35" spans="1:9" ht="27" customHeight="1">
      <c r="A35" s="13" t="s">
        <v>111</v>
      </c>
    </row>
    <row r="36" spans="1:9">
      <c r="A36" s="211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2" width="13.6328125" style="8" customWidth="1"/>
    <col min="13" max="21" width="13.6328125" style="2" customWidth="1"/>
    <col min="22" max="25" width="12" style="2" customWidth="1"/>
    <col min="26" max="16384" width="9" style="2"/>
  </cols>
  <sheetData>
    <row r="1" spans="1:25" ht="34" customHeight="1">
      <c r="A1" s="64" t="s">
        <v>0</v>
      </c>
      <c r="B1" s="28"/>
      <c r="C1" s="28"/>
      <c r="D1" s="102" t="s">
        <v>247</v>
      </c>
      <c r="E1" s="35"/>
      <c r="F1" s="35"/>
      <c r="G1" s="35"/>
    </row>
    <row r="2" spans="1:25" ht="15" customHeight="1"/>
    <row r="3" spans="1:25" ht="15" customHeight="1">
      <c r="A3" s="36" t="s">
        <v>153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6" customHeight="1">
      <c r="A5" s="31" t="s">
        <v>245</v>
      </c>
      <c r="B5" s="31"/>
      <c r="C5" s="31"/>
      <c r="D5" s="31"/>
      <c r="K5" s="37"/>
      <c r="O5" s="37" t="s">
        <v>48</v>
      </c>
    </row>
    <row r="6" spans="1:25" ht="16" customHeight="1">
      <c r="A6" s="276" t="s">
        <v>49</v>
      </c>
      <c r="B6" s="277"/>
      <c r="C6" s="277"/>
      <c r="D6" s="277"/>
      <c r="E6" s="278"/>
      <c r="F6" s="267" t="s">
        <v>256</v>
      </c>
      <c r="G6" s="268"/>
      <c r="H6" s="267" t="s">
        <v>257</v>
      </c>
      <c r="I6" s="268"/>
      <c r="J6" s="267" t="s">
        <v>258</v>
      </c>
      <c r="K6" s="268"/>
      <c r="L6" s="267"/>
      <c r="M6" s="268"/>
      <c r="N6" s="267"/>
      <c r="O6" s="268"/>
    </row>
    <row r="7" spans="1:25" ht="16" customHeight="1">
      <c r="A7" s="279"/>
      <c r="B7" s="280"/>
      <c r="C7" s="280"/>
      <c r="D7" s="280"/>
      <c r="E7" s="281"/>
      <c r="F7" s="109" t="s">
        <v>242</v>
      </c>
      <c r="G7" s="38" t="s">
        <v>2</v>
      </c>
      <c r="H7" s="109" t="s">
        <v>242</v>
      </c>
      <c r="I7" s="38" t="s">
        <v>2</v>
      </c>
      <c r="J7" s="109" t="s">
        <v>242</v>
      </c>
      <c r="K7" s="38" t="s">
        <v>2</v>
      </c>
      <c r="L7" s="109" t="s">
        <v>242</v>
      </c>
      <c r="M7" s="38" t="s">
        <v>2</v>
      </c>
      <c r="N7" s="109" t="s">
        <v>242</v>
      </c>
      <c r="O7" s="251" t="s">
        <v>2</v>
      </c>
    </row>
    <row r="8" spans="1:25" ht="16" customHeight="1">
      <c r="A8" s="288" t="s">
        <v>83</v>
      </c>
      <c r="B8" s="55" t="s">
        <v>50</v>
      </c>
      <c r="C8" s="56"/>
      <c r="D8" s="56"/>
      <c r="E8" s="93" t="s">
        <v>41</v>
      </c>
      <c r="F8" s="110">
        <v>6514</v>
      </c>
      <c r="G8" s="111">
        <v>6500</v>
      </c>
      <c r="H8" s="110">
        <v>870</v>
      </c>
      <c r="I8" s="112">
        <v>911</v>
      </c>
      <c r="J8" s="110">
        <v>109594</v>
      </c>
      <c r="K8" s="113">
        <v>107146</v>
      </c>
      <c r="L8" s="110"/>
      <c r="M8" s="112"/>
      <c r="N8" s="110"/>
      <c r="O8" s="113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ht="16" customHeight="1">
      <c r="A9" s="289"/>
      <c r="B9" s="8"/>
      <c r="C9" s="30" t="s">
        <v>51</v>
      </c>
      <c r="D9" s="43"/>
      <c r="E9" s="91" t="s">
        <v>42</v>
      </c>
      <c r="F9" s="70">
        <v>6514</v>
      </c>
      <c r="G9" s="115">
        <v>6500</v>
      </c>
      <c r="H9" s="70">
        <v>870</v>
      </c>
      <c r="I9" s="116">
        <v>911</v>
      </c>
      <c r="J9" s="70">
        <v>109594</v>
      </c>
      <c r="K9" s="117">
        <v>106828</v>
      </c>
      <c r="L9" s="70"/>
      <c r="M9" s="116"/>
      <c r="N9" s="70"/>
      <c r="O9" s="117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ht="16" customHeight="1">
      <c r="A10" s="289"/>
      <c r="B10" s="10"/>
      <c r="C10" s="30" t="s">
        <v>52</v>
      </c>
      <c r="D10" s="43"/>
      <c r="E10" s="91" t="s">
        <v>43</v>
      </c>
      <c r="F10" s="70">
        <v>0</v>
      </c>
      <c r="G10" s="115">
        <v>0</v>
      </c>
      <c r="H10" s="70">
        <v>0</v>
      </c>
      <c r="I10" s="116">
        <v>0</v>
      </c>
      <c r="J10" s="118">
        <v>0</v>
      </c>
      <c r="K10" s="119">
        <v>318</v>
      </c>
      <c r="L10" s="70"/>
      <c r="M10" s="116"/>
      <c r="N10" s="70"/>
      <c r="O10" s="117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ht="16" customHeight="1">
      <c r="A11" s="289"/>
      <c r="B11" s="50" t="s">
        <v>53</v>
      </c>
      <c r="C11" s="63"/>
      <c r="D11" s="63"/>
      <c r="E11" s="90" t="s">
        <v>44</v>
      </c>
      <c r="F11" s="120">
        <v>5306</v>
      </c>
      <c r="G11" s="121">
        <v>5349</v>
      </c>
      <c r="H11" s="120">
        <v>805</v>
      </c>
      <c r="I11" s="122">
        <v>806</v>
      </c>
      <c r="J11" s="120">
        <v>110188</v>
      </c>
      <c r="K11" s="123">
        <v>108507</v>
      </c>
      <c r="L11" s="120"/>
      <c r="M11" s="122"/>
      <c r="N11" s="120"/>
      <c r="O11" s="123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16" customHeight="1">
      <c r="A12" s="289"/>
      <c r="B12" s="7"/>
      <c r="C12" s="30" t="s">
        <v>54</v>
      </c>
      <c r="D12" s="43"/>
      <c r="E12" s="91" t="s">
        <v>45</v>
      </c>
      <c r="F12" s="70">
        <v>5225</v>
      </c>
      <c r="G12" s="115">
        <v>5349</v>
      </c>
      <c r="H12" s="120">
        <v>805</v>
      </c>
      <c r="I12" s="116">
        <v>806</v>
      </c>
      <c r="J12" s="120">
        <v>109274</v>
      </c>
      <c r="K12" s="117">
        <v>106218</v>
      </c>
      <c r="L12" s="70"/>
      <c r="M12" s="116"/>
      <c r="N12" s="70"/>
      <c r="O12" s="117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ht="16" customHeight="1">
      <c r="A13" s="289"/>
      <c r="B13" s="8"/>
      <c r="C13" s="52" t="s">
        <v>55</v>
      </c>
      <c r="D13" s="53"/>
      <c r="E13" s="95" t="s">
        <v>46</v>
      </c>
      <c r="F13" s="68">
        <v>81</v>
      </c>
      <c r="G13" s="150">
        <v>0</v>
      </c>
      <c r="H13" s="118">
        <v>0</v>
      </c>
      <c r="I13" s="119">
        <v>0</v>
      </c>
      <c r="J13" s="118">
        <v>914</v>
      </c>
      <c r="K13" s="119">
        <v>2289</v>
      </c>
      <c r="L13" s="68"/>
      <c r="M13" s="125"/>
      <c r="N13" s="68"/>
      <c r="O13" s="126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5" ht="16" customHeight="1">
      <c r="A14" s="289"/>
      <c r="B14" s="44" t="s">
        <v>56</v>
      </c>
      <c r="C14" s="43"/>
      <c r="D14" s="43"/>
      <c r="E14" s="91" t="s">
        <v>154</v>
      </c>
      <c r="F14" s="69">
        <f t="shared" ref="F14:O15" si="0">F9-F12</f>
        <v>1289</v>
      </c>
      <c r="G14" s="127">
        <f t="shared" si="0"/>
        <v>1151</v>
      </c>
      <c r="H14" s="69">
        <f t="shared" si="0"/>
        <v>65</v>
      </c>
      <c r="I14" s="127">
        <f t="shared" si="0"/>
        <v>105</v>
      </c>
      <c r="J14" s="69">
        <f t="shared" si="0"/>
        <v>320</v>
      </c>
      <c r="K14" s="127">
        <f t="shared" si="0"/>
        <v>610</v>
      </c>
      <c r="L14" s="69">
        <f t="shared" si="0"/>
        <v>0</v>
      </c>
      <c r="M14" s="127">
        <f t="shared" si="0"/>
        <v>0</v>
      </c>
      <c r="N14" s="69">
        <f t="shared" si="0"/>
        <v>0</v>
      </c>
      <c r="O14" s="127">
        <f t="shared" si="0"/>
        <v>0</v>
      </c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ht="16" customHeight="1">
      <c r="A15" s="289"/>
      <c r="B15" s="44" t="s">
        <v>57</v>
      </c>
      <c r="C15" s="43"/>
      <c r="D15" s="43"/>
      <c r="E15" s="91" t="s">
        <v>155</v>
      </c>
      <c r="F15" s="69">
        <f t="shared" si="0"/>
        <v>-81</v>
      </c>
      <c r="G15" s="127">
        <f t="shared" si="0"/>
        <v>0</v>
      </c>
      <c r="H15" s="69">
        <f t="shared" si="0"/>
        <v>0</v>
      </c>
      <c r="I15" s="127">
        <f t="shared" si="0"/>
        <v>0</v>
      </c>
      <c r="J15" s="69">
        <f t="shared" si="0"/>
        <v>-914</v>
      </c>
      <c r="K15" s="127">
        <f t="shared" si="0"/>
        <v>-1971</v>
      </c>
      <c r="L15" s="69">
        <f t="shared" si="0"/>
        <v>0</v>
      </c>
      <c r="M15" s="127">
        <f t="shared" si="0"/>
        <v>0</v>
      </c>
      <c r="N15" s="69">
        <f t="shared" si="0"/>
        <v>0</v>
      </c>
      <c r="O15" s="127">
        <f t="shared" si="0"/>
        <v>0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ht="16" customHeight="1">
      <c r="A16" s="289"/>
      <c r="B16" s="44" t="s">
        <v>58</v>
      </c>
      <c r="C16" s="43"/>
      <c r="D16" s="43"/>
      <c r="E16" s="91" t="s">
        <v>156</v>
      </c>
      <c r="F16" s="69">
        <f t="shared" ref="F16:O16" si="1">F8-F11</f>
        <v>1208</v>
      </c>
      <c r="G16" s="127">
        <f t="shared" si="1"/>
        <v>1151</v>
      </c>
      <c r="H16" s="69">
        <f t="shared" si="1"/>
        <v>65</v>
      </c>
      <c r="I16" s="127">
        <f t="shared" si="1"/>
        <v>105</v>
      </c>
      <c r="J16" s="69">
        <f t="shared" si="1"/>
        <v>-594</v>
      </c>
      <c r="K16" s="127">
        <f t="shared" si="1"/>
        <v>-1361</v>
      </c>
      <c r="L16" s="69">
        <f t="shared" si="1"/>
        <v>0</v>
      </c>
      <c r="M16" s="127">
        <f t="shared" si="1"/>
        <v>0</v>
      </c>
      <c r="N16" s="69">
        <f t="shared" si="1"/>
        <v>0</v>
      </c>
      <c r="O16" s="127">
        <f t="shared" si="1"/>
        <v>0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ht="16" customHeight="1">
      <c r="A17" s="289"/>
      <c r="B17" s="44" t="s">
        <v>59</v>
      </c>
      <c r="C17" s="43"/>
      <c r="D17" s="43"/>
      <c r="E17" s="34"/>
      <c r="F17" s="213">
        <v>0</v>
      </c>
      <c r="G17" s="214">
        <v>0</v>
      </c>
      <c r="H17" s="118">
        <v>0</v>
      </c>
      <c r="I17" s="119">
        <v>0</v>
      </c>
      <c r="J17" s="70">
        <v>48429</v>
      </c>
      <c r="K17" s="117">
        <v>47835</v>
      </c>
      <c r="L17" s="70"/>
      <c r="M17" s="116"/>
      <c r="N17" s="118"/>
      <c r="O17" s="128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16" customHeight="1">
      <c r="A18" s="290"/>
      <c r="B18" s="47" t="s">
        <v>60</v>
      </c>
      <c r="C18" s="31"/>
      <c r="D18" s="31"/>
      <c r="E18" s="17"/>
      <c r="F18" s="129">
        <v>0</v>
      </c>
      <c r="G18" s="130">
        <v>0</v>
      </c>
      <c r="H18" s="131">
        <v>0</v>
      </c>
      <c r="I18" s="132">
        <v>0</v>
      </c>
      <c r="J18" s="131">
        <v>0</v>
      </c>
      <c r="K18" s="132">
        <v>0</v>
      </c>
      <c r="L18" s="131"/>
      <c r="M18" s="132"/>
      <c r="N18" s="131"/>
      <c r="O18" s="133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16" customHeight="1">
      <c r="A19" s="289" t="s">
        <v>84</v>
      </c>
      <c r="B19" s="50" t="s">
        <v>61</v>
      </c>
      <c r="C19" s="51"/>
      <c r="D19" s="51"/>
      <c r="E19" s="96"/>
      <c r="F19" s="65">
        <v>80</v>
      </c>
      <c r="G19" s="134">
        <v>282</v>
      </c>
      <c r="H19" s="66">
        <v>1095</v>
      </c>
      <c r="I19" s="135">
        <v>342</v>
      </c>
      <c r="J19" s="66">
        <v>17107</v>
      </c>
      <c r="K19" s="136">
        <v>16457</v>
      </c>
      <c r="L19" s="66"/>
      <c r="M19" s="135"/>
      <c r="N19" s="66"/>
      <c r="O19" s="136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ht="16" customHeight="1">
      <c r="A20" s="289"/>
      <c r="B20" s="19"/>
      <c r="C20" s="30" t="s">
        <v>62</v>
      </c>
      <c r="D20" s="43"/>
      <c r="E20" s="91"/>
      <c r="F20" s="69">
        <v>0</v>
      </c>
      <c r="G20" s="127">
        <v>0</v>
      </c>
      <c r="H20" s="70">
        <v>1095</v>
      </c>
      <c r="I20" s="116">
        <v>341</v>
      </c>
      <c r="J20" s="70">
        <v>8065</v>
      </c>
      <c r="K20" s="119">
        <v>8923</v>
      </c>
      <c r="L20" s="70"/>
      <c r="M20" s="116"/>
      <c r="N20" s="70"/>
      <c r="O20" s="117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ht="16" customHeight="1">
      <c r="A21" s="289"/>
      <c r="B21" s="9" t="s">
        <v>63</v>
      </c>
      <c r="C21" s="63"/>
      <c r="D21" s="63"/>
      <c r="E21" s="90" t="s">
        <v>157</v>
      </c>
      <c r="F21" s="137">
        <v>80</v>
      </c>
      <c r="G21" s="138">
        <v>282</v>
      </c>
      <c r="H21" s="120">
        <v>744</v>
      </c>
      <c r="I21" s="122">
        <v>342</v>
      </c>
      <c r="J21" s="120">
        <v>16550</v>
      </c>
      <c r="K21" s="123">
        <v>15466</v>
      </c>
      <c r="L21" s="120"/>
      <c r="M21" s="122"/>
      <c r="N21" s="120"/>
      <c r="O21" s="123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16" customHeight="1">
      <c r="A22" s="289"/>
      <c r="B22" s="50" t="s">
        <v>64</v>
      </c>
      <c r="C22" s="51"/>
      <c r="D22" s="51"/>
      <c r="E22" s="96" t="s">
        <v>158</v>
      </c>
      <c r="F22" s="65">
        <v>1692</v>
      </c>
      <c r="G22" s="134">
        <v>1462</v>
      </c>
      <c r="H22" s="66">
        <v>1168</v>
      </c>
      <c r="I22" s="135">
        <v>1099</v>
      </c>
      <c r="J22" s="66">
        <v>22672</v>
      </c>
      <c r="K22" s="136">
        <v>22162</v>
      </c>
      <c r="L22" s="66"/>
      <c r="M22" s="135"/>
      <c r="N22" s="66"/>
      <c r="O22" s="136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6" customHeight="1">
      <c r="A23" s="289"/>
      <c r="B23" s="7" t="s">
        <v>65</v>
      </c>
      <c r="C23" s="52" t="s">
        <v>66</v>
      </c>
      <c r="D23" s="53"/>
      <c r="E23" s="95"/>
      <c r="F23" s="67">
        <v>548</v>
      </c>
      <c r="G23" s="253">
        <v>414</v>
      </c>
      <c r="H23" s="68">
        <v>267</v>
      </c>
      <c r="I23" s="125">
        <v>284</v>
      </c>
      <c r="J23" s="68">
        <v>13724</v>
      </c>
      <c r="K23" s="126">
        <v>12780</v>
      </c>
      <c r="L23" s="68"/>
      <c r="M23" s="125"/>
      <c r="N23" s="68"/>
      <c r="O23" s="126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6" customHeight="1">
      <c r="A24" s="289"/>
      <c r="B24" s="44" t="s">
        <v>159</v>
      </c>
      <c r="C24" s="43"/>
      <c r="D24" s="43"/>
      <c r="E24" s="91" t="s">
        <v>160</v>
      </c>
      <c r="F24" s="69">
        <f t="shared" ref="F24:O24" si="2">F21-F22</f>
        <v>-1612</v>
      </c>
      <c r="G24" s="127">
        <f t="shared" si="2"/>
        <v>-1180</v>
      </c>
      <c r="H24" s="69">
        <f t="shared" si="2"/>
        <v>-424</v>
      </c>
      <c r="I24" s="127">
        <f t="shared" si="2"/>
        <v>-757</v>
      </c>
      <c r="J24" s="69">
        <f t="shared" si="2"/>
        <v>-6122</v>
      </c>
      <c r="K24" s="127">
        <f t="shared" si="2"/>
        <v>-6696</v>
      </c>
      <c r="L24" s="69">
        <f t="shared" si="2"/>
        <v>0</v>
      </c>
      <c r="M24" s="127">
        <f t="shared" si="2"/>
        <v>0</v>
      </c>
      <c r="N24" s="69">
        <f t="shared" si="2"/>
        <v>0</v>
      </c>
      <c r="O24" s="127">
        <f t="shared" si="2"/>
        <v>0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6" customHeight="1">
      <c r="A25" s="289"/>
      <c r="B25" s="101" t="s">
        <v>67</v>
      </c>
      <c r="C25" s="53"/>
      <c r="D25" s="53"/>
      <c r="E25" s="291" t="s">
        <v>161</v>
      </c>
      <c r="F25" s="271">
        <v>1612</v>
      </c>
      <c r="G25" s="265">
        <v>1180</v>
      </c>
      <c r="H25" s="263">
        <v>313</v>
      </c>
      <c r="I25" s="265">
        <v>353</v>
      </c>
      <c r="J25" s="263">
        <v>5983</v>
      </c>
      <c r="K25" s="265">
        <v>6139</v>
      </c>
      <c r="L25" s="263"/>
      <c r="M25" s="265"/>
      <c r="N25" s="263"/>
      <c r="O25" s="265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16" customHeight="1">
      <c r="A26" s="289"/>
      <c r="B26" s="9" t="s">
        <v>68</v>
      </c>
      <c r="C26" s="63"/>
      <c r="D26" s="63"/>
      <c r="E26" s="292"/>
      <c r="F26" s="272"/>
      <c r="G26" s="300"/>
      <c r="H26" s="264"/>
      <c r="I26" s="266"/>
      <c r="J26" s="264"/>
      <c r="K26" s="266"/>
      <c r="L26" s="264"/>
      <c r="M26" s="266"/>
      <c r="N26" s="264"/>
      <c r="O26" s="266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ht="16" customHeight="1">
      <c r="A27" s="290"/>
      <c r="B27" s="47" t="s">
        <v>162</v>
      </c>
      <c r="C27" s="31"/>
      <c r="D27" s="31"/>
      <c r="E27" s="92" t="s">
        <v>163</v>
      </c>
      <c r="F27" s="73">
        <f t="shared" ref="F27:O27" si="3">F24+F25</f>
        <v>0</v>
      </c>
      <c r="G27" s="139">
        <f t="shared" si="3"/>
        <v>0</v>
      </c>
      <c r="H27" s="73">
        <f t="shared" si="3"/>
        <v>-111</v>
      </c>
      <c r="I27" s="139">
        <f t="shared" si="3"/>
        <v>-404</v>
      </c>
      <c r="J27" s="73">
        <f t="shared" si="3"/>
        <v>-139</v>
      </c>
      <c r="K27" s="139">
        <f t="shared" si="3"/>
        <v>-557</v>
      </c>
      <c r="L27" s="73">
        <f t="shared" si="3"/>
        <v>0</v>
      </c>
      <c r="M27" s="139">
        <f t="shared" si="3"/>
        <v>0</v>
      </c>
      <c r="N27" s="73">
        <f t="shared" si="3"/>
        <v>0</v>
      </c>
      <c r="O27" s="139">
        <f t="shared" si="3"/>
        <v>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ht="16" customHeight="1">
      <c r="A28" s="13"/>
      <c r="F28" s="114"/>
      <c r="G28" s="114"/>
      <c r="H28" s="114"/>
      <c r="I28" s="114"/>
      <c r="J28" s="114"/>
      <c r="K28" s="114"/>
      <c r="L28" s="140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6" customHeight="1">
      <c r="A29" s="31"/>
      <c r="F29" s="114"/>
      <c r="G29" s="114"/>
      <c r="H29" s="114"/>
      <c r="I29" s="114"/>
      <c r="J29" s="141"/>
      <c r="K29" s="141"/>
      <c r="L29" s="140"/>
      <c r="M29" s="114"/>
      <c r="N29" s="114"/>
      <c r="O29" s="141" t="s">
        <v>164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41"/>
    </row>
    <row r="30" spans="1:25" ht="16" customHeight="1">
      <c r="A30" s="282" t="s">
        <v>69</v>
      </c>
      <c r="B30" s="283"/>
      <c r="C30" s="283"/>
      <c r="D30" s="283"/>
      <c r="E30" s="284"/>
      <c r="F30" s="299" t="s">
        <v>259</v>
      </c>
      <c r="G30" s="270"/>
      <c r="H30" s="299" t="s">
        <v>260</v>
      </c>
      <c r="I30" s="270"/>
      <c r="J30" s="299" t="s">
        <v>261</v>
      </c>
      <c r="K30" s="270"/>
      <c r="L30" s="299" t="s">
        <v>262</v>
      </c>
      <c r="M30" s="270"/>
      <c r="N30" s="299" t="s">
        <v>263</v>
      </c>
      <c r="O30" s="270"/>
      <c r="P30" s="142"/>
      <c r="Q30" s="140"/>
      <c r="R30" s="142"/>
      <c r="S30" s="140"/>
      <c r="T30" s="142"/>
      <c r="U30" s="140"/>
      <c r="V30" s="142"/>
      <c r="W30" s="140"/>
      <c r="X30" s="142"/>
      <c r="Y30" s="140"/>
    </row>
    <row r="31" spans="1:25" ht="16" customHeight="1">
      <c r="A31" s="285"/>
      <c r="B31" s="286"/>
      <c r="C31" s="286"/>
      <c r="D31" s="286"/>
      <c r="E31" s="287"/>
      <c r="F31" s="109" t="s">
        <v>242</v>
      </c>
      <c r="G31" s="38" t="s">
        <v>2</v>
      </c>
      <c r="H31" s="109" t="s">
        <v>242</v>
      </c>
      <c r="I31" s="38" t="s">
        <v>2</v>
      </c>
      <c r="J31" s="109" t="s">
        <v>242</v>
      </c>
      <c r="K31" s="38" t="s">
        <v>2</v>
      </c>
      <c r="L31" s="109" t="s">
        <v>242</v>
      </c>
      <c r="M31" s="38" t="s">
        <v>2</v>
      </c>
      <c r="N31" s="109" t="s">
        <v>242</v>
      </c>
      <c r="O31" s="212" t="s">
        <v>2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6" customHeight="1">
      <c r="A32" s="288" t="s">
        <v>85</v>
      </c>
      <c r="B32" s="55" t="s">
        <v>50</v>
      </c>
      <c r="C32" s="56"/>
      <c r="D32" s="56"/>
      <c r="E32" s="15" t="s">
        <v>41</v>
      </c>
      <c r="F32" s="66">
        <v>4369</v>
      </c>
      <c r="G32" s="147">
        <v>4548</v>
      </c>
      <c r="H32" s="110">
        <v>0</v>
      </c>
      <c r="I32" s="112">
        <v>0</v>
      </c>
      <c r="J32" s="110">
        <v>301</v>
      </c>
      <c r="K32" s="113">
        <v>345</v>
      </c>
      <c r="L32" s="66">
        <v>21</v>
      </c>
      <c r="M32" s="147">
        <v>32</v>
      </c>
      <c r="N32" s="110">
        <v>0</v>
      </c>
      <c r="O32" s="148">
        <v>0</v>
      </c>
      <c r="P32" s="147"/>
      <c r="Q32" s="147"/>
      <c r="R32" s="147"/>
      <c r="S32" s="147"/>
      <c r="T32" s="149"/>
      <c r="U32" s="149"/>
      <c r="V32" s="147"/>
      <c r="W32" s="147"/>
      <c r="X32" s="149"/>
      <c r="Y32" s="149"/>
    </row>
    <row r="33" spans="1:25" ht="16" customHeight="1">
      <c r="A33" s="293"/>
      <c r="B33" s="8"/>
      <c r="C33" s="52" t="s">
        <v>70</v>
      </c>
      <c r="D33" s="53"/>
      <c r="E33" s="99"/>
      <c r="F33" s="68">
        <v>4017</v>
      </c>
      <c r="G33" s="150">
        <v>4167</v>
      </c>
      <c r="H33" s="68">
        <v>0</v>
      </c>
      <c r="I33" s="125">
        <v>0</v>
      </c>
      <c r="J33" s="68">
        <v>293</v>
      </c>
      <c r="K33" s="126">
        <v>310</v>
      </c>
      <c r="L33" s="68">
        <v>8</v>
      </c>
      <c r="M33" s="150">
        <v>8</v>
      </c>
      <c r="N33" s="68">
        <v>0</v>
      </c>
      <c r="O33" s="124">
        <v>0</v>
      </c>
      <c r="P33" s="147"/>
      <c r="Q33" s="147"/>
      <c r="R33" s="147"/>
      <c r="S33" s="147"/>
      <c r="T33" s="149"/>
      <c r="U33" s="149"/>
      <c r="V33" s="147"/>
      <c r="W33" s="147"/>
      <c r="X33" s="149"/>
      <c r="Y33" s="149"/>
    </row>
    <row r="34" spans="1:25" ht="16" customHeight="1">
      <c r="A34" s="293"/>
      <c r="B34" s="8"/>
      <c r="C34" s="24"/>
      <c r="D34" s="30" t="s">
        <v>71</v>
      </c>
      <c r="E34" s="94"/>
      <c r="F34" s="70">
        <v>0</v>
      </c>
      <c r="G34" s="115">
        <v>0</v>
      </c>
      <c r="H34" s="70">
        <v>0</v>
      </c>
      <c r="I34" s="116">
        <v>0</v>
      </c>
      <c r="J34" s="70">
        <v>292</v>
      </c>
      <c r="K34" s="117">
        <v>309</v>
      </c>
      <c r="L34" s="70">
        <v>8</v>
      </c>
      <c r="M34" s="115">
        <v>8</v>
      </c>
      <c r="N34" s="70">
        <v>0</v>
      </c>
      <c r="O34" s="127">
        <v>0</v>
      </c>
      <c r="P34" s="147"/>
      <c r="Q34" s="147"/>
      <c r="R34" s="147"/>
      <c r="S34" s="147"/>
      <c r="T34" s="149"/>
      <c r="U34" s="149"/>
      <c r="V34" s="147"/>
      <c r="W34" s="147"/>
      <c r="X34" s="149"/>
      <c r="Y34" s="149"/>
    </row>
    <row r="35" spans="1:25" ht="16" customHeight="1">
      <c r="A35" s="293"/>
      <c r="B35" s="10"/>
      <c r="C35" s="62" t="s">
        <v>72</v>
      </c>
      <c r="D35" s="63"/>
      <c r="E35" s="100"/>
      <c r="F35" s="120">
        <v>353</v>
      </c>
      <c r="G35" s="121">
        <v>380</v>
      </c>
      <c r="H35" s="120">
        <v>0</v>
      </c>
      <c r="I35" s="122">
        <v>0</v>
      </c>
      <c r="J35" s="151">
        <v>7</v>
      </c>
      <c r="K35" s="152">
        <v>36</v>
      </c>
      <c r="L35" s="120">
        <v>12</v>
      </c>
      <c r="M35" s="121">
        <v>23</v>
      </c>
      <c r="N35" s="120">
        <v>0</v>
      </c>
      <c r="O35" s="138">
        <v>0</v>
      </c>
      <c r="P35" s="147"/>
      <c r="Q35" s="147"/>
      <c r="R35" s="147"/>
      <c r="S35" s="147"/>
      <c r="T35" s="149"/>
      <c r="U35" s="149"/>
      <c r="V35" s="147"/>
      <c r="W35" s="147"/>
      <c r="X35" s="149"/>
      <c r="Y35" s="149"/>
    </row>
    <row r="36" spans="1:25" ht="16" customHeight="1">
      <c r="A36" s="293"/>
      <c r="B36" s="50" t="s">
        <v>53</v>
      </c>
      <c r="C36" s="51"/>
      <c r="D36" s="51"/>
      <c r="E36" s="15" t="s">
        <v>42</v>
      </c>
      <c r="F36" s="66">
        <v>3691</v>
      </c>
      <c r="G36" s="147">
        <v>4013</v>
      </c>
      <c r="H36" s="66">
        <v>0</v>
      </c>
      <c r="I36" s="135">
        <v>0</v>
      </c>
      <c r="J36" s="66">
        <v>143</v>
      </c>
      <c r="K36" s="136">
        <v>119</v>
      </c>
      <c r="L36" s="66">
        <v>1</v>
      </c>
      <c r="M36" s="147">
        <v>2</v>
      </c>
      <c r="N36" s="66">
        <v>0</v>
      </c>
      <c r="O36" s="134">
        <v>0</v>
      </c>
      <c r="P36" s="147"/>
      <c r="Q36" s="147"/>
      <c r="R36" s="147"/>
      <c r="S36" s="147"/>
      <c r="T36" s="147"/>
      <c r="U36" s="147"/>
      <c r="V36" s="147"/>
      <c r="W36" s="147"/>
      <c r="X36" s="149"/>
      <c r="Y36" s="149"/>
    </row>
    <row r="37" spans="1:25" ht="16" customHeight="1">
      <c r="A37" s="293"/>
      <c r="B37" s="8"/>
      <c r="C37" s="30" t="s">
        <v>73</v>
      </c>
      <c r="D37" s="43"/>
      <c r="E37" s="94"/>
      <c r="F37" s="70">
        <v>3405</v>
      </c>
      <c r="G37" s="115">
        <v>3701</v>
      </c>
      <c r="H37" s="70">
        <v>0</v>
      </c>
      <c r="I37" s="116">
        <v>0</v>
      </c>
      <c r="J37" s="70">
        <v>77</v>
      </c>
      <c r="K37" s="117">
        <v>44</v>
      </c>
      <c r="L37" s="70">
        <v>0</v>
      </c>
      <c r="M37" s="115">
        <v>1</v>
      </c>
      <c r="N37" s="70">
        <v>0</v>
      </c>
      <c r="O37" s="127">
        <v>0</v>
      </c>
      <c r="P37" s="147"/>
      <c r="Q37" s="147"/>
      <c r="R37" s="147"/>
      <c r="S37" s="147"/>
      <c r="T37" s="147"/>
      <c r="U37" s="147"/>
      <c r="V37" s="147"/>
      <c r="W37" s="147"/>
      <c r="X37" s="149"/>
      <c r="Y37" s="149"/>
    </row>
    <row r="38" spans="1:25" ht="16" customHeight="1">
      <c r="A38" s="293"/>
      <c r="B38" s="10"/>
      <c r="C38" s="30" t="s">
        <v>74</v>
      </c>
      <c r="D38" s="43"/>
      <c r="E38" s="94"/>
      <c r="F38" s="69">
        <v>286</v>
      </c>
      <c r="G38" s="127">
        <v>312</v>
      </c>
      <c r="H38" s="70">
        <v>0</v>
      </c>
      <c r="I38" s="116">
        <v>0</v>
      </c>
      <c r="J38" s="70">
        <v>66</v>
      </c>
      <c r="K38" s="152">
        <v>76</v>
      </c>
      <c r="L38" s="70">
        <v>1</v>
      </c>
      <c r="M38" s="115">
        <v>1</v>
      </c>
      <c r="N38" s="70">
        <v>0</v>
      </c>
      <c r="O38" s="127">
        <v>0</v>
      </c>
      <c r="P38" s="147"/>
      <c r="Q38" s="147"/>
      <c r="R38" s="149"/>
      <c r="S38" s="149"/>
      <c r="T38" s="147"/>
      <c r="U38" s="147"/>
      <c r="V38" s="147"/>
      <c r="W38" s="147"/>
      <c r="X38" s="149"/>
      <c r="Y38" s="149"/>
    </row>
    <row r="39" spans="1:25" ht="16" customHeight="1">
      <c r="A39" s="294"/>
      <c r="B39" s="11" t="s">
        <v>75</v>
      </c>
      <c r="C39" s="12"/>
      <c r="D39" s="12"/>
      <c r="E39" s="98" t="s">
        <v>165</v>
      </c>
      <c r="F39" s="73">
        <f t="shared" ref="F39:O39" si="4">F32-F36</f>
        <v>678</v>
      </c>
      <c r="G39" s="139">
        <f t="shared" si="4"/>
        <v>535</v>
      </c>
      <c r="H39" s="73">
        <f t="shared" ref="H39" si="5">H32-H36</f>
        <v>0</v>
      </c>
      <c r="I39" s="139">
        <f t="shared" si="4"/>
        <v>0</v>
      </c>
      <c r="J39" s="73">
        <f t="shared" si="4"/>
        <v>158</v>
      </c>
      <c r="K39" s="139">
        <f>K32-K36</f>
        <v>226</v>
      </c>
      <c r="L39" s="73">
        <f t="shared" si="4"/>
        <v>20</v>
      </c>
      <c r="M39" s="139">
        <f t="shared" si="4"/>
        <v>30</v>
      </c>
      <c r="N39" s="73">
        <f t="shared" ref="N39" si="6">N32-N36</f>
        <v>0</v>
      </c>
      <c r="O39" s="139">
        <f t="shared" si="4"/>
        <v>0</v>
      </c>
      <c r="P39" s="147"/>
      <c r="Q39" s="147"/>
      <c r="R39" s="147"/>
      <c r="S39" s="147"/>
      <c r="T39" s="147"/>
      <c r="U39" s="147"/>
      <c r="V39" s="147"/>
      <c r="W39" s="147"/>
      <c r="X39" s="149"/>
      <c r="Y39" s="149"/>
    </row>
    <row r="40" spans="1:25" ht="16" customHeight="1">
      <c r="A40" s="288" t="s">
        <v>86</v>
      </c>
      <c r="B40" s="50" t="s">
        <v>76</v>
      </c>
      <c r="C40" s="51"/>
      <c r="D40" s="51"/>
      <c r="E40" s="15" t="s">
        <v>44</v>
      </c>
      <c r="F40" s="65">
        <v>1845</v>
      </c>
      <c r="G40" s="134">
        <v>2015</v>
      </c>
      <c r="H40" s="66">
        <v>175</v>
      </c>
      <c r="I40" s="135">
        <v>175</v>
      </c>
      <c r="J40" s="66">
        <v>1156</v>
      </c>
      <c r="K40" s="136">
        <v>1362</v>
      </c>
      <c r="L40" s="66">
        <v>50</v>
      </c>
      <c r="M40" s="147">
        <v>139</v>
      </c>
      <c r="N40" s="66">
        <v>4</v>
      </c>
      <c r="O40" s="134">
        <v>4</v>
      </c>
      <c r="P40" s="147"/>
      <c r="Q40" s="147"/>
      <c r="R40" s="147"/>
      <c r="S40" s="147"/>
      <c r="T40" s="149"/>
      <c r="U40" s="149"/>
      <c r="V40" s="149"/>
      <c r="W40" s="149"/>
      <c r="X40" s="147"/>
      <c r="Y40" s="147"/>
    </row>
    <row r="41" spans="1:25" ht="16" customHeight="1">
      <c r="A41" s="295"/>
      <c r="B41" s="10"/>
      <c r="C41" s="30" t="s">
        <v>77</v>
      </c>
      <c r="D41" s="43"/>
      <c r="E41" s="94"/>
      <c r="F41" s="153">
        <v>142</v>
      </c>
      <c r="G41" s="154">
        <v>375</v>
      </c>
      <c r="H41" s="151">
        <v>0</v>
      </c>
      <c r="I41" s="152">
        <v>0</v>
      </c>
      <c r="J41" s="70">
        <v>678</v>
      </c>
      <c r="K41" s="117">
        <v>784</v>
      </c>
      <c r="L41" s="70">
        <v>0</v>
      </c>
      <c r="M41" s="115">
        <v>0</v>
      </c>
      <c r="N41" s="70">
        <v>0</v>
      </c>
      <c r="O41" s="127">
        <v>0</v>
      </c>
      <c r="P41" s="149"/>
      <c r="Q41" s="149"/>
      <c r="R41" s="149"/>
      <c r="S41" s="149"/>
      <c r="T41" s="149"/>
      <c r="U41" s="149"/>
      <c r="V41" s="149"/>
      <c r="W41" s="149"/>
      <c r="X41" s="147"/>
      <c r="Y41" s="147"/>
    </row>
    <row r="42" spans="1:25" ht="16" customHeight="1">
      <c r="A42" s="295"/>
      <c r="B42" s="50" t="s">
        <v>64</v>
      </c>
      <c r="C42" s="51"/>
      <c r="D42" s="51"/>
      <c r="E42" s="15" t="s">
        <v>45</v>
      </c>
      <c r="F42" s="65">
        <v>2828</v>
      </c>
      <c r="G42" s="134">
        <v>2400</v>
      </c>
      <c r="H42" s="66">
        <v>175</v>
      </c>
      <c r="I42" s="135">
        <v>175</v>
      </c>
      <c r="J42" s="66">
        <v>1466</v>
      </c>
      <c r="K42" s="136">
        <v>1772</v>
      </c>
      <c r="L42" s="66">
        <v>63</v>
      </c>
      <c r="M42" s="147">
        <v>154</v>
      </c>
      <c r="N42" s="66">
        <v>4</v>
      </c>
      <c r="O42" s="134">
        <v>4</v>
      </c>
      <c r="P42" s="147"/>
      <c r="Q42" s="147"/>
      <c r="R42" s="147"/>
      <c r="S42" s="147"/>
      <c r="T42" s="149"/>
      <c r="U42" s="149"/>
      <c r="V42" s="147"/>
      <c r="W42" s="147"/>
      <c r="X42" s="147"/>
      <c r="Y42" s="147"/>
    </row>
    <row r="43" spans="1:25" ht="16" customHeight="1">
      <c r="A43" s="295"/>
      <c r="B43" s="10"/>
      <c r="C43" s="30" t="s">
        <v>78</v>
      </c>
      <c r="D43" s="43"/>
      <c r="E43" s="94"/>
      <c r="F43" s="69">
        <v>1088</v>
      </c>
      <c r="G43" s="127">
        <v>1103</v>
      </c>
      <c r="H43" s="70">
        <v>140</v>
      </c>
      <c r="I43" s="116">
        <v>138</v>
      </c>
      <c r="J43" s="151">
        <v>731</v>
      </c>
      <c r="K43" s="152">
        <v>836</v>
      </c>
      <c r="L43" s="70">
        <v>10</v>
      </c>
      <c r="M43" s="115">
        <v>154</v>
      </c>
      <c r="N43" s="70">
        <v>3</v>
      </c>
      <c r="O43" s="127">
        <v>3</v>
      </c>
      <c r="P43" s="147"/>
      <c r="Q43" s="147"/>
      <c r="R43" s="149"/>
      <c r="S43" s="147"/>
      <c r="T43" s="149"/>
      <c r="U43" s="149"/>
      <c r="V43" s="147"/>
      <c r="W43" s="147"/>
      <c r="X43" s="149"/>
      <c r="Y43" s="149"/>
    </row>
    <row r="44" spans="1:25" ht="16" customHeight="1">
      <c r="A44" s="296"/>
      <c r="B44" s="47" t="s">
        <v>75</v>
      </c>
      <c r="C44" s="31"/>
      <c r="D44" s="31"/>
      <c r="E44" s="98" t="s">
        <v>166</v>
      </c>
      <c r="F44" s="129">
        <f t="shared" ref="F44:O44" si="7">F40-F42</f>
        <v>-983</v>
      </c>
      <c r="G44" s="130">
        <f t="shared" si="7"/>
        <v>-385</v>
      </c>
      <c r="H44" s="129">
        <f t="shared" ref="H44" si="8">H40-H42</f>
        <v>0</v>
      </c>
      <c r="I44" s="130">
        <f t="shared" si="7"/>
        <v>0</v>
      </c>
      <c r="J44" s="129">
        <f t="shared" si="7"/>
        <v>-310</v>
      </c>
      <c r="K44" s="130">
        <f t="shared" si="7"/>
        <v>-410</v>
      </c>
      <c r="L44" s="129">
        <f t="shared" si="7"/>
        <v>-13</v>
      </c>
      <c r="M44" s="130">
        <f t="shared" si="7"/>
        <v>-15</v>
      </c>
      <c r="N44" s="129">
        <f t="shared" ref="N44" si="9">N40-N42</f>
        <v>0</v>
      </c>
      <c r="O44" s="130">
        <f t="shared" si="7"/>
        <v>0</v>
      </c>
      <c r="P44" s="149"/>
      <c r="Q44" s="149"/>
      <c r="R44" s="147"/>
      <c r="S44" s="147"/>
      <c r="T44" s="149"/>
      <c r="U44" s="149"/>
      <c r="V44" s="147"/>
      <c r="W44" s="147"/>
      <c r="X44" s="147"/>
      <c r="Y44" s="147"/>
    </row>
    <row r="45" spans="1:25" ht="16" customHeight="1">
      <c r="A45" s="273" t="s">
        <v>87</v>
      </c>
      <c r="B45" s="25" t="s">
        <v>79</v>
      </c>
      <c r="C45" s="20"/>
      <c r="D45" s="20"/>
      <c r="E45" s="97" t="s">
        <v>167</v>
      </c>
      <c r="F45" s="155">
        <f t="shared" ref="F45:O45" si="10">F39+F44</f>
        <v>-305</v>
      </c>
      <c r="G45" s="156">
        <f t="shared" si="10"/>
        <v>150</v>
      </c>
      <c r="H45" s="155">
        <f t="shared" ref="H45" si="11">H39+H44</f>
        <v>0</v>
      </c>
      <c r="I45" s="156">
        <f t="shared" si="10"/>
        <v>0</v>
      </c>
      <c r="J45" s="155">
        <f t="shared" si="10"/>
        <v>-152</v>
      </c>
      <c r="K45" s="156">
        <f t="shared" si="10"/>
        <v>-184</v>
      </c>
      <c r="L45" s="155">
        <f t="shared" si="10"/>
        <v>7</v>
      </c>
      <c r="M45" s="156">
        <f t="shared" si="10"/>
        <v>15</v>
      </c>
      <c r="N45" s="155">
        <f t="shared" ref="N45" si="12">N39+N44</f>
        <v>0</v>
      </c>
      <c r="O45" s="156">
        <f t="shared" si="10"/>
        <v>0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</row>
    <row r="46" spans="1:25" ht="16" customHeight="1">
      <c r="A46" s="274"/>
      <c r="B46" s="44" t="s">
        <v>80</v>
      </c>
      <c r="C46" s="43"/>
      <c r="D46" s="43"/>
      <c r="E46" s="43"/>
      <c r="F46" s="153">
        <v>0</v>
      </c>
      <c r="G46" s="154">
        <v>0</v>
      </c>
      <c r="H46" s="151">
        <v>0</v>
      </c>
      <c r="I46" s="152">
        <v>0</v>
      </c>
      <c r="J46" s="151">
        <v>0</v>
      </c>
      <c r="K46" s="152">
        <v>0</v>
      </c>
      <c r="L46" s="70">
        <v>0</v>
      </c>
      <c r="M46" s="115">
        <v>0</v>
      </c>
      <c r="N46" s="151">
        <v>0</v>
      </c>
      <c r="O46" s="128">
        <v>0</v>
      </c>
      <c r="P46" s="149"/>
      <c r="Q46" s="149"/>
      <c r="R46" s="149"/>
      <c r="S46" s="149"/>
      <c r="T46" s="149"/>
      <c r="U46" s="149"/>
      <c r="V46" s="149"/>
      <c r="W46" s="149"/>
      <c r="X46" s="149"/>
      <c r="Y46" s="149"/>
    </row>
    <row r="47" spans="1:25" ht="16" customHeight="1">
      <c r="A47" s="274"/>
      <c r="B47" s="44" t="s">
        <v>81</v>
      </c>
      <c r="C47" s="43"/>
      <c r="D47" s="43"/>
      <c r="E47" s="43"/>
      <c r="F47" s="70">
        <v>965</v>
      </c>
      <c r="G47" s="115">
        <v>1244</v>
      </c>
      <c r="H47" s="70">
        <v>0</v>
      </c>
      <c r="I47" s="116">
        <v>0</v>
      </c>
      <c r="J47" s="70">
        <v>39</v>
      </c>
      <c r="K47" s="117">
        <v>176</v>
      </c>
      <c r="L47" s="70">
        <v>7</v>
      </c>
      <c r="M47" s="115">
        <v>15</v>
      </c>
      <c r="N47" s="70">
        <v>0</v>
      </c>
      <c r="O47" s="127">
        <v>0</v>
      </c>
      <c r="P47" s="147"/>
      <c r="Q47" s="147"/>
      <c r="R47" s="147"/>
      <c r="S47" s="147"/>
      <c r="T47" s="147"/>
      <c r="U47" s="147"/>
      <c r="V47" s="147"/>
      <c r="W47" s="147"/>
      <c r="X47" s="147"/>
      <c r="Y47" s="147"/>
    </row>
    <row r="48" spans="1:25" ht="16" customHeight="1">
      <c r="A48" s="275"/>
      <c r="B48" s="47" t="s">
        <v>82</v>
      </c>
      <c r="C48" s="31"/>
      <c r="D48" s="31"/>
      <c r="E48" s="31"/>
      <c r="F48" s="74">
        <v>943</v>
      </c>
      <c r="G48" s="157">
        <v>735</v>
      </c>
      <c r="H48" s="74">
        <v>0</v>
      </c>
      <c r="I48" s="158">
        <v>0</v>
      </c>
      <c r="J48" s="74">
        <v>34</v>
      </c>
      <c r="K48" s="159">
        <v>152</v>
      </c>
      <c r="L48" s="74">
        <v>7</v>
      </c>
      <c r="M48" s="157">
        <v>15</v>
      </c>
      <c r="N48" s="74">
        <v>0</v>
      </c>
      <c r="O48" s="139">
        <v>0</v>
      </c>
      <c r="P48" s="147"/>
      <c r="Q48" s="147"/>
      <c r="R48" s="147"/>
      <c r="S48" s="147"/>
      <c r="T48" s="147"/>
      <c r="U48" s="147"/>
      <c r="V48" s="147"/>
      <c r="W48" s="147"/>
      <c r="X48" s="147"/>
      <c r="Y48" s="147"/>
    </row>
    <row r="49" spans="1:15" ht="16" customHeight="1">
      <c r="A49" s="13" t="s">
        <v>168</v>
      </c>
      <c r="O49" s="6"/>
    </row>
    <row r="50" spans="1:15" ht="16" customHeight="1">
      <c r="A50" s="13"/>
      <c r="O50" s="8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47"/>
  <sheetViews>
    <sheetView view="pageBreakPreview" zoomScaleNormal="100" zoomScaleSheetLayoutView="100" workbookViewId="0"/>
  </sheetViews>
  <sheetFormatPr defaultColWidth="9" defaultRowHeight="13"/>
  <cols>
    <col min="1" max="2" width="3.6328125" style="2" customWidth="1"/>
    <col min="3" max="3" width="21.36328125" style="2" customWidth="1"/>
    <col min="4" max="4" width="20" style="2" customWidth="1"/>
    <col min="5" max="14" width="12.6328125" style="2" customWidth="1"/>
    <col min="15" max="16384" width="9" style="2"/>
  </cols>
  <sheetData>
    <row r="1" spans="1:14" ht="34" customHeight="1">
      <c r="A1" s="162" t="s">
        <v>0</v>
      </c>
      <c r="B1" s="162"/>
      <c r="C1" s="102" t="s">
        <v>247</v>
      </c>
      <c r="D1" s="215"/>
    </row>
    <row r="3" spans="1:14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4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6"/>
      <c r="B5" s="216" t="s">
        <v>246</v>
      </c>
      <c r="C5" s="216"/>
      <c r="D5" s="216"/>
      <c r="H5" s="37"/>
      <c r="L5" s="37"/>
      <c r="N5" s="37" t="s">
        <v>170</v>
      </c>
    </row>
    <row r="6" spans="1:14" ht="15" customHeight="1">
      <c r="A6" s="217"/>
      <c r="B6" s="218"/>
      <c r="C6" s="218"/>
      <c r="D6" s="218"/>
      <c r="E6" s="303" t="s">
        <v>264</v>
      </c>
      <c r="F6" s="304"/>
      <c r="G6" s="303" t="s">
        <v>265</v>
      </c>
      <c r="H6" s="304"/>
      <c r="I6" s="219"/>
      <c r="J6" s="220"/>
      <c r="K6" s="303"/>
      <c r="L6" s="304"/>
      <c r="M6" s="303"/>
      <c r="N6" s="304"/>
    </row>
    <row r="7" spans="1:14" ht="15" customHeight="1">
      <c r="A7" s="59"/>
      <c r="B7" s="60"/>
      <c r="C7" s="60"/>
      <c r="D7" s="60"/>
      <c r="E7" s="221" t="s">
        <v>242</v>
      </c>
      <c r="F7" s="222" t="s">
        <v>2</v>
      </c>
      <c r="G7" s="221" t="s">
        <v>242</v>
      </c>
      <c r="H7" s="222" t="s">
        <v>2</v>
      </c>
      <c r="I7" s="221" t="s">
        <v>242</v>
      </c>
      <c r="J7" s="222" t="s">
        <v>2</v>
      </c>
      <c r="K7" s="221" t="s">
        <v>242</v>
      </c>
      <c r="L7" s="222" t="s">
        <v>2</v>
      </c>
      <c r="M7" s="221" t="s">
        <v>242</v>
      </c>
      <c r="N7" s="252" t="s">
        <v>2</v>
      </c>
    </row>
    <row r="8" spans="1:14" ht="18" customHeight="1">
      <c r="A8" s="256" t="s">
        <v>171</v>
      </c>
      <c r="B8" s="223" t="s">
        <v>172</v>
      </c>
      <c r="C8" s="224"/>
      <c r="D8" s="224"/>
      <c r="E8" s="225">
        <v>1</v>
      </c>
      <c r="F8" s="226">
        <v>1</v>
      </c>
      <c r="G8" s="225">
        <v>49</v>
      </c>
      <c r="H8" s="227">
        <v>49</v>
      </c>
      <c r="I8" s="225"/>
      <c r="J8" s="226"/>
      <c r="K8" s="225"/>
      <c r="L8" s="227"/>
      <c r="M8" s="225"/>
      <c r="N8" s="227"/>
    </row>
    <row r="9" spans="1:14" ht="18" customHeight="1">
      <c r="A9" s="257"/>
      <c r="B9" s="256" t="s">
        <v>173</v>
      </c>
      <c r="C9" s="181" t="s">
        <v>174</v>
      </c>
      <c r="D9" s="182"/>
      <c r="E9" s="228">
        <v>30</v>
      </c>
      <c r="F9" s="229">
        <v>30</v>
      </c>
      <c r="G9" s="228">
        <v>1850</v>
      </c>
      <c r="H9" s="230">
        <v>1850</v>
      </c>
      <c r="I9" s="228"/>
      <c r="J9" s="229"/>
      <c r="K9" s="228"/>
      <c r="L9" s="230"/>
      <c r="M9" s="228"/>
      <c r="N9" s="230"/>
    </row>
    <row r="10" spans="1:14" ht="18" customHeight="1">
      <c r="A10" s="257"/>
      <c r="B10" s="257"/>
      <c r="C10" s="44" t="s">
        <v>175</v>
      </c>
      <c r="D10" s="43"/>
      <c r="E10" s="231">
        <v>30</v>
      </c>
      <c r="F10" s="232">
        <v>30</v>
      </c>
      <c r="G10" s="231">
        <v>1000</v>
      </c>
      <c r="H10" s="233">
        <v>1000</v>
      </c>
      <c r="I10" s="231"/>
      <c r="J10" s="232"/>
      <c r="K10" s="231"/>
      <c r="L10" s="233"/>
      <c r="M10" s="231"/>
      <c r="N10" s="233"/>
    </row>
    <row r="11" spans="1:14" ht="18" customHeight="1">
      <c r="A11" s="257"/>
      <c r="B11" s="257"/>
      <c r="C11" s="44" t="s">
        <v>176</v>
      </c>
      <c r="D11" s="43"/>
      <c r="E11" s="231">
        <v>0</v>
      </c>
      <c r="F11" s="232">
        <v>0</v>
      </c>
      <c r="G11" s="231">
        <v>7000</v>
      </c>
      <c r="H11" s="233">
        <v>7000</v>
      </c>
      <c r="I11" s="231"/>
      <c r="J11" s="232"/>
      <c r="K11" s="231"/>
      <c r="L11" s="233"/>
      <c r="M11" s="231"/>
      <c r="N11" s="233"/>
    </row>
    <row r="12" spans="1:14" ht="18" customHeight="1">
      <c r="A12" s="257"/>
      <c r="B12" s="257"/>
      <c r="C12" s="44" t="s">
        <v>177</v>
      </c>
      <c r="D12" s="43"/>
      <c r="E12" s="231">
        <v>0</v>
      </c>
      <c r="F12" s="232">
        <v>0</v>
      </c>
      <c r="G12" s="231">
        <v>150</v>
      </c>
      <c r="H12" s="233">
        <v>150</v>
      </c>
      <c r="I12" s="231"/>
      <c r="J12" s="232"/>
      <c r="K12" s="231"/>
      <c r="L12" s="233"/>
      <c r="M12" s="231"/>
      <c r="N12" s="233"/>
    </row>
    <row r="13" spans="1:14" ht="18" customHeight="1">
      <c r="A13" s="257"/>
      <c r="B13" s="257"/>
      <c r="C13" s="44" t="s">
        <v>178</v>
      </c>
      <c r="D13" s="43"/>
      <c r="E13" s="231">
        <v>0</v>
      </c>
      <c r="F13" s="232">
        <v>0</v>
      </c>
      <c r="G13" s="231">
        <v>0</v>
      </c>
      <c r="H13" s="233">
        <v>0</v>
      </c>
      <c r="I13" s="231"/>
      <c r="J13" s="232"/>
      <c r="K13" s="231"/>
      <c r="L13" s="233"/>
      <c r="M13" s="231"/>
      <c r="N13" s="233"/>
    </row>
    <row r="14" spans="1:14" ht="18" customHeight="1">
      <c r="A14" s="258"/>
      <c r="B14" s="258"/>
      <c r="C14" s="47" t="s">
        <v>179</v>
      </c>
      <c r="D14" s="31"/>
      <c r="E14" s="234">
        <v>0</v>
      </c>
      <c r="F14" s="235">
        <v>0</v>
      </c>
      <c r="G14" s="234">
        <v>0</v>
      </c>
      <c r="H14" s="236">
        <v>0</v>
      </c>
      <c r="I14" s="234"/>
      <c r="J14" s="235"/>
      <c r="K14" s="234"/>
      <c r="L14" s="236"/>
      <c r="M14" s="234"/>
      <c r="N14" s="236"/>
    </row>
    <row r="15" spans="1:14" ht="18" customHeight="1">
      <c r="A15" s="298" t="s">
        <v>180</v>
      </c>
      <c r="B15" s="256" t="s">
        <v>181</v>
      </c>
      <c r="C15" s="181" t="s">
        <v>182</v>
      </c>
      <c r="D15" s="182"/>
      <c r="E15" s="237">
        <v>4789</v>
      </c>
      <c r="F15" s="238">
        <v>4304</v>
      </c>
      <c r="G15" s="237">
        <v>1351</v>
      </c>
      <c r="H15" s="156">
        <v>1589</v>
      </c>
      <c r="I15" s="237"/>
      <c r="J15" s="238"/>
      <c r="K15" s="237"/>
      <c r="L15" s="156"/>
      <c r="M15" s="237"/>
      <c r="N15" s="156"/>
    </row>
    <row r="16" spans="1:14" ht="18" customHeight="1">
      <c r="A16" s="257"/>
      <c r="B16" s="257"/>
      <c r="C16" s="44" t="s">
        <v>183</v>
      </c>
      <c r="D16" s="43"/>
      <c r="E16" s="255">
        <v>7292</v>
      </c>
      <c r="F16" s="116">
        <v>7102</v>
      </c>
      <c r="G16" s="70">
        <v>4483</v>
      </c>
      <c r="H16" s="127">
        <v>4322</v>
      </c>
      <c r="I16" s="70"/>
      <c r="J16" s="116"/>
      <c r="K16" s="70"/>
      <c r="L16" s="127"/>
      <c r="M16" s="70"/>
      <c r="N16" s="127"/>
    </row>
    <row r="17" spans="1:19" ht="18" customHeight="1">
      <c r="A17" s="257"/>
      <c r="B17" s="257"/>
      <c r="C17" s="44" t="s">
        <v>184</v>
      </c>
      <c r="D17" s="43"/>
      <c r="E17" s="70">
        <v>0</v>
      </c>
      <c r="F17" s="116">
        <v>0</v>
      </c>
      <c r="G17" s="70">
        <v>0</v>
      </c>
      <c r="H17" s="127">
        <v>0</v>
      </c>
      <c r="I17" s="70"/>
      <c r="J17" s="116"/>
      <c r="K17" s="70"/>
      <c r="L17" s="127"/>
      <c r="M17" s="70"/>
      <c r="N17" s="127"/>
    </row>
    <row r="18" spans="1:19" ht="18" customHeight="1">
      <c r="A18" s="257"/>
      <c r="B18" s="258"/>
      <c r="C18" s="47" t="s">
        <v>185</v>
      </c>
      <c r="D18" s="31"/>
      <c r="E18" s="73">
        <v>12081</v>
      </c>
      <c r="F18" s="239">
        <v>11406</v>
      </c>
      <c r="G18" s="73">
        <v>5834</v>
      </c>
      <c r="H18" s="239">
        <v>5911</v>
      </c>
      <c r="I18" s="73"/>
      <c r="J18" s="239"/>
      <c r="K18" s="73"/>
      <c r="L18" s="239"/>
      <c r="M18" s="73"/>
      <c r="N18" s="239"/>
    </row>
    <row r="19" spans="1:19" ht="18" customHeight="1">
      <c r="A19" s="257"/>
      <c r="B19" s="256" t="s">
        <v>186</v>
      </c>
      <c r="C19" s="181" t="s">
        <v>187</v>
      </c>
      <c r="D19" s="182"/>
      <c r="E19" s="155">
        <v>1453</v>
      </c>
      <c r="F19" s="156">
        <v>358</v>
      </c>
      <c r="G19" s="155">
        <v>2765</v>
      </c>
      <c r="H19" s="156">
        <v>2718</v>
      </c>
      <c r="I19" s="155"/>
      <c r="J19" s="156"/>
      <c r="K19" s="155"/>
      <c r="L19" s="156"/>
      <c r="M19" s="155"/>
      <c r="N19" s="156"/>
    </row>
    <row r="20" spans="1:19" ht="18" customHeight="1">
      <c r="A20" s="257"/>
      <c r="B20" s="257"/>
      <c r="C20" s="44" t="s">
        <v>188</v>
      </c>
      <c r="D20" s="43"/>
      <c r="E20" s="69">
        <v>1337</v>
      </c>
      <c r="F20" s="127">
        <v>1821</v>
      </c>
      <c r="G20" s="69">
        <v>559</v>
      </c>
      <c r="H20" s="127">
        <v>630</v>
      </c>
      <c r="I20" s="69"/>
      <c r="J20" s="127"/>
      <c r="K20" s="69"/>
      <c r="L20" s="127"/>
      <c r="M20" s="69"/>
      <c r="N20" s="127"/>
    </row>
    <row r="21" spans="1:19" s="244" customFormat="1" ht="18" customHeight="1">
      <c r="A21" s="257"/>
      <c r="B21" s="257"/>
      <c r="C21" s="240" t="s">
        <v>189</v>
      </c>
      <c r="D21" s="241"/>
      <c r="E21" s="242">
        <v>0</v>
      </c>
      <c r="F21" s="243">
        <v>0</v>
      </c>
      <c r="G21" s="242">
        <v>0</v>
      </c>
      <c r="H21" s="243">
        <v>0</v>
      </c>
      <c r="I21" s="242"/>
      <c r="J21" s="243"/>
      <c r="K21" s="242"/>
      <c r="L21" s="243"/>
      <c r="M21" s="242"/>
      <c r="N21" s="243"/>
      <c r="S21" s="244" t="s">
        <v>266</v>
      </c>
    </row>
    <row r="22" spans="1:19" ht="18" customHeight="1">
      <c r="A22" s="257"/>
      <c r="B22" s="258"/>
      <c r="C22" s="11" t="s">
        <v>190</v>
      </c>
      <c r="D22" s="12"/>
      <c r="E22" s="73">
        <v>2790</v>
      </c>
      <c r="F22" s="139">
        <v>2179</v>
      </c>
      <c r="G22" s="73">
        <v>3324</v>
      </c>
      <c r="H22" s="139">
        <v>3348</v>
      </c>
      <c r="I22" s="73"/>
      <c r="J22" s="139"/>
      <c r="K22" s="73"/>
      <c r="L22" s="139"/>
      <c r="M22" s="73"/>
      <c r="N22" s="139"/>
    </row>
    <row r="23" spans="1:19" ht="18" customHeight="1">
      <c r="A23" s="257"/>
      <c r="B23" s="256" t="s">
        <v>191</v>
      </c>
      <c r="C23" s="181" t="s">
        <v>192</v>
      </c>
      <c r="D23" s="182"/>
      <c r="E23" s="155">
        <v>30</v>
      </c>
      <c r="F23" s="156">
        <v>30</v>
      </c>
      <c r="G23" s="155">
        <v>1850</v>
      </c>
      <c r="H23" s="156">
        <v>1850</v>
      </c>
      <c r="I23" s="155"/>
      <c r="J23" s="156"/>
      <c r="K23" s="155"/>
      <c r="L23" s="156"/>
      <c r="M23" s="155"/>
      <c r="N23" s="156"/>
    </row>
    <row r="24" spans="1:19" ht="18" customHeight="1">
      <c r="A24" s="257"/>
      <c r="B24" s="257"/>
      <c r="C24" s="44" t="s">
        <v>193</v>
      </c>
      <c r="D24" s="43"/>
      <c r="E24" s="69">
        <v>9261</v>
      </c>
      <c r="F24" s="127">
        <v>9197</v>
      </c>
      <c r="G24" s="69">
        <v>661</v>
      </c>
      <c r="H24" s="127">
        <v>713</v>
      </c>
      <c r="I24" s="69"/>
      <c r="J24" s="127"/>
      <c r="K24" s="69"/>
      <c r="L24" s="127"/>
      <c r="M24" s="69"/>
      <c r="N24" s="127"/>
    </row>
    <row r="25" spans="1:19" ht="18" customHeight="1">
      <c r="A25" s="257"/>
      <c r="B25" s="257"/>
      <c r="C25" s="44" t="s">
        <v>194</v>
      </c>
      <c r="D25" s="43"/>
      <c r="E25" s="69">
        <v>0</v>
      </c>
      <c r="F25" s="127">
        <v>0</v>
      </c>
      <c r="G25" s="69">
        <v>0</v>
      </c>
      <c r="H25" s="127">
        <v>0</v>
      </c>
      <c r="I25" s="69"/>
      <c r="J25" s="127"/>
      <c r="K25" s="69"/>
      <c r="L25" s="127"/>
      <c r="M25" s="69"/>
      <c r="N25" s="127"/>
    </row>
    <row r="26" spans="1:19" ht="18" customHeight="1">
      <c r="A26" s="257"/>
      <c r="B26" s="258"/>
      <c r="C26" s="45" t="s">
        <v>195</v>
      </c>
      <c r="D26" s="46"/>
      <c r="E26" s="71">
        <v>9291</v>
      </c>
      <c r="F26" s="139">
        <v>9227</v>
      </c>
      <c r="G26" s="71">
        <v>2511</v>
      </c>
      <c r="H26" s="139">
        <v>2563</v>
      </c>
      <c r="I26" s="158"/>
      <c r="J26" s="139"/>
      <c r="K26" s="71"/>
      <c r="L26" s="139"/>
      <c r="M26" s="71"/>
      <c r="N26" s="139"/>
    </row>
    <row r="27" spans="1:19" ht="18" customHeight="1">
      <c r="A27" s="258"/>
      <c r="B27" s="47" t="s">
        <v>196</v>
      </c>
      <c r="C27" s="31"/>
      <c r="D27" s="31"/>
      <c r="E27" s="245">
        <v>12081</v>
      </c>
      <c r="F27" s="139">
        <v>11406</v>
      </c>
      <c r="G27" s="73">
        <v>5834</v>
      </c>
      <c r="H27" s="139">
        <v>5911</v>
      </c>
      <c r="I27" s="245"/>
      <c r="J27" s="139"/>
      <c r="K27" s="73"/>
      <c r="L27" s="139"/>
      <c r="M27" s="73"/>
      <c r="N27" s="139"/>
    </row>
    <row r="28" spans="1:19" ht="18" customHeight="1">
      <c r="A28" s="256" t="s">
        <v>197</v>
      </c>
      <c r="B28" s="256" t="s">
        <v>198</v>
      </c>
      <c r="C28" s="181" t="s">
        <v>199</v>
      </c>
      <c r="D28" s="246" t="s">
        <v>41</v>
      </c>
      <c r="E28" s="155">
        <v>967</v>
      </c>
      <c r="F28" s="156">
        <v>562</v>
      </c>
      <c r="G28" s="155">
        <v>4474</v>
      </c>
      <c r="H28" s="156">
        <v>4435</v>
      </c>
      <c r="I28" s="155"/>
      <c r="J28" s="156"/>
      <c r="K28" s="155"/>
      <c r="L28" s="156"/>
      <c r="M28" s="155"/>
      <c r="N28" s="156"/>
    </row>
    <row r="29" spans="1:19" ht="18" customHeight="1">
      <c r="A29" s="257"/>
      <c r="B29" s="257"/>
      <c r="C29" s="44" t="s">
        <v>200</v>
      </c>
      <c r="D29" s="247" t="s">
        <v>42</v>
      </c>
      <c r="E29" s="69">
        <v>928</v>
      </c>
      <c r="F29" s="127">
        <v>554</v>
      </c>
      <c r="G29" s="69">
        <v>4572</v>
      </c>
      <c r="H29" s="127">
        <v>4532</v>
      </c>
      <c r="I29" s="69"/>
      <c r="J29" s="127"/>
      <c r="K29" s="69"/>
      <c r="L29" s="127"/>
      <c r="M29" s="69"/>
      <c r="N29" s="127"/>
    </row>
    <row r="30" spans="1:19" ht="18" customHeight="1">
      <c r="A30" s="257"/>
      <c r="B30" s="257"/>
      <c r="C30" s="44" t="s">
        <v>201</v>
      </c>
      <c r="D30" s="247" t="s">
        <v>202</v>
      </c>
      <c r="E30" s="69">
        <v>77</v>
      </c>
      <c r="F30" s="127">
        <v>99</v>
      </c>
      <c r="G30" s="70">
        <v>0</v>
      </c>
      <c r="H30" s="127">
        <v>0</v>
      </c>
      <c r="I30" s="69"/>
      <c r="J30" s="127"/>
      <c r="K30" s="69"/>
      <c r="L30" s="127"/>
      <c r="M30" s="69"/>
      <c r="N30" s="127"/>
    </row>
    <row r="31" spans="1:19" ht="18" customHeight="1">
      <c r="A31" s="257"/>
      <c r="B31" s="257"/>
      <c r="C31" s="11" t="s">
        <v>203</v>
      </c>
      <c r="D31" s="248" t="s">
        <v>204</v>
      </c>
      <c r="E31" s="73">
        <f t="shared" ref="E31:N31" si="0">E28-E29-E30</f>
        <v>-38</v>
      </c>
      <c r="F31" s="239">
        <f t="shared" si="0"/>
        <v>-91</v>
      </c>
      <c r="G31" s="73">
        <f t="shared" si="0"/>
        <v>-98</v>
      </c>
      <c r="H31" s="239">
        <f t="shared" si="0"/>
        <v>-97</v>
      </c>
      <c r="I31" s="73">
        <f t="shared" si="0"/>
        <v>0</v>
      </c>
      <c r="J31" s="249">
        <f t="shared" si="0"/>
        <v>0</v>
      </c>
      <c r="K31" s="73">
        <f t="shared" si="0"/>
        <v>0</v>
      </c>
      <c r="L31" s="249">
        <f t="shared" si="0"/>
        <v>0</v>
      </c>
      <c r="M31" s="73">
        <f t="shared" si="0"/>
        <v>0</v>
      </c>
      <c r="N31" s="239">
        <f t="shared" si="0"/>
        <v>0</v>
      </c>
      <c r="O31" s="7"/>
    </row>
    <row r="32" spans="1:19" ht="18" customHeight="1">
      <c r="A32" s="257"/>
      <c r="B32" s="257"/>
      <c r="C32" s="181" t="s">
        <v>205</v>
      </c>
      <c r="D32" s="246" t="s">
        <v>206</v>
      </c>
      <c r="E32" s="155">
        <v>102</v>
      </c>
      <c r="F32" s="156">
        <v>99</v>
      </c>
      <c r="G32" s="155">
        <v>15</v>
      </c>
      <c r="H32" s="156">
        <v>21</v>
      </c>
      <c r="I32" s="155"/>
      <c r="J32" s="156"/>
      <c r="K32" s="155"/>
      <c r="L32" s="156"/>
      <c r="M32" s="155"/>
      <c r="N32" s="156"/>
    </row>
    <row r="33" spans="1:14" ht="18" customHeight="1">
      <c r="A33" s="257"/>
      <c r="B33" s="257"/>
      <c r="C33" s="44" t="s">
        <v>207</v>
      </c>
      <c r="D33" s="247" t="s">
        <v>208</v>
      </c>
      <c r="E33" s="69">
        <v>1</v>
      </c>
      <c r="F33" s="127">
        <v>0</v>
      </c>
      <c r="G33" s="69">
        <v>10</v>
      </c>
      <c r="H33" s="127">
        <v>13</v>
      </c>
      <c r="I33" s="69"/>
      <c r="J33" s="127"/>
      <c r="K33" s="69"/>
      <c r="L33" s="127"/>
      <c r="M33" s="69"/>
      <c r="N33" s="127"/>
    </row>
    <row r="34" spans="1:14" ht="18" customHeight="1">
      <c r="A34" s="257"/>
      <c r="B34" s="258"/>
      <c r="C34" s="11" t="s">
        <v>209</v>
      </c>
      <c r="D34" s="248" t="s">
        <v>210</v>
      </c>
      <c r="E34" s="73">
        <f t="shared" ref="E34:N34" si="1">E31+E32-E33</f>
        <v>63</v>
      </c>
      <c r="F34" s="139">
        <f t="shared" si="1"/>
        <v>8</v>
      </c>
      <c r="G34" s="73">
        <f t="shared" si="1"/>
        <v>-93</v>
      </c>
      <c r="H34" s="139">
        <f t="shared" si="1"/>
        <v>-89</v>
      </c>
      <c r="I34" s="73">
        <f t="shared" si="1"/>
        <v>0</v>
      </c>
      <c r="J34" s="139">
        <f t="shared" si="1"/>
        <v>0</v>
      </c>
      <c r="K34" s="73">
        <f t="shared" si="1"/>
        <v>0</v>
      </c>
      <c r="L34" s="139">
        <f t="shared" si="1"/>
        <v>0</v>
      </c>
      <c r="M34" s="73">
        <f t="shared" si="1"/>
        <v>0</v>
      </c>
      <c r="N34" s="139">
        <f t="shared" si="1"/>
        <v>0</v>
      </c>
    </row>
    <row r="35" spans="1:14" ht="18" customHeight="1">
      <c r="A35" s="257"/>
      <c r="B35" s="256" t="s">
        <v>211</v>
      </c>
      <c r="C35" s="181" t="s">
        <v>212</v>
      </c>
      <c r="D35" s="246" t="s">
        <v>213</v>
      </c>
      <c r="E35" s="155">
        <v>0</v>
      </c>
      <c r="F35" s="156">
        <v>0</v>
      </c>
      <c r="G35" s="155">
        <v>127</v>
      </c>
      <c r="H35" s="156">
        <v>337</v>
      </c>
      <c r="I35" s="155"/>
      <c r="J35" s="156"/>
      <c r="K35" s="155"/>
      <c r="L35" s="156"/>
      <c r="M35" s="155"/>
      <c r="N35" s="156"/>
    </row>
    <row r="36" spans="1:14" ht="18" customHeight="1">
      <c r="A36" s="257"/>
      <c r="B36" s="257"/>
      <c r="C36" s="44" t="s">
        <v>214</v>
      </c>
      <c r="D36" s="247" t="s">
        <v>215</v>
      </c>
      <c r="E36" s="69">
        <v>0</v>
      </c>
      <c r="F36" s="127">
        <v>0</v>
      </c>
      <c r="G36" s="69">
        <v>82</v>
      </c>
      <c r="H36" s="127">
        <v>76</v>
      </c>
      <c r="I36" s="69"/>
      <c r="J36" s="127"/>
      <c r="K36" s="69"/>
      <c r="L36" s="127"/>
      <c r="M36" s="69"/>
      <c r="N36" s="127"/>
    </row>
    <row r="37" spans="1:14" ht="18" customHeight="1">
      <c r="A37" s="257"/>
      <c r="B37" s="257"/>
      <c r="C37" s="44" t="s">
        <v>216</v>
      </c>
      <c r="D37" s="247" t="s">
        <v>217</v>
      </c>
      <c r="E37" s="69">
        <f t="shared" ref="E37:N37" si="2">E34+E35-E36</f>
        <v>63</v>
      </c>
      <c r="F37" s="127">
        <f t="shared" si="2"/>
        <v>8</v>
      </c>
      <c r="G37" s="69">
        <f t="shared" si="2"/>
        <v>-48</v>
      </c>
      <c r="H37" s="127">
        <f t="shared" si="2"/>
        <v>172</v>
      </c>
      <c r="I37" s="69">
        <f t="shared" si="2"/>
        <v>0</v>
      </c>
      <c r="J37" s="127">
        <f t="shared" si="2"/>
        <v>0</v>
      </c>
      <c r="K37" s="69">
        <f t="shared" si="2"/>
        <v>0</v>
      </c>
      <c r="L37" s="127">
        <f t="shared" si="2"/>
        <v>0</v>
      </c>
      <c r="M37" s="69">
        <f t="shared" si="2"/>
        <v>0</v>
      </c>
      <c r="N37" s="127">
        <f t="shared" si="2"/>
        <v>0</v>
      </c>
    </row>
    <row r="38" spans="1:14" ht="18" customHeight="1">
      <c r="A38" s="257"/>
      <c r="B38" s="257"/>
      <c r="C38" s="44" t="s">
        <v>218</v>
      </c>
      <c r="D38" s="247" t="s">
        <v>219</v>
      </c>
      <c r="E38" s="69">
        <v>0</v>
      </c>
      <c r="F38" s="127">
        <v>0</v>
      </c>
      <c r="G38" s="69">
        <v>0</v>
      </c>
      <c r="H38" s="127">
        <v>0</v>
      </c>
      <c r="I38" s="69"/>
      <c r="J38" s="127"/>
      <c r="K38" s="69"/>
      <c r="L38" s="127"/>
      <c r="M38" s="69"/>
      <c r="N38" s="127"/>
    </row>
    <row r="39" spans="1:14" ht="18" customHeight="1">
      <c r="A39" s="257"/>
      <c r="B39" s="257"/>
      <c r="C39" s="44" t="s">
        <v>220</v>
      </c>
      <c r="D39" s="247" t="s">
        <v>221</v>
      </c>
      <c r="E39" s="69">
        <v>0</v>
      </c>
      <c r="F39" s="127">
        <v>0</v>
      </c>
      <c r="G39" s="69">
        <v>0</v>
      </c>
      <c r="H39" s="127">
        <v>0</v>
      </c>
      <c r="I39" s="69"/>
      <c r="J39" s="127"/>
      <c r="K39" s="69"/>
      <c r="L39" s="127"/>
      <c r="M39" s="69"/>
      <c r="N39" s="127"/>
    </row>
    <row r="40" spans="1:14" ht="18" customHeight="1">
      <c r="A40" s="257"/>
      <c r="B40" s="257"/>
      <c r="C40" s="44" t="s">
        <v>222</v>
      </c>
      <c r="D40" s="247" t="s">
        <v>223</v>
      </c>
      <c r="E40" s="69">
        <v>0</v>
      </c>
      <c r="F40" s="127">
        <v>0</v>
      </c>
      <c r="G40" s="69">
        <v>4</v>
      </c>
      <c r="H40" s="127">
        <v>73</v>
      </c>
      <c r="I40" s="69"/>
      <c r="J40" s="127"/>
      <c r="K40" s="69"/>
      <c r="L40" s="127"/>
      <c r="M40" s="69"/>
      <c r="N40" s="127"/>
    </row>
    <row r="41" spans="1:14" ht="18" customHeight="1">
      <c r="A41" s="257"/>
      <c r="B41" s="257"/>
      <c r="C41" s="193" t="s">
        <v>224</v>
      </c>
      <c r="D41" s="247" t="s">
        <v>225</v>
      </c>
      <c r="E41" s="69">
        <f t="shared" ref="E41:N41" si="3">E34+E35-E36-E40</f>
        <v>63</v>
      </c>
      <c r="F41" s="127">
        <f t="shared" si="3"/>
        <v>8</v>
      </c>
      <c r="G41" s="69">
        <f t="shared" si="3"/>
        <v>-52</v>
      </c>
      <c r="H41" s="127">
        <f t="shared" si="3"/>
        <v>99</v>
      </c>
      <c r="I41" s="69">
        <f t="shared" si="3"/>
        <v>0</v>
      </c>
      <c r="J41" s="127">
        <f t="shared" si="3"/>
        <v>0</v>
      </c>
      <c r="K41" s="69">
        <f t="shared" si="3"/>
        <v>0</v>
      </c>
      <c r="L41" s="127">
        <f t="shared" si="3"/>
        <v>0</v>
      </c>
      <c r="M41" s="69">
        <f t="shared" si="3"/>
        <v>0</v>
      </c>
      <c r="N41" s="127">
        <f t="shared" si="3"/>
        <v>0</v>
      </c>
    </row>
    <row r="42" spans="1:14" ht="18" customHeight="1">
      <c r="A42" s="257"/>
      <c r="B42" s="257"/>
      <c r="C42" s="301" t="s">
        <v>226</v>
      </c>
      <c r="D42" s="302"/>
      <c r="E42" s="70">
        <f t="shared" ref="E42:N42" si="4">E37+E38-E39-E40</f>
        <v>63</v>
      </c>
      <c r="F42" s="115">
        <f t="shared" si="4"/>
        <v>8</v>
      </c>
      <c r="G42" s="70">
        <f t="shared" si="4"/>
        <v>-52</v>
      </c>
      <c r="H42" s="115">
        <f t="shared" si="4"/>
        <v>99</v>
      </c>
      <c r="I42" s="70">
        <f t="shared" si="4"/>
        <v>0</v>
      </c>
      <c r="J42" s="115">
        <f t="shared" si="4"/>
        <v>0</v>
      </c>
      <c r="K42" s="70">
        <f t="shared" si="4"/>
        <v>0</v>
      </c>
      <c r="L42" s="115">
        <f t="shared" si="4"/>
        <v>0</v>
      </c>
      <c r="M42" s="70">
        <f t="shared" si="4"/>
        <v>0</v>
      </c>
      <c r="N42" s="127">
        <f t="shared" si="4"/>
        <v>0</v>
      </c>
    </row>
    <row r="43" spans="1:14" ht="18" customHeight="1">
      <c r="A43" s="257"/>
      <c r="B43" s="257"/>
      <c r="C43" s="44" t="s">
        <v>227</v>
      </c>
      <c r="D43" s="247" t="s">
        <v>228</v>
      </c>
      <c r="E43" s="69">
        <v>0</v>
      </c>
      <c r="F43" s="127">
        <v>0</v>
      </c>
      <c r="G43" s="69">
        <v>713</v>
      </c>
      <c r="H43" s="127">
        <v>614</v>
      </c>
      <c r="I43" s="69"/>
      <c r="J43" s="127"/>
      <c r="K43" s="69"/>
      <c r="L43" s="127"/>
      <c r="M43" s="69"/>
      <c r="N43" s="127"/>
    </row>
    <row r="44" spans="1:14" ht="18" customHeight="1">
      <c r="A44" s="258"/>
      <c r="B44" s="258"/>
      <c r="C44" s="11" t="s">
        <v>229</v>
      </c>
      <c r="D44" s="98" t="s">
        <v>230</v>
      </c>
      <c r="E44" s="73">
        <f t="shared" ref="E44:N44" si="5">E41+E43</f>
        <v>63</v>
      </c>
      <c r="F44" s="139">
        <f t="shared" si="5"/>
        <v>8</v>
      </c>
      <c r="G44" s="73">
        <f t="shared" si="5"/>
        <v>661</v>
      </c>
      <c r="H44" s="139">
        <f t="shared" si="5"/>
        <v>713</v>
      </c>
      <c r="I44" s="73">
        <f t="shared" si="5"/>
        <v>0</v>
      </c>
      <c r="J44" s="139">
        <f t="shared" si="5"/>
        <v>0</v>
      </c>
      <c r="K44" s="73">
        <f t="shared" si="5"/>
        <v>0</v>
      </c>
      <c r="L44" s="139">
        <f t="shared" si="5"/>
        <v>0</v>
      </c>
      <c r="M44" s="73">
        <f t="shared" si="5"/>
        <v>0</v>
      </c>
      <c r="N44" s="139">
        <f t="shared" si="5"/>
        <v>0</v>
      </c>
    </row>
    <row r="45" spans="1:14" ht="14.15" customHeight="1">
      <c r="A45" s="13" t="s">
        <v>231</v>
      </c>
    </row>
    <row r="46" spans="1:14" ht="14.15" customHeight="1">
      <c r="A46" s="13" t="s">
        <v>232</v>
      </c>
    </row>
    <row r="47" spans="1:14">
      <c r="A47" s="250"/>
    </row>
  </sheetData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3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toyota</cp:lastModifiedBy>
  <cp:lastPrinted>2021-08-25T12:25:02Z</cp:lastPrinted>
  <dcterms:created xsi:type="dcterms:W3CDTF">1999-07-06T05:17:05Z</dcterms:created>
  <dcterms:modified xsi:type="dcterms:W3CDTF">2021-09-11T10:15:44Z</dcterms:modified>
</cp:coreProperties>
</file>