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3（財）財政部庶務課\調査係共有フォルダ\09照会・回答\③予算・決算以外\③ 地方債協会\5050706【地方債協会】都道府県及び指定都市の財政状況について（照会）（825〆）\06 ★地方債協会へ回答（0825〆）\"/>
    </mc:Choice>
  </mc:AlternateContent>
  <bookViews>
    <workbookView xWindow="0" yWindow="0" windowWidth="19170" windowHeight="7200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19" i="2"/>
  <c r="F17" i="2"/>
  <c r="H22" i="2"/>
  <c r="H22" i="8" l="1"/>
  <c r="G22" i="8"/>
  <c r="F22" i="8"/>
  <c r="E22" i="8"/>
  <c r="H20" i="8"/>
  <c r="G20" i="8"/>
  <c r="F20" i="8"/>
  <c r="E20" i="8"/>
  <c r="H19" i="8"/>
  <c r="H23" i="8" s="1"/>
  <c r="G19" i="8"/>
  <c r="G23" i="8" s="1"/>
  <c r="F19" i="8"/>
  <c r="F23" i="8" s="1"/>
  <c r="E19" i="8"/>
  <c r="E23" i="8" s="1"/>
  <c r="G21" i="8" l="1"/>
  <c r="H21" i="8"/>
  <c r="E21" i="8"/>
  <c r="F21" i="8"/>
  <c r="H40" i="7" l="1"/>
  <c r="H22" i="7"/>
  <c r="F34" i="2" l="1"/>
  <c r="F27" i="2"/>
  <c r="F23" i="2"/>
  <c r="I33" i="2"/>
  <c r="H40" i="2"/>
  <c r="O27" i="9" l="1"/>
  <c r="N27" i="9"/>
  <c r="O24" i="9"/>
  <c r="N24" i="9"/>
  <c r="O16" i="9"/>
  <c r="N16" i="9"/>
  <c r="O15" i="9"/>
  <c r="N15" i="9"/>
  <c r="O14" i="9"/>
  <c r="N14" i="9"/>
  <c r="O24" i="6"/>
  <c r="O27" i="6" s="1"/>
  <c r="N24" i="6"/>
  <c r="N27" i="6" s="1"/>
  <c r="O16" i="6"/>
  <c r="N16" i="6"/>
  <c r="O15" i="6"/>
  <c r="N15" i="6"/>
  <c r="O14" i="6"/>
  <c r="N14" i="6"/>
  <c r="J27" i="9" l="1"/>
  <c r="M24" i="9"/>
  <c r="M27" i="9" s="1"/>
  <c r="L24" i="9"/>
  <c r="L27" i="9" s="1"/>
  <c r="K24" i="9"/>
  <c r="K27" i="9" s="1"/>
  <c r="J24" i="9"/>
  <c r="I24" i="9"/>
  <c r="I27" i="9" s="1"/>
  <c r="H24" i="9"/>
  <c r="H27" i="9" s="1"/>
  <c r="M16" i="9"/>
  <c r="L16" i="9"/>
  <c r="K16" i="9"/>
  <c r="J16" i="9"/>
  <c r="I16" i="9"/>
  <c r="H16" i="9"/>
  <c r="M15" i="9"/>
  <c r="L15" i="9"/>
  <c r="K15" i="9"/>
  <c r="J15" i="9"/>
  <c r="I15" i="9"/>
  <c r="H15" i="9"/>
  <c r="M14" i="9"/>
  <c r="L14" i="9"/>
  <c r="K14" i="9"/>
  <c r="J14" i="9"/>
  <c r="I14" i="9"/>
  <c r="H14" i="9"/>
  <c r="K27" i="6"/>
  <c r="J27" i="6"/>
  <c r="M24" i="6"/>
  <c r="M27" i="6" s="1"/>
  <c r="L24" i="6"/>
  <c r="L27" i="6" s="1"/>
  <c r="K24" i="6"/>
  <c r="J24" i="6"/>
  <c r="I24" i="6"/>
  <c r="I27" i="6" s="1"/>
  <c r="H24" i="6"/>
  <c r="H27" i="6" s="1"/>
  <c r="M16" i="6"/>
  <c r="L16" i="6"/>
  <c r="K16" i="6"/>
  <c r="J16" i="6"/>
  <c r="I16" i="6"/>
  <c r="H16" i="6"/>
  <c r="M15" i="6"/>
  <c r="L15" i="6"/>
  <c r="K15" i="6"/>
  <c r="J15" i="6"/>
  <c r="I15" i="6"/>
  <c r="H15" i="6"/>
  <c r="M14" i="6"/>
  <c r="L14" i="6"/>
  <c r="K14" i="6"/>
  <c r="J14" i="6"/>
  <c r="I14" i="6"/>
  <c r="H14" i="6"/>
  <c r="G24" i="6" l="1"/>
  <c r="G27" i="6" s="1"/>
  <c r="F24" i="6"/>
  <c r="F27" i="6" s="1"/>
  <c r="G16" i="6"/>
  <c r="F16" i="6"/>
  <c r="G15" i="6"/>
  <c r="F15" i="6"/>
  <c r="G14" i="6"/>
  <c r="F14" i="6"/>
  <c r="G27" i="9"/>
  <c r="G24" i="9"/>
  <c r="F24" i="9"/>
  <c r="F27" i="9" s="1"/>
  <c r="G16" i="9"/>
  <c r="F16" i="9"/>
  <c r="G15" i="9"/>
  <c r="F15" i="9"/>
  <c r="G14" i="9"/>
  <c r="F14" i="9"/>
  <c r="F34" i="10" l="1"/>
  <c r="F37" i="10" s="1"/>
  <c r="E34" i="10"/>
  <c r="E37" i="10" s="1"/>
  <c r="F31" i="10"/>
  <c r="E31" i="10"/>
  <c r="F41" i="10" l="1"/>
  <c r="F44" i="10" s="1"/>
  <c r="E41" i="10"/>
  <c r="E44" i="10" s="1"/>
  <c r="H31" i="10" l="1"/>
  <c r="H34" i="10" s="1"/>
  <c r="G31" i="10"/>
  <c r="G34" i="10" s="1"/>
  <c r="G41" i="10" l="1"/>
  <c r="G44" i="10" s="1"/>
  <c r="G37" i="10"/>
  <c r="G42" i="10" s="1"/>
  <c r="H41" i="10"/>
  <c r="H44" i="10" s="1"/>
  <c r="H37" i="10"/>
  <c r="H42" i="10" s="1"/>
  <c r="N34" i="10" l="1"/>
  <c r="N37" i="10" s="1"/>
  <c r="N31" i="10"/>
  <c r="M31" i="10"/>
  <c r="M34" i="10" s="1"/>
  <c r="M41" i="10" l="1"/>
  <c r="M44" i="10" s="1"/>
  <c r="M37" i="10"/>
  <c r="M42" i="10" s="1"/>
  <c r="N41" i="10"/>
  <c r="N44" i="10" s="1"/>
  <c r="J34" i="10" l="1"/>
  <c r="J37" i="10" s="1"/>
  <c r="I34" i="10"/>
  <c r="I37" i="10" s="1"/>
  <c r="J31" i="10"/>
  <c r="I31" i="10"/>
  <c r="J41" i="10" l="1"/>
  <c r="J44" i="10" s="1"/>
  <c r="I41" i="10"/>
  <c r="I44" i="10" s="1"/>
  <c r="K34" i="10" l="1"/>
  <c r="K31" i="10"/>
  <c r="K44" i="10"/>
  <c r="K37" i="10"/>
  <c r="K42" i="10" s="1"/>
  <c r="I22" i="8" l="1"/>
  <c r="I20" i="8"/>
  <c r="I16" i="2"/>
  <c r="F40" i="7"/>
  <c r="G9" i="7"/>
  <c r="F40" i="2"/>
  <c r="G40" i="2" s="1"/>
  <c r="G20" i="2"/>
  <c r="I36" i="2"/>
  <c r="O44" i="9"/>
  <c r="N44" i="9"/>
  <c r="M44" i="9"/>
  <c r="L44" i="9"/>
  <c r="K44" i="9"/>
  <c r="K45" i="9" s="1"/>
  <c r="J44" i="9"/>
  <c r="I44" i="9"/>
  <c r="H44" i="9"/>
  <c r="G44" i="9"/>
  <c r="G45" i="9" s="1"/>
  <c r="F44" i="9"/>
  <c r="O39" i="9"/>
  <c r="N39" i="9"/>
  <c r="M39" i="9"/>
  <c r="M45" i="9" s="1"/>
  <c r="L39" i="9"/>
  <c r="K39" i="9"/>
  <c r="J39" i="9"/>
  <c r="I39" i="9"/>
  <c r="I45" i="9" s="1"/>
  <c r="H39" i="9"/>
  <c r="G39" i="9"/>
  <c r="F39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I39" i="2"/>
  <c r="I38" i="2"/>
  <c r="I37" i="2"/>
  <c r="I35" i="2"/>
  <c r="I34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8" i="2" l="1"/>
  <c r="G23" i="2"/>
  <c r="L45" i="6"/>
  <c r="G31" i="2"/>
  <c r="G34" i="2"/>
  <c r="O45" i="9"/>
  <c r="I23" i="8"/>
  <c r="I21" i="8"/>
  <c r="G21" i="2"/>
  <c r="F45" i="6"/>
  <c r="N45" i="6"/>
  <c r="I40" i="7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F45" i="9"/>
  <c r="G9" i="2"/>
  <c r="I22" i="2"/>
  <c r="G22" i="2"/>
  <c r="G10" i="2"/>
  <c r="L45" i="9"/>
  <c r="G16" i="2"/>
  <c r="G14" i="2"/>
  <c r="G45" i="6"/>
  <c r="J45" i="6"/>
  <c r="M45" i="6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5" i="2"/>
  <c r="G36" i="2"/>
</calcChain>
</file>

<file path=xl/sharedStrings.xml><?xml version="1.0" encoding="utf-8"?>
<sst xmlns="http://schemas.openxmlformats.org/spreadsheetml/2006/main" count="432" uniqueCount="260">
  <si>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</si>
  <si>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</si>
  <si>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</si>
  <si>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</si>
  <si>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</si>
  <si>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</si>
  <si>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</si>
  <si>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</si>
  <si>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</si>
  <si>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</si>
  <si>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</si>
  <si>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</si>
  <si>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</si>
  <si>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</si>
  <si>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</si>
  <si>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</si>
  <si>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</si>
  <si>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</si>
  <si>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</si>
  <si>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</si>
  <si>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</si>
  <si>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</si>
  <si>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</si>
  <si>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</si>
  <si>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</si>
  <si>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</si>
  <si>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</si>
  <si>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</si>
  <si>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</si>
  <si>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</si>
  <si>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</si>
  <si>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</si>
  <si>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</si>
  <si>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</si>
  <si>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</si>
  <si>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</si>
  <si>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</si>
  <si>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</si>
  <si>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</si>
  <si>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</si>
  <si>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</si>
  <si>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</si>
  <si>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</si>
  <si>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</si>
  <si>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</si>
  <si>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</si>
  <si>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</si>
  <si>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</si>
  <si>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</si>
  <si>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</si>
  <si>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</si>
  <si>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</si>
  <si>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</si>
  <si>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</si>
  <si>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</si>
  <si>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</si>
  <si>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</si>
  <si>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</si>
  <si>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</si>
  <si>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</si>
  <si>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</si>
  <si>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</si>
  <si>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</si>
  <si>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</si>
  <si>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</si>
  <si>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</si>
  <si>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</si>
  <si>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</si>
  <si>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</si>
  <si>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</si>
  <si>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</si>
  <si>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</si>
  <si>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</si>
  <si>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</si>
  <si>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</si>
  <si>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</si>
  <si>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</si>
  <si>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</si>
  <si>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</si>
  <si>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</si>
  <si>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</si>
  <si>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</si>
  <si>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</si>
  <si>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</si>
  <si>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</si>
  <si>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</si>
  <si>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</si>
  <si>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</si>
  <si>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</si>
  <si>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</si>
  <si>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</si>
  <si>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</si>
  <si>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</si>
  <si>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</si>
  <si>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</si>
  <si>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</si>
  <si>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</si>
  <si>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</si>
  <si>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</si>
  <si>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</si>
  <si>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</si>
  <si>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</si>
  <si>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</si>
  <si>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</si>
  <si>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</si>
  <si>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</si>
  <si>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</si>
  <si>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</si>
  <si>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</si>
  <si>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</si>
  <si>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</si>
  <si>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</si>
  <si>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</si>
  <si>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</si>
  <si>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</si>
  <si>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</si>
  <si>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</si>
  <si>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</si>
  <si>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</si>
  <si>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</si>
  <si>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</si>
  <si>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</si>
  <si>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</si>
  <si>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</si>
  <si>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</si>
  <si>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</si>
  <si>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</si>
  <si>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</si>
  <si>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</si>
  <si>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</si>
  <si>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</si>
  <si>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</si>
  <si>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</si>
  <si>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</si>
  <si>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</si>
  <si>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</si>
  <si>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</si>
  <si>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</si>
  <si>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</si>
  <si>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</si>
  <si>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</si>
  <si>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</si>
  <si>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</si>
  <si>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</si>
  <si>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</si>
  <si>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</si>
  <si>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</si>
  <si>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</si>
  <si>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</si>
  <si>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</si>
  <si>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</si>
  <si>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</si>
  <si>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</si>
  <si>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</si>
  <si>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</si>
  <si>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</si>
  <si>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</si>
  <si>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</si>
  <si>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</si>
  <si>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</si>
  <si>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</si>
  <si>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</si>
  <si>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</si>
  <si>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</si>
  <si>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</si>
  <si>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</si>
  <si>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</si>
  <si>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</si>
  <si>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</si>
  <si>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</si>
  <si>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</si>
  <si>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</si>
  <si>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</si>
  <si>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</si>
  <si>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</si>
  <si>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</si>
  <si>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</si>
  <si>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</si>
  <si>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</si>
  <si>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</si>
  <si>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</si>
  <si>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</si>
  <si>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</si>
  <si>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</si>
  <si>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</si>
  <si>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</si>
  <si>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</si>
  <si>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</si>
  <si>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</si>
  <si>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</si>
  <si>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</si>
  <si>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</si>
  <si>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</si>
  <si>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</si>
  <si>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</si>
  <si>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</si>
  <si>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</si>
  <si>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</si>
  <si>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</si>
  <si>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</si>
  <si>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</si>
  <si>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</si>
  <si>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</si>
  <si>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</si>
  <si>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</si>
  <si>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</si>
  <si>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</si>
  <si>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</si>
  <si>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</si>
  <si>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</si>
  <si>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</si>
  <si>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</si>
  <si>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</si>
  <si>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</si>
  <si>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</si>
  <si>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</si>
  <si>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</si>
  <si>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</si>
  <si>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</si>
  <si>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</si>
  <si>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</si>
  <si>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</si>
  <si>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</si>
  <si>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</si>
  <si>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</si>
  <si>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</si>
  <si>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</si>
  <si>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</si>
  <si>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</si>
  <si>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</si>
  <si>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</si>
  <si>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</si>
  <si>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</si>
  <si>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</si>
  <si>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</si>
  <si>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</si>
  <si>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</si>
  <si>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</si>
  <si>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</si>
  <si>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</si>
  <si>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</si>
  <si>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</si>
  <si>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</si>
  <si>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</si>
  <si>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川崎市</t>
    <rPh sb="0" eb="3">
      <t>カワサキシ</t>
    </rPh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</si>
  <si>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</si>
  <si>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</si>
  <si>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7"/>
  </si>
  <si>
    <t>工業用水道事業会計</t>
    <rPh sb="0" eb="7">
      <t>コウギョウヨウスイドウジギョウ</t>
    </rPh>
    <rPh sb="7" eb="9">
      <t>カイケイ</t>
    </rPh>
    <phoneticPr fontId="7"/>
  </si>
  <si>
    <t>自動車運送事業会計</t>
    <rPh sb="0" eb="9">
      <t>ジドウシャウンソウジギョウカイケイ</t>
    </rPh>
    <phoneticPr fontId="7"/>
  </si>
  <si>
    <t>かわさき市民放送株式会社</t>
    <rPh sb="4" eb="6">
      <t>シミン</t>
    </rPh>
    <rPh sb="6" eb="8">
      <t>ホウソウ</t>
    </rPh>
    <rPh sb="8" eb="10">
      <t>カブシキ</t>
    </rPh>
    <rPh sb="10" eb="12">
      <t>カイシャ</t>
    </rPh>
    <phoneticPr fontId="7"/>
  </si>
  <si>
    <t>川崎市土地開発公社</t>
    <phoneticPr fontId="7"/>
  </si>
  <si>
    <t>川崎冷蔵株式会社</t>
    <rPh sb="0" eb="2">
      <t>カワサキ</t>
    </rPh>
    <rPh sb="2" eb="4">
      <t>レイゾウ</t>
    </rPh>
    <rPh sb="4" eb="6">
      <t>カブシキ</t>
    </rPh>
    <rPh sb="6" eb="8">
      <t>ガイシャ</t>
    </rPh>
    <phoneticPr fontId="7"/>
  </si>
  <si>
    <t>川崎市住宅供給公社</t>
    <rPh sb="0" eb="9">
      <t>カワサキシジュウタクキョウキュウコウシャ</t>
    </rPh>
    <phoneticPr fontId="7"/>
  </si>
  <si>
    <t>川崎臨港倉庫埠頭株式会社</t>
    <rPh sb="0" eb="12">
      <t>カワサキリンコウソウコフトウカブシキガイシャ</t>
    </rPh>
    <phoneticPr fontId="7"/>
  </si>
  <si>
    <t>0</t>
    <phoneticPr fontId="7"/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</si>
  <si>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7"/>
  </si>
  <si>
    <t>川崎市</t>
    <phoneticPr fontId="7"/>
  </si>
  <si>
    <t>川崎市</t>
    <phoneticPr fontId="15"/>
  </si>
  <si>
    <t>川崎市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</si>
</sst>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1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8" xfId="1" applyNumberFormat="1" applyFont="1" applyFill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130" zoomScaleNormal="100" zoomScaleSheetLayoutView="130" workbookViewId="0">
      <pane xSplit="5" ySplit="8" topLeftCell="F36" activePane="bottomRight" state="frozen"/>
      <selection activeCell="F17" sqref="F17"/>
      <selection pane="topRight" activeCell="F17" sqref="F17"/>
      <selection pane="bottomLeft" activeCell="F17" sqref="F17"/>
      <selection pane="bottomRight" activeCell="L10" sqref="L10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9" style="1"/>
    <col min="11" max="11" width="9.875" style="1" customWidth="1"/>
    <col min="12" max="16384" width="9" style="1"/>
  </cols>
  <sheetData>
    <row r="1" spans="1:9" ht="33.950000000000003" customHeight="1">
      <c r="A1" s="99" t="s">
        <v>0</v>
      </c>
      <c r="B1" s="99"/>
      <c r="C1" s="99"/>
      <c r="D1" s="99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1" t="s">
        <v>104</v>
      </c>
      <c r="H6" s="102"/>
      <c r="I6" s="102"/>
    </row>
    <row r="7" spans="1:9" ht="27" customHeight="1">
      <c r="A7" s="8"/>
      <c r="B7" s="4"/>
      <c r="C7" s="4"/>
      <c r="D7" s="4"/>
      <c r="E7" s="59"/>
      <c r="F7" s="51" t="s">
        <v>233</v>
      </c>
      <c r="G7" s="51"/>
      <c r="H7" s="51" t="s">
        <v>243</v>
      </c>
      <c r="I7" s="52" t="s">
        <v>20</v>
      </c>
    </row>
    <row r="8" spans="1:9" ht="17.100000000000001" customHeight="1">
      <c r="A8" s="5"/>
      <c r="B8" s="6"/>
      <c r="C8" s="6"/>
      <c r="D8" s="6"/>
      <c r="E8" s="60"/>
      <c r="F8" s="53" t="s">
        <v>101</v>
      </c>
      <c r="G8" s="53" t="s">
        <v>1</v>
      </c>
      <c r="H8" s="53" t="s">
        <v>230</v>
      </c>
      <c r="I8" s="54"/>
    </row>
    <row r="9" spans="1:9" ht="18" customHeight="1">
      <c r="A9" s="100" t="s">
        <v>79</v>
      </c>
      <c r="B9" s="100" t="s">
        <v>80</v>
      </c>
      <c r="C9" s="61" t="s">
        <v>2</v>
      </c>
      <c r="D9" s="55"/>
      <c r="E9" s="55"/>
      <c r="F9" s="56">
        <v>381184</v>
      </c>
      <c r="G9" s="57">
        <f t="shared" ref="G9:G22" si="0">F9/$F$22*100</f>
        <v>47.794370258917937</v>
      </c>
      <c r="H9" s="56">
        <v>367067</v>
      </c>
      <c r="I9" s="57">
        <f t="shared" ref="I9:I21" si="1">(F9/H9-1)*100</f>
        <v>3.8458918943953035</v>
      </c>
    </row>
    <row r="10" spans="1:9" ht="18" customHeight="1">
      <c r="A10" s="100"/>
      <c r="B10" s="100"/>
      <c r="C10" s="63"/>
      <c r="D10" s="61" t="s">
        <v>21</v>
      </c>
      <c r="E10" s="55"/>
      <c r="F10" s="56">
        <v>199004</v>
      </c>
      <c r="G10" s="57">
        <f t="shared" si="0"/>
        <v>24.951915240423798</v>
      </c>
      <c r="H10" s="56">
        <v>188849</v>
      </c>
      <c r="I10" s="57">
        <f t="shared" si="1"/>
        <v>5.3773120323644896</v>
      </c>
    </row>
    <row r="11" spans="1:9" ht="18" customHeight="1">
      <c r="A11" s="100"/>
      <c r="B11" s="100"/>
      <c r="C11" s="50"/>
      <c r="D11" s="50"/>
      <c r="E11" s="30" t="s">
        <v>22</v>
      </c>
      <c r="F11" s="56">
        <v>176243</v>
      </c>
      <c r="G11" s="57">
        <f t="shared" si="0"/>
        <v>22.098050278979375</v>
      </c>
      <c r="H11" s="56">
        <v>169824</v>
      </c>
      <c r="I11" s="57">
        <f t="shared" si="1"/>
        <v>3.7797955530431526</v>
      </c>
    </row>
    <row r="12" spans="1:9" ht="18" customHeight="1">
      <c r="A12" s="100"/>
      <c r="B12" s="100"/>
      <c r="C12" s="50"/>
      <c r="D12" s="29"/>
      <c r="E12" s="30" t="s">
        <v>23</v>
      </c>
      <c r="F12" s="56">
        <v>14464</v>
      </c>
      <c r="G12" s="57">
        <f>F12/$F$22*100</f>
        <v>1.8135540091530313</v>
      </c>
      <c r="H12" s="56">
        <v>10801</v>
      </c>
      <c r="I12" s="57">
        <f t="shared" si="1"/>
        <v>33.913526525321736</v>
      </c>
    </row>
    <row r="13" spans="1:9" ht="18" customHeight="1">
      <c r="A13" s="100"/>
      <c r="B13" s="100"/>
      <c r="C13" s="62"/>
      <c r="D13" s="55" t="s">
        <v>24</v>
      </c>
      <c r="E13" s="55"/>
      <c r="F13" s="56">
        <v>134476</v>
      </c>
      <c r="G13" s="57">
        <f t="shared" si="0"/>
        <v>16.861137232775373</v>
      </c>
      <c r="H13" s="56">
        <v>131362</v>
      </c>
      <c r="I13" s="57">
        <f t="shared" si="1"/>
        <v>2.3705485604665011</v>
      </c>
    </row>
    <row r="14" spans="1:9" ht="18" customHeight="1">
      <c r="A14" s="100"/>
      <c r="B14" s="100"/>
      <c r="C14" s="55" t="s">
        <v>3</v>
      </c>
      <c r="D14" s="55"/>
      <c r="E14" s="55"/>
      <c r="F14" s="56">
        <v>3045</v>
      </c>
      <c r="G14" s="57">
        <f t="shared" si="0"/>
        <v>0.38179424487492947</v>
      </c>
      <c r="H14" s="56">
        <v>3490</v>
      </c>
      <c r="I14" s="57">
        <f t="shared" si="1"/>
        <v>-12.75071633237822</v>
      </c>
    </row>
    <row r="15" spans="1:9" ht="18" customHeight="1">
      <c r="A15" s="100"/>
      <c r="B15" s="100"/>
      <c r="C15" s="55" t="s">
        <v>4</v>
      </c>
      <c r="D15" s="55"/>
      <c r="E15" s="55"/>
      <c r="F15" s="56">
        <v>395</v>
      </c>
      <c r="G15" s="57">
        <f t="shared" si="0"/>
        <v>4.9526675443545859E-2</v>
      </c>
      <c r="H15" s="56">
        <v>388</v>
      </c>
      <c r="I15" s="57">
        <f t="shared" si="1"/>
        <v>1.8041237113401998</v>
      </c>
    </row>
    <row r="16" spans="1:9" ht="18" customHeight="1">
      <c r="A16" s="100"/>
      <c r="B16" s="100"/>
      <c r="C16" s="55" t="s">
        <v>25</v>
      </c>
      <c r="D16" s="55"/>
      <c r="E16" s="55"/>
      <c r="F16" s="56">
        <v>17269</v>
      </c>
      <c r="G16" s="57">
        <f t="shared" si="0"/>
        <v>2.1652560967964392</v>
      </c>
      <c r="H16" s="56">
        <v>17465</v>
      </c>
      <c r="I16" s="57">
        <f>(F16/H16-1)*100</f>
        <v>-1.1222444889779526</v>
      </c>
    </row>
    <row r="17" spans="1:9" ht="18" customHeight="1">
      <c r="A17" s="100"/>
      <c r="B17" s="100"/>
      <c r="C17" s="55" t="s">
        <v>5</v>
      </c>
      <c r="D17" s="55"/>
      <c r="E17" s="55"/>
      <c r="F17" s="56">
        <f>163027</f>
        <v>163027</v>
      </c>
      <c r="G17" s="57">
        <f t="shared" si="0"/>
        <v>20.440975487430254</v>
      </c>
      <c r="H17" s="56">
        <v>162056</v>
      </c>
      <c r="I17" s="57">
        <f t="shared" si="1"/>
        <v>0.59917559362194783</v>
      </c>
    </row>
    <row r="18" spans="1:9" ht="18" customHeight="1">
      <c r="A18" s="100"/>
      <c r="B18" s="100"/>
      <c r="C18" s="55" t="s">
        <v>26</v>
      </c>
      <c r="D18" s="55"/>
      <c r="E18" s="55"/>
      <c r="F18" s="56">
        <v>42100</v>
      </c>
      <c r="G18" s="57">
        <f t="shared" si="0"/>
        <v>5.2786659143627359</v>
      </c>
      <c r="H18" s="56">
        <v>40119</v>
      </c>
      <c r="I18" s="57">
        <f t="shared" si="1"/>
        <v>4.9378100152047688</v>
      </c>
    </row>
    <row r="19" spans="1:9" ht="18" customHeight="1">
      <c r="A19" s="100"/>
      <c r="B19" s="100"/>
      <c r="C19" s="55" t="s">
        <v>27</v>
      </c>
      <c r="D19" s="55"/>
      <c r="E19" s="55"/>
      <c r="F19" s="56">
        <f>9734</f>
        <v>9734</v>
      </c>
      <c r="G19" s="57">
        <f t="shared" si="0"/>
        <v>1.2204877437151276</v>
      </c>
      <c r="H19" s="56">
        <v>10211</v>
      </c>
      <c r="I19" s="57">
        <f t="shared" si="1"/>
        <v>-4.671432768582906</v>
      </c>
    </row>
    <row r="20" spans="1:9" ht="18" customHeight="1">
      <c r="A20" s="100"/>
      <c r="B20" s="100"/>
      <c r="C20" s="55" t="s">
        <v>6</v>
      </c>
      <c r="D20" s="55"/>
      <c r="E20" s="55"/>
      <c r="F20" s="56">
        <v>66806</v>
      </c>
      <c r="G20" s="57">
        <f t="shared" si="0"/>
        <v>8.3764027333709485</v>
      </c>
      <c r="H20" s="56">
        <v>94285</v>
      </c>
      <c r="I20" s="57">
        <f t="shared" si="1"/>
        <v>-29.144614731929785</v>
      </c>
    </row>
    <row r="21" spans="1:9" ht="18" customHeight="1">
      <c r="A21" s="100"/>
      <c r="B21" s="100"/>
      <c r="C21" s="55" t="s">
        <v>7</v>
      </c>
      <c r="D21" s="55"/>
      <c r="E21" s="55"/>
      <c r="F21" s="56">
        <v>113992</v>
      </c>
      <c r="G21" s="57">
        <f t="shared" si="0"/>
        <v>14.29277161306501</v>
      </c>
      <c r="H21" s="56">
        <v>118990</v>
      </c>
      <c r="I21" s="57">
        <f t="shared" si="1"/>
        <v>-4.2003529708378835</v>
      </c>
    </row>
    <row r="22" spans="1:9" ht="18" customHeight="1">
      <c r="A22" s="100"/>
      <c r="B22" s="100"/>
      <c r="C22" s="55" t="s">
        <v>8</v>
      </c>
      <c r="D22" s="55"/>
      <c r="E22" s="55"/>
      <c r="F22" s="56">
        <v>797550</v>
      </c>
      <c r="G22" s="57">
        <f t="shared" si="0"/>
        <v>100</v>
      </c>
      <c r="H22" s="56">
        <f>SUM(H9,H14:H21)</f>
        <v>814071</v>
      </c>
      <c r="I22" s="57">
        <f t="shared" ref="I22:I40" si="2">(F22/H22-1)*100</f>
        <v>-2.0294298654539911</v>
      </c>
    </row>
    <row r="23" spans="1:9" ht="18" customHeight="1">
      <c r="A23" s="100"/>
      <c r="B23" s="100" t="s">
        <v>81</v>
      </c>
      <c r="C23" s="64" t="s">
        <v>9</v>
      </c>
      <c r="D23" s="30"/>
      <c r="E23" s="30"/>
      <c r="F23" s="56">
        <f>SUM(F24:F26)</f>
        <v>456392</v>
      </c>
      <c r="G23" s="57">
        <f>F23/$F$40*100</f>
        <v>57.224177513412933</v>
      </c>
      <c r="H23" s="56">
        <v>454401</v>
      </c>
      <c r="I23" s="57">
        <f t="shared" si="2"/>
        <v>0.43815924700869591</v>
      </c>
    </row>
    <row r="24" spans="1:9" ht="18" customHeight="1">
      <c r="A24" s="100"/>
      <c r="B24" s="100"/>
      <c r="C24" s="63"/>
      <c r="D24" s="30" t="s">
        <v>10</v>
      </c>
      <c r="E24" s="30"/>
      <c r="F24" s="56">
        <v>153199</v>
      </c>
      <c r="G24" s="57">
        <f t="shared" ref="G24:G37" si="3">F24/$F$40*100</f>
        <v>19.208677564193387</v>
      </c>
      <c r="H24" s="56">
        <v>155073</v>
      </c>
      <c r="I24" s="57">
        <f t="shared" si="2"/>
        <v>-1.2084631109219535</v>
      </c>
    </row>
    <row r="25" spans="1:9" ht="18" customHeight="1">
      <c r="A25" s="100"/>
      <c r="B25" s="100"/>
      <c r="C25" s="63"/>
      <c r="D25" s="30" t="s">
        <v>28</v>
      </c>
      <c r="E25" s="30"/>
      <c r="F25" s="56">
        <v>229594</v>
      </c>
      <c r="G25" s="57">
        <f t="shared" si="3"/>
        <v>28.787375352798755</v>
      </c>
      <c r="H25" s="56">
        <v>226786</v>
      </c>
      <c r="I25" s="57">
        <f t="shared" si="2"/>
        <v>1.2381716684451316</v>
      </c>
    </row>
    <row r="26" spans="1:9" ht="18" customHeight="1">
      <c r="A26" s="100"/>
      <c r="B26" s="100"/>
      <c r="C26" s="62"/>
      <c r="D26" s="30" t="s">
        <v>11</v>
      </c>
      <c r="E26" s="30"/>
      <c r="F26" s="56">
        <v>73599</v>
      </c>
      <c r="G26" s="57">
        <f t="shared" si="3"/>
        <v>9.228124596420793</v>
      </c>
      <c r="H26" s="56">
        <v>72542</v>
      </c>
      <c r="I26" s="57">
        <f t="shared" si="2"/>
        <v>1.4570869289515009</v>
      </c>
    </row>
    <row r="27" spans="1:9" ht="18" customHeight="1">
      <c r="A27" s="100"/>
      <c r="B27" s="100"/>
      <c r="C27" s="64" t="s">
        <v>12</v>
      </c>
      <c r="D27" s="30"/>
      <c r="E27" s="30"/>
      <c r="F27" s="56">
        <f>SUM(F28:F33)</f>
        <v>236610</v>
      </c>
      <c r="G27" s="57">
        <f t="shared" si="3"/>
        <v>29.667068312872779</v>
      </c>
      <c r="H27" s="56">
        <v>224000</v>
      </c>
      <c r="I27" s="57">
        <f t="shared" si="2"/>
        <v>5.6294642857142918</v>
      </c>
    </row>
    <row r="28" spans="1:9" ht="18" customHeight="1">
      <c r="A28" s="100"/>
      <c r="B28" s="100"/>
      <c r="C28" s="63"/>
      <c r="D28" s="30" t="s">
        <v>13</v>
      </c>
      <c r="E28" s="30"/>
      <c r="F28" s="56">
        <f>107654</f>
        <v>107654</v>
      </c>
      <c r="G28" s="57">
        <f t="shared" si="3"/>
        <v>13.498070969756165</v>
      </c>
      <c r="H28" s="56">
        <v>101595</v>
      </c>
      <c r="I28" s="57">
        <f t="shared" si="2"/>
        <v>5.96387617500862</v>
      </c>
    </row>
    <row r="29" spans="1:9" ht="18" customHeight="1">
      <c r="A29" s="100"/>
      <c r="B29" s="100"/>
      <c r="C29" s="63"/>
      <c r="D29" s="30" t="s">
        <v>29</v>
      </c>
      <c r="E29" s="30"/>
      <c r="F29" s="56">
        <v>7638</v>
      </c>
      <c r="G29" s="57">
        <f t="shared" si="3"/>
        <v>0.95768170311365663</v>
      </c>
      <c r="H29" s="56">
        <v>7533</v>
      </c>
      <c r="I29" s="57">
        <f t="shared" si="2"/>
        <v>1.3938669852648244</v>
      </c>
    </row>
    <row r="30" spans="1:9" ht="18" customHeight="1">
      <c r="A30" s="100"/>
      <c r="B30" s="100"/>
      <c r="C30" s="63"/>
      <c r="D30" s="30" t="s">
        <v>30</v>
      </c>
      <c r="E30" s="30"/>
      <c r="F30" s="56">
        <v>49934</v>
      </c>
      <c r="G30" s="57">
        <f t="shared" si="3"/>
        <v>6.260916229808501</v>
      </c>
      <c r="H30" s="56">
        <v>46476</v>
      </c>
      <c r="I30" s="57">
        <f t="shared" si="2"/>
        <v>7.4403993458989515</v>
      </c>
    </row>
    <row r="31" spans="1:9" ht="18" customHeight="1">
      <c r="A31" s="100"/>
      <c r="B31" s="100"/>
      <c r="C31" s="63"/>
      <c r="D31" s="30" t="s">
        <v>31</v>
      </c>
      <c r="E31" s="30"/>
      <c r="F31" s="56">
        <v>46410</v>
      </c>
      <c r="G31" s="57">
        <f t="shared" si="3"/>
        <v>5.8190636084714331</v>
      </c>
      <c r="H31" s="56">
        <v>43301</v>
      </c>
      <c r="I31" s="57">
        <f t="shared" si="2"/>
        <v>7.1799727488972565</v>
      </c>
    </row>
    <row r="32" spans="1:9" ht="18" customHeight="1">
      <c r="A32" s="100"/>
      <c r="B32" s="100"/>
      <c r="C32" s="63"/>
      <c r="D32" s="30" t="s">
        <v>14</v>
      </c>
      <c r="E32" s="30"/>
      <c r="F32" s="56">
        <v>2701</v>
      </c>
      <c r="G32" s="57">
        <f t="shared" si="3"/>
        <v>0.33866172821549972</v>
      </c>
      <c r="H32" s="56">
        <v>2668</v>
      </c>
      <c r="I32" s="57">
        <f t="shared" si="2"/>
        <v>1.236881559220393</v>
      </c>
    </row>
    <row r="33" spans="1:9" ht="18" customHeight="1">
      <c r="A33" s="100"/>
      <c r="B33" s="100"/>
      <c r="C33" s="62"/>
      <c r="D33" s="30" t="s">
        <v>32</v>
      </c>
      <c r="E33" s="30"/>
      <c r="F33" s="56">
        <v>22273</v>
      </c>
      <c r="G33" s="57">
        <f t="shared" si="3"/>
        <v>2.7926740735075248</v>
      </c>
      <c r="H33" s="56">
        <v>22427</v>
      </c>
      <c r="I33" s="57">
        <f>(F33/H33-1)*100</f>
        <v>-0.68667231462077316</v>
      </c>
    </row>
    <row r="34" spans="1:9" ht="18" customHeight="1">
      <c r="A34" s="100"/>
      <c r="B34" s="100"/>
      <c r="C34" s="64" t="s">
        <v>15</v>
      </c>
      <c r="D34" s="30"/>
      <c r="E34" s="30"/>
      <c r="F34" s="56">
        <f>SUM(F35,F38,F39)</f>
        <v>104549</v>
      </c>
      <c r="G34" s="57">
        <f t="shared" si="3"/>
        <v>13.108754173714281</v>
      </c>
      <c r="H34" s="56">
        <v>135670</v>
      </c>
      <c r="I34" s="57">
        <f t="shared" si="2"/>
        <v>-22.93874843369942</v>
      </c>
    </row>
    <row r="35" spans="1:9" ht="18" customHeight="1">
      <c r="A35" s="100"/>
      <c r="B35" s="100"/>
      <c r="C35" s="63"/>
      <c r="D35" s="64" t="s">
        <v>16</v>
      </c>
      <c r="E35" s="30"/>
      <c r="F35" s="56">
        <v>104549</v>
      </c>
      <c r="G35" s="57">
        <f t="shared" si="3"/>
        <v>13.108754173714281</v>
      </c>
      <c r="H35" s="56">
        <v>135471</v>
      </c>
      <c r="I35" s="57">
        <f t="shared" si="2"/>
        <v>-22.825549379572006</v>
      </c>
    </row>
    <row r="36" spans="1:9" ht="18" customHeight="1">
      <c r="A36" s="100"/>
      <c r="B36" s="100"/>
      <c r="C36" s="63"/>
      <c r="D36" s="63"/>
      <c r="E36" s="58" t="s">
        <v>102</v>
      </c>
      <c r="F36" s="56">
        <v>34409</v>
      </c>
      <c r="G36" s="57">
        <f t="shared" si="3"/>
        <v>4.3143322495990848</v>
      </c>
      <c r="H36" s="56">
        <v>39387</v>
      </c>
      <c r="I36" s="57">
        <f>(F36/H36-1)*100</f>
        <v>-12.638687891944045</v>
      </c>
    </row>
    <row r="37" spans="1:9" ht="18" customHeight="1">
      <c r="A37" s="100"/>
      <c r="B37" s="100"/>
      <c r="C37" s="63"/>
      <c r="D37" s="62"/>
      <c r="E37" s="30" t="s">
        <v>33</v>
      </c>
      <c r="F37" s="56">
        <v>68811</v>
      </c>
      <c r="G37" s="57">
        <f t="shared" si="3"/>
        <v>8.6277868123793962</v>
      </c>
      <c r="H37" s="56">
        <v>94693</v>
      </c>
      <c r="I37" s="57">
        <f t="shared" si="2"/>
        <v>-27.332537779983735</v>
      </c>
    </row>
    <row r="38" spans="1:9" ht="18" customHeight="1">
      <c r="A38" s="100"/>
      <c r="B38" s="100"/>
      <c r="C38" s="63"/>
      <c r="D38" s="55" t="s">
        <v>34</v>
      </c>
      <c r="E38" s="55"/>
      <c r="F38" s="56">
        <v>0</v>
      </c>
      <c r="G38" s="57">
        <f>F38/$F$40*100</f>
        <v>0</v>
      </c>
      <c r="H38" s="56">
        <v>199</v>
      </c>
      <c r="I38" s="57">
        <f t="shared" si="2"/>
        <v>-100</v>
      </c>
    </row>
    <row r="39" spans="1:9" ht="18" customHeight="1">
      <c r="A39" s="100"/>
      <c r="B39" s="100"/>
      <c r="C39" s="62"/>
      <c r="D39" s="55" t="s">
        <v>35</v>
      </c>
      <c r="E39" s="55"/>
      <c r="F39" s="56">
        <v>0</v>
      </c>
      <c r="G39" s="57">
        <f>F39/$F$40*100</f>
        <v>0</v>
      </c>
      <c r="H39" s="56">
        <v>0</v>
      </c>
      <c r="I39" s="57" t="e">
        <f t="shared" si="2"/>
        <v>#DIV/0!</v>
      </c>
    </row>
    <row r="40" spans="1:9" ht="18" customHeight="1">
      <c r="A40" s="100"/>
      <c r="B40" s="100"/>
      <c r="C40" s="30" t="s">
        <v>17</v>
      </c>
      <c r="D40" s="30"/>
      <c r="E40" s="30"/>
      <c r="F40" s="56">
        <f>SUM(F23,F27,F34)</f>
        <v>797551</v>
      </c>
      <c r="G40" s="57">
        <f>F40/$F$40*100</f>
        <v>100</v>
      </c>
      <c r="H40" s="56">
        <f>SUM(H23,H27,H34)</f>
        <v>814071</v>
      </c>
      <c r="I40" s="57">
        <f t="shared" si="2"/>
        <v>-2.0293070260456347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20" activePane="bottomRight" state="frozen"/>
      <selection activeCell="G46" sqref="G46"/>
      <selection pane="topRight" activeCell="G46" sqref="G46"/>
      <selection pane="bottomLeft" activeCell="G46" sqref="G46"/>
      <selection pane="bottomRight" activeCell="F2" sqref="F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257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08" t="s">
        <v>44</v>
      </c>
      <c r="B6" s="107"/>
      <c r="C6" s="107"/>
      <c r="D6" s="107"/>
      <c r="E6" s="107"/>
      <c r="F6" s="112" t="s">
        <v>245</v>
      </c>
      <c r="G6" s="113"/>
      <c r="H6" s="112" t="s">
        <v>246</v>
      </c>
      <c r="I6" s="113"/>
      <c r="J6" s="112" t="s">
        <v>247</v>
      </c>
      <c r="K6" s="113"/>
      <c r="L6" s="112" t="s">
        <v>256</v>
      </c>
      <c r="M6" s="113"/>
      <c r="N6" s="112" t="s">
        <v>249</v>
      </c>
      <c r="O6" s="113"/>
    </row>
    <row r="7" spans="1:25" ht="15.95" customHeight="1">
      <c r="A7" s="107"/>
      <c r="B7" s="107"/>
      <c r="C7" s="107"/>
      <c r="D7" s="107"/>
      <c r="E7" s="107"/>
      <c r="F7" s="53" t="s">
        <v>235</v>
      </c>
      <c r="G7" s="53" t="s">
        <v>243</v>
      </c>
      <c r="H7" s="53" t="s">
        <v>235</v>
      </c>
      <c r="I7" s="53" t="s">
        <v>243</v>
      </c>
      <c r="J7" s="53" t="s">
        <v>235</v>
      </c>
      <c r="K7" s="53" t="s">
        <v>243</v>
      </c>
      <c r="L7" s="53" t="s">
        <v>235</v>
      </c>
      <c r="M7" s="53" t="s">
        <v>243</v>
      </c>
      <c r="N7" s="53" t="s">
        <v>235</v>
      </c>
      <c r="O7" s="53" t="s">
        <v>243</v>
      </c>
    </row>
    <row r="8" spans="1:25" ht="15.95" customHeight="1">
      <c r="A8" s="105" t="s">
        <v>83</v>
      </c>
      <c r="B8" s="61" t="s">
        <v>45</v>
      </c>
      <c r="C8" s="55"/>
      <c r="D8" s="55"/>
      <c r="E8" s="65" t="s">
        <v>36</v>
      </c>
      <c r="F8" s="93">
        <v>38322</v>
      </c>
      <c r="G8" s="93">
        <v>36231</v>
      </c>
      <c r="H8" s="93">
        <v>43300</v>
      </c>
      <c r="I8" s="93">
        <v>42676</v>
      </c>
      <c r="J8" s="93">
        <v>32132</v>
      </c>
      <c r="K8" s="93">
        <v>32378</v>
      </c>
      <c r="L8" s="93">
        <v>7153</v>
      </c>
      <c r="M8" s="93">
        <v>7183</v>
      </c>
      <c r="N8" s="93">
        <v>8987.7999999999993</v>
      </c>
      <c r="O8" s="93">
        <v>8779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5"/>
      <c r="B9" s="63"/>
      <c r="C9" s="55" t="s">
        <v>46</v>
      </c>
      <c r="D9" s="55"/>
      <c r="E9" s="65" t="s">
        <v>37</v>
      </c>
      <c r="F9" s="93">
        <v>37947</v>
      </c>
      <c r="G9" s="93">
        <v>35322</v>
      </c>
      <c r="H9" s="93">
        <v>42585</v>
      </c>
      <c r="I9" s="93">
        <v>42039</v>
      </c>
      <c r="J9" s="93">
        <v>32126</v>
      </c>
      <c r="K9" s="93">
        <v>32373</v>
      </c>
      <c r="L9" s="93">
        <v>7153</v>
      </c>
      <c r="M9" s="93">
        <v>7183</v>
      </c>
      <c r="N9" s="93">
        <v>8986.7999999999993</v>
      </c>
      <c r="O9" s="93">
        <v>8778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5"/>
      <c r="B10" s="62"/>
      <c r="C10" s="55" t="s">
        <v>47</v>
      </c>
      <c r="D10" s="55"/>
      <c r="E10" s="65" t="s">
        <v>38</v>
      </c>
      <c r="F10" s="93">
        <v>376</v>
      </c>
      <c r="G10" s="93">
        <v>909</v>
      </c>
      <c r="H10" s="93">
        <v>715</v>
      </c>
      <c r="I10" s="93">
        <v>637</v>
      </c>
      <c r="J10" s="93">
        <v>6</v>
      </c>
      <c r="K10" s="93">
        <v>5</v>
      </c>
      <c r="L10" s="67" t="s">
        <v>255</v>
      </c>
      <c r="M10" s="67" t="s">
        <v>255</v>
      </c>
      <c r="N10" s="93">
        <v>1</v>
      </c>
      <c r="O10" s="93">
        <v>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5"/>
      <c r="B11" s="61" t="s">
        <v>48</v>
      </c>
      <c r="C11" s="55"/>
      <c r="D11" s="55"/>
      <c r="E11" s="65" t="s">
        <v>39</v>
      </c>
      <c r="F11" s="93">
        <v>39743</v>
      </c>
      <c r="G11" s="93">
        <v>37149</v>
      </c>
      <c r="H11" s="93">
        <v>43206</v>
      </c>
      <c r="I11" s="93">
        <v>40610</v>
      </c>
      <c r="J11" s="93">
        <v>31895</v>
      </c>
      <c r="K11" s="93">
        <v>32016</v>
      </c>
      <c r="L11" s="93">
        <v>7146</v>
      </c>
      <c r="M11" s="93">
        <v>6897</v>
      </c>
      <c r="N11" s="93">
        <v>9201</v>
      </c>
      <c r="O11" s="93">
        <v>9376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5"/>
      <c r="B12" s="63"/>
      <c r="C12" s="55" t="s">
        <v>49</v>
      </c>
      <c r="D12" s="55"/>
      <c r="E12" s="65" t="s">
        <v>40</v>
      </c>
      <c r="F12" s="93">
        <v>39545</v>
      </c>
      <c r="G12" s="93">
        <v>36967</v>
      </c>
      <c r="H12" s="93">
        <v>43197</v>
      </c>
      <c r="I12" s="93">
        <v>40576</v>
      </c>
      <c r="J12" s="93">
        <v>31883</v>
      </c>
      <c r="K12" s="93">
        <v>32008</v>
      </c>
      <c r="L12" s="93">
        <v>7146</v>
      </c>
      <c r="M12" s="93">
        <v>6897</v>
      </c>
      <c r="N12" s="93">
        <v>9189.4</v>
      </c>
      <c r="O12" s="93">
        <v>9365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5"/>
      <c r="B13" s="62"/>
      <c r="C13" s="55" t="s">
        <v>50</v>
      </c>
      <c r="D13" s="55"/>
      <c r="E13" s="65" t="s">
        <v>41</v>
      </c>
      <c r="F13" s="93">
        <v>187</v>
      </c>
      <c r="G13" s="93">
        <v>182</v>
      </c>
      <c r="H13" s="93">
        <v>9</v>
      </c>
      <c r="I13" s="93">
        <v>34</v>
      </c>
      <c r="J13" s="67">
        <v>12</v>
      </c>
      <c r="K13" s="67">
        <v>8</v>
      </c>
      <c r="L13" s="67" t="s">
        <v>255</v>
      </c>
      <c r="M13" s="67" t="s">
        <v>255</v>
      </c>
      <c r="N13" s="93">
        <v>11.5</v>
      </c>
      <c r="O13" s="93">
        <v>11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5"/>
      <c r="B14" s="55" t="s">
        <v>51</v>
      </c>
      <c r="C14" s="55"/>
      <c r="D14" s="55"/>
      <c r="E14" s="65" t="s">
        <v>87</v>
      </c>
      <c r="F14" s="93">
        <f t="shared" ref="F14:O15" si="0">F9-F12</f>
        <v>-1598</v>
      </c>
      <c r="G14" s="93">
        <f t="shared" si="0"/>
        <v>-1645</v>
      </c>
      <c r="H14" s="93">
        <f t="shared" si="0"/>
        <v>-612</v>
      </c>
      <c r="I14" s="93">
        <f t="shared" si="0"/>
        <v>1463</v>
      </c>
      <c r="J14" s="93">
        <f t="shared" si="0"/>
        <v>243</v>
      </c>
      <c r="K14" s="93">
        <f t="shared" si="0"/>
        <v>365</v>
      </c>
      <c r="L14" s="93">
        <f t="shared" si="0"/>
        <v>7</v>
      </c>
      <c r="M14" s="93">
        <f t="shared" si="0"/>
        <v>286</v>
      </c>
      <c r="N14" s="93">
        <f t="shared" si="0"/>
        <v>-202.60000000000036</v>
      </c>
      <c r="O14" s="93">
        <f t="shared" si="0"/>
        <v>-587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5"/>
      <c r="B15" s="55" t="s">
        <v>52</v>
      </c>
      <c r="C15" s="55"/>
      <c r="D15" s="55"/>
      <c r="E15" s="65" t="s">
        <v>88</v>
      </c>
      <c r="F15" s="93">
        <f t="shared" si="0"/>
        <v>189</v>
      </c>
      <c r="G15" s="93">
        <f t="shared" si="0"/>
        <v>727</v>
      </c>
      <c r="H15" s="93">
        <f t="shared" si="0"/>
        <v>706</v>
      </c>
      <c r="I15" s="93">
        <f t="shared" si="0"/>
        <v>603</v>
      </c>
      <c r="J15" s="93">
        <f t="shared" si="0"/>
        <v>-6</v>
      </c>
      <c r="K15" s="93">
        <f t="shared" si="0"/>
        <v>-3</v>
      </c>
      <c r="L15" s="93">
        <f t="shared" si="0"/>
        <v>0</v>
      </c>
      <c r="M15" s="93">
        <f t="shared" si="0"/>
        <v>0</v>
      </c>
      <c r="N15" s="93">
        <f t="shared" si="0"/>
        <v>-10.5</v>
      </c>
      <c r="O15" s="93">
        <f t="shared" si="0"/>
        <v>-10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5"/>
      <c r="B16" s="55" t="s">
        <v>53</v>
      </c>
      <c r="C16" s="55"/>
      <c r="D16" s="55"/>
      <c r="E16" s="65" t="s">
        <v>89</v>
      </c>
      <c r="F16" s="93">
        <f t="shared" ref="F16:O16" si="1">F8-F11</f>
        <v>-1421</v>
      </c>
      <c r="G16" s="93">
        <f t="shared" si="1"/>
        <v>-918</v>
      </c>
      <c r="H16" s="93">
        <f t="shared" si="1"/>
        <v>94</v>
      </c>
      <c r="I16" s="93">
        <f t="shared" si="1"/>
        <v>2066</v>
      </c>
      <c r="J16" s="93">
        <f t="shared" si="1"/>
        <v>237</v>
      </c>
      <c r="K16" s="93">
        <f t="shared" si="1"/>
        <v>362</v>
      </c>
      <c r="L16" s="93">
        <f t="shared" si="1"/>
        <v>7</v>
      </c>
      <c r="M16" s="93">
        <f t="shared" si="1"/>
        <v>286</v>
      </c>
      <c r="N16" s="93">
        <f t="shared" si="1"/>
        <v>-213.20000000000073</v>
      </c>
      <c r="O16" s="93">
        <f t="shared" si="1"/>
        <v>-597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5"/>
      <c r="B17" s="55" t="s">
        <v>54</v>
      </c>
      <c r="C17" s="55"/>
      <c r="D17" s="55"/>
      <c r="E17" s="53"/>
      <c r="F17" s="93"/>
      <c r="G17" s="93"/>
      <c r="H17" s="93">
        <v>0</v>
      </c>
      <c r="I17" s="93">
        <v>0</v>
      </c>
      <c r="J17" s="67">
        <v>0</v>
      </c>
      <c r="K17" s="67">
        <v>0</v>
      </c>
      <c r="L17" s="93">
        <v>0</v>
      </c>
      <c r="M17" s="93">
        <v>0</v>
      </c>
      <c r="N17" s="93">
        <v>4170</v>
      </c>
      <c r="O17" s="93">
        <v>4894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5"/>
      <c r="B18" s="55" t="s">
        <v>55</v>
      </c>
      <c r="C18" s="55"/>
      <c r="D18" s="55"/>
      <c r="E18" s="53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5" t="s">
        <v>84</v>
      </c>
      <c r="B19" s="61" t="s">
        <v>56</v>
      </c>
      <c r="C19" s="55"/>
      <c r="D19" s="55"/>
      <c r="E19" s="65"/>
      <c r="F19" s="93">
        <v>8044</v>
      </c>
      <c r="G19" s="93">
        <v>3586</v>
      </c>
      <c r="H19" s="93">
        <v>32176</v>
      </c>
      <c r="I19" s="93">
        <v>33479</v>
      </c>
      <c r="J19" s="93">
        <v>6252</v>
      </c>
      <c r="K19" s="93">
        <v>7154</v>
      </c>
      <c r="L19" s="93">
        <v>1149</v>
      </c>
      <c r="M19" s="93">
        <v>786</v>
      </c>
      <c r="N19" s="56">
        <v>1697.7</v>
      </c>
      <c r="O19" s="93">
        <v>1100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5"/>
      <c r="B20" s="62"/>
      <c r="C20" s="55" t="s">
        <v>57</v>
      </c>
      <c r="D20" s="55"/>
      <c r="E20" s="65"/>
      <c r="F20" s="93">
        <v>5911</v>
      </c>
      <c r="G20" s="93">
        <v>1510</v>
      </c>
      <c r="H20" s="93">
        <v>25170</v>
      </c>
      <c r="I20" s="93">
        <v>26094</v>
      </c>
      <c r="J20" s="93">
        <v>5791</v>
      </c>
      <c r="K20" s="93">
        <v>6448</v>
      </c>
      <c r="L20" s="93">
        <v>987</v>
      </c>
      <c r="M20" s="67">
        <v>627</v>
      </c>
      <c r="N20" s="93">
        <v>1294</v>
      </c>
      <c r="O20" s="93">
        <v>903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5"/>
      <c r="B21" s="55" t="s">
        <v>58</v>
      </c>
      <c r="C21" s="55"/>
      <c r="D21" s="55"/>
      <c r="E21" s="65" t="s">
        <v>90</v>
      </c>
      <c r="F21" s="93">
        <v>8044</v>
      </c>
      <c r="G21" s="93">
        <v>3586</v>
      </c>
      <c r="H21" s="93">
        <v>32176</v>
      </c>
      <c r="I21" s="93">
        <v>33479</v>
      </c>
      <c r="J21" s="93">
        <v>6252</v>
      </c>
      <c r="K21" s="93">
        <v>7154</v>
      </c>
      <c r="L21" s="93">
        <v>1149</v>
      </c>
      <c r="M21" s="93">
        <v>786</v>
      </c>
      <c r="N21" s="93">
        <v>1697.7</v>
      </c>
      <c r="O21" s="93">
        <v>1100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5"/>
      <c r="B22" s="61" t="s">
        <v>59</v>
      </c>
      <c r="C22" s="55"/>
      <c r="D22" s="55"/>
      <c r="E22" s="65" t="s">
        <v>91</v>
      </c>
      <c r="F22" s="93">
        <v>10439</v>
      </c>
      <c r="G22" s="93">
        <v>5453</v>
      </c>
      <c r="H22" s="93">
        <v>55913</v>
      </c>
      <c r="I22" s="93">
        <v>55468</v>
      </c>
      <c r="J22" s="93">
        <v>17978</v>
      </c>
      <c r="K22" s="93">
        <v>19694</v>
      </c>
      <c r="L22" s="93">
        <v>3092</v>
      </c>
      <c r="M22" s="93">
        <v>2212</v>
      </c>
      <c r="N22" s="93">
        <v>2501.3000000000002</v>
      </c>
      <c r="O22" s="93">
        <v>1771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5"/>
      <c r="B23" s="62" t="s">
        <v>60</v>
      </c>
      <c r="C23" s="55" t="s">
        <v>61</v>
      </c>
      <c r="D23" s="55"/>
      <c r="E23" s="65"/>
      <c r="F23" s="93">
        <v>4354</v>
      </c>
      <c r="G23" s="93">
        <v>3769</v>
      </c>
      <c r="H23" s="93">
        <v>30753</v>
      </c>
      <c r="I23" s="93">
        <v>31132</v>
      </c>
      <c r="J23" s="93">
        <v>3477</v>
      </c>
      <c r="K23" s="93">
        <v>3568</v>
      </c>
      <c r="L23" s="93">
        <v>620</v>
      </c>
      <c r="M23" s="93">
        <v>640</v>
      </c>
      <c r="N23" s="93">
        <v>519.6</v>
      </c>
      <c r="O23" s="93">
        <v>470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5"/>
      <c r="B24" s="55" t="s">
        <v>92</v>
      </c>
      <c r="C24" s="55"/>
      <c r="D24" s="55"/>
      <c r="E24" s="65" t="s">
        <v>93</v>
      </c>
      <c r="F24" s="93">
        <f t="shared" ref="F24:O24" si="2">F21-F22</f>
        <v>-2395</v>
      </c>
      <c r="G24" s="93">
        <f t="shared" si="2"/>
        <v>-1867</v>
      </c>
      <c r="H24" s="93">
        <f t="shared" si="2"/>
        <v>-23737</v>
      </c>
      <c r="I24" s="93">
        <f t="shared" si="2"/>
        <v>-21989</v>
      </c>
      <c r="J24" s="93">
        <f t="shared" si="2"/>
        <v>-11726</v>
      </c>
      <c r="K24" s="93">
        <f t="shared" si="2"/>
        <v>-12540</v>
      </c>
      <c r="L24" s="93">
        <f t="shared" si="2"/>
        <v>-1943</v>
      </c>
      <c r="M24" s="93">
        <f t="shared" si="2"/>
        <v>-1426</v>
      </c>
      <c r="N24" s="93">
        <f t="shared" si="2"/>
        <v>-803.60000000000014</v>
      </c>
      <c r="O24" s="93">
        <f t="shared" si="2"/>
        <v>-671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5"/>
      <c r="B25" s="61" t="s">
        <v>62</v>
      </c>
      <c r="C25" s="61"/>
      <c r="D25" s="61"/>
      <c r="E25" s="109" t="s">
        <v>94</v>
      </c>
      <c r="F25" s="103">
        <v>2395</v>
      </c>
      <c r="G25" s="103">
        <v>1867</v>
      </c>
      <c r="H25" s="103">
        <v>23737</v>
      </c>
      <c r="I25" s="103">
        <v>21989</v>
      </c>
      <c r="J25" s="103">
        <v>11726</v>
      </c>
      <c r="K25" s="103">
        <v>12540</v>
      </c>
      <c r="L25" s="103">
        <v>1943</v>
      </c>
      <c r="M25" s="103">
        <v>1426</v>
      </c>
      <c r="N25" s="103">
        <v>561.4</v>
      </c>
      <c r="O25" s="103">
        <v>99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5"/>
      <c r="B26" s="82" t="s">
        <v>63</v>
      </c>
      <c r="C26" s="82"/>
      <c r="D26" s="82"/>
      <c r="E26" s="11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5"/>
      <c r="B27" s="55" t="s">
        <v>95</v>
      </c>
      <c r="C27" s="55"/>
      <c r="D27" s="55"/>
      <c r="E27" s="65" t="s">
        <v>96</v>
      </c>
      <c r="F27" s="93">
        <f t="shared" ref="F27:O27" si="3">F24+F25</f>
        <v>0</v>
      </c>
      <c r="G27" s="93">
        <f t="shared" si="3"/>
        <v>0</v>
      </c>
      <c r="H27" s="93">
        <f t="shared" si="3"/>
        <v>0</v>
      </c>
      <c r="I27" s="93">
        <f t="shared" si="3"/>
        <v>0</v>
      </c>
      <c r="J27" s="93">
        <f t="shared" si="3"/>
        <v>0</v>
      </c>
      <c r="K27" s="93">
        <f t="shared" si="3"/>
        <v>0</v>
      </c>
      <c r="L27" s="93">
        <f t="shared" si="3"/>
        <v>0</v>
      </c>
      <c r="M27" s="93">
        <f t="shared" si="3"/>
        <v>0</v>
      </c>
      <c r="N27" s="93">
        <f t="shared" si="3"/>
        <v>-242.20000000000016</v>
      </c>
      <c r="O27" s="93">
        <f t="shared" si="3"/>
        <v>-572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7" t="s">
        <v>64</v>
      </c>
      <c r="B30" s="107"/>
      <c r="C30" s="107"/>
      <c r="D30" s="107"/>
      <c r="E30" s="107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7"/>
      <c r="B31" s="107"/>
      <c r="C31" s="107"/>
      <c r="D31" s="107"/>
      <c r="E31" s="107"/>
      <c r="F31" s="53" t="s">
        <v>235</v>
      </c>
      <c r="G31" s="53" t="s">
        <v>243</v>
      </c>
      <c r="H31" s="53" t="s">
        <v>235</v>
      </c>
      <c r="I31" s="53" t="s">
        <v>243</v>
      </c>
      <c r="J31" s="53" t="s">
        <v>235</v>
      </c>
      <c r="K31" s="53" t="s">
        <v>243</v>
      </c>
      <c r="L31" s="53" t="s">
        <v>235</v>
      </c>
      <c r="M31" s="53" t="s">
        <v>243</v>
      </c>
      <c r="N31" s="53" t="s">
        <v>235</v>
      </c>
      <c r="O31" s="53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5" t="s">
        <v>85</v>
      </c>
      <c r="B32" s="61" t="s">
        <v>45</v>
      </c>
      <c r="C32" s="55"/>
      <c r="D32" s="55"/>
      <c r="E32" s="65" t="s">
        <v>36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1"/>
      <c r="B33" s="63"/>
      <c r="C33" s="61" t="s">
        <v>65</v>
      </c>
      <c r="D33" s="5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1"/>
      <c r="B34" s="63"/>
      <c r="C34" s="62"/>
      <c r="D34" s="55" t="s">
        <v>66</v>
      </c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1"/>
      <c r="B35" s="62"/>
      <c r="C35" s="55" t="s">
        <v>67</v>
      </c>
      <c r="D35" s="55"/>
      <c r="E35" s="65"/>
      <c r="F35" s="66"/>
      <c r="G35" s="66"/>
      <c r="H35" s="66"/>
      <c r="I35" s="66"/>
      <c r="J35" s="68"/>
      <c r="K35" s="68"/>
      <c r="L35" s="66"/>
      <c r="M35" s="66"/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1"/>
      <c r="B36" s="61" t="s">
        <v>48</v>
      </c>
      <c r="C36" s="55"/>
      <c r="D36" s="55"/>
      <c r="E36" s="65" t="s">
        <v>37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1"/>
      <c r="B37" s="63"/>
      <c r="C37" s="55" t="s">
        <v>68</v>
      </c>
      <c r="D37" s="55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1"/>
      <c r="B38" s="62"/>
      <c r="C38" s="55" t="s">
        <v>69</v>
      </c>
      <c r="D38" s="55"/>
      <c r="E38" s="65"/>
      <c r="F38" s="66"/>
      <c r="G38" s="66"/>
      <c r="H38" s="66"/>
      <c r="I38" s="66"/>
      <c r="J38" s="66"/>
      <c r="K38" s="68"/>
      <c r="L38" s="66"/>
      <c r="M38" s="66"/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1"/>
      <c r="B39" s="30" t="s">
        <v>70</v>
      </c>
      <c r="C39" s="30"/>
      <c r="D39" s="30"/>
      <c r="E39" s="65" t="s">
        <v>97</v>
      </c>
      <c r="F39" s="66">
        <f t="shared" ref="F39:O39" si="4">F32-F36</f>
        <v>0</v>
      </c>
      <c r="G39" s="66">
        <f t="shared" si="4"/>
        <v>0</v>
      </c>
      <c r="H39" s="66">
        <f t="shared" si="4"/>
        <v>0</v>
      </c>
      <c r="I39" s="66">
        <f t="shared" si="4"/>
        <v>0</v>
      </c>
      <c r="J39" s="66">
        <f t="shared" si="4"/>
        <v>0</v>
      </c>
      <c r="K39" s="66">
        <f t="shared" si="4"/>
        <v>0</v>
      </c>
      <c r="L39" s="66">
        <f t="shared" si="4"/>
        <v>0</v>
      </c>
      <c r="M39" s="66">
        <f t="shared" si="4"/>
        <v>0</v>
      </c>
      <c r="N39" s="66">
        <f t="shared" si="4"/>
        <v>0</v>
      </c>
      <c r="O39" s="66">
        <f t="shared" si="4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5" t="s">
        <v>86</v>
      </c>
      <c r="B40" s="61" t="s">
        <v>71</v>
      </c>
      <c r="C40" s="55"/>
      <c r="D40" s="55"/>
      <c r="E40" s="65" t="s">
        <v>39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6"/>
      <c r="B41" s="62"/>
      <c r="C41" s="55" t="s">
        <v>72</v>
      </c>
      <c r="D41" s="55"/>
      <c r="E41" s="65"/>
      <c r="F41" s="68"/>
      <c r="G41" s="68"/>
      <c r="H41" s="68"/>
      <c r="I41" s="68"/>
      <c r="J41" s="66"/>
      <c r="K41" s="66"/>
      <c r="L41" s="66"/>
      <c r="M41" s="66"/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6"/>
      <c r="B42" s="61" t="s">
        <v>59</v>
      </c>
      <c r="C42" s="55"/>
      <c r="D42" s="55"/>
      <c r="E42" s="65" t="s">
        <v>40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6"/>
      <c r="B43" s="62"/>
      <c r="C43" s="55" t="s">
        <v>73</v>
      </c>
      <c r="D43" s="55"/>
      <c r="E43" s="65"/>
      <c r="F43" s="66"/>
      <c r="G43" s="66"/>
      <c r="H43" s="66"/>
      <c r="I43" s="66"/>
      <c r="J43" s="68"/>
      <c r="K43" s="68"/>
      <c r="L43" s="66"/>
      <c r="M43" s="66"/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6"/>
      <c r="B44" s="55" t="s">
        <v>70</v>
      </c>
      <c r="C44" s="55"/>
      <c r="D44" s="55"/>
      <c r="E44" s="65" t="s">
        <v>98</v>
      </c>
      <c r="F44" s="68">
        <f t="shared" ref="F44:O44" si="5">F40-F42</f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5" t="s">
        <v>78</v>
      </c>
      <c r="B45" s="30" t="s">
        <v>74</v>
      </c>
      <c r="C45" s="30"/>
      <c r="D45" s="30"/>
      <c r="E45" s="65" t="s">
        <v>99</v>
      </c>
      <c r="F45" s="66">
        <f t="shared" ref="F45:O45" si="6">F39+F44</f>
        <v>0</v>
      </c>
      <c r="G45" s="66">
        <f t="shared" si="6"/>
        <v>0</v>
      </c>
      <c r="H45" s="66">
        <f t="shared" si="6"/>
        <v>0</v>
      </c>
      <c r="I45" s="66">
        <f t="shared" si="6"/>
        <v>0</v>
      </c>
      <c r="J45" s="66">
        <f t="shared" si="6"/>
        <v>0</v>
      </c>
      <c r="K45" s="66">
        <f t="shared" si="6"/>
        <v>0</v>
      </c>
      <c r="L45" s="66">
        <f t="shared" si="6"/>
        <v>0</v>
      </c>
      <c r="M45" s="66">
        <f t="shared" si="6"/>
        <v>0</v>
      </c>
      <c r="N45" s="66">
        <f t="shared" si="6"/>
        <v>0</v>
      </c>
      <c r="O45" s="66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6"/>
      <c r="B46" s="55" t="s">
        <v>75</v>
      </c>
      <c r="C46" s="55"/>
      <c r="D46" s="55"/>
      <c r="E46" s="55"/>
      <c r="F46" s="68"/>
      <c r="G46" s="68"/>
      <c r="H46" s="68"/>
      <c r="I46" s="68"/>
      <c r="J46" s="68"/>
      <c r="K46" s="68"/>
      <c r="L46" s="66"/>
      <c r="M46" s="66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6"/>
      <c r="B47" s="55" t="s">
        <v>76</v>
      </c>
      <c r="C47" s="55"/>
      <c r="D47" s="55"/>
      <c r="E47" s="5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6"/>
      <c r="B48" s="55" t="s">
        <v>77</v>
      </c>
      <c r="C48" s="55"/>
      <c r="D48" s="55"/>
      <c r="E48" s="5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Normal="100" zoomScaleSheetLayoutView="100" workbookViewId="0">
      <pane xSplit="5" ySplit="8" topLeftCell="F24" activePane="bottomRight" state="frozen"/>
      <selection activeCell="G46" sqref="G46"/>
      <selection pane="topRight" activeCell="G46" sqref="G46"/>
      <selection pane="bottomLeft" activeCell="G46" sqref="G46"/>
      <selection pane="bottomRight" activeCell="J25" sqref="J25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2" width="10.625" style="1" customWidth="1"/>
    <col min="23" max="16384" width="9" style="1"/>
  </cols>
  <sheetData>
    <row r="1" spans="1:22" ht="33.950000000000003" customHeight="1">
      <c r="A1" s="99" t="s">
        <v>0</v>
      </c>
      <c r="B1" s="99"/>
      <c r="C1" s="99"/>
      <c r="D1" s="99"/>
      <c r="E1" s="20" t="s">
        <v>258</v>
      </c>
      <c r="F1" s="2"/>
    </row>
    <row r="3" spans="1:22" ht="14.25">
      <c r="A3" s="10" t="s">
        <v>105</v>
      </c>
    </row>
    <row r="5" spans="1:22" ht="14.25">
      <c r="A5" s="9" t="s">
        <v>236</v>
      </c>
      <c r="E5" s="3"/>
    </row>
    <row r="6" spans="1:22" ht="14.25">
      <c r="A6" s="3"/>
      <c r="G6" s="101" t="s">
        <v>106</v>
      </c>
      <c r="H6" s="102"/>
      <c r="I6" s="10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7" customHeight="1">
      <c r="A7" s="8"/>
      <c r="B7" s="4"/>
      <c r="C7" s="4"/>
      <c r="D7" s="4"/>
      <c r="E7" s="59"/>
      <c r="F7" s="51" t="s">
        <v>237</v>
      </c>
      <c r="G7" s="51"/>
      <c r="H7" s="51" t="s">
        <v>240</v>
      </c>
      <c r="I7" s="69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17.100000000000001" customHeight="1">
      <c r="A8" s="5"/>
      <c r="B8" s="6"/>
      <c r="C8" s="6"/>
      <c r="D8" s="6"/>
      <c r="E8" s="60"/>
      <c r="F8" s="53" t="s">
        <v>231</v>
      </c>
      <c r="G8" s="53" t="s">
        <v>1</v>
      </c>
      <c r="H8" s="53" t="s">
        <v>231</v>
      </c>
      <c r="I8" s="5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8" customHeight="1">
      <c r="A9" s="100" t="s">
        <v>79</v>
      </c>
      <c r="B9" s="100" t="s">
        <v>80</v>
      </c>
      <c r="C9" s="61" t="s">
        <v>2</v>
      </c>
      <c r="D9" s="55"/>
      <c r="E9" s="55"/>
      <c r="F9" s="56">
        <v>364606</v>
      </c>
      <c r="G9" s="57">
        <f t="shared" ref="G9:G22" si="0">F9/$F$22*100</f>
        <v>45.840824568064839</v>
      </c>
      <c r="H9" s="56">
        <v>365388</v>
      </c>
      <c r="I9" s="57">
        <f t="shared" ref="I9:I40" si="1">(F9/H9-1)*100</f>
        <v>-0.21401907013913757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ht="18" customHeight="1">
      <c r="A10" s="100"/>
      <c r="B10" s="100"/>
      <c r="C10" s="63"/>
      <c r="D10" s="61" t="s">
        <v>21</v>
      </c>
      <c r="E10" s="55"/>
      <c r="F10" s="56">
        <v>190994</v>
      </c>
      <c r="G10" s="57">
        <f t="shared" si="0"/>
        <v>24.013105784197119</v>
      </c>
      <c r="H10" s="56">
        <v>192165</v>
      </c>
      <c r="I10" s="57">
        <f t="shared" si="1"/>
        <v>-0.60937215413836565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" customHeight="1">
      <c r="A11" s="100"/>
      <c r="B11" s="100"/>
      <c r="C11" s="50"/>
      <c r="D11" s="50"/>
      <c r="E11" s="30" t="s">
        <v>22</v>
      </c>
      <c r="F11" s="56">
        <v>172856</v>
      </c>
      <c r="G11" s="57">
        <f t="shared" si="0"/>
        <v>21.732669159414314</v>
      </c>
      <c r="H11" s="56">
        <v>173669</v>
      </c>
      <c r="I11" s="57">
        <f t="shared" si="1"/>
        <v>-0.46813190609723554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" customHeight="1">
      <c r="A12" s="100"/>
      <c r="B12" s="100"/>
      <c r="C12" s="50"/>
      <c r="D12" s="29"/>
      <c r="E12" s="30" t="s">
        <v>23</v>
      </c>
      <c r="F12" s="56">
        <v>10856</v>
      </c>
      <c r="G12" s="57">
        <f t="shared" si="0"/>
        <v>1.3648924908282143</v>
      </c>
      <c r="H12" s="56">
        <v>11326</v>
      </c>
      <c r="I12" s="57">
        <f t="shared" si="1"/>
        <v>-4.1497439519689205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" customHeight="1">
      <c r="A13" s="100"/>
      <c r="B13" s="100"/>
      <c r="C13" s="62"/>
      <c r="D13" s="55" t="s">
        <v>24</v>
      </c>
      <c r="E13" s="55"/>
      <c r="F13" s="56">
        <v>127213</v>
      </c>
      <c r="G13" s="57">
        <f t="shared" si="0"/>
        <v>15.994110946548416</v>
      </c>
      <c r="H13" s="56">
        <v>127798</v>
      </c>
      <c r="I13" s="57">
        <f t="shared" si="1"/>
        <v>-0.45775364246701811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" customHeight="1">
      <c r="A14" s="100"/>
      <c r="B14" s="100"/>
      <c r="C14" s="55" t="s">
        <v>3</v>
      </c>
      <c r="D14" s="55"/>
      <c r="E14" s="55"/>
      <c r="F14" s="56">
        <v>3074</v>
      </c>
      <c r="G14" s="57">
        <f t="shared" si="0"/>
        <v>0.38648484863724486</v>
      </c>
      <c r="H14" s="56">
        <v>2978</v>
      </c>
      <c r="I14" s="57">
        <f t="shared" si="1"/>
        <v>3.2236400268636611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" customHeight="1">
      <c r="A15" s="100"/>
      <c r="B15" s="100"/>
      <c r="C15" s="55" t="s">
        <v>4</v>
      </c>
      <c r="D15" s="55"/>
      <c r="E15" s="55"/>
      <c r="F15" s="56">
        <v>3732</v>
      </c>
      <c r="G15" s="57">
        <f t="shared" si="0"/>
        <v>0.46921322547631678</v>
      </c>
      <c r="H15" s="56">
        <v>355</v>
      </c>
      <c r="I15" s="57">
        <f t="shared" si="1"/>
        <v>951.26760563380287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" customHeight="1">
      <c r="A16" s="100"/>
      <c r="B16" s="100"/>
      <c r="C16" s="55" t="s">
        <v>25</v>
      </c>
      <c r="D16" s="55"/>
      <c r="E16" s="55"/>
      <c r="F16" s="56">
        <v>15992</v>
      </c>
      <c r="G16" s="57">
        <f t="shared" si="0"/>
        <v>2.0106264474322773</v>
      </c>
      <c r="H16" s="56">
        <v>15457</v>
      </c>
      <c r="I16" s="57">
        <f t="shared" si="1"/>
        <v>3.4612149835026251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" customHeight="1">
      <c r="A17" s="100"/>
      <c r="B17" s="100"/>
      <c r="C17" s="55" t="s">
        <v>5</v>
      </c>
      <c r="D17" s="55"/>
      <c r="E17" s="55"/>
      <c r="F17" s="56">
        <v>203067</v>
      </c>
      <c r="G17" s="57">
        <f t="shared" si="0"/>
        <v>25.531008054072675</v>
      </c>
      <c r="H17" s="56">
        <v>311722</v>
      </c>
      <c r="I17" s="57">
        <f t="shared" si="1"/>
        <v>-34.856378439763638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" customHeight="1">
      <c r="A18" s="100"/>
      <c r="B18" s="100"/>
      <c r="C18" s="55" t="s">
        <v>26</v>
      </c>
      <c r="D18" s="55"/>
      <c r="E18" s="55"/>
      <c r="F18" s="56">
        <v>37225</v>
      </c>
      <c r="G18" s="57">
        <f t="shared" si="0"/>
        <v>4.6801881881982563</v>
      </c>
      <c r="H18" s="56">
        <v>34505</v>
      </c>
      <c r="I18" s="57">
        <f t="shared" si="1"/>
        <v>7.8829155194899192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" customHeight="1">
      <c r="A19" s="100"/>
      <c r="B19" s="100"/>
      <c r="C19" s="55" t="s">
        <v>27</v>
      </c>
      <c r="D19" s="55"/>
      <c r="E19" s="55"/>
      <c r="F19" s="56">
        <v>9203</v>
      </c>
      <c r="G19" s="57">
        <f t="shared" si="0"/>
        <v>1.1570657325987523</v>
      </c>
      <c r="H19" s="56">
        <v>3956</v>
      </c>
      <c r="I19" s="57">
        <f t="shared" si="1"/>
        <v>132.63397371081899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" customHeight="1">
      <c r="A20" s="100"/>
      <c r="B20" s="100"/>
      <c r="C20" s="55" t="s">
        <v>6</v>
      </c>
      <c r="D20" s="55"/>
      <c r="E20" s="55"/>
      <c r="F20" s="56">
        <v>56858</v>
      </c>
      <c r="G20" s="57">
        <f t="shared" si="0"/>
        <v>7.1485867026078305</v>
      </c>
      <c r="H20" s="56">
        <v>65279</v>
      </c>
      <c r="I20" s="57">
        <f t="shared" si="1"/>
        <v>-12.900013786975906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8" customHeight="1">
      <c r="A21" s="100"/>
      <c r="B21" s="100"/>
      <c r="C21" s="55" t="s">
        <v>7</v>
      </c>
      <c r="D21" s="55"/>
      <c r="E21" s="55"/>
      <c r="F21" s="56">
        <v>101616</v>
      </c>
      <c r="G21" s="57">
        <f t="shared" si="0"/>
        <v>12.77587650589534</v>
      </c>
      <c r="H21" s="56">
        <v>107537</v>
      </c>
      <c r="I21" s="57">
        <f t="shared" si="1"/>
        <v>-5.5060118842816923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ht="18" customHeight="1">
      <c r="A22" s="100"/>
      <c r="B22" s="100"/>
      <c r="C22" s="55" t="s">
        <v>8</v>
      </c>
      <c r="D22" s="55"/>
      <c r="E22" s="55"/>
      <c r="F22" s="56">
        <v>795374</v>
      </c>
      <c r="G22" s="57">
        <f t="shared" si="0"/>
        <v>100</v>
      </c>
      <c r="H22" s="56">
        <f>SUM(H9,H14:H21)</f>
        <v>907177</v>
      </c>
      <c r="I22" s="57">
        <f t="shared" si="1"/>
        <v>-12.324276298892055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ht="18" customHeight="1">
      <c r="A23" s="100"/>
      <c r="B23" s="100" t="s">
        <v>81</v>
      </c>
      <c r="C23" s="64" t="s">
        <v>9</v>
      </c>
      <c r="D23" s="30"/>
      <c r="E23" s="30"/>
      <c r="F23" s="56">
        <v>458338</v>
      </c>
      <c r="G23" s="57">
        <f t="shared" ref="G23:G40" si="2">F23/$F$40*100</f>
        <v>58.238997706465732</v>
      </c>
      <c r="H23" s="56">
        <v>425412</v>
      </c>
      <c r="I23" s="57">
        <f t="shared" si="1"/>
        <v>7.7397910731244135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8" customHeight="1">
      <c r="A24" s="100"/>
      <c r="B24" s="100"/>
      <c r="C24" s="63"/>
      <c r="D24" s="30" t="s">
        <v>10</v>
      </c>
      <c r="E24" s="30"/>
      <c r="F24" s="56">
        <v>149312</v>
      </c>
      <c r="G24" s="57">
        <f t="shared" si="2"/>
        <v>18.972420409278332</v>
      </c>
      <c r="H24" s="56">
        <v>148541</v>
      </c>
      <c r="I24" s="57">
        <f t="shared" si="1"/>
        <v>0.51904861284088888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ht="18" customHeight="1">
      <c r="A25" s="100"/>
      <c r="B25" s="100"/>
      <c r="C25" s="63"/>
      <c r="D25" s="30" t="s">
        <v>28</v>
      </c>
      <c r="E25" s="30"/>
      <c r="F25" s="56">
        <v>239022</v>
      </c>
      <c r="G25" s="57">
        <f t="shared" si="2"/>
        <v>30.371476311793593</v>
      </c>
      <c r="H25" s="56">
        <v>207399</v>
      </c>
      <c r="I25" s="57">
        <f t="shared" si="1"/>
        <v>15.247421636555615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ht="18" customHeight="1">
      <c r="A26" s="100"/>
      <c r="B26" s="100"/>
      <c r="C26" s="62"/>
      <c r="D26" s="30" t="s">
        <v>11</v>
      </c>
      <c r="E26" s="30"/>
      <c r="F26" s="56">
        <v>70004</v>
      </c>
      <c r="G26" s="57">
        <f t="shared" si="2"/>
        <v>8.8951009853938086</v>
      </c>
      <c r="H26" s="56">
        <v>69472</v>
      </c>
      <c r="I26" s="57">
        <f t="shared" si="1"/>
        <v>0.76577614002764083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18" customHeight="1">
      <c r="A27" s="100"/>
      <c r="B27" s="100"/>
      <c r="C27" s="64" t="s">
        <v>12</v>
      </c>
      <c r="D27" s="30"/>
      <c r="E27" s="30"/>
      <c r="F27" s="56">
        <v>230244</v>
      </c>
      <c r="G27" s="57">
        <f t="shared" si="2"/>
        <v>29.256094384335352</v>
      </c>
      <c r="H27" s="56">
        <v>366738</v>
      </c>
      <c r="I27" s="57">
        <f t="shared" si="1"/>
        <v>-37.218395693928642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ht="18" customHeight="1">
      <c r="A28" s="100"/>
      <c r="B28" s="100"/>
      <c r="C28" s="63"/>
      <c r="D28" s="30" t="s">
        <v>13</v>
      </c>
      <c r="E28" s="30"/>
      <c r="F28" s="56">
        <v>102736</v>
      </c>
      <c r="G28" s="57">
        <f t="shared" si="2"/>
        <v>13.054212542646395</v>
      </c>
      <c r="H28" s="56">
        <v>79000</v>
      </c>
      <c r="I28" s="57">
        <f t="shared" si="1"/>
        <v>30.045569620253154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ht="18" customHeight="1">
      <c r="A29" s="100"/>
      <c r="B29" s="100"/>
      <c r="C29" s="63"/>
      <c r="D29" s="30" t="s">
        <v>29</v>
      </c>
      <c r="E29" s="30"/>
      <c r="F29" s="56">
        <v>6619</v>
      </c>
      <c r="G29" s="57">
        <f t="shared" si="2"/>
        <v>0.84104727476032248</v>
      </c>
      <c r="H29" s="56">
        <v>6439</v>
      </c>
      <c r="I29" s="57">
        <f t="shared" si="1"/>
        <v>2.795465134337638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ht="18" customHeight="1">
      <c r="A30" s="100"/>
      <c r="B30" s="100"/>
      <c r="C30" s="63"/>
      <c r="D30" s="30" t="s">
        <v>30</v>
      </c>
      <c r="E30" s="30"/>
      <c r="F30" s="56">
        <v>48235</v>
      </c>
      <c r="G30" s="57">
        <f t="shared" si="2"/>
        <v>6.1290097141659095</v>
      </c>
      <c r="H30" s="56">
        <v>199052</v>
      </c>
      <c r="I30" s="57">
        <f t="shared" si="1"/>
        <v>-75.767638606997167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ht="18" customHeight="1">
      <c r="A31" s="100"/>
      <c r="B31" s="100"/>
      <c r="C31" s="63"/>
      <c r="D31" s="30" t="s">
        <v>31</v>
      </c>
      <c r="E31" s="30"/>
      <c r="F31" s="56">
        <v>39310</v>
      </c>
      <c r="G31" s="57">
        <f t="shared" si="2"/>
        <v>4.9949491419894656</v>
      </c>
      <c r="H31" s="56">
        <v>38625</v>
      </c>
      <c r="I31" s="57">
        <f t="shared" si="1"/>
        <v>1.77346278317152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ht="18" customHeight="1">
      <c r="A32" s="100"/>
      <c r="B32" s="100"/>
      <c r="C32" s="63"/>
      <c r="D32" s="30" t="s">
        <v>14</v>
      </c>
      <c r="E32" s="30"/>
      <c r="F32" s="56">
        <v>3676</v>
      </c>
      <c r="G32" s="57">
        <f t="shared" si="2"/>
        <v>0.46709318356533397</v>
      </c>
      <c r="H32" s="56">
        <v>2326</v>
      </c>
      <c r="I32" s="57">
        <f t="shared" si="1"/>
        <v>58.039552880481502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8" customHeight="1">
      <c r="A33" s="100"/>
      <c r="B33" s="100"/>
      <c r="C33" s="62"/>
      <c r="D33" s="30" t="s">
        <v>32</v>
      </c>
      <c r="E33" s="30"/>
      <c r="F33" s="56">
        <v>29668</v>
      </c>
      <c r="G33" s="57">
        <f t="shared" si="2"/>
        <v>3.7697825272079237</v>
      </c>
      <c r="H33" s="56">
        <v>41296</v>
      </c>
      <c r="I33" s="57">
        <f t="shared" si="1"/>
        <v>-28.157690817512592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8" customHeight="1">
      <c r="A34" s="100"/>
      <c r="B34" s="100"/>
      <c r="C34" s="64" t="s">
        <v>15</v>
      </c>
      <c r="D34" s="30"/>
      <c r="E34" s="30"/>
      <c r="F34" s="56">
        <v>98413</v>
      </c>
      <c r="G34" s="57">
        <f t="shared" si="2"/>
        <v>12.504907909198915</v>
      </c>
      <c r="H34" s="56">
        <v>111062</v>
      </c>
      <c r="I34" s="57">
        <f t="shared" si="1"/>
        <v>-11.389133997226775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ht="18" customHeight="1">
      <c r="A35" s="100"/>
      <c r="B35" s="100"/>
      <c r="C35" s="63"/>
      <c r="D35" s="64" t="s">
        <v>16</v>
      </c>
      <c r="E35" s="30"/>
      <c r="F35" s="56">
        <v>97821</v>
      </c>
      <c r="G35" s="57">
        <f t="shared" si="2"/>
        <v>12.429685067884803</v>
      </c>
      <c r="H35" s="56">
        <v>109240</v>
      </c>
      <c r="I35" s="57">
        <f t="shared" si="1"/>
        <v>-10.453130721347492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8" customHeight="1">
      <c r="A36" s="100"/>
      <c r="B36" s="100"/>
      <c r="C36" s="63"/>
      <c r="D36" s="63"/>
      <c r="E36" s="58" t="s">
        <v>102</v>
      </c>
      <c r="F36" s="56">
        <v>47746</v>
      </c>
      <c r="G36" s="57">
        <f t="shared" si="2"/>
        <v>6.0668746307155699</v>
      </c>
      <c r="H36" s="56">
        <v>42281</v>
      </c>
      <c r="I36" s="57">
        <f t="shared" si="1"/>
        <v>12.925427496984465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ht="18" customHeight="1">
      <c r="A37" s="100"/>
      <c r="B37" s="100"/>
      <c r="C37" s="63"/>
      <c r="D37" s="62"/>
      <c r="E37" s="30" t="s">
        <v>33</v>
      </c>
      <c r="F37" s="56">
        <v>50026</v>
      </c>
      <c r="G37" s="57">
        <f t="shared" si="2"/>
        <v>6.3565842222631659</v>
      </c>
      <c r="H37" s="56">
        <v>63411</v>
      </c>
      <c r="I37" s="57">
        <f t="shared" si="1"/>
        <v>-21.10832505401271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18" customHeight="1">
      <c r="A38" s="100"/>
      <c r="B38" s="100"/>
      <c r="C38" s="63"/>
      <c r="D38" s="55" t="s">
        <v>34</v>
      </c>
      <c r="E38" s="55"/>
      <c r="F38" s="56">
        <v>592</v>
      </c>
      <c r="G38" s="57">
        <f t="shared" si="2"/>
        <v>7.522284131411254E-2</v>
      </c>
      <c r="H38" s="56">
        <v>1822</v>
      </c>
      <c r="I38" s="57">
        <f t="shared" si="1"/>
        <v>-67.508232711306263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18" customHeight="1">
      <c r="A39" s="100"/>
      <c r="B39" s="100"/>
      <c r="C39" s="62"/>
      <c r="D39" s="55" t="s">
        <v>35</v>
      </c>
      <c r="E39" s="55"/>
      <c r="F39" s="56">
        <v>0</v>
      </c>
      <c r="G39" s="57">
        <f t="shared" si="2"/>
        <v>0</v>
      </c>
      <c r="H39" s="56">
        <v>0</v>
      </c>
      <c r="I39" s="57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18" customHeight="1">
      <c r="A40" s="100"/>
      <c r="B40" s="100"/>
      <c r="C40" s="30" t="s">
        <v>17</v>
      </c>
      <c r="D40" s="30"/>
      <c r="E40" s="30"/>
      <c r="F40" s="56">
        <f>SUM(F23,F27,F34)</f>
        <v>786995</v>
      </c>
      <c r="G40" s="57">
        <f t="shared" si="2"/>
        <v>100</v>
      </c>
      <c r="H40" s="56">
        <f>SUM(H23,H27,H34)</f>
        <v>903212</v>
      </c>
      <c r="I40" s="57">
        <f t="shared" si="1"/>
        <v>-12.867078825347756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ht="18" customHeight="1">
      <c r="A41" s="26" t="s">
        <v>18</v>
      </c>
    </row>
    <row r="42" spans="1:22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10" activePane="bottomRight" state="frozen"/>
      <selection activeCell="G46" sqref="G46"/>
      <selection pane="topRight" activeCell="G46" sqref="G46"/>
      <selection pane="bottomLeft" activeCell="G46" sqref="G46"/>
      <selection pane="bottomRight" activeCell="N12" sqref="N12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6" t="s">
        <v>0</v>
      </c>
      <c r="B1" s="36"/>
      <c r="C1" s="20" t="s">
        <v>259</v>
      </c>
      <c r="D1" s="37"/>
      <c r="E1" s="37"/>
    </row>
    <row r="4" spans="1:9">
      <c r="A4" s="9" t="s">
        <v>107</v>
      </c>
    </row>
    <row r="5" spans="1:9">
      <c r="I5" s="38" t="s">
        <v>108</v>
      </c>
    </row>
    <row r="6" spans="1:9" s="32" customFormat="1" ht="29.25" customHeight="1">
      <c r="A6" s="70" t="s">
        <v>109</v>
      </c>
      <c r="B6" s="51"/>
      <c r="C6" s="51"/>
      <c r="D6" s="51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100" t="s">
        <v>110</v>
      </c>
      <c r="B7" s="61" t="s">
        <v>111</v>
      </c>
      <c r="C7" s="55"/>
      <c r="D7" s="65" t="s">
        <v>112</v>
      </c>
      <c r="E7" s="98">
        <v>700799</v>
      </c>
      <c r="F7" s="98">
        <v>715393</v>
      </c>
      <c r="G7" s="98">
        <v>739134</v>
      </c>
      <c r="H7" s="98">
        <v>907177</v>
      </c>
      <c r="I7" s="28">
        <v>795374</v>
      </c>
    </row>
    <row r="8" spans="1:9" ht="27" customHeight="1">
      <c r="A8" s="100"/>
      <c r="B8" s="82"/>
      <c r="C8" s="55" t="s">
        <v>113</v>
      </c>
      <c r="D8" s="65" t="s">
        <v>37</v>
      </c>
      <c r="E8" s="97">
        <v>389466</v>
      </c>
      <c r="F8" s="97">
        <v>398357</v>
      </c>
      <c r="G8" s="97">
        <v>403552</v>
      </c>
      <c r="H8" s="72">
        <v>411429</v>
      </c>
      <c r="I8" s="72">
        <v>421053</v>
      </c>
    </row>
    <row r="9" spans="1:9" ht="27" customHeight="1">
      <c r="A9" s="100"/>
      <c r="B9" s="55" t="s">
        <v>114</v>
      </c>
      <c r="C9" s="55"/>
      <c r="D9" s="65"/>
      <c r="E9" s="97">
        <v>697012</v>
      </c>
      <c r="F9" s="97">
        <v>712401</v>
      </c>
      <c r="G9" s="97">
        <v>735658</v>
      </c>
      <c r="H9" s="73">
        <v>903212</v>
      </c>
      <c r="I9" s="73">
        <v>786996</v>
      </c>
    </row>
    <row r="10" spans="1:9" ht="27" customHeight="1">
      <c r="A10" s="100"/>
      <c r="B10" s="55" t="s">
        <v>115</v>
      </c>
      <c r="C10" s="55"/>
      <c r="D10" s="65"/>
      <c r="E10" s="97">
        <v>3787</v>
      </c>
      <c r="F10" s="97">
        <v>2992</v>
      </c>
      <c r="G10" s="97">
        <v>3476</v>
      </c>
      <c r="H10" s="73">
        <v>3965</v>
      </c>
      <c r="I10" s="73">
        <v>8378</v>
      </c>
    </row>
    <row r="11" spans="1:9" ht="27" customHeight="1">
      <c r="A11" s="100"/>
      <c r="B11" s="55" t="s">
        <v>116</v>
      </c>
      <c r="C11" s="55"/>
      <c r="D11" s="65"/>
      <c r="E11" s="97">
        <v>3070</v>
      </c>
      <c r="F11" s="97">
        <v>2363</v>
      </c>
      <c r="G11" s="97">
        <v>3029</v>
      </c>
      <c r="H11" s="73">
        <v>3424</v>
      </c>
      <c r="I11" s="73">
        <v>2161</v>
      </c>
    </row>
    <row r="12" spans="1:9" ht="27" customHeight="1">
      <c r="A12" s="100"/>
      <c r="B12" s="55" t="s">
        <v>117</v>
      </c>
      <c r="C12" s="55"/>
      <c r="D12" s="65"/>
      <c r="E12" s="97">
        <v>717</v>
      </c>
      <c r="F12" s="97">
        <v>629</v>
      </c>
      <c r="G12" s="97">
        <v>446</v>
      </c>
      <c r="H12" s="73">
        <v>540</v>
      </c>
      <c r="I12" s="73">
        <v>6217</v>
      </c>
    </row>
    <row r="13" spans="1:9" ht="27" customHeight="1">
      <c r="A13" s="100"/>
      <c r="B13" s="55" t="s">
        <v>118</v>
      </c>
      <c r="C13" s="55"/>
      <c r="D13" s="65"/>
      <c r="E13" s="97">
        <v>139</v>
      </c>
      <c r="F13" s="97">
        <v>-86</v>
      </c>
      <c r="G13" s="97">
        <v>-183</v>
      </c>
      <c r="H13" s="73">
        <v>94</v>
      </c>
      <c r="I13" s="73">
        <v>5677</v>
      </c>
    </row>
    <row r="14" spans="1:9" ht="27" customHeight="1">
      <c r="A14" s="100"/>
      <c r="B14" s="55" t="s">
        <v>119</v>
      </c>
      <c r="C14" s="55"/>
      <c r="D14" s="65"/>
      <c r="E14" s="97">
        <v>0</v>
      </c>
      <c r="F14" s="97">
        <v>0</v>
      </c>
      <c r="G14" s="97">
        <v>0</v>
      </c>
      <c r="H14" s="73">
        <v>0</v>
      </c>
      <c r="I14" s="73">
        <v>7</v>
      </c>
    </row>
    <row r="15" spans="1:9" ht="27" customHeight="1">
      <c r="A15" s="100"/>
      <c r="B15" s="55" t="s">
        <v>120</v>
      </c>
      <c r="C15" s="55"/>
      <c r="D15" s="65"/>
      <c r="E15" s="97">
        <v>265</v>
      </c>
      <c r="F15" s="97">
        <v>271</v>
      </c>
      <c r="G15" s="97">
        <v>-16</v>
      </c>
      <c r="H15" s="73">
        <v>143</v>
      </c>
      <c r="I15" s="73">
        <v>6578</v>
      </c>
    </row>
    <row r="16" spans="1:9" ht="27" customHeight="1">
      <c r="A16" s="100"/>
      <c r="B16" s="55" t="s">
        <v>121</v>
      </c>
      <c r="C16" s="55"/>
      <c r="D16" s="65" t="s">
        <v>38</v>
      </c>
      <c r="E16" s="97">
        <v>29690</v>
      </c>
      <c r="F16" s="97">
        <v>29275</v>
      </c>
      <c r="G16" s="97">
        <v>30715</v>
      </c>
      <c r="H16" s="73">
        <v>31304</v>
      </c>
      <c r="I16" s="73">
        <v>33339</v>
      </c>
    </row>
    <row r="17" spans="1:9" ht="27" customHeight="1">
      <c r="A17" s="100"/>
      <c r="B17" s="55" t="s">
        <v>122</v>
      </c>
      <c r="C17" s="55"/>
      <c r="D17" s="65" t="s">
        <v>39</v>
      </c>
      <c r="E17" s="97">
        <v>207211</v>
      </c>
      <c r="F17" s="97">
        <v>180124</v>
      </c>
      <c r="G17" s="97">
        <v>284926</v>
      </c>
      <c r="H17" s="73">
        <v>215184</v>
      </c>
      <c r="I17" s="73">
        <v>189787</v>
      </c>
    </row>
    <row r="18" spans="1:9" ht="27" customHeight="1">
      <c r="A18" s="100"/>
      <c r="B18" s="55" t="s">
        <v>123</v>
      </c>
      <c r="C18" s="55"/>
      <c r="D18" s="65" t="s">
        <v>40</v>
      </c>
      <c r="E18" s="97">
        <v>827963</v>
      </c>
      <c r="F18" s="97">
        <v>814671</v>
      </c>
      <c r="G18" s="97">
        <v>802246</v>
      </c>
      <c r="H18" s="73">
        <v>808415</v>
      </c>
      <c r="I18" s="73">
        <v>804739</v>
      </c>
    </row>
    <row r="19" spans="1:9" ht="27" customHeight="1">
      <c r="A19" s="100"/>
      <c r="B19" s="55" t="s">
        <v>124</v>
      </c>
      <c r="C19" s="55"/>
      <c r="D19" s="65" t="s">
        <v>125</v>
      </c>
      <c r="E19" s="97">
        <f>E17+E18-E16</f>
        <v>1005484</v>
      </c>
      <c r="F19" s="97">
        <f>F17+F18-F16</f>
        <v>965520</v>
      </c>
      <c r="G19" s="97">
        <f>G17+G18-G16</f>
        <v>1056457</v>
      </c>
      <c r="H19" s="97">
        <f>H17+H18-H16</f>
        <v>992295</v>
      </c>
      <c r="I19" s="71">
        <f>I17+I18-I16</f>
        <v>961187</v>
      </c>
    </row>
    <row r="20" spans="1:9" ht="27" customHeight="1">
      <c r="A20" s="100"/>
      <c r="B20" s="55" t="s">
        <v>126</v>
      </c>
      <c r="C20" s="55"/>
      <c r="D20" s="65" t="s">
        <v>127</v>
      </c>
      <c r="E20" s="74">
        <f>E18/E8</f>
        <v>2.1258928892380848</v>
      </c>
      <c r="F20" s="74">
        <f>F18/F8</f>
        <v>2.0450776564739668</v>
      </c>
      <c r="G20" s="74">
        <f>G18/G8</f>
        <v>1.9879618983427167</v>
      </c>
      <c r="H20" s="74">
        <f>H18/H8</f>
        <v>1.9648955226782749</v>
      </c>
      <c r="I20" s="74">
        <f>I18/I8</f>
        <v>1.911253452653229</v>
      </c>
    </row>
    <row r="21" spans="1:9" ht="27" customHeight="1">
      <c r="A21" s="100"/>
      <c r="B21" s="55" t="s">
        <v>128</v>
      </c>
      <c r="C21" s="55"/>
      <c r="D21" s="65" t="s">
        <v>129</v>
      </c>
      <c r="E21" s="74">
        <f>E19/E8</f>
        <v>2.5816990443324963</v>
      </c>
      <c r="F21" s="74">
        <f>F19/F8</f>
        <v>2.4237555760285372</v>
      </c>
      <c r="G21" s="74">
        <f>G19/G8</f>
        <v>2.6178955871857901</v>
      </c>
      <c r="H21" s="74">
        <f>H19/H8</f>
        <v>2.4118256126816533</v>
      </c>
      <c r="I21" s="74">
        <f>I19/I8</f>
        <v>2.2828171275350133</v>
      </c>
    </row>
    <row r="22" spans="1:9" ht="27" customHeight="1">
      <c r="A22" s="100"/>
      <c r="B22" s="55" t="s">
        <v>130</v>
      </c>
      <c r="C22" s="55"/>
      <c r="D22" s="65" t="s">
        <v>131</v>
      </c>
      <c r="E22" s="97">
        <f>E18/E24*1000000</f>
        <v>561249.79918154189</v>
      </c>
      <c r="F22" s="97">
        <f>F18/F24*1000000</f>
        <v>552239.57489528635</v>
      </c>
      <c r="G22" s="97">
        <f>G18/G24*1000000</f>
        <v>543817.0623496403</v>
      </c>
      <c r="H22" s="97">
        <f>H18/H24*1000000</f>
        <v>525537.91226722102</v>
      </c>
      <c r="I22" s="71">
        <f>I18/I24*1000000</f>
        <v>523148.20232184109</v>
      </c>
    </row>
    <row r="23" spans="1:9" ht="27" customHeight="1">
      <c r="A23" s="100"/>
      <c r="B23" s="55" t="s">
        <v>132</v>
      </c>
      <c r="C23" s="55"/>
      <c r="D23" s="65" t="s">
        <v>133</v>
      </c>
      <c r="E23" s="97">
        <f>E19/E24*1000000</f>
        <v>681585.6422089556</v>
      </c>
      <c r="F23" s="97">
        <f>F19/F24*1000000</f>
        <v>654495.31694745098</v>
      </c>
      <c r="G23" s="97">
        <f>G19/G24*1000000</f>
        <v>716138.61862659839</v>
      </c>
      <c r="H23" s="97">
        <f>H19/H24*1000000</f>
        <v>645075.41628149163</v>
      </c>
      <c r="I23" s="71">
        <f>I19/I24*1000000</f>
        <v>624852.59338136157</v>
      </c>
    </row>
    <row r="24" spans="1:9" ht="27" customHeight="1">
      <c r="A24" s="100"/>
      <c r="B24" s="75" t="s">
        <v>134</v>
      </c>
      <c r="C24" s="76"/>
      <c r="D24" s="65" t="s">
        <v>135</v>
      </c>
      <c r="E24" s="97">
        <v>1475213</v>
      </c>
      <c r="F24" s="97">
        <v>1475213</v>
      </c>
      <c r="G24" s="97">
        <v>1475213</v>
      </c>
      <c r="H24" s="73">
        <v>1538262</v>
      </c>
      <c r="I24" s="73">
        <v>1538262</v>
      </c>
    </row>
    <row r="25" spans="1:9" ht="27" customHeight="1">
      <c r="A25" s="100"/>
      <c r="B25" s="30" t="s">
        <v>136</v>
      </c>
      <c r="C25" s="30"/>
      <c r="D25" s="30"/>
      <c r="E25" s="97">
        <v>360255</v>
      </c>
      <c r="F25" s="97">
        <v>368483</v>
      </c>
      <c r="G25" s="97">
        <v>374180</v>
      </c>
      <c r="H25" s="96">
        <v>384274</v>
      </c>
      <c r="I25" s="66">
        <v>380864</v>
      </c>
    </row>
    <row r="26" spans="1:9" ht="27" customHeight="1">
      <c r="A26" s="100"/>
      <c r="B26" s="30" t="s">
        <v>137</v>
      </c>
      <c r="C26" s="30"/>
      <c r="D26" s="30"/>
      <c r="E26" s="77">
        <v>1.0009999999999999</v>
      </c>
      <c r="F26" s="77">
        <v>1.0089999999999999</v>
      </c>
      <c r="G26" s="77">
        <v>1.016</v>
      </c>
      <c r="H26" s="78">
        <v>1.028</v>
      </c>
      <c r="I26" s="78">
        <v>1.018</v>
      </c>
    </row>
    <row r="27" spans="1:9" ht="27" customHeight="1">
      <c r="A27" s="100"/>
      <c r="B27" s="30" t="s">
        <v>138</v>
      </c>
      <c r="C27" s="30"/>
      <c r="D27" s="30"/>
      <c r="E27" s="79">
        <v>0.2</v>
      </c>
      <c r="F27" s="79">
        <v>0.2</v>
      </c>
      <c r="G27" s="79">
        <v>0.1</v>
      </c>
      <c r="H27" s="80">
        <v>0.14000000000000001</v>
      </c>
      <c r="I27" s="80">
        <v>1.63</v>
      </c>
    </row>
    <row r="28" spans="1:9" ht="27" customHeight="1">
      <c r="A28" s="100"/>
      <c r="B28" s="30" t="s">
        <v>139</v>
      </c>
      <c r="C28" s="30"/>
      <c r="D28" s="30"/>
      <c r="E28" s="79">
        <v>100.5</v>
      </c>
      <c r="F28" s="79">
        <v>99.8</v>
      </c>
      <c r="G28" s="79">
        <v>100.3</v>
      </c>
      <c r="H28" s="80">
        <v>97.5</v>
      </c>
      <c r="I28" s="80">
        <v>97.4</v>
      </c>
    </row>
    <row r="29" spans="1:9" ht="27" customHeight="1">
      <c r="A29" s="100"/>
      <c r="B29" s="30" t="s">
        <v>140</v>
      </c>
      <c r="C29" s="30"/>
      <c r="D29" s="30"/>
      <c r="E29" s="79">
        <v>59.6</v>
      </c>
      <c r="F29" s="79">
        <v>65.900000000000006</v>
      </c>
      <c r="G29" s="79">
        <v>65.8</v>
      </c>
      <c r="H29" s="80">
        <v>52.4</v>
      </c>
      <c r="I29" s="80">
        <v>58.2</v>
      </c>
    </row>
    <row r="30" spans="1:9" ht="27" customHeight="1">
      <c r="A30" s="100"/>
      <c r="B30" s="100" t="s">
        <v>141</v>
      </c>
      <c r="C30" s="30" t="s">
        <v>142</v>
      </c>
      <c r="D30" s="30"/>
      <c r="E30" s="79">
        <v>0</v>
      </c>
      <c r="F30" s="79">
        <v>0</v>
      </c>
      <c r="G30" s="79">
        <v>0</v>
      </c>
      <c r="H30" s="80">
        <v>0</v>
      </c>
      <c r="I30" s="80">
        <v>0</v>
      </c>
    </row>
    <row r="31" spans="1:9" ht="27" customHeight="1">
      <c r="A31" s="100"/>
      <c r="B31" s="100"/>
      <c r="C31" s="30" t="s">
        <v>143</v>
      </c>
      <c r="D31" s="30"/>
      <c r="E31" s="79">
        <v>0</v>
      </c>
      <c r="F31" s="79">
        <v>0</v>
      </c>
      <c r="G31" s="79">
        <v>0</v>
      </c>
      <c r="H31" s="80">
        <v>0</v>
      </c>
      <c r="I31" s="80">
        <v>0</v>
      </c>
    </row>
    <row r="32" spans="1:9" ht="27" customHeight="1">
      <c r="A32" s="100"/>
      <c r="B32" s="100"/>
      <c r="C32" s="30" t="s">
        <v>144</v>
      </c>
      <c r="D32" s="30"/>
      <c r="E32" s="79">
        <v>6.9</v>
      </c>
      <c r="F32" s="79">
        <v>7.3</v>
      </c>
      <c r="G32" s="79">
        <v>7.5</v>
      </c>
      <c r="H32" s="80">
        <v>8.1999999999999993</v>
      </c>
      <c r="I32" s="80">
        <v>8.5</v>
      </c>
    </row>
    <row r="33" spans="1:9" ht="27" customHeight="1">
      <c r="A33" s="100"/>
      <c r="B33" s="100"/>
      <c r="C33" s="30" t="s">
        <v>145</v>
      </c>
      <c r="D33" s="30"/>
      <c r="E33" s="79">
        <v>121.7</v>
      </c>
      <c r="F33" s="79">
        <v>120.4</v>
      </c>
      <c r="G33" s="79">
        <v>123.7</v>
      </c>
      <c r="H33" s="81">
        <v>122</v>
      </c>
      <c r="I33" s="81">
        <v>123.4</v>
      </c>
    </row>
    <row r="34" spans="1:9" ht="27" customHeight="1">
      <c r="A34" s="1" t="s">
        <v>242</v>
      </c>
      <c r="E34" s="39"/>
      <c r="F34" s="39"/>
      <c r="G34" s="39"/>
      <c r="H34" s="39"/>
      <c r="I34" s="40"/>
    </row>
    <row r="35" spans="1:9" ht="27" customHeight="1">
      <c r="A35" s="11" t="s">
        <v>146</v>
      </c>
    </row>
    <row r="36" spans="1:9">
      <c r="A36" s="4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I8" activePane="bottomRight" state="frozen"/>
      <selection activeCell="G46" sqref="G46"/>
      <selection pane="topRight" activeCell="G46" sqref="G46"/>
      <selection pane="bottomLeft" activeCell="G46" sqref="G46"/>
      <selection pane="bottomRight" activeCell="I2" sqref="I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259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08" t="s">
        <v>44</v>
      </c>
      <c r="B6" s="107"/>
      <c r="C6" s="107"/>
      <c r="D6" s="107"/>
      <c r="E6" s="107"/>
      <c r="F6" s="112" t="s">
        <v>245</v>
      </c>
      <c r="G6" s="113"/>
      <c r="H6" s="112" t="s">
        <v>246</v>
      </c>
      <c r="I6" s="113"/>
      <c r="J6" s="112" t="s">
        <v>247</v>
      </c>
      <c r="K6" s="113"/>
      <c r="L6" s="112" t="s">
        <v>248</v>
      </c>
      <c r="M6" s="113"/>
      <c r="N6" s="112" t="s">
        <v>249</v>
      </c>
      <c r="O6" s="113"/>
    </row>
    <row r="7" spans="1:25" ht="15.95" customHeight="1">
      <c r="A7" s="107"/>
      <c r="B7" s="107"/>
      <c r="C7" s="107"/>
      <c r="D7" s="107"/>
      <c r="E7" s="107"/>
      <c r="F7" s="53" t="s">
        <v>237</v>
      </c>
      <c r="G7" s="83" t="s">
        <v>240</v>
      </c>
      <c r="H7" s="53" t="s">
        <v>237</v>
      </c>
      <c r="I7" s="84" t="s">
        <v>240</v>
      </c>
      <c r="J7" s="53" t="s">
        <v>237</v>
      </c>
      <c r="K7" s="84" t="s">
        <v>240</v>
      </c>
      <c r="L7" s="53" t="s">
        <v>237</v>
      </c>
      <c r="M7" s="84" t="s">
        <v>240</v>
      </c>
      <c r="N7" s="53" t="s">
        <v>237</v>
      </c>
      <c r="O7" s="84" t="s">
        <v>240</v>
      </c>
    </row>
    <row r="8" spans="1:25" ht="15.95" customHeight="1">
      <c r="A8" s="105" t="s">
        <v>83</v>
      </c>
      <c r="B8" s="61" t="s">
        <v>45</v>
      </c>
      <c r="C8" s="55"/>
      <c r="D8" s="55"/>
      <c r="E8" s="65" t="s">
        <v>36</v>
      </c>
      <c r="F8" s="93">
        <v>40027</v>
      </c>
      <c r="G8" s="93">
        <v>36861</v>
      </c>
      <c r="H8" s="93">
        <v>41569</v>
      </c>
      <c r="I8" s="93">
        <v>42152</v>
      </c>
      <c r="J8" s="93">
        <v>32008</v>
      </c>
      <c r="K8" s="93">
        <v>32034</v>
      </c>
      <c r="L8" s="93">
        <v>7081</v>
      </c>
      <c r="M8" s="93">
        <v>7140</v>
      </c>
      <c r="N8" s="93">
        <v>8163</v>
      </c>
      <c r="O8" s="93">
        <v>7456</v>
      </c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5"/>
      <c r="B9" s="63"/>
      <c r="C9" s="55" t="s">
        <v>46</v>
      </c>
      <c r="D9" s="55"/>
      <c r="E9" s="65" t="s">
        <v>37</v>
      </c>
      <c r="F9" s="93">
        <v>33528</v>
      </c>
      <c r="G9" s="93">
        <v>31731</v>
      </c>
      <c r="H9" s="93">
        <v>40930</v>
      </c>
      <c r="I9" s="93">
        <v>42074</v>
      </c>
      <c r="J9" s="93">
        <v>31974</v>
      </c>
      <c r="K9" s="93">
        <v>32030</v>
      </c>
      <c r="L9" s="93">
        <v>7081</v>
      </c>
      <c r="M9" s="93">
        <v>7140</v>
      </c>
      <c r="N9" s="93">
        <v>8145.2</v>
      </c>
      <c r="O9" s="93">
        <v>7453</v>
      </c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5"/>
      <c r="B10" s="62"/>
      <c r="C10" s="55" t="s">
        <v>47</v>
      </c>
      <c r="D10" s="55"/>
      <c r="E10" s="65" t="s">
        <v>38</v>
      </c>
      <c r="F10" s="93">
        <v>6499</v>
      </c>
      <c r="G10" s="93">
        <v>5130</v>
      </c>
      <c r="H10" s="93">
        <v>639</v>
      </c>
      <c r="I10" s="93">
        <v>78</v>
      </c>
      <c r="J10" s="93">
        <v>34</v>
      </c>
      <c r="K10" s="93">
        <v>4</v>
      </c>
      <c r="L10" s="67">
        <v>0</v>
      </c>
      <c r="M10" s="67">
        <v>0</v>
      </c>
      <c r="N10" s="93">
        <v>18</v>
      </c>
      <c r="O10" s="93">
        <v>3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5"/>
      <c r="B11" s="61" t="s">
        <v>48</v>
      </c>
      <c r="C11" s="55"/>
      <c r="D11" s="55"/>
      <c r="E11" s="65" t="s">
        <v>39</v>
      </c>
      <c r="F11" s="93">
        <v>34612</v>
      </c>
      <c r="G11" s="93">
        <v>33596</v>
      </c>
      <c r="H11" s="93">
        <v>38266</v>
      </c>
      <c r="I11" s="93">
        <v>38056</v>
      </c>
      <c r="J11" s="93">
        <v>30166</v>
      </c>
      <c r="K11" s="93">
        <v>28969</v>
      </c>
      <c r="L11" s="93">
        <v>6395</v>
      </c>
      <c r="M11" s="93">
        <v>6569</v>
      </c>
      <c r="N11" s="93">
        <v>8743.1</v>
      </c>
      <c r="O11" s="93">
        <v>9153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5"/>
      <c r="B12" s="63"/>
      <c r="C12" s="55" t="s">
        <v>49</v>
      </c>
      <c r="D12" s="55"/>
      <c r="E12" s="65" t="s">
        <v>40</v>
      </c>
      <c r="F12" s="93">
        <v>34335</v>
      </c>
      <c r="G12" s="93">
        <v>33367</v>
      </c>
      <c r="H12" s="93">
        <v>38266</v>
      </c>
      <c r="I12" s="93">
        <v>38056</v>
      </c>
      <c r="J12" s="93">
        <v>30161</v>
      </c>
      <c r="K12" s="93">
        <v>28881</v>
      </c>
      <c r="L12" s="93">
        <v>6395</v>
      </c>
      <c r="M12" s="93">
        <v>6569</v>
      </c>
      <c r="N12" s="93">
        <v>8730.1</v>
      </c>
      <c r="O12" s="93">
        <v>9152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5"/>
      <c r="B13" s="62"/>
      <c r="C13" s="55" t="s">
        <v>50</v>
      </c>
      <c r="D13" s="55"/>
      <c r="E13" s="65" t="s">
        <v>41</v>
      </c>
      <c r="F13" s="93">
        <v>277</v>
      </c>
      <c r="G13" s="93">
        <v>229</v>
      </c>
      <c r="H13" s="93">
        <v>0</v>
      </c>
      <c r="I13" s="93">
        <v>0</v>
      </c>
      <c r="J13" s="67">
        <v>5</v>
      </c>
      <c r="K13" s="67">
        <v>88</v>
      </c>
      <c r="L13" s="67">
        <v>0</v>
      </c>
      <c r="M13" s="67">
        <v>0</v>
      </c>
      <c r="N13" s="93">
        <v>12.9</v>
      </c>
      <c r="O13" s="93">
        <v>1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5"/>
      <c r="B14" s="55" t="s">
        <v>51</v>
      </c>
      <c r="C14" s="55"/>
      <c r="D14" s="55"/>
      <c r="E14" s="65" t="s">
        <v>148</v>
      </c>
      <c r="F14" s="93">
        <f>F9-F12</f>
        <v>-807</v>
      </c>
      <c r="G14" s="93">
        <f t="shared" ref="F14:G15" si="0">G9-G12</f>
        <v>-1636</v>
      </c>
      <c r="H14" s="93">
        <f>H9-H12</f>
        <v>2664</v>
      </c>
      <c r="I14" s="93">
        <f t="shared" ref="H14:M15" si="1">I9-I12</f>
        <v>4018</v>
      </c>
      <c r="J14" s="93">
        <f t="shared" si="1"/>
        <v>1813</v>
      </c>
      <c r="K14" s="93">
        <f t="shared" si="1"/>
        <v>3149</v>
      </c>
      <c r="L14" s="93">
        <f t="shared" si="1"/>
        <v>686</v>
      </c>
      <c r="M14" s="93">
        <f t="shared" si="1"/>
        <v>571</v>
      </c>
      <c r="N14" s="93">
        <f>N9-N12</f>
        <v>-584.90000000000055</v>
      </c>
      <c r="O14" s="93">
        <f>O9-O12</f>
        <v>-1699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5"/>
      <c r="B15" s="55" t="s">
        <v>52</v>
      </c>
      <c r="C15" s="55"/>
      <c r="D15" s="55"/>
      <c r="E15" s="65" t="s">
        <v>149</v>
      </c>
      <c r="F15" s="93">
        <f t="shared" si="0"/>
        <v>6222</v>
      </c>
      <c r="G15" s="93">
        <f t="shared" si="0"/>
        <v>4901</v>
      </c>
      <c r="H15" s="93">
        <f t="shared" si="1"/>
        <v>639</v>
      </c>
      <c r="I15" s="93">
        <f t="shared" si="1"/>
        <v>78</v>
      </c>
      <c r="J15" s="93">
        <f t="shared" si="1"/>
        <v>29</v>
      </c>
      <c r="K15" s="93">
        <f t="shared" si="1"/>
        <v>-84</v>
      </c>
      <c r="L15" s="93">
        <f t="shared" si="1"/>
        <v>0</v>
      </c>
      <c r="M15" s="93">
        <f t="shared" si="1"/>
        <v>0</v>
      </c>
      <c r="N15" s="93">
        <f>N10-N13</f>
        <v>5.0999999999999996</v>
      </c>
      <c r="O15" s="93">
        <f>O10-O13</f>
        <v>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5"/>
      <c r="B16" s="55" t="s">
        <v>53</v>
      </c>
      <c r="C16" s="55"/>
      <c r="D16" s="55"/>
      <c r="E16" s="65" t="s">
        <v>150</v>
      </c>
      <c r="F16" s="93">
        <f t="shared" ref="F16:M16" si="2">F8-F11</f>
        <v>5415</v>
      </c>
      <c r="G16" s="93">
        <f t="shared" si="2"/>
        <v>3265</v>
      </c>
      <c r="H16" s="93">
        <f t="shared" si="2"/>
        <v>3303</v>
      </c>
      <c r="I16" s="93">
        <f t="shared" si="2"/>
        <v>4096</v>
      </c>
      <c r="J16" s="93">
        <f t="shared" si="2"/>
        <v>1842</v>
      </c>
      <c r="K16" s="93">
        <f t="shared" si="2"/>
        <v>3065</v>
      </c>
      <c r="L16" s="93">
        <f t="shared" si="2"/>
        <v>686</v>
      </c>
      <c r="M16" s="93">
        <f t="shared" si="2"/>
        <v>571</v>
      </c>
      <c r="N16" s="93">
        <f>N8-N11</f>
        <v>-580.10000000000036</v>
      </c>
      <c r="O16" s="93">
        <f t="shared" ref="O16" si="3">O8-O11</f>
        <v>-1697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5"/>
      <c r="B17" s="55" t="s">
        <v>54</v>
      </c>
      <c r="C17" s="55"/>
      <c r="D17" s="55"/>
      <c r="E17" s="53"/>
      <c r="F17" s="67">
        <v>16860</v>
      </c>
      <c r="G17" s="67">
        <v>22275</v>
      </c>
      <c r="H17" s="67">
        <v>0</v>
      </c>
      <c r="I17" s="67">
        <v>0</v>
      </c>
      <c r="J17" s="67">
        <v>0</v>
      </c>
      <c r="K17" s="67">
        <v>0</v>
      </c>
      <c r="L17" s="93">
        <v>0</v>
      </c>
      <c r="M17" s="93">
        <v>0</v>
      </c>
      <c r="N17" s="67">
        <v>4060.9</v>
      </c>
      <c r="O17" s="67">
        <v>3480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5"/>
      <c r="B18" s="55" t="s">
        <v>55</v>
      </c>
      <c r="C18" s="55"/>
      <c r="D18" s="55"/>
      <c r="E18" s="53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5" t="s">
        <v>84</v>
      </c>
      <c r="B19" s="61" t="s">
        <v>56</v>
      </c>
      <c r="C19" s="55"/>
      <c r="D19" s="55"/>
      <c r="E19" s="65"/>
      <c r="F19" s="93">
        <v>5550</v>
      </c>
      <c r="G19" s="93">
        <v>3464</v>
      </c>
      <c r="H19" s="93">
        <v>32402</v>
      </c>
      <c r="I19" s="93">
        <v>36108</v>
      </c>
      <c r="J19" s="93">
        <v>6498</v>
      </c>
      <c r="K19" s="93">
        <v>5818</v>
      </c>
      <c r="L19" s="93">
        <v>151</v>
      </c>
      <c r="M19" s="93">
        <v>405</v>
      </c>
      <c r="N19" s="93">
        <v>754.7</v>
      </c>
      <c r="O19" s="93">
        <v>1084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5"/>
      <c r="B20" s="62"/>
      <c r="C20" s="55" t="s">
        <v>57</v>
      </c>
      <c r="D20" s="55"/>
      <c r="E20" s="65"/>
      <c r="F20" s="93">
        <v>3422</v>
      </c>
      <c r="G20" s="93">
        <v>1243</v>
      </c>
      <c r="H20" s="93">
        <v>24742</v>
      </c>
      <c r="I20" s="93">
        <v>23519</v>
      </c>
      <c r="J20" s="93">
        <v>6003</v>
      </c>
      <c r="K20" s="93">
        <v>5441</v>
      </c>
      <c r="L20" s="93">
        <v>0</v>
      </c>
      <c r="M20" s="67">
        <v>258</v>
      </c>
      <c r="N20" s="93">
        <v>621</v>
      </c>
      <c r="O20" s="93">
        <v>1029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5"/>
      <c r="B21" s="55" t="s">
        <v>58</v>
      </c>
      <c r="C21" s="55"/>
      <c r="D21" s="55"/>
      <c r="E21" s="65" t="s">
        <v>151</v>
      </c>
      <c r="F21" s="93">
        <v>5550</v>
      </c>
      <c r="G21" s="93">
        <v>3464</v>
      </c>
      <c r="H21" s="93">
        <v>32402</v>
      </c>
      <c r="I21" s="93">
        <v>36108</v>
      </c>
      <c r="J21" s="93">
        <v>6498</v>
      </c>
      <c r="K21" s="93">
        <v>5818</v>
      </c>
      <c r="L21" s="93">
        <v>151</v>
      </c>
      <c r="M21" s="93">
        <v>405</v>
      </c>
      <c r="N21" s="93">
        <v>754.7</v>
      </c>
      <c r="O21" s="93">
        <v>1084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5"/>
      <c r="B22" s="61" t="s">
        <v>59</v>
      </c>
      <c r="C22" s="55"/>
      <c r="D22" s="55"/>
      <c r="E22" s="65" t="s">
        <v>152</v>
      </c>
      <c r="F22" s="93">
        <v>7453</v>
      </c>
      <c r="G22" s="93">
        <v>5297</v>
      </c>
      <c r="H22" s="93">
        <v>56716</v>
      </c>
      <c r="I22" s="93">
        <v>55106</v>
      </c>
      <c r="J22" s="93">
        <v>15996</v>
      </c>
      <c r="K22" s="93">
        <v>12881</v>
      </c>
      <c r="L22" s="93">
        <v>1221</v>
      </c>
      <c r="M22" s="93">
        <v>1897</v>
      </c>
      <c r="N22" s="93">
        <v>1338.7</v>
      </c>
      <c r="O22" s="93">
        <v>1404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5"/>
      <c r="B23" s="62" t="s">
        <v>60</v>
      </c>
      <c r="C23" s="55" t="s">
        <v>61</v>
      </c>
      <c r="D23" s="55"/>
      <c r="E23" s="65"/>
      <c r="F23" s="93">
        <v>3676</v>
      </c>
      <c r="G23" s="93">
        <v>3679</v>
      </c>
      <c r="H23" s="93">
        <v>34664</v>
      </c>
      <c r="I23" s="93">
        <v>31473</v>
      </c>
      <c r="J23" s="93">
        <v>3481</v>
      </c>
      <c r="K23" s="93">
        <v>3352</v>
      </c>
      <c r="L23" s="93">
        <v>676</v>
      </c>
      <c r="M23" s="93">
        <v>687</v>
      </c>
      <c r="N23" s="93">
        <v>496</v>
      </c>
      <c r="O23" s="93">
        <v>263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5"/>
      <c r="B24" s="55" t="s">
        <v>153</v>
      </c>
      <c r="C24" s="55"/>
      <c r="D24" s="55"/>
      <c r="E24" s="65" t="s">
        <v>154</v>
      </c>
      <c r="F24" s="93">
        <f>F21-F22</f>
        <v>-1903</v>
      </c>
      <c r="G24" s="93">
        <f t="shared" ref="G24" si="4">G21-G22</f>
        <v>-1833</v>
      </c>
      <c r="H24" s="93">
        <f>H21-H22</f>
        <v>-24314</v>
      </c>
      <c r="I24" s="93">
        <f t="shared" ref="I24:M24" si="5">I21-I22</f>
        <v>-18998</v>
      </c>
      <c r="J24" s="93">
        <f t="shared" si="5"/>
        <v>-9498</v>
      </c>
      <c r="K24" s="93">
        <f t="shared" si="5"/>
        <v>-7063</v>
      </c>
      <c r="L24" s="93">
        <f t="shared" si="5"/>
        <v>-1070</v>
      </c>
      <c r="M24" s="93">
        <f t="shared" si="5"/>
        <v>-1492</v>
      </c>
      <c r="N24" s="93">
        <f>N21-N22</f>
        <v>-584</v>
      </c>
      <c r="O24" s="93">
        <f>O21-O22</f>
        <v>-320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5"/>
      <c r="B25" s="61" t="s">
        <v>62</v>
      </c>
      <c r="C25" s="61"/>
      <c r="D25" s="61"/>
      <c r="E25" s="109" t="s">
        <v>155</v>
      </c>
      <c r="F25" s="103">
        <v>1903</v>
      </c>
      <c r="G25" s="103">
        <v>1833</v>
      </c>
      <c r="H25" s="103">
        <v>24314</v>
      </c>
      <c r="I25" s="103">
        <v>18998</v>
      </c>
      <c r="J25" s="103">
        <v>9498</v>
      </c>
      <c r="K25" s="103">
        <v>7063</v>
      </c>
      <c r="L25" s="103">
        <v>1070</v>
      </c>
      <c r="M25" s="103">
        <v>1492</v>
      </c>
      <c r="N25" s="103">
        <v>75</v>
      </c>
      <c r="O25" s="103">
        <v>123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5"/>
      <c r="B26" s="82" t="s">
        <v>63</v>
      </c>
      <c r="C26" s="82"/>
      <c r="D26" s="82"/>
      <c r="E26" s="11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5"/>
      <c r="B27" s="55" t="s">
        <v>156</v>
      </c>
      <c r="C27" s="55"/>
      <c r="D27" s="55"/>
      <c r="E27" s="65" t="s">
        <v>157</v>
      </c>
      <c r="F27" s="93">
        <f t="shared" ref="F27:O27" si="6">F24+F25</f>
        <v>0</v>
      </c>
      <c r="G27" s="93">
        <f t="shared" si="6"/>
        <v>0</v>
      </c>
      <c r="H27" s="93">
        <f t="shared" si="6"/>
        <v>0</v>
      </c>
      <c r="I27" s="93">
        <f t="shared" si="6"/>
        <v>0</v>
      </c>
      <c r="J27" s="93">
        <f t="shared" si="6"/>
        <v>0</v>
      </c>
      <c r="K27" s="93">
        <f t="shared" si="6"/>
        <v>0</v>
      </c>
      <c r="L27" s="93">
        <f t="shared" si="6"/>
        <v>0</v>
      </c>
      <c r="M27" s="93">
        <f t="shared" si="6"/>
        <v>0</v>
      </c>
      <c r="N27" s="93">
        <f t="shared" si="6"/>
        <v>-509</v>
      </c>
      <c r="O27" s="93">
        <f t="shared" si="6"/>
        <v>-197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7" t="s">
        <v>64</v>
      </c>
      <c r="B30" s="107"/>
      <c r="C30" s="107"/>
      <c r="D30" s="107"/>
      <c r="E30" s="107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7"/>
      <c r="B31" s="107"/>
      <c r="C31" s="107"/>
      <c r="D31" s="107"/>
      <c r="E31" s="107"/>
      <c r="F31" s="53" t="s">
        <v>237</v>
      </c>
      <c r="G31" s="84" t="s">
        <v>240</v>
      </c>
      <c r="H31" s="53" t="s">
        <v>237</v>
      </c>
      <c r="I31" s="84" t="s">
        <v>240</v>
      </c>
      <c r="J31" s="53" t="s">
        <v>237</v>
      </c>
      <c r="K31" s="84" t="s">
        <v>240</v>
      </c>
      <c r="L31" s="53" t="s">
        <v>237</v>
      </c>
      <c r="M31" s="84" t="s">
        <v>240</v>
      </c>
      <c r="N31" s="53" t="s">
        <v>237</v>
      </c>
      <c r="O31" s="84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5" t="s">
        <v>85</v>
      </c>
      <c r="B32" s="61" t="s">
        <v>45</v>
      </c>
      <c r="C32" s="55"/>
      <c r="D32" s="55"/>
      <c r="E32" s="65" t="s">
        <v>36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1"/>
      <c r="B33" s="63"/>
      <c r="C33" s="61" t="s">
        <v>65</v>
      </c>
      <c r="D33" s="5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1"/>
      <c r="B34" s="63"/>
      <c r="C34" s="62"/>
      <c r="D34" s="55" t="s">
        <v>66</v>
      </c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1"/>
      <c r="B35" s="62"/>
      <c r="C35" s="55" t="s">
        <v>67</v>
      </c>
      <c r="D35" s="55"/>
      <c r="E35" s="65"/>
      <c r="F35" s="66"/>
      <c r="G35" s="66"/>
      <c r="H35" s="66"/>
      <c r="I35" s="66"/>
      <c r="J35" s="68"/>
      <c r="K35" s="68"/>
      <c r="L35" s="66"/>
      <c r="M35" s="66"/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1"/>
      <c r="B36" s="61" t="s">
        <v>48</v>
      </c>
      <c r="C36" s="55"/>
      <c r="D36" s="55"/>
      <c r="E36" s="65" t="s">
        <v>37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1"/>
      <c r="B37" s="63"/>
      <c r="C37" s="55" t="s">
        <v>68</v>
      </c>
      <c r="D37" s="55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1"/>
      <c r="B38" s="62"/>
      <c r="C38" s="55" t="s">
        <v>69</v>
      </c>
      <c r="D38" s="55"/>
      <c r="E38" s="65"/>
      <c r="F38" s="66"/>
      <c r="G38" s="66"/>
      <c r="H38" s="66"/>
      <c r="I38" s="66"/>
      <c r="J38" s="66"/>
      <c r="K38" s="68"/>
      <c r="L38" s="66"/>
      <c r="M38" s="66"/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1"/>
      <c r="B39" s="30" t="s">
        <v>70</v>
      </c>
      <c r="C39" s="30"/>
      <c r="D39" s="30"/>
      <c r="E39" s="65" t="s">
        <v>159</v>
      </c>
      <c r="F39" s="66">
        <f t="shared" ref="F39:O39" si="7">F32-F36</f>
        <v>0</v>
      </c>
      <c r="G39" s="66">
        <f t="shared" si="7"/>
        <v>0</v>
      </c>
      <c r="H39" s="66">
        <f t="shared" si="7"/>
        <v>0</v>
      </c>
      <c r="I39" s="66">
        <f t="shared" si="7"/>
        <v>0</v>
      </c>
      <c r="J39" s="66">
        <f t="shared" si="7"/>
        <v>0</v>
      </c>
      <c r="K39" s="66">
        <f t="shared" si="7"/>
        <v>0</v>
      </c>
      <c r="L39" s="66">
        <f t="shared" si="7"/>
        <v>0</v>
      </c>
      <c r="M39" s="66">
        <f t="shared" si="7"/>
        <v>0</v>
      </c>
      <c r="N39" s="66">
        <f t="shared" si="7"/>
        <v>0</v>
      </c>
      <c r="O39" s="66">
        <f t="shared" si="7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5" t="s">
        <v>86</v>
      </c>
      <c r="B40" s="61" t="s">
        <v>71</v>
      </c>
      <c r="C40" s="55"/>
      <c r="D40" s="55"/>
      <c r="E40" s="65" t="s">
        <v>39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6"/>
      <c r="B41" s="62"/>
      <c r="C41" s="55" t="s">
        <v>72</v>
      </c>
      <c r="D41" s="55"/>
      <c r="E41" s="65"/>
      <c r="F41" s="68"/>
      <c r="G41" s="68"/>
      <c r="H41" s="68"/>
      <c r="I41" s="68"/>
      <c r="J41" s="66"/>
      <c r="K41" s="66"/>
      <c r="L41" s="66"/>
      <c r="M41" s="66"/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6"/>
      <c r="B42" s="61" t="s">
        <v>59</v>
      </c>
      <c r="C42" s="55"/>
      <c r="D42" s="55"/>
      <c r="E42" s="65" t="s">
        <v>40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6"/>
      <c r="B43" s="62"/>
      <c r="C43" s="55" t="s">
        <v>73</v>
      </c>
      <c r="D43" s="55"/>
      <c r="E43" s="65"/>
      <c r="F43" s="66"/>
      <c r="G43" s="66"/>
      <c r="H43" s="66"/>
      <c r="I43" s="66"/>
      <c r="J43" s="68"/>
      <c r="K43" s="68"/>
      <c r="L43" s="66"/>
      <c r="M43" s="66"/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6"/>
      <c r="B44" s="55" t="s">
        <v>70</v>
      </c>
      <c r="C44" s="55"/>
      <c r="D44" s="55"/>
      <c r="E44" s="65" t="s">
        <v>160</v>
      </c>
      <c r="F44" s="68">
        <f t="shared" ref="F44:O44" si="8">F40-F42</f>
        <v>0</v>
      </c>
      <c r="G44" s="68">
        <f t="shared" si="8"/>
        <v>0</v>
      </c>
      <c r="H44" s="68">
        <f t="shared" si="8"/>
        <v>0</v>
      </c>
      <c r="I44" s="68">
        <f t="shared" si="8"/>
        <v>0</v>
      </c>
      <c r="J44" s="68">
        <f t="shared" si="8"/>
        <v>0</v>
      </c>
      <c r="K44" s="68">
        <f t="shared" si="8"/>
        <v>0</v>
      </c>
      <c r="L44" s="68">
        <f t="shared" si="8"/>
        <v>0</v>
      </c>
      <c r="M44" s="68">
        <f t="shared" si="8"/>
        <v>0</v>
      </c>
      <c r="N44" s="68">
        <f t="shared" si="8"/>
        <v>0</v>
      </c>
      <c r="O44" s="68">
        <f t="shared" si="8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5" t="s">
        <v>78</v>
      </c>
      <c r="B45" s="30" t="s">
        <v>74</v>
      </c>
      <c r="C45" s="30"/>
      <c r="D45" s="30"/>
      <c r="E45" s="65" t="s">
        <v>161</v>
      </c>
      <c r="F45" s="66">
        <f t="shared" ref="F45:O45" si="9">F39+F44</f>
        <v>0</v>
      </c>
      <c r="G45" s="66">
        <f t="shared" si="9"/>
        <v>0</v>
      </c>
      <c r="H45" s="66">
        <f t="shared" si="9"/>
        <v>0</v>
      </c>
      <c r="I45" s="66">
        <f t="shared" si="9"/>
        <v>0</v>
      </c>
      <c r="J45" s="66">
        <f t="shared" si="9"/>
        <v>0</v>
      </c>
      <c r="K45" s="66">
        <f t="shared" si="9"/>
        <v>0</v>
      </c>
      <c r="L45" s="66">
        <f t="shared" si="9"/>
        <v>0</v>
      </c>
      <c r="M45" s="66">
        <f t="shared" si="9"/>
        <v>0</v>
      </c>
      <c r="N45" s="66">
        <f t="shared" si="9"/>
        <v>0</v>
      </c>
      <c r="O45" s="66">
        <f t="shared" si="9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6"/>
      <c r="B46" s="55" t="s">
        <v>75</v>
      </c>
      <c r="C46" s="55"/>
      <c r="D46" s="55"/>
      <c r="E46" s="55"/>
      <c r="F46" s="68"/>
      <c r="G46" s="68"/>
      <c r="H46" s="68"/>
      <c r="I46" s="68"/>
      <c r="J46" s="68"/>
      <c r="K46" s="68"/>
      <c r="L46" s="66"/>
      <c r="M46" s="66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6"/>
      <c r="B47" s="55" t="s">
        <v>76</v>
      </c>
      <c r="C47" s="55"/>
      <c r="D47" s="55"/>
      <c r="E47" s="5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6"/>
      <c r="B48" s="55" t="s">
        <v>77</v>
      </c>
      <c r="C48" s="55"/>
      <c r="D48" s="55"/>
      <c r="E48" s="5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F1" sqref="F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6" t="s">
        <v>0</v>
      </c>
      <c r="B1" s="36"/>
      <c r="C1" s="42" t="s">
        <v>259</v>
      </c>
      <c r="D1" s="43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239</v>
      </c>
      <c r="C5" s="44"/>
      <c r="D5" s="44"/>
      <c r="H5" s="16"/>
      <c r="L5" s="16"/>
      <c r="N5" s="16" t="s">
        <v>164</v>
      </c>
    </row>
    <row r="6" spans="1:14" ht="15" customHeight="1">
      <c r="A6" s="45"/>
      <c r="B6" s="46"/>
      <c r="C6" s="46"/>
      <c r="D6" s="91"/>
      <c r="E6" s="115" t="s">
        <v>250</v>
      </c>
      <c r="F6" s="115"/>
      <c r="G6" s="115" t="s">
        <v>251</v>
      </c>
      <c r="H6" s="115"/>
      <c r="I6" s="115" t="s">
        <v>252</v>
      </c>
      <c r="J6" s="115"/>
      <c r="K6" s="115" t="s">
        <v>253</v>
      </c>
      <c r="L6" s="115"/>
      <c r="M6" s="115" t="s">
        <v>254</v>
      </c>
      <c r="N6" s="115"/>
    </row>
    <row r="7" spans="1:14" ht="15" customHeight="1">
      <c r="A7" s="47"/>
      <c r="B7" s="48"/>
      <c r="C7" s="48"/>
      <c r="D7" s="92"/>
      <c r="E7" s="28" t="s">
        <v>237</v>
      </c>
      <c r="F7" s="85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100" t="s">
        <v>165</v>
      </c>
      <c r="B8" s="86" t="s">
        <v>166</v>
      </c>
      <c r="C8" s="87"/>
      <c r="D8" s="87"/>
      <c r="E8" s="88">
        <v>39</v>
      </c>
      <c r="F8" s="88">
        <v>39</v>
      </c>
      <c r="G8" s="88">
        <v>1</v>
      </c>
      <c r="H8" s="88">
        <v>1</v>
      </c>
      <c r="I8" s="88">
        <v>9</v>
      </c>
      <c r="J8" s="88">
        <v>9</v>
      </c>
      <c r="K8" s="88">
        <v>1</v>
      </c>
      <c r="L8" s="88">
        <v>1</v>
      </c>
      <c r="M8" s="88">
        <v>6</v>
      </c>
      <c r="N8" s="88">
        <v>6</v>
      </c>
    </row>
    <row r="9" spans="1:14" ht="18" customHeight="1">
      <c r="A9" s="100"/>
      <c r="B9" s="100" t="s">
        <v>167</v>
      </c>
      <c r="C9" s="55" t="s">
        <v>168</v>
      </c>
      <c r="D9" s="55"/>
      <c r="E9" s="88">
        <v>140</v>
      </c>
      <c r="F9" s="88">
        <v>140</v>
      </c>
      <c r="G9" s="88">
        <v>20</v>
      </c>
      <c r="H9" s="88">
        <v>20</v>
      </c>
      <c r="I9" s="88">
        <v>50</v>
      </c>
      <c r="J9" s="88">
        <v>50</v>
      </c>
      <c r="K9" s="88">
        <v>10</v>
      </c>
      <c r="L9" s="88">
        <v>10</v>
      </c>
      <c r="M9" s="88">
        <v>100</v>
      </c>
      <c r="N9" s="88">
        <v>100</v>
      </c>
    </row>
    <row r="10" spans="1:14" ht="18" customHeight="1">
      <c r="A10" s="100"/>
      <c r="B10" s="100"/>
      <c r="C10" s="55" t="s">
        <v>169</v>
      </c>
      <c r="D10" s="55"/>
      <c r="E10" s="88">
        <v>77</v>
      </c>
      <c r="F10" s="88">
        <v>77</v>
      </c>
      <c r="G10" s="88">
        <v>20</v>
      </c>
      <c r="H10" s="88">
        <v>20</v>
      </c>
      <c r="I10" s="88">
        <v>40</v>
      </c>
      <c r="J10" s="88">
        <v>40</v>
      </c>
      <c r="K10" s="88">
        <v>10</v>
      </c>
      <c r="L10" s="88">
        <v>10</v>
      </c>
      <c r="M10" s="88">
        <v>50</v>
      </c>
      <c r="N10" s="88">
        <v>50</v>
      </c>
    </row>
    <row r="11" spans="1:14" ht="18" customHeight="1">
      <c r="A11" s="100"/>
      <c r="B11" s="100"/>
      <c r="C11" s="55" t="s">
        <v>170</v>
      </c>
      <c r="D11" s="55"/>
      <c r="E11" s="88">
        <v>0</v>
      </c>
      <c r="F11" s="88">
        <v>0</v>
      </c>
      <c r="G11" s="94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</row>
    <row r="12" spans="1:14" ht="18" customHeight="1">
      <c r="A12" s="100"/>
      <c r="B12" s="100"/>
      <c r="C12" s="55" t="s">
        <v>171</v>
      </c>
      <c r="D12" s="55"/>
      <c r="E12" s="88">
        <v>63</v>
      </c>
      <c r="F12" s="88">
        <v>63</v>
      </c>
      <c r="G12" s="94">
        <v>0</v>
      </c>
      <c r="H12" s="88">
        <v>0</v>
      </c>
      <c r="I12" s="88">
        <v>10</v>
      </c>
      <c r="J12" s="88">
        <v>10</v>
      </c>
      <c r="K12" s="88">
        <v>0</v>
      </c>
      <c r="L12" s="88">
        <v>0</v>
      </c>
      <c r="M12" s="88">
        <v>50</v>
      </c>
      <c r="N12" s="88">
        <v>50</v>
      </c>
    </row>
    <row r="13" spans="1:14" ht="18" customHeight="1">
      <c r="A13" s="100"/>
      <c r="B13" s="100"/>
      <c r="C13" s="55" t="s">
        <v>172</v>
      </c>
      <c r="D13" s="55"/>
      <c r="E13" s="88">
        <v>0</v>
      </c>
      <c r="F13" s="88">
        <v>0</v>
      </c>
      <c r="G13" s="94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</row>
    <row r="14" spans="1:14" ht="18" customHeight="1">
      <c r="A14" s="100"/>
      <c r="B14" s="100"/>
      <c r="C14" s="55" t="s">
        <v>78</v>
      </c>
      <c r="D14" s="55"/>
      <c r="E14" s="88">
        <v>0</v>
      </c>
      <c r="F14" s="88">
        <v>0</v>
      </c>
      <c r="G14" s="94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</row>
    <row r="15" spans="1:14" ht="18" customHeight="1">
      <c r="A15" s="100" t="s">
        <v>173</v>
      </c>
      <c r="B15" s="100" t="s">
        <v>174</v>
      </c>
      <c r="C15" s="55" t="s">
        <v>175</v>
      </c>
      <c r="D15" s="55"/>
      <c r="E15" s="93">
        <v>112</v>
      </c>
      <c r="F15" s="93">
        <v>97</v>
      </c>
      <c r="G15" s="93">
        <v>11422</v>
      </c>
      <c r="H15" s="93">
        <v>11280</v>
      </c>
      <c r="I15" s="93">
        <v>313</v>
      </c>
      <c r="J15" s="93">
        <v>317</v>
      </c>
      <c r="K15" s="93">
        <v>3953.7</v>
      </c>
      <c r="L15" s="93">
        <v>4851</v>
      </c>
      <c r="M15" s="93">
        <v>1130</v>
      </c>
      <c r="N15" s="93">
        <v>1143</v>
      </c>
    </row>
    <row r="16" spans="1:14" ht="18" customHeight="1">
      <c r="A16" s="100"/>
      <c r="B16" s="100"/>
      <c r="C16" s="55" t="s">
        <v>176</v>
      </c>
      <c r="D16" s="55"/>
      <c r="E16" s="93">
        <v>74</v>
      </c>
      <c r="F16" s="93">
        <v>78</v>
      </c>
      <c r="G16" s="93">
        <v>426</v>
      </c>
      <c r="H16" s="93">
        <v>435</v>
      </c>
      <c r="I16" s="93">
        <v>125</v>
      </c>
      <c r="J16" s="93">
        <v>143</v>
      </c>
      <c r="K16" s="93">
        <v>10668.5</v>
      </c>
      <c r="L16" s="93">
        <v>10454</v>
      </c>
      <c r="M16" s="93">
        <v>2011</v>
      </c>
      <c r="N16" s="93">
        <v>2099</v>
      </c>
    </row>
    <row r="17" spans="1:15" ht="18" customHeight="1">
      <c r="A17" s="100"/>
      <c r="B17" s="100"/>
      <c r="C17" s="55" t="s">
        <v>177</v>
      </c>
      <c r="D17" s="55"/>
      <c r="E17" s="93">
        <v>0</v>
      </c>
      <c r="F17" s="93">
        <v>0</v>
      </c>
      <c r="G17" s="94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</row>
    <row r="18" spans="1:15" ht="18" customHeight="1">
      <c r="A18" s="100"/>
      <c r="B18" s="100"/>
      <c r="C18" s="55" t="s">
        <v>178</v>
      </c>
      <c r="D18" s="55"/>
      <c r="E18" s="93">
        <v>186</v>
      </c>
      <c r="F18" s="93">
        <v>175</v>
      </c>
      <c r="G18" s="93">
        <v>11848</v>
      </c>
      <c r="H18" s="93">
        <v>11715</v>
      </c>
      <c r="I18" s="93">
        <v>437</v>
      </c>
      <c r="J18" s="93">
        <v>461</v>
      </c>
      <c r="K18" s="93">
        <v>14622.1</v>
      </c>
      <c r="L18" s="93">
        <v>15306</v>
      </c>
      <c r="M18" s="93">
        <v>3141</v>
      </c>
      <c r="N18" s="93">
        <v>3242</v>
      </c>
    </row>
    <row r="19" spans="1:15" ht="18" customHeight="1">
      <c r="A19" s="100"/>
      <c r="B19" s="100" t="s">
        <v>179</v>
      </c>
      <c r="C19" s="55" t="s">
        <v>180</v>
      </c>
      <c r="D19" s="55"/>
      <c r="E19" s="93">
        <v>8</v>
      </c>
      <c r="F19" s="93">
        <v>5</v>
      </c>
      <c r="G19" s="93">
        <v>304</v>
      </c>
      <c r="H19" s="93">
        <v>180</v>
      </c>
      <c r="I19" s="93">
        <v>93</v>
      </c>
      <c r="J19" s="93">
        <v>103</v>
      </c>
      <c r="K19" s="93">
        <v>1402.9</v>
      </c>
      <c r="L19" s="93">
        <v>2273</v>
      </c>
      <c r="M19" s="93">
        <v>159</v>
      </c>
      <c r="N19" s="93">
        <v>271</v>
      </c>
    </row>
    <row r="20" spans="1:15" ht="18" customHeight="1">
      <c r="A20" s="100"/>
      <c r="B20" s="100"/>
      <c r="C20" s="55" t="s">
        <v>181</v>
      </c>
      <c r="D20" s="55"/>
      <c r="E20" s="93">
        <v>6</v>
      </c>
      <c r="F20" s="93">
        <v>6</v>
      </c>
      <c r="G20" s="93">
        <v>10000</v>
      </c>
      <c r="H20" s="93">
        <v>10000</v>
      </c>
      <c r="I20" s="93">
        <v>294</v>
      </c>
      <c r="J20" s="93">
        <v>333</v>
      </c>
      <c r="K20" s="93">
        <v>2584.4</v>
      </c>
      <c r="L20" s="93">
        <v>2512</v>
      </c>
      <c r="M20" s="93">
        <v>38</v>
      </c>
      <c r="N20" s="93">
        <v>80</v>
      </c>
    </row>
    <row r="21" spans="1:15" ht="18" customHeight="1">
      <c r="A21" s="100"/>
      <c r="B21" s="100"/>
      <c r="C21" s="55" t="s">
        <v>182</v>
      </c>
      <c r="D21" s="55"/>
      <c r="E21" s="89">
        <v>0</v>
      </c>
      <c r="F21" s="89">
        <v>0</v>
      </c>
      <c r="G21" s="95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</row>
    <row r="22" spans="1:15" ht="18" customHeight="1">
      <c r="A22" s="100"/>
      <c r="B22" s="100"/>
      <c r="C22" s="30" t="s">
        <v>183</v>
      </c>
      <c r="D22" s="30"/>
      <c r="E22" s="93">
        <v>14</v>
      </c>
      <c r="F22" s="93">
        <v>10</v>
      </c>
      <c r="G22" s="93">
        <v>10304</v>
      </c>
      <c r="H22" s="93">
        <v>10180</v>
      </c>
      <c r="I22" s="93">
        <v>387</v>
      </c>
      <c r="J22" s="93">
        <v>437</v>
      </c>
      <c r="K22" s="93">
        <v>3987.3</v>
      </c>
      <c r="L22" s="93">
        <v>4786</v>
      </c>
      <c r="M22" s="93">
        <v>197</v>
      </c>
      <c r="N22" s="93">
        <v>351</v>
      </c>
    </row>
    <row r="23" spans="1:15" ht="18" customHeight="1">
      <c r="A23" s="100"/>
      <c r="B23" s="100" t="s">
        <v>184</v>
      </c>
      <c r="C23" s="55" t="s">
        <v>185</v>
      </c>
      <c r="D23" s="55"/>
      <c r="E23" s="93">
        <v>100</v>
      </c>
      <c r="F23" s="93">
        <v>140</v>
      </c>
      <c r="G23" s="93">
        <v>20</v>
      </c>
      <c r="H23" s="93">
        <v>20</v>
      </c>
      <c r="I23" s="93">
        <v>50</v>
      </c>
      <c r="J23" s="93">
        <v>50</v>
      </c>
      <c r="K23" s="93">
        <v>10</v>
      </c>
      <c r="L23" s="93">
        <v>10</v>
      </c>
      <c r="M23" s="93">
        <v>100</v>
      </c>
      <c r="N23" s="93">
        <v>100</v>
      </c>
    </row>
    <row r="24" spans="1:15" ht="18" customHeight="1">
      <c r="A24" s="100"/>
      <c r="B24" s="100"/>
      <c r="C24" s="55" t="s">
        <v>186</v>
      </c>
      <c r="D24" s="55"/>
      <c r="E24" s="93">
        <v>71</v>
      </c>
      <c r="F24" s="93">
        <v>25</v>
      </c>
      <c r="G24" s="93">
        <v>1524</v>
      </c>
      <c r="H24" s="93">
        <v>1516</v>
      </c>
      <c r="I24" s="93">
        <v>0.4</v>
      </c>
      <c r="J24" s="93">
        <v>-26</v>
      </c>
      <c r="K24" s="93">
        <v>10624.8</v>
      </c>
      <c r="L24" s="93">
        <v>10510</v>
      </c>
      <c r="M24" s="93">
        <v>2844</v>
      </c>
      <c r="N24" s="93">
        <v>2791</v>
      </c>
    </row>
    <row r="25" spans="1:15" ht="18" customHeight="1">
      <c r="A25" s="100"/>
      <c r="B25" s="100"/>
      <c r="C25" s="55" t="s">
        <v>187</v>
      </c>
      <c r="D25" s="55"/>
      <c r="E25" s="93">
        <v>0</v>
      </c>
      <c r="F25" s="93">
        <v>0</v>
      </c>
      <c r="G25" s="94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</row>
    <row r="26" spans="1:15" ht="18" customHeight="1">
      <c r="A26" s="100"/>
      <c r="B26" s="100"/>
      <c r="C26" s="55" t="s">
        <v>188</v>
      </c>
      <c r="D26" s="55"/>
      <c r="E26" s="93">
        <v>171</v>
      </c>
      <c r="F26" s="93">
        <v>165</v>
      </c>
      <c r="G26" s="93">
        <v>1544</v>
      </c>
      <c r="H26" s="93">
        <v>1536</v>
      </c>
      <c r="I26" s="93">
        <v>50</v>
      </c>
      <c r="J26" s="93">
        <v>24</v>
      </c>
      <c r="K26" s="93">
        <v>10634.8</v>
      </c>
      <c r="L26" s="93">
        <v>10520</v>
      </c>
      <c r="M26" s="93">
        <v>2944</v>
      </c>
      <c r="N26" s="93">
        <v>2891</v>
      </c>
    </row>
    <row r="27" spans="1:15" ht="18" customHeight="1">
      <c r="A27" s="100"/>
      <c r="B27" s="55" t="s">
        <v>189</v>
      </c>
      <c r="C27" s="55"/>
      <c r="D27" s="55"/>
      <c r="E27" s="93">
        <v>186</v>
      </c>
      <c r="F27" s="93">
        <v>175</v>
      </c>
      <c r="G27" s="93">
        <v>11848</v>
      </c>
      <c r="H27" s="93">
        <v>11715</v>
      </c>
      <c r="I27" s="93">
        <v>437</v>
      </c>
      <c r="J27" s="93">
        <v>461</v>
      </c>
      <c r="K27" s="93">
        <v>14622.1</v>
      </c>
      <c r="L27" s="93">
        <v>15306</v>
      </c>
      <c r="M27" s="93">
        <v>3141</v>
      </c>
      <c r="N27" s="93">
        <v>3242</v>
      </c>
    </row>
    <row r="28" spans="1:15" ht="18" customHeight="1">
      <c r="A28" s="100" t="s">
        <v>190</v>
      </c>
      <c r="B28" s="100" t="s">
        <v>191</v>
      </c>
      <c r="C28" s="55" t="s">
        <v>192</v>
      </c>
      <c r="D28" s="90" t="s">
        <v>36</v>
      </c>
      <c r="E28" s="93">
        <v>77</v>
      </c>
      <c r="F28" s="93">
        <v>74</v>
      </c>
      <c r="G28" s="93">
        <v>1051</v>
      </c>
      <c r="H28" s="93">
        <v>1388</v>
      </c>
      <c r="I28" s="93">
        <v>372</v>
      </c>
      <c r="J28" s="93">
        <v>379</v>
      </c>
      <c r="K28" s="93">
        <v>4905.8</v>
      </c>
      <c r="L28" s="93">
        <v>4695</v>
      </c>
      <c r="M28" s="93">
        <v>961</v>
      </c>
      <c r="N28" s="93">
        <v>997</v>
      </c>
    </row>
    <row r="29" spans="1:15" ht="18" customHeight="1">
      <c r="A29" s="100"/>
      <c r="B29" s="100"/>
      <c r="C29" s="55" t="s">
        <v>193</v>
      </c>
      <c r="D29" s="90" t="s">
        <v>37</v>
      </c>
      <c r="E29" s="93">
        <v>40</v>
      </c>
      <c r="F29" s="93">
        <v>40</v>
      </c>
      <c r="G29" s="93">
        <v>1033</v>
      </c>
      <c r="H29" s="93">
        <v>1370</v>
      </c>
      <c r="I29" s="93">
        <v>306</v>
      </c>
      <c r="J29" s="93">
        <v>317</v>
      </c>
      <c r="K29" s="93">
        <v>4692.3</v>
      </c>
      <c r="L29" s="93">
        <v>4407</v>
      </c>
      <c r="M29" s="93">
        <v>482</v>
      </c>
      <c r="N29" s="93">
        <v>510</v>
      </c>
    </row>
    <row r="30" spans="1:15" ht="18" customHeight="1">
      <c r="A30" s="100"/>
      <c r="B30" s="100"/>
      <c r="C30" s="55" t="s">
        <v>194</v>
      </c>
      <c r="D30" s="90" t="s">
        <v>195</v>
      </c>
      <c r="E30" s="93">
        <v>29</v>
      </c>
      <c r="F30" s="93">
        <v>30</v>
      </c>
      <c r="G30" s="93">
        <v>27</v>
      </c>
      <c r="H30" s="93">
        <v>26</v>
      </c>
      <c r="I30" s="93">
        <v>28</v>
      </c>
      <c r="J30" s="93">
        <v>25</v>
      </c>
      <c r="K30" s="93">
        <v>77.8</v>
      </c>
      <c r="L30" s="93">
        <v>86</v>
      </c>
      <c r="M30" s="93">
        <v>378</v>
      </c>
      <c r="N30" s="93">
        <v>375</v>
      </c>
    </row>
    <row r="31" spans="1:15" ht="18" customHeight="1">
      <c r="A31" s="100"/>
      <c r="B31" s="100"/>
      <c r="C31" s="30" t="s">
        <v>196</v>
      </c>
      <c r="D31" s="90" t="s">
        <v>197</v>
      </c>
      <c r="E31" s="93">
        <f t="shared" ref="E31:F31" si="0">E28-E29-E30</f>
        <v>8</v>
      </c>
      <c r="F31" s="93">
        <f t="shared" si="0"/>
        <v>4</v>
      </c>
      <c r="G31" s="93">
        <f t="shared" ref="G31:J31" si="1">G28-G29-G30</f>
        <v>-9</v>
      </c>
      <c r="H31" s="93">
        <f t="shared" si="1"/>
        <v>-8</v>
      </c>
      <c r="I31" s="93">
        <f t="shared" si="1"/>
        <v>38</v>
      </c>
      <c r="J31" s="93">
        <f t="shared" si="1"/>
        <v>37</v>
      </c>
      <c r="K31" s="93">
        <f>K28-K29-K30</f>
        <v>135.69999999999999</v>
      </c>
      <c r="L31" s="93">
        <v>202</v>
      </c>
      <c r="M31" s="93">
        <f t="shared" ref="M31" si="2">M28-M29-M30</f>
        <v>101</v>
      </c>
      <c r="N31" s="93">
        <f>N28-N29-N30</f>
        <v>112</v>
      </c>
      <c r="O31" s="7"/>
    </row>
    <row r="32" spans="1:15" ht="18" customHeight="1">
      <c r="A32" s="100"/>
      <c r="B32" s="100"/>
      <c r="C32" s="55" t="s">
        <v>198</v>
      </c>
      <c r="D32" s="90" t="s">
        <v>199</v>
      </c>
      <c r="E32" s="93">
        <v>0.06</v>
      </c>
      <c r="F32" s="93">
        <v>0.02</v>
      </c>
      <c r="G32" s="93">
        <v>17</v>
      </c>
      <c r="H32" s="93">
        <v>18</v>
      </c>
      <c r="I32" s="93">
        <v>3</v>
      </c>
      <c r="J32" s="93">
        <v>4</v>
      </c>
      <c r="K32" s="93">
        <v>5.5</v>
      </c>
      <c r="L32" s="93">
        <v>6</v>
      </c>
      <c r="M32" s="93">
        <v>6</v>
      </c>
      <c r="N32" s="93">
        <v>7</v>
      </c>
    </row>
    <row r="33" spans="1:14" ht="18" customHeight="1">
      <c r="A33" s="100"/>
      <c r="B33" s="100"/>
      <c r="C33" s="55" t="s">
        <v>200</v>
      </c>
      <c r="D33" s="90" t="s">
        <v>201</v>
      </c>
      <c r="E33" s="93">
        <v>0</v>
      </c>
      <c r="F33" s="93">
        <v>0</v>
      </c>
      <c r="G33" s="93">
        <v>1</v>
      </c>
      <c r="H33" s="93">
        <v>0.8</v>
      </c>
      <c r="I33" s="93">
        <v>3</v>
      </c>
      <c r="J33" s="93">
        <v>4</v>
      </c>
      <c r="K33" s="93">
        <v>23</v>
      </c>
      <c r="L33" s="93">
        <v>13</v>
      </c>
      <c r="M33" s="93">
        <v>5</v>
      </c>
      <c r="N33" s="93">
        <v>6</v>
      </c>
    </row>
    <row r="34" spans="1:14" ht="18" customHeight="1">
      <c r="A34" s="100"/>
      <c r="B34" s="100"/>
      <c r="C34" s="30" t="s">
        <v>202</v>
      </c>
      <c r="D34" s="90" t="s">
        <v>203</v>
      </c>
      <c r="E34" s="93">
        <f t="shared" ref="E34:F34" si="3">E31+E32-E33</f>
        <v>8.06</v>
      </c>
      <c r="F34" s="93">
        <f t="shared" si="3"/>
        <v>4.0199999999999996</v>
      </c>
      <c r="G34" s="93">
        <f t="shared" ref="G34:J34" si="4">G31+G32-G33</f>
        <v>7</v>
      </c>
      <c r="H34" s="93">
        <f t="shared" si="4"/>
        <v>9.1999999999999993</v>
      </c>
      <c r="I34" s="93">
        <f t="shared" si="4"/>
        <v>38</v>
      </c>
      <c r="J34" s="93">
        <f t="shared" si="4"/>
        <v>37</v>
      </c>
      <c r="K34" s="93">
        <f>K31+K32-K33</f>
        <v>118.19999999999999</v>
      </c>
      <c r="L34" s="93">
        <v>195</v>
      </c>
      <c r="M34" s="93">
        <f t="shared" ref="M34:N34" si="5">M31+M32-M33</f>
        <v>102</v>
      </c>
      <c r="N34" s="93">
        <f t="shared" si="5"/>
        <v>113</v>
      </c>
    </row>
    <row r="35" spans="1:14" ht="18" customHeight="1">
      <c r="A35" s="100"/>
      <c r="B35" s="100" t="s">
        <v>204</v>
      </c>
      <c r="C35" s="55" t="s">
        <v>205</v>
      </c>
      <c r="D35" s="90" t="s">
        <v>206</v>
      </c>
      <c r="E35" s="93">
        <v>0</v>
      </c>
      <c r="F35" s="93">
        <v>0</v>
      </c>
      <c r="G35" s="93">
        <v>0</v>
      </c>
      <c r="H35" s="93">
        <v>0</v>
      </c>
      <c r="I35" s="93">
        <v>0.1</v>
      </c>
      <c r="J35" s="93">
        <v>0</v>
      </c>
      <c r="K35" s="93">
        <v>0</v>
      </c>
      <c r="L35" s="93">
        <v>0</v>
      </c>
      <c r="M35" s="93">
        <v>0.1</v>
      </c>
      <c r="N35" s="93">
        <v>0</v>
      </c>
    </row>
    <row r="36" spans="1:14" ht="18" customHeight="1">
      <c r="A36" s="100"/>
      <c r="B36" s="100"/>
      <c r="C36" s="55" t="s">
        <v>207</v>
      </c>
      <c r="D36" s="90" t="s">
        <v>208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3.2</v>
      </c>
      <c r="L36" s="93">
        <v>0</v>
      </c>
      <c r="M36" s="93">
        <v>4</v>
      </c>
      <c r="N36" s="93">
        <v>11</v>
      </c>
    </row>
    <row r="37" spans="1:14" ht="18" customHeight="1">
      <c r="A37" s="100"/>
      <c r="B37" s="100"/>
      <c r="C37" s="55" t="s">
        <v>209</v>
      </c>
      <c r="D37" s="90" t="s">
        <v>210</v>
      </c>
      <c r="E37" s="93">
        <f t="shared" ref="E37:F37" si="6">E34+E35-E36</f>
        <v>8.06</v>
      </c>
      <c r="F37" s="93">
        <f t="shared" si="6"/>
        <v>4.0199999999999996</v>
      </c>
      <c r="G37" s="93">
        <f t="shared" ref="G37:K37" si="7">G34+G35-G36</f>
        <v>7</v>
      </c>
      <c r="H37" s="93">
        <f t="shared" si="7"/>
        <v>9.1999999999999993</v>
      </c>
      <c r="I37" s="93">
        <f t="shared" si="7"/>
        <v>38.1</v>
      </c>
      <c r="J37" s="93">
        <f t="shared" si="7"/>
        <v>37</v>
      </c>
      <c r="K37" s="93">
        <f t="shared" si="7"/>
        <v>114.99999999999999</v>
      </c>
      <c r="L37" s="93">
        <v>195</v>
      </c>
      <c r="M37" s="93">
        <f t="shared" ref="M37:N37" si="8">M34+M35-M36</f>
        <v>98.1</v>
      </c>
      <c r="N37" s="93">
        <f t="shared" si="8"/>
        <v>102</v>
      </c>
    </row>
    <row r="38" spans="1:14" ht="18" customHeight="1">
      <c r="A38" s="100"/>
      <c r="B38" s="100"/>
      <c r="C38" s="55" t="s">
        <v>211</v>
      </c>
      <c r="D38" s="90" t="s">
        <v>212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</row>
    <row r="39" spans="1:14" ht="18" customHeight="1">
      <c r="A39" s="100"/>
      <c r="B39" s="100"/>
      <c r="C39" s="55" t="s">
        <v>213</v>
      </c>
      <c r="D39" s="90" t="s">
        <v>214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</row>
    <row r="40" spans="1:14" ht="18" customHeight="1">
      <c r="A40" s="100"/>
      <c r="B40" s="100"/>
      <c r="C40" s="55" t="s">
        <v>215</v>
      </c>
      <c r="D40" s="90" t="s">
        <v>216</v>
      </c>
      <c r="E40" s="93">
        <v>2</v>
      </c>
      <c r="F40" s="93">
        <v>0.1</v>
      </c>
      <c r="G40" s="93">
        <v>0</v>
      </c>
      <c r="H40" s="93">
        <v>0</v>
      </c>
      <c r="I40" s="93">
        <v>11</v>
      </c>
      <c r="J40" s="93">
        <v>15</v>
      </c>
      <c r="K40" s="93">
        <v>0</v>
      </c>
      <c r="L40" s="93">
        <v>0</v>
      </c>
      <c r="M40" s="93">
        <v>34</v>
      </c>
      <c r="N40" s="93">
        <v>34</v>
      </c>
    </row>
    <row r="41" spans="1:14" ht="18" customHeight="1">
      <c r="A41" s="100"/>
      <c r="B41" s="100"/>
      <c r="C41" s="30" t="s">
        <v>217</v>
      </c>
      <c r="D41" s="90" t="s">
        <v>218</v>
      </c>
      <c r="E41" s="93">
        <f t="shared" ref="E41:F41" si="9">E34+E35-E36-E40</f>
        <v>6.0600000000000005</v>
      </c>
      <c r="F41" s="93">
        <f t="shared" si="9"/>
        <v>3.9199999999999995</v>
      </c>
      <c r="G41" s="93">
        <f t="shared" ref="G41:J41" si="10">G34+G35-G36-G40</f>
        <v>7</v>
      </c>
      <c r="H41" s="93">
        <f t="shared" si="10"/>
        <v>9.1999999999999993</v>
      </c>
      <c r="I41" s="93">
        <f t="shared" si="10"/>
        <v>27.1</v>
      </c>
      <c r="J41" s="93">
        <f t="shared" si="10"/>
        <v>22</v>
      </c>
      <c r="K41" s="93">
        <v>0</v>
      </c>
      <c r="L41" s="93">
        <v>0</v>
      </c>
      <c r="M41" s="93">
        <f t="shared" ref="M41:N41" si="11">M34+M35-M36-M40</f>
        <v>64.099999999999994</v>
      </c>
      <c r="N41" s="93">
        <f t="shared" si="11"/>
        <v>68</v>
      </c>
    </row>
    <row r="42" spans="1:14" ht="18" customHeight="1">
      <c r="A42" s="100"/>
      <c r="B42" s="100"/>
      <c r="C42" s="116" t="s">
        <v>219</v>
      </c>
      <c r="D42" s="116"/>
      <c r="E42" s="93"/>
      <c r="F42" s="93"/>
      <c r="G42" s="93">
        <f t="shared" ref="G42:K42" si="12">G37+G38-G39-G40</f>
        <v>7</v>
      </c>
      <c r="H42" s="93">
        <f t="shared" si="12"/>
        <v>9.1999999999999993</v>
      </c>
      <c r="I42" s="93">
        <v>0</v>
      </c>
      <c r="J42" s="93">
        <v>0</v>
      </c>
      <c r="K42" s="93">
        <f t="shared" si="12"/>
        <v>114.99999999999999</v>
      </c>
      <c r="L42" s="93">
        <v>195</v>
      </c>
      <c r="M42" s="93">
        <f t="shared" ref="M42" si="13">M37+M38-M39-M40</f>
        <v>64.099999999999994</v>
      </c>
      <c r="N42" s="93"/>
    </row>
    <row r="43" spans="1:14" ht="18" customHeight="1">
      <c r="A43" s="100"/>
      <c r="B43" s="100"/>
      <c r="C43" s="55" t="s">
        <v>220</v>
      </c>
      <c r="D43" s="90" t="s">
        <v>221</v>
      </c>
      <c r="E43" s="93">
        <v>25</v>
      </c>
      <c r="F43" s="93">
        <v>21</v>
      </c>
      <c r="G43" s="93">
        <v>0</v>
      </c>
      <c r="H43" s="93">
        <v>0</v>
      </c>
      <c r="I43" s="93"/>
      <c r="J43" s="93">
        <v>0</v>
      </c>
      <c r="K43" s="93">
        <v>0</v>
      </c>
      <c r="L43" s="93">
        <v>0</v>
      </c>
      <c r="M43" s="89">
        <v>156</v>
      </c>
      <c r="N43" s="93">
        <v>100</v>
      </c>
    </row>
    <row r="44" spans="1:14" ht="18" customHeight="1">
      <c r="A44" s="100"/>
      <c r="B44" s="100"/>
      <c r="C44" s="30" t="s">
        <v>222</v>
      </c>
      <c r="D44" s="65" t="s">
        <v>223</v>
      </c>
      <c r="E44" s="93">
        <f t="shared" ref="E44:F44" si="14">E41+E43</f>
        <v>31.060000000000002</v>
      </c>
      <c r="F44" s="93">
        <f t="shared" si="14"/>
        <v>24.919999999999998</v>
      </c>
      <c r="G44" s="93">
        <f t="shared" ref="G44:K44" si="15">G41+G43</f>
        <v>7</v>
      </c>
      <c r="H44" s="93">
        <f t="shared" si="15"/>
        <v>9.1999999999999993</v>
      </c>
      <c r="I44" s="93">
        <f t="shared" si="15"/>
        <v>27.1</v>
      </c>
      <c r="J44" s="93">
        <f t="shared" si="15"/>
        <v>22</v>
      </c>
      <c r="K44" s="93">
        <f t="shared" si="15"/>
        <v>0</v>
      </c>
      <c r="L44" s="93">
        <v>0</v>
      </c>
      <c r="M44" s="89">
        <f t="shared" ref="M44:N44" si="16">M41+M43</f>
        <v>220.1</v>
      </c>
      <c r="N44" s="93">
        <f t="shared" si="16"/>
        <v>168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川崎市</cp:lastModifiedBy>
  <cp:lastPrinted>2023-08-16T00:00:16Z</cp:lastPrinted>
  <dcterms:created xsi:type="dcterms:W3CDTF">1999-07-06T05:17:05Z</dcterms:created>
  <dcterms:modified xsi:type="dcterms:W3CDTF">2023-08-16T04:56:06Z</dcterms:modified>
</cp:coreProperties>
</file>