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31.173\★財政課共有\04 予算班\A-17 調査・照会\R5\02　国以外\11 0825〆（地方債協会）都道府県及び指定都市の財政状況について\03 回答\"/>
    </mc:Choice>
  </mc:AlternateContent>
  <bookViews>
    <workbookView xWindow="0" yWindow="0" windowWidth="23040" windowHeight="9096" tabRatio="663"/>
  </bookViews>
  <sheets>
    <sheet name="1.普通会計予算(R4-5年度)" sheetId="2" r:id="rId1"/>
    <sheet name="2.公営企業会計予算(R4-5年度)" sheetId="10" r:id="rId2"/>
    <sheet name="3.(1)普通会計決算（R2-3年度)" sheetId="5" r:id="rId3"/>
    <sheet name="3.(2)財政指標等（H29‐R3年度）" sheetId="6" r:id="rId4"/>
    <sheet name="4.公営企業会計決算（R2-3年度）" sheetId="11" r:id="rId5"/>
    <sheet name="5.三セク決算（R2-3年度）" sheetId="9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G22" i="6" s="1"/>
  <c r="H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1" i="6" s="1"/>
  <c r="H45" i="5"/>
  <c r="H27" i="5"/>
  <c r="E23" i="6" l="1"/>
  <c r="F21" i="6"/>
  <c r="G21" i="6"/>
  <c r="H21" i="6"/>
  <c r="I45" i="11" l="1"/>
  <c r="H45" i="11"/>
  <c r="O44" i="11"/>
  <c r="O45" i="11" s="1"/>
  <c r="N44" i="11"/>
  <c r="N45" i="11" s="1"/>
  <c r="M44" i="11"/>
  <c r="M45" i="11" s="1"/>
  <c r="L44" i="11"/>
  <c r="L45" i="11" s="1"/>
  <c r="K44" i="11"/>
  <c r="K45" i="11" s="1"/>
  <c r="J44" i="11"/>
  <c r="J45" i="11" s="1"/>
  <c r="I44" i="11"/>
  <c r="H44" i="11"/>
  <c r="G44" i="11"/>
  <c r="F44" i="11"/>
  <c r="O41" i="11"/>
  <c r="N41" i="11"/>
  <c r="M41" i="11"/>
  <c r="L41" i="11"/>
  <c r="L39" i="11"/>
  <c r="K39" i="11"/>
  <c r="J39" i="11"/>
  <c r="I39" i="11"/>
  <c r="H39" i="11"/>
  <c r="G39" i="11"/>
  <c r="G45" i="11" s="1"/>
  <c r="F39" i="11"/>
  <c r="F45" i="11" s="1"/>
  <c r="O27" i="11"/>
  <c r="H27" i="11"/>
  <c r="G27" i="11"/>
  <c r="O24" i="11"/>
  <c r="N24" i="11"/>
  <c r="N27" i="11" s="1"/>
  <c r="M24" i="11"/>
  <c r="M27" i="11" s="1"/>
  <c r="L24" i="11"/>
  <c r="L27" i="11" s="1"/>
  <c r="K24" i="11"/>
  <c r="K27" i="11" s="1"/>
  <c r="J24" i="11"/>
  <c r="J27" i="11" s="1"/>
  <c r="I24" i="11"/>
  <c r="I27" i="11" s="1"/>
  <c r="H24" i="11"/>
  <c r="G24" i="11"/>
  <c r="F24" i="11"/>
  <c r="F27" i="11" s="1"/>
  <c r="O16" i="11"/>
  <c r="N16" i="11"/>
  <c r="M16" i="11"/>
  <c r="L16" i="11"/>
  <c r="K16" i="11"/>
  <c r="J16" i="11"/>
  <c r="I16" i="11"/>
  <c r="H16" i="11"/>
  <c r="G16" i="11"/>
  <c r="F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I45" i="10"/>
  <c r="H45" i="10"/>
  <c r="O44" i="10"/>
  <c r="N44" i="10"/>
  <c r="M44" i="10"/>
  <c r="L44" i="10"/>
  <c r="K44" i="10"/>
  <c r="K45" i="10" s="1"/>
  <c r="J44" i="10"/>
  <c r="J45" i="10" s="1"/>
  <c r="I44" i="10"/>
  <c r="H44" i="10"/>
  <c r="G44" i="10"/>
  <c r="F44" i="10"/>
  <c r="O39" i="10"/>
  <c r="O45" i="10" s="1"/>
  <c r="N39" i="10"/>
  <c r="N45" i="10" s="1"/>
  <c r="M39" i="10"/>
  <c r="M45" i="10" s="1"/>
  <c r="L39" i="10"/>
  <c r="L45" i="10" s="1"/>
  <c r="K39" i="10"/>
  <c r="J39" i="10"/>
  <c r="I39" i="10"/>
  <c r="H39" i="10"/>
  <c r="G39" i="10"/>
  <c r="G45" i="10" s="1"/>
  <c r="F39" i="10"/>
  <c r="F45" i="10" s="1"/>
  <c r="O27" i="10"/>
  <c r="N27" i="10"/>
  <c r="G27" i="10"/>
  <c r="F27" i="10"/>
  <c r="O24" i="10"/>
  <c r="N24" i="10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F24" i="10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H45" i="2" l="1"/>
  <c r="H27" i="2"/>
  <c r="N37" i="9" l="1"/>
  <c r="N42" i="9" s="1"/>
  <c r="F37" i="9"/>
  <c r="F42" i="9" s="1"/>
  <c r="N34" i="9"/>
  <c r="N41" i="9" s="1"/>
  <c r="N44" i="9" s="1"/>
  <c r="H34" i="9"/>
  <c r="H37" i="9" s="1"/>
  <c r="H42" i="9" s="1"/>
  <c r="G34" i="9"/>
  <c r="G37" i="9" s="1"/>
  <c r="G42" i="9" s="1"/>
  <c r="F34" i="9"/>
  <c r="F41" i="9" s="1"/>
  <c r="F44" i="9" s="1"/>
  <c r="N31" i="9"/>
  <c r="M31" i="9"/>
  <c r="M34" i="9" s="1"/>
  <c r="L31" i="9"/>
  <c r="L34" i="9" s="1"/>
  <c r="K31" i="9"/>
  <c r="K34" i="9" s="1"/>
  <c r="J31" i="9"/>
  <c r="J34" i="9" s="1"/>
  <c r="I31" i="9"/>
  <c r="I34" i="9" s="1"/>
  <c r="H31" i="9"/>
  <c r="G31" i="9"/>
  <c r="F31" i="9"/>
  <c r="E31" i="9"/>
  <c r="E34" i="9" s="1"/>
  <c r="E41" i="9" l="1"/>
  <c r="E44" i="9" s="1"/>
  <c r="E37" i="9"/>
  <c r="E42" i="9" s="1"/>
  <c r="M37" i="9"/>
  <c r="M42" i="9" s="1"/>
  <c r="M41" i="9"/>
  <c r="M44" i="9" s="1"/>
  <c r="I41" i="9"/>
  <c r="I44" i="9" s="1"/>
  <c r="I37" i="9"/>
  <c r="I42" i="9" s="1"/>
  <c r="J41" i="9"/>
  <c r="J44" i="9" s="1"/>
  <c r="J37" i="9"/>
  <c r="J42" i="9" s="1"/>
  <c r="K37" i="9"/>
  <c r="K42" i="9" s="1"/>
  <c r="K41" i="9"/>
  <c r="K44" i="9" s="1"/>
  <c r="L37" i="9"/>
  <c r="L42" i="9" s="1"/>
  <c r="L41" i="9"/>
  <c r="L44" i="9" s="1"/>
  <c r="G41" i="9"/>
  <c r="G44" i="9" s="1"/>
  <c r="H41" i="9"/>
  <c r="H44" i="9" s="1"/>
  <c r="I9" i="2" l="1"/>
  <c r="F45" i="2"/>
  <c r="G45" i="2" s="1"/>
  <c r="F27" i="2"/>
  <c r="G27" i="2" s="1"/>
  <c r="F45" i="5"/>
  <c r="G44" i="5" s="1"/>
  <c r="F27" i="5"/>
  <c r="G19" i="5" s="1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41" i="2"/>
  <c r="G40" i="5" l="1"/>
  <c r="G41" i="5"/>
  <c r="G42" i="5"/>
  <c r="G35" i="5"/>
  <c r="G33" i="5"/>
  <c r="G30" i="5"/>
  <c r="G28" i="5"/>
  <c r="G38" i="5"/>
  <c r="G39" i="5"/>
  <c r="G34" i="5"/>
  <c r="G37" i="5"/>
  <c r="G29" i="2"/>
  <c r="G14" i="2"/>
  <c r="I45" i="5"/>
  <c r="G45" i="5"/>
  <c r="G29" i="5"/>
  <c r="G28" i="2"/>
  <c r="G21" i="2"/>
  <c r="G43" i="5"/>
  <c r="G16" i="2"/>
  <c r="G18" i="2"/>
  <c r="G36" i="5"/>
  <c r="G31" i="5"/>
  <c r="G32" i="5"/>
  <c r="G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<sst xmlns="http://schemas.openxmlformats.org/spreadsheetml/2006/main" count="447" uniqueCount="269">
  <si>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</si>
  <si>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</si>
  <si>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</si>
  <si>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</si>
  <si>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</si>
  <si>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</si>
  <si>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</si>
  <si>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</si>
  <si>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</si>
  <si>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</si>
  <si>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</si>
  <si>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</si>
  <si>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</si>
  <si>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</si>
  <si>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</si>
  <si>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</si>
  <si>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</si>
  <si>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</si>
  <si>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</si>
  <si>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</si>
  <si>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</si>
  <si>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</si>
  <si>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</si>
  <si>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</si>
  <si>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</si>
  <si>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</si>
  <si>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</si>
  <si>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</si>
  <si>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</si>
  <si>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</si>
  <si>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</si>
  <si>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</si>
  <si>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</si>
  <si>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</si>
  <si>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</si>
  <si>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</si>
  <si>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</si>
  <si>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</si>
  <si>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</si>
  <si>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</si>
  <si>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</si>
  <si>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</si>
  <si>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</si>
  <si>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</si>
  <si>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</si>
  <si>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</si>
  <si>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</si>
  <si>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</si>
  <si>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</si>
  <si>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</si>
  <si>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</si>
  <si>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</si>
  <si>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</si>
  <si>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</si>
  <si>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</si>
  <si>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</si>
  <si>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</si>
  <si>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</si>
  <si>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</si>
  <si>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</si>
  <si>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</si>
  <si>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</si>
  <si>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</si>
  <si>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</si>
  <si>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</si>
  <si>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</si>
  <si>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</si>
  <si>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</si>
  <si>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</si>
  <si>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</si>
  <si>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</si>
  <si>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</si>
  <si>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</si>
  <si>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</si>
  <si>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</si>
  <si>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</si>
  <si>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</si>
  <si>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</si>
  <si>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</si>
  <si>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</si>
  <si>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</si>
  <si>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</si>
  <si>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</si>
  <si>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</si>
  <si>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</si>
  <si>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</si>
  <si>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</si>
  <si>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</si>
  <si>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</si>
  <si>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</si>
  <si>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</si>
  <si>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</si>
  <si>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</si>
  <si>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</si>
  <si>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</si>
  <si>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</si>
  <si>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(c-f)</t>
    <phoneticPr fontId="11"/>
  </si>
  <si>
    <t>(a-d)</t>
    <phoneticPr fontId="11"/>
  </si>
  <si>
    <t>(h)</t>
    <phoneticPr fontId="11"/>
  </si>
  <si>
    <t>差引不足額 (▲)</t>
    <phoneticPr fontId="14"/>
  </si>
  <si>
    <t>(j)</t>
    <phoneticPr fontId="11"/>
  </si>
  <si>
    <t>(i+j)</t>
    <phoneticPr fontId="11"/>
  </si>
  <si>
    <t>　　　　　　（単位：百万円）</t>
    <phoneticPr fontId="14"/>
  </si>
  <si>
    <t>(f=d-e)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</si>
  <si>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</si>
  <si>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</si>
  <si>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</si>
  <si>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</si>
  <si>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</si>
  <si>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</si>
  <si>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</si>
  <si>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</si>
  <si>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</si>
  <si>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</si>
  <si>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</si>
  <si>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</si>
  <si>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</si>
  <si>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</si>
  <si>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</si>
  <si>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</si>
  <si>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</si>
  <si>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</si>
  <si>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</si>
  <si>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</si>
  <si>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</si>
  <si>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</si>
  <si>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</si>
  <si>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</si>
  <si>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</si>
  <si>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</si>
  <si>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</si>
  <si>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</si>
  <si>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</si>
  <si>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</si>
  <si>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</si>
  <si>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</si>
  <si>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</si>
  <si>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</si>
  <si>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</si>
  <si>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</si>
  <si>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</si>
  <si>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</si>
  <si>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</si>
  <si>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</si>
  <si>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</si>
  <si>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(b-e)</t>
    <phoneticPr fontId="11"/>
  </si>
  <si>
    <t>補てん財源不足額(▲)</t>
    <phoneticPr fontId="14"/>
  </si>
  <si>
    <t>(c=a-b)</t>
    <phoneticPr fontId="9"/>
  </si>
  <si>
    <t>(g=c+f)</t>
    <phoneticPr fontId="9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</si>
  <si>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</si>
  <si>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</si>
  <si>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</si>
  <si>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</si>
  <si>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</si>
  <si>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</si>
  <si>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</si>
  <si>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</si>
  <si>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</si>
  <si>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</si>
  <si>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</si>
  <si>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</si>
  <si>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</si>
  <si>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</si>
  <si>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</si>
  <si>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</si>
  <si>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</si>
  <si>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</si>
  <si>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</si>
  <si>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</si>
  <si>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</si>
  <si>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</si>
  <si>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</si>
  <si>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</si>
  <si>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</si>
  <si>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</si>
  <si>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</si>
  <si>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</si>
  <si>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</si>
  <si>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</si>
  <si>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</si>
  <si>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</si>
  <si>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</si>
  <si>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</si>
  <si>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</si>
  <si>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営業外収益</t>
  </si>
  <si>
    <t>営業外費用</t>
  </si>
  <si>
    <t xml:space="preserve">経常利益      </t>
  </si>
  <si>
    <t>特別損失</t>
    <rPh sb="0" eb="2">
      <t>トクベツ</t>
    </rPh>
    <rPh sb="2" eb="4">
      <t>ソンシツ</t>
    </rPh>
    <phoneticPr fontId="9"/>
  </si>
  <si>
    <t>特別利益</t>
  </si>
  <si>
    <t>特別損失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</si>
  <si>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</si>
  <si>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</si>
  <si>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</si>
  <si>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法人税等</t>
  </si>
  <si>
    <t xml:space="preserve">当期利益  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</si>
  <si>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</si>
  <si>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</si>
  <si>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</si>
  <si>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</si>
  <si>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</si>
  <si>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</si>
  <si>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</si>
  <si>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</si>
  <si>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</si>
  <si>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</si>
  <si>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</si>
  <si>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</si>
  <si>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</si>
  <si>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</si>
  <si>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</si>
  <si>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</si>
  <si>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</si>
  <si>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</si>
  <si>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</si>
  <si>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</si>
  <si>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</si>
  <si>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</si>
  <si>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熊本県</t>
    <rPh sb="0" eb="3">
      <t>クマモトケン</t>
    </rPh>
    <phoneticPr fontId="9"/>
  </si>
  <si>
    <t>熊本県</t>
    <rPh sb="0" eb="3">
      <t>クマモトケン</t>
    </rPh>
    <phoneticPr fontId="16"/>
  </si>
  <si>
    <t>熊本県</t>
    <rPh sb="0" eb="3">
      <t>クマモトケン</t>
    </rPh>
    <phoneticPr fontId="14"/>
  </si>
  <si>
    <t>天草エアライン（株）</t>
    <rPh sb="0" eb="2">
      <t>アマクサ</t>
    </rPh>
    <rPh sb="7" eb="10">
      <t>カブ</t>
    </rPh>
    <phoneticPr fontId="14"/>
  </si>
  <si>
    <t>（株）テクノインキュベーションセンター</t>
    <rPh sb="1" eb="2">
      <t>カブ</t>
    </rPh>
    <phoneticPr fontId="14"/>
  </si>
  <si>
    <t>熊本県道路公社</t>
    <rPh sb="0" eb="7">
      <t>クマモトケンドウロコウシャ</t>
    </rPh>
    <phoneticPr fontId="14"/>
  </si>
  <si>
    <t>令和２年度</t>
    <phoneticPr fontId="18"/>
  </si>
  <si>
    <t>令和２年度</t>
    <phoneticPr fontId="18"/>
  </si>
  <si>
    <t>(d=a-b-c)</t>
    <phoneticPr fontId="14"/>
  </si>
  <si>
    <t>(e)</t>
    <phoneticPr fontId="14"/>
  </si>
  <si>
    <t>(f)</t>
    <phoneticPr fontId="14"/>
  </si>
  <si>
    <t>(g=d+e-f)</t>
    <phoneticPr fontId="14"/>
  </si>
  <si>
    <t>(h)</t>
    <phoneticPr fontId="14"/>
  </si>
  <si>
    <t>(i)</t>
    <phoneticPr fontId="14"/>
  </si>
  <si>
    <t>(j=g+h-i)</t>
    <phoneticPr fontId="14"/>
  </si>
  <si>
    <t>(k)</t>
    <phoneticPr fontId="14"/>
  </si>
  <si>
    <t>(l)</t>
    <phoneticPr fontId="14"/>
  </si>
  <si>
    <t>(m)</t>
    <phoneticPr fontId="14"/>
  </si>
  <si>
    <t>(ｎ=g+h-i-m)</t>
    <phoneticPr fontId="14"/>
  </si>
  <si>
    <t>(o)</t>
    <phoneticPr fontId="14"/>
  </si>
  <si>
    <t>(p=n+o)</t>
    <phoneticPr fontId="14"/>
  </si>
  <si>
    <t>（注２）原則として表示単位未満を四捨五入して端数調整していないため、合計等と一致しない場合がある。</t>
    <phoneticPr fontId="14"/>
  </si>
  <si>
    <t>熊本県</t>
    <rPh sb="0" eb="3">
      <t>クマモトケン</t>
    </rPh>
    <phoneticPr fontId="9"/>
  </si>
  <si>
    <t>電気事業</t>
    <rPh sb="0" eb="4">
      <t>デンキジギョウ</t>
    </rPh>
    <phoneticPr fontId="9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</si>
  <si>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9"/>
  </si>
  <si>
    <t>駐車場整備事業</t>
    <rPh sb="0" eb="3">
      <t>チュウシャジョウ</t>
    </rPh>
    <rPh sb="3" eb="5">
      <t>セイビ</t>
    </rPh>
    <rPh sb="5" eb="7">
      <t>ジギョウ</t>
    </rPh>
    <phoneticPr fontId="9"/>
  </si>
  <si>
    <t>病院事業</t>
    <rPh sb="0" eb="4">
      <t>ビョウインジギョウ</t>
    </rPh>
    <phoneticPr fontId="9"/>
  </si>
  <si>
    <t>流域下水道事業</t>
    <rPh sb="0" eb="7">
      <t>リュウイキゲスイドウジギョウ</t>
    </rPh>
    <phoneticPr fontId="9"/>
  </si>
  <si>
    <t>令和５年度</t>
    <phoneticPr fontId="18"/>
  </si>
  <si>
    <t>(c-f)</t>
    <phoneticPr fontId="11"/>
  </si>
  <si>
    <t>(g)</t>
    <phoneticPr fontId="11"/>
  </si>
  <si>
    <t>(i=g-h)</t>
    <phoneticPr fontId="11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</si>
  <si>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</si>
  <si>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3">
      <t>トチゾウセイ</t>
    </rPh>
    <phoneticPr fontId="9"/>
  </si>
  <si>
    <t>宅地造成事業（その他造成）</t>
  </si>
  <si>
    <t>下水道事業（特定環境保全公共下水道事業）</t>
    <rPh sb="0" eb="5">
      <t>ゲスイドウジギョウ</t>
    </rPh>
    <rPh sb="6" eb="10">
      <t>トクテイカンキョウ</t>
    </rPh>
    <rPh sb="10" eb="12">
      <t>ホゼン</t>
    </rPh>
    <rPh sb="12" eb="14">
      <t>コウキョウ</t>
    </rPh>
    <rPh sb="14" eb="19">
      <t>ゲスイドウジギョウ</t>
    </rPh>
    <phoneticPr fontId="9"/>
  </si>
  <si>
    <t>下水道事業（農業集落排水事業）</t>
    <rPh sb="0" eb="5">
      <t>ゲスイドウジギョウ</t>
    </rPh>
    <rPh sb="6" eb="12">
      <t>ノウギョウシュウラクハイスイ</t>
    </rPh>
    <rPh sb="12" eb="14">
      <t>ジギョウ</t>
    </rPh>
    <phoneticPr fontId="9"/>
  </si>
  <si>
    <t>４.公営企業会計の状況</t>
    <phoneticPr fontId="14"/>
  </si>
  <si>
    <t>電気事業</t>
    <rPh sb="0" eb="2">
      <t>デンキ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</si>
  <si>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</si>
  <si>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駐車場整備事業</t>
    <rPh sb="0" eb="3">
      <t>チュウシャジョウ</t>
    </rPh>
    <rPh sb="3" eb="5">
      <t>セイビ</t>
    </rPh>
    <rPh sb="5" eb="7">
      <t>ジギョウ</t>
    </rPh>
    <phoneticPr fontId="14"/>
  </si>
  <si>
    <t>病院事業</t>
    <rPh sb="0" eb="4">
      <t>ビョウインジギョウ</t>
    </rPh>
    <phoneticPr fontId="14"/>
  </si>
  <si>
    <t>流域下水道事業</t>
    <rPh sb="0" eb="7">
      <t>リュウイキゲスイドウジギョウ</t>
    </rPh>
    <phoneticPr fontId="14"/>
  </si>
  <si>
    <t>令和２年度</t>
    <phoneticPr fontId="18"/>
  </si>
  <si>
    <t>(g)</t>
    <phoneticPr fontId="11"/>
  </si>
  <si>
    <t>(h)</t>
    <phoneticPr fontId="11"/>
  </si>
  <si>
    <t>(i=g-h)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</si>
  <si>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</si>
  <si>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</si>
  <si>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</si>
  <si>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下水道事業（特定環境保全公共下水道事業）</t>
    <rPh sb="0" eb="5">
      <t>ゲスイドウジギョウ</t>
    </rPh>
    <rPh sb="6" eb="12">
      <t>トクテイカンキョウホゼン</t>
    </rPh>
    <rPh sb="12" eb="14">
      <t>コウキョウ</t>
    </rPh>
    <rPh sb="14" eb="19">
      <t>ゲスイドウジギョウ</t>
    </rPh>
    <phoneticPr fontId="14"/>
  </si>
  <si>
    <t>下水道事業（農業集落排水事業）</t>
    <rPh sb="0" eb="5">
      <t>ゲスイドウジギョウ</t>
    </rPh>
    <rPh sb="6" eb="12">
      <t>ノウギョウシュウラクハイスイ</t>
    </rPh>
    <rPh sb="12" eb="14">
      <t>ジギョウ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</si>
</sst>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_ * #,##0_ ;_ * &quot;- &quot;#,###\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2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vertical="center"/>
    </xf>
    <xf numFmtId="177" fontId="2" fillId="2" borderId="8" xfId="1" applyNumberFormat="1" applyFill="1" applyBorder="1" applyAlignment="1">
      <alignment vertical="center"/>
    </xf>
    <xf numFmtId="177" fontId="0" fillId="0" borderId="8" xfId="0" quotePrefix="1" applyNumberFormat="1" applyFill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83" fontId="2" fillId="0" borderId="8" xfId="1" applyNumberForma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 textRotation="255"/>
    </xf>
    <xf numFmtId="0" fontId="13" fillId="0" borderId="8" xfId="3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12" fillId="0" borderId="8" xfId="0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0" fillId="0" borderId="8" xfId="1" applyNumberFormat="1" applyFont="1" applyBorder="1" applyAlignment="1">
      <alignment vertical="center"/>
    </xf>
    <xf numFmtId="0" fontId="12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7" fontId="2" fillId="0" borderId="8" xfId="1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  <xf numFmtId="41" fontId="0" fillId="0" borderId="8" xfId="0" applyNumberForma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view="pageBreakPreview" zoomScaleNormal="100" zoomScaleSheetLayoutView="100"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J1" sqref="J1:J1048576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0" width="9" style="2"/>
    <col min="11" max="11" width="9.88671875" style="2" customWidth="1"/>
    <col min="12" max="16384" width="9" style="2"/>
  </cols>
  <sheetData>
    <row r="1" spans="1:10" ht="33.9" customHeight="1">
      <c r="A1" s="16" t="s">
        <v>0</v>
      </c>
      <c r="B1" s="16"/>
      <c r="C1" s="16"/>
      <c r="D1" s="16"/>
      <c r="E1" s="21" t="s">
        <v>217</v>
      </c>
      <c r="F1" s="1"/>
    </row>
    <row r="3" spans="1:10" ht="14.4">
      <c r="A3" s="10" t="s">
        <v>92</v>
      </c>
    </row>
    <row r="5" spans="1:10">
      <c r="A5" s="17" t="s">
        <v>206</v>
      </c>
      <c r="B5" s="17"/>
      <c r="C5" s="17"/>
      <c r="D5" s="17"/>
      <c r="E5" s="17"/>
    </row>
    <row r="6" spans="1:10" ht="14.4">
      <c r="A6" s="3"/>
      <c r="H6" s="4"/>
      <c r="I6" s="9" t="s">
        <v>1</v>
      </c>
    </row>
    <row r="7" spans="1:10" ht="27" customHeight="1">
      <c r="A7" s="5"/>
      <c r="B7" s="6"/>
      <c r="C7" s="6"/>
      <c r="D7" s="6"/>
      <c r="E7" s="59"/>
      <c r="F7" s="48" t="s">
        <v>207</v>
      </c>
      <c r="G7" s="48"/>
      <c r="H7" s="48" t="s">
        <v>215</v>
      </c>
      <c r="I7" s="49" t="s">
        <v>21</v>
      </c>
    </row>
    <row r="8" spans="1:10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204</v>
      </c>
      <c r="I8" s="52"/>
    </row>
    <row r="9" spans="1:10" ht="18" customHeight="1">
      <c r="A9" s="98" t="s">
        <v>87</v>
      </c>
      <c r="B9" s="98" t="s">
        <v>89</v>
      </c>
      <c r="C9" s="61" t="s">
        <v>3</v>
      </c>
      <c r="D9" s="53"/>
      <c r="E9" s="53"/>
      <c r="F9" s="54">
        <v>225398</v>
      </c>
      <c r="G9" s="55">
        <f>F9/$F$27*100</f>
        <v>25.359953645103765</v>
      </c>
      <c r="H9" s="90">
        <v>215627</v>
      </c>
      <c r="I9" s="55">
        <f>(F9/H9-1)*100</f>
        <v>4.5314362301567046</v>
      </c>
      <c r="J9" s="25"/>
    </row>
    <row r="10" spans="1:10" ht="18" customHeight="1">
      <c r="A10" s="98"/>
      <c r="B10" s="98"/>
      <c r="C10" s="63"/>
      <c r="D10" s="65" t="s">
        <v>22</v>
      </c>
      <c r="E10" s="53"/>
      <c r="F10" s="54">
        <v>46415</v>
      </c>
      <c r="G10" s="55">
        <f t="shared" ref="G10:G26" si="0">F10/$F$27*100</f>
        <v>5.222239099004832</v>
      </c>
      <c r="H10" s="90">
        <v>45906</v>
      </c>
      <c r="I10" s="55">
        <f t="shared" ref="I10:I27" si="1">(F10/H10-1)*100</f>
        <v>1.1087875223282362</v>
      </c>
    </row>
    <row r="11" spans="1:10" ht="18" customHeight="1">
      <c r="A11" s="98"/>
      <c r="B11" s="98"/>
      <c r="C11" s="63"/>
      <c r="D11" s="63"/>
      <c r="E11" s="47" t="s">
        <v>23</v>
      </c>
      <c r="F11" s="54">
        <v>37314</v>
      </c>
      <c r="G11" s="55">
        <f t="shared" si="0"/>
        <v>4.1982684421041974</v>
      </c>
      <c r="H11" s="90">
        <v>36837</v>
      </c>
      <c r="I11" s="55">
        <f t="shared" si="1"/>
        <v>1.2948937209870559</v>
      </c>
    </row>
    <row r="12" spans="1:10" ht="18" customHeight="1">
      <c r="A12" s="98"/>
      <c r="B12" s="98"/>
      <c r="C12" s="63"/>
      <c r="D12" s="63"/>
      <c r="E12" s="47" t="s">
        <v>24</v>
      </c>
      <c r="F12" s="54">
        <v>2457</v>
      </c>
      <c r="G12" s="55">
        <f t="shared" si="0"/>
        <v>0.2764416991544732</v>
      </c>
      <c r="H12" s="90">
        <v>2538</v>
      </c>
      <c r="I12" s="55">
        <f t="shared" si="1"/>
        <v>-3.1914893617021267</v>
      </c>
    </row>
    <row r="13" spans="1:10" ht="18" customHeight="1">
      <c r="A13" s="98"/>
      <c r="B13" s="98"/>
      <c r="C13" s="63"/>
      <c r="D13" s="64"/>
      <c r="E13" s="47" t="s">
        <v>25</v>
      </c>
      <c r="F13" s="54">
        <v>81</v>
      </c>
      <c r="G13" s="55">
        <f t="shared" si="0"/>
        <v>9.1134626094881276E-3</v>
      </c>
      <c r="H13" s="90">
        <v>175</v>
      </c>
      <c r="I13" s="55">
        <f t="shared" si="1"/>
        <v>-53.714285714285715</v>
      </c>
    </row>
    <row r="14" spans="1:10" ht="18" customHeight="1">
      <c r="A14" s="98"/>
      <c r="B14" s="98"/>
      <c r="C14" s="63"/>
      <c r="D14" s="61" t="s">
        <v>26</v>
      </c>
      <c r="E14" s="53"/>
      <c r="F14" s="54">
        <v>42631</v>
      </c>
      <c r="G14" s="55">
        <f t="shared" si="0"/>
        <v>4.7964941296924488</v>
      </c>
      <c r="H14" s="90">
        <v>42355</v>
      </c>
      <c r="I14" s="55">
        <f t="shared" si="1"/>
        <v>0.65163498996576585</v>
      </c>
    </row>
    <row r="15" spans="1:10" ht="18" customHeight="1">
      <c r="A15" s="98"/>
      <c r="B15" s="98"/>
      <c r="C15" s="63"/>
      <c r="D15" s="63"/>
      <c r="E15" s="47" t="s">
        <v>27</v>
      </c>
      <c r="F15" s="54">
        <v>1855</v>
      </c>
      <c r="G15" s="55">
        <f t="shared" si="0"/>
        <v>0.20870954494568492</v>
      </c>
      <c r="H15" s="90">
        <v>1919</v>
      </c>
      <c r="I15" s="55">
        <f t="shared" si="1"/>
        <v>-3.335070349140179</v>
      </c>
    </row>
    <row r="16" spans="1:10" ht="18" customHeight="1">
      <c r="A16" s="98"/>
      <c r="B16" s="98"/>
      <c r="C16" s="63"/>
      <c r="D16" s="64"/>
      <c r="E16" s="47" t="s">
        <v>28</v>
      </c>
      <c r="F16" s="54">
        <v>40776</v>
      </c>
      <c r="G16" s="55">
        <f t="shared" si="0"/>
        <v>4.587784584746764</v>
      </c>
      <c r="H16" s="90">
        <v>40436</v>
      </c>
      <c r="I16" s="55">
        <f t="shared" si="1"/>
        <v>0.84083489959441149</v>
      </c>
      <c r="J16" s="26"/>
    </row>
    <row r="17" spans="1:25" ht="18" customHeight="1">
      <c r="A17" s="98"/>
      <c r="B17" s="98"/>
      <c r="C17" s="63"/>
      <c r="D17" s="99" t="s">
        <v>29</v>
      </c>
      <c r="E17" s="100"/>
      <c r="F17" s="54">
        <v>32315</v>
      </c>
      <c r="G17" s="55">
        <f t="shared" si="0"/>
        <v>3.6358215336494917</v>
      </c>
      <c r="H17" s="90">
        <v>31569</v>
      </c>
      <c r="I17" s="55">
        <f t="shared" si="1"/>
        <v>2.3630777028097238</v>
      </c>
    </row>
    <row r="18" spans="1:25" ht="18" customHeight="1">
      <c r="A18" s="98"/>
      <c r="B18" s="98"/>
      <c r="C18" s="63"/>
      <c r="D18" s="99" t="s">
        <v>93</v>
      </c>
      <c r="E18" s="101"/>
      <c r="F18" s="54">
        <v>4926</v>
      </c>
      <c r="G18" s="55">
        <f t="shared" si="0"/>
        <v>0.55423354091775945</v>
      </c>
      <c r="H18" s="90">
        <v>4853</v>
      </c>
      <c r="I18" s="55">
        <f t="shared" si="1"/>
        <v>1.5042241912219145</v>
      </c>
    </row>
    <row r="19" spans="1:25" ht="18" customHeight="1">
      <c r="A19" s="98"/>
      <c r="B19" s="98"/>
      <c r="C19" s="62"/>
      <c r="D19" s="99" t="s">
        <v>94</v>
      </c>
      <c r="E19" s="101"/>
      <c r="F19" s="56">
        <v>0</v>
      </c>
      <c r="G19" s="55">
        <f t="shared" si="0"/>
        <v>0</v>
      </c>
      <c r="H19" s="90">
        <v>0</v>
      </c>
      <c r="I19" s="55" t="e">
        <f t="shared" si="1"/>
        <v>#DIV/0!</v>
      </c>
      <c r="Y19" s="2" t="s">
        <v>95</v>
      </c>
    </row>
    <row r="20" spans="1:25" ht="18" customHeight="1">
      <c r="A20" s="98"/>
      <c r="B20" s="98"/>
      <c r="C20" s="53" t="s">
        <v>4</v>
      </c>
      <c r="D20" s="53"/>
      <c r="E20" s="53"/>
      <c r="F20" s="54">
        <v>28606</v>
      </c>
      <c r="G20" s="55">
        <f t="shared" si="0"/>
        <v>3.2185149556421897</v>
      </c>
      <c r="H20" s="90">
        <v>24655</v>
      </c>
      <c r="I20" s="55">
        <f t="shared" si="1"/>
        <v>16.025147029000198</v>
      </c>
    </row>
    <row r="21" spans="1:25" ht="18" customHeight="1">
      <c r="A21" s="98"/>
      <c r="B21" s="98"/>
      <c r="C21" s="53" t="s">
        <v>5</v>
      </c>
      <c r="D21" s="53"/>
      <c r="E21" s="53"/>
      <c r="F21" s="54">
        <v>223515</v>
      </c>
      <c r="G21" s="55">
        <f t="shared" si="0"/>
        <v>25.148093767404184</v>
      </c>
      <c r="H21" s="90">
        <v>219481</v>
      </c>
      <c r="I21" s="55">
        <f t="shared" si="1"/>
        <v>1.837972307397906</v>
      </c>
    </row>
    <row r="22" spans="1:25" ht="18" customHeight="1">
      <c r="A22" s="98"/>
      <c r="B22" s="98"/>
      <c r="C22" s="53" t="s">
        <v>30</v>
      </c>
      <c r="D22" s="53"/>
      <c r="E22" s="53"/>
      <c r="F22" s="54">
        <v>9045</v>
      </c>
      <c r="G22" s="55">
        <f t="shared" si="0"/>
        <v>1.0176699913928409</v>
      </c>
      <c r="H22" s="90">
        <v>9510</v>
      </c>
      <c r="I22" s="55">
        <f t="shared" si="1"/>
        <v>-4.8895899053627794</v>
      </c>
    </row>
    <row r="23" spans="1:25" ht="18" customHeight="1">
      <c r="A23" s="98"/>
      <c r="B23" s="98"/>
      <c r="C23" s="53" t="s">
        <v>6</v>
      </c>
      <c r="D23" s="53"/>
      <c r="E23" s="53"/>
      <c r="F23" s="54">
        <v>180927</v>
      </c>
      <c r="G23" s="55">
        <f t="shared" si="0"/>
        <v>20.356437648726647</v>
      </c>
      <c r="H23" s="90">
        <v>179925</v>
      </c>
      <c r="I23" s="55">
        <f t="shared" si="1"/>
        <v>0.55689870779491724</v>
      </c>
    </row>
    <row r="24" spans="1:25" ht="18" customHeight="1">
      <c r="A24" s="98"/>
      <c r="B24" s="98"/>
      <c r="C24" s="53" t="s">
        <v>31</v>
      </c>
      <c r="D24" s="53"/>
      <c r="E24" s="53"/>
      <c r="F24" s="54">
        <v>2273</v>
      </c>
      <c r="G24" s="55">
        <f t="shared" si="0"/>
        <v>0.25573951248600635</v>
      </c>
      <c r="H24" s="90">
        <v>2121</v>
      </c>
      <c r="I24" s="55">
        <f t="shared" si="1"/>
        <v>7.166430928807177</v>
      </c>
    </row>
    <row r="25" spans="1:25" ht="18" customHeight="1">
      <c r="A25" s="98"/>
      <c r="B25" s="98"/>
      <c r="C25" s="53" t="s">
        <v>7</v>
      </c>
      <c r="D25" s="53"/>
      <c r="E25" s="53"/>
      <c r="F25" s="54">
        <v>80645</v>
      </c>
      <c r="G25" s="55">
        <f t="shared" si="0"/>
        <v>9.0735208906440743</v>
      </c>
      <c r="H25" s="90">
        <v>76850</v>
      </c>
      <c r="I25" s="55">
        <f t="shared" si="1"/>
        <v>4.938191281717641</v>
      </c>
    </row>
    <row r="26" spans="1:25" ht="18" customHeight="1">
      <c r="A26" s="98"/>
      <c r="B26" s="98"/>
      <c r="C26" s="53" t="s">
        <v>8</v>
      </c>
      <c r="D26" s="53"/>
      <c r="E26" s="53"/>
      <c r="F26" s="54">
        <v>138386</v>
      </c>
      <c r="G26" s="55">
        <f t="shared" si="0"/>
        <v>15.570069588600296</v>
      </c>
      <c r="H26" s="90">
        <v>149904</v>
      </c>
      <c r="I26" s="55">
        <f t="shared" si="1"/>
        <v>-7.6835841605294108</v>
      </c>
    </row>
    <row r="27" spans="1:25" ht="18" customHeight="1">
      <c r="A27" s="98"/>
      <c r="B27" s="98"/>
      <c r="C27" s="53" t="s">
        <v>9</v>
      </c>
      <c r="D27" s="53"/>
      <c r="E27" s="53"/>
      <c r="F27" s="54">
        <f>SUM(F9,F20:F26)</f>
        <v>888795</v>
      </c>
      <c r="G27" s="55">
        <f>F27/$F$27*100</f>
        <v>100</v>
      </c>
      <c r="H27" s="90">
        <f>SUM(H9,H20:H26)</f>
        <v>878073</v>
      </c>
      <c r="I27" s="55">
        <f t="shared" si="1"/>
        <v>1.2210829851276639</v>
      </c>
    </row>
    <row r="28" spans="1:25" ht="18" customHeight="1">
      <c r="A28" s="98"/>
      <c r="B28" s="98" t="s">
        <v>88</v>
      </c>
      <c r="C28" s="61" t="s">
        <v>10</v>
      </c>
      <c r="D28" s="53"/>
      <c r="E28" s="53"/>
      <c r="F28" s="54">
        <v>303828</v>
      </c>
      <c r="G28" s="55">
        <f>F28/$F$45*100</f>
        <v>34.184222251225258</v>
      </c>
      <c r="H28" s="90">
        <v>305756</v>
      </c>
      <c r="I28" s="55">
        <f>(F28/H28-1)*100</f>
        <v>-0.63056816546527283</v>
      </c>
    </row>
    <row r="29" spans="1:25" ht="18" customHeight="1">
      <c r="A29" s="98"/>
      <c r="B29" s="98"/>
      <c r="C29" s="63"/>
      <c r="D29" s="53" t="s">
        <v>11</v>
      </c>
      <c r="E29" s="53"/>
      <c r="F29" s="54">
        <v>166477</v>
      </c>
      <c r="G29" s="55">
        <f t="shared" ref="G29:G44" si="2">F29/$F$45*100</f>
        <v>18.730619849774303</v>
      </c>
      <c r="H29" s="90">
        <v>172035</v>
      </c>
      <c r="I29" s="55">
        <f t="shared" ref="I29:I45" si="3">(F29/H29-1)*100</f>
        <v>-3.2307379312349283</v>
      </c>
    </row>
    <row r="30" spans="1:25" ht="18" customHeight="1">
      <c r="A30" s="98"/>
      <c r="B30" s="98"/>
      <c r="C30" s="63"/>
      <c r="D30" s="53" t="s">
        <v>32</v>
      </c>
      <c r="E30" s="53"/>
      <c r="F30" s="54">
        <v>31068</v>
      </c>
      <c r="G30" s="55">
        <f t="shared" si="2"/>
        <v>3.495515281346901</v>
      </c>
      <c r="H30" s="90">
        <v>28556</v>
      </c>
      <c r="I30" s="55">
        <f t="shared" si="3"/>
        <v>8.7967502451323796</v>
      </c>
    </row>
    <row r="31" spans="1:25" ht="18" customHeight="1">
      <c r="A31" s="98"/>
      <c r="B31" s="98"/>
      <c r="C31" s="62"/>
      <c r="D31" s="53" t="s">
        <v>12</v>
      </c>
      <c r="E31" s="53"/>
      <c r="F31" s="54">
        <v>106283</v>
      </c>
      <c r="G31" s="55">
        <f t="shared" si="2"/>
        <v>11.95808712010405</v>
      </c>
      <c r="H31" s="90">
        <v>105164</v>
      </c>
      <c r="I31" s="55">
        <f t="shared" si="3"/>
        <v>1.0640523373017352</v>
      </c>
    </row>
    <row r="32" spans="1:25" ht="18" customHeight="1">
      <c r="A32" s="98"/>
      <c r="B32" s="98"/>
      <c r="C32" s="61" t="s">
        <v>13</v>
      </c>
      <c r="D32" s="53"/>
      <c r="E32" s="53"/>
      <c r="F32" s="54">
        <v>408795</v>
      </c>
      <c r="G32" s="55">
        <f t="shared" si="2"/>
        <v>45.99424389848739</v>
      </c>
      <c r="H32" s="90">
        <v>401471</v>
      </c>
      <c r="I32" s="55">
        <f t="shared" si="3"/>
        <v>1.8242911692251784</v>
      </c>
    </row>
    <row r="33" spans="1:9" ht="18" customHeight="1">
      <c r="A33" s="98"/>
      <c r="B33" s="98"/>
      <c r="C33" s="63"/>
      <c r="D33" s="53" t="s">
        <v>14</v>
      </c>
      <c r="E33" s="53"/>
      <c r="F33" s="54">
        <v>46849</v>
      </c>
      <c r="G33" s="55">
        <f t="shared" si="2"/>
        <v>5.2710633261175799</v>
      </c>
      <c r="H33" s="90">
        <v>42614</v>
      </c>
      <c r="I33" s="55">
        <f t="shared" si="3"/>
        <v>9.9380485286525655</v>
      </c>
    </row>
    <row r="34" spans="1:9" ht="18" customHeight="1">
      <c r="A34" s="98"/>
      <c r="B34" s="98"/>
      <c r="C34" s="63"/>
      <c r="D34" s="53" t="s">
        <v>33</v>
      </c>
      <c r="E34" s="53"/>
      <c r="F34" s="54">
        <v>5839</v>
      </c>
      <c r="G34" s="55">
        <f t="shared" si="2"/>
        <v>0.65695615191787549</v>
      </c>
      <c r="H34" s="90">
        <v>5531</v>
      </c>
      <c r="I34" s="55">
        <f t="shared" si="3"/>
        <v>5.5686132706562974</v>
      </c>
    </row>
    <row r="35" spans="1:9" ht="18" customHeight="1">
      <c r="A35" s="98"/>
      <c r="B35" s="98"/>
      <c r="C35" s="63"/>
      <c r="D35" s="53" t="s">
        <v>34</v>
      </c>
      <c r="E35" s="53"/>
      <c r="F35" s="54">
        <v>269674</v>
      </c>
      <c r="G35" s="55">
        <f t="shared" si="2"/>
        <v>30.341495686299218</v>
      </c>
      <c r="H35" s="90">
        <v>265565</v>
      </c>
      <c r="I35" s="55">
        <f t="shared" si="3"/>
        <v>1.5472671474026978</v>
      </c>
    </row>
    <row r="36" spans="1:9" ht="18" customHeight="1">
      <c r="A36" s="98"/>
      <c r="B36" s="98"/>
      <c r="C36" s="63"/>
      <c r="D36" s="53" t="s">
        <v>35</v>
      </c>
      <c r="E36" s="53"/>
      <c r="F36" s="54">
        <v>14727</v>
      </c>
      <c r="G36" s="55">
        <f t="shared" si="2"/>
        <v>1.6569606523881744</v>
      </c>
      <c r="H36" s="90">
        <v>12785</v>
      </c>
      <c r="I36" s="55">
        <f t="shared" si="3"/>
        <v>15.189675400860381</v>
      </c>
    </row>
    <row r="37" spans="1:9" ht="18" customHeight="1">
      <c r="A37" s="98"/>
      <c r="B37" s="98"/>
      <c r="C37" s="63"/>
      <c r="D37" s="53" t="s">
        <v>15</v>
      </c>
      <c r="E37" s="53"/>
      <c r="F37" s="54">
        <v>12964</v>
      </c>
      <c r="G37" s="55">
        <f t="shared" si="2"/>
        <v>1.4586024239533031</v>
      </c>
      <c r="H37" s="90">
        <v>4449</v>
      </c>
      <c r="I37" s="55">
        <f t="shared" si="3"/>
        <v>191.39132389300966</v>
      </c>
    </row>
    <row r="38" spans="1:9" ht="18" customHeight="1">
      <c r="A38" s="98"/>
      <c r="B38" s="98"/>
      <c r="C38" s="62"/>
      <c r="D38" s="53" t="s">
        <v>36</v>
      </c>
      <c r="E38" s="53"/>
      <c r="F38" s="54">
        <v>58542</v>
      </c>
      <c r="G38" s="55">
        <f t="shared" si="2"/>
        <v>6.5866633063155096</v>
      </c>
      <c r="H38" s="90">
        <v>70326</v>
      </c>
      <c r="I38" s="55">
        <f t="shared" si="3"/>
        <v>-16.756249466769045</v>
      </c>
    </row>
    <row r="39" spans="1:9" ht="18" customHeight="1">
      <c r="A39" s="98"/>
      <c r="B39" s="98"/>
      <c r="C39" s="61" t="s">
        <v>16</v>
      </c>
      <c r="D39" s="53"/>
      <c r="E39" s="53"/>
      <c r="F39" s="54">
        <v>176173</v>
      </c>
      <c r="G39" s="55">
        <f t="shared" si="2"/>
        <v>19.821533850287352</v>
      </c>
      <c r="H39" s="90">
        <v>170846</v>
      </c>
      <c r="I39" s="55">
        <f t="shared" si="3"/>
        <v>3.1180127132037105</v>
      </c>
    </row>
    <row r="40" spans="1:9" ht="18" customHeight="1">
      <c r="A40" s="98"/>
      <c r="B40" s="98"/>
      <c r="C40" s="63"/>
      <c r="D40" s="61" t="s">
        <v>17</v>
      </c>
      <c r="E40" s="53"/>
      <c r="F40" s="54">
        <v>157837</v>
      </c>
      <c r="G40" s="55">
        <f t="shared" si="2"/>
        <v>17.75851826515871</v>
      </c>
      <c r="H40" s="90">
        <v>148344</v>
      </c>
      <c r="I40" s="55">
        <f t="shared" si="3"/>
        <v>6.3993151054306141</v>
      </c>
    </row>
    <row r="41" spans="1:9" ht="18" customHeight="1">
      <c r="A41" s="98"/>
      <c r="B41" s="98"/>
      <c r="C41" s="63"/>
      <c r="D41" s="63"/>
      <c r="E41" s="57" t="s">
        <v>91</v>
      </c>
      <c r="F41" s="54">
        <v>104481</v>
      </c>
      <c r="G41" s="55">
        <f t="shared" si="2"/>
        <v>11.755340933127512</v>
      </c>
      <c r="H41" s="90">
        <v>100430</v>
      </c>
      <c r="I41" s="58">
        <f t="shared" si="3"/>
        <v>4.0336552822861638</v>
      </c>
    </row>
    <row r="42" spans="1:9" ht="18" customHeight="1">
      <c r="A42" s="98"/>
      <c r="B42" s="98"/>
      <c r="C42" s="63"/>
      <c r="D42" s="62"/>
      <c r="E42" s="47" t="s">
        <v>37</v>
      </c>
      <c r="F42" s="54">
        <v>53356</v>
      </c>
      <c r="G42" s="55">
        <f t="shared" si="2"/>
        <v>6.0031773320311972</v>
      </c>
      <c r="H42" s="90">
        <v>47914</v>
      </c>
      <c r="I42" s="58">
        <f t="shared" si="3"/>
        <v>11.357849480318905</v>
      </c>
    </row>
    <row r="43" spans="1:9" ht="18" customHeight="1">
      <c r="A43" s="98"/>
      <c r="B43" s="98"/>
      <c r="C43" s="63"/>
      <c r="D43" s="53" t="s">
        <v>38</v>
      </c>
      <c r="E43" s="53"/>
      <c r="F43" s="54">
        <v>18336</v>
      </c>
      <c r="G43" s="55">
        <f t="shared" si="2"/>
        <v>2.063015585128646</v>
      </c>
      <c r="H43" s="90">
        <v>22502</v>
      </c>
      <c r="I43" s="58">
        <f t="shared" si="3"/>
        <v>-18.513909874677804</v>
      </c>
    </row>
    <row r="44" spans="1:9" ht="18" customHeight="1">
      <c r="A44" s="98"/>
      <c r="B44" s="98"/>
      <c r="C44" s="62"/>
      <c r="D44" s="53" t="s">
        <v>39</v>
      </c>
      <c r="E44" s="53"/>
      <c r="F44" s="54">
        <v>0</v>
      </c>
      <c r="G44" s="55">
        <f t="shared" si="2"/>
        <v>0</v>
      </c>
      <c r="H44" s="90">
        <v>0</v>
      </c>
      <c r="I44" s="55" t="e">
        <f t="shared" si="3"/>
        <v>#DIV/0!</v>
      </c>
    </row>
    <row r="45" spans="1:9" ht="18" customHeight="1">
      <c r="A45" s="98"/>
      <c r="B45" s="98"/>
      <c r="C45" s="47" t="s">
        <v>18</v>
      </c>
      <c r="D45" s="47"/>
      <c r="E45" s="47"/>
      <c r="F45" s="54">
        <f>SUM(F28,F32,F39)</f>
        <v>888796</v>
      </c>
      <c r="G45" s="55">
        <f>F45/$F$45*100</f>
        <v>100</v>
      </c>
      <c r="H45" s="90">
        <f>SUM(H28,H32,H39)</f>
        <v>878073</v>
      </c>
      <c r="I45" s="55">
        <f t="shared" si="3"/>
        <v>1.2211968708752075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scale="98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239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208</v>
      </c>
      <c r="B5" s="12"/>
      <c r="C5" s="12"/>
      <c r="D5" s="12"/>
      <c r="K5" s="15"/>
      <c r="O5" s="15" t="s">
        <v>47</v>
      </c>
    </row>
    <row r="6" spans="1:25" ht="15.9" customHeight="1">
      <c r="A6" s="114" t="s">
        <v>48</v>
      </c>
      <c r="B6" s="107"/>
      <c r="C6" s="107"/>
      <c r="D6" s="107"/>
      <c r="E6" s="107"/>
      <c r="F6" s="111" t="s">
        <v>240</v>
      </c>
      <c r="G6" s="112"/>
      <c r="H6" s="111" t="s">
        <v>241</v>
      </c>
      <c r="I6" s="112"/>
      <c r="J6" s="111" t="s">
        <v>242</v>
      </c>
      <c r="K6" s="112"/>
      <c r="L6" s="111" t="s">
        <v>243</v>
      </c>
      <c r="M6" s="112"/>
      <c r="N6" s="111" t="s">
        <v>244</v>
      </c>
      <c r="O6" s="112"/>
    </row>
    <row r="7" spans="1:25" ht="15.9" customHeight="1">
      <c r="A7" s="107"/>
      <c r="B7" s="107"/>
      <c r="C7" s="107"/>
      <c r="D7" s="107"/>
      <c r="E7" s="107"/>
      <c r="F7" s="51" t="s">
        <v>245</v>
      </c>
      <c r="G7" s="51" t="s">
        <v>215</v>
      </c>
      <c r="H7" s="51" t="s">
        <v>245</v>
      </c>
      <c r="I7" s="51" t="s">
        <v>215</v>
      </c>
      <c r="J7" s="51" t="s">
        <v>245</v>
      </c>
      <c r="K7" s="51" t="s">
        <v>215</v>
      </c>
      <c r="L7" s="51" t="s">
        <v>245</v>
      </c>
      <c r="M7" s="51" t="s">
        <v>215</v>
      </c>
      <c r="N7" s="51" t="s">
        <v>245</v>
      </c>
      <c r="O7" s="51" t="s">
        <v>215</v>
      </c>
    </row>
    <row r="8" spans="1:25" ht="15.9" customHeight="1">
      <c r="A8" s="102" t="s">
        <v>82</v>
      </c>
      <c r="B8" s="61" t="s">
        <v>49</v>
      </c>
      <c r="C8" s="87"/>
      <c r="D8" s="87"/>
      <c r="E8" s="88" t="s">
        <v>40</v>
      </c>
      <c r="F8" s="90">
        <v>3865.8</v>
      </c>
      <c r="G8" s="90">
        <v>2608.3000000000002</v>
      </c>
      <c r="H8" s="90">
        <v>1072.8</v>
      </c>
      <c r="I8" s="90">
        <v>1033.5999999999999</v>
      </c>
      <c r="J8" s="90">
        <v>116</v>
      </c>
      <c r="K8" s="90">
        <v>110</v>
      </c>
      <c r="L8" s="90">
        <v>1727</v>
      </c>
      <c r="M8" s="90">
        <v>1718</v>
      </c>
      <c r="N8" s="90">
        <v>3191</v>
      </c>
      <c r="O8" s="90">
        <v>3278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2"/>
      <c r="B9" s="63"/>
      <c r="C9" s="87" t="s">
        <v>50</v>
      </c>
      <c r="D9" s="87"/>
      <c r="E9" s="88" t="s">
        <v>41</v>
      </c>
      <c r="F9" s="90">
        <v>3865.8</v>
      </c>
      <c r="G9" s="90">
        <v>2608.3000000000002</v>
      </c>
      <c r="H9" s="90">
        <v>1072.8</v>
      </c>
      <c r="I9" s="90">
        <v>1033.5999999999999</v>
      </c>
      <c r="J9" s="90">
        <v>116</v>
      </c>
      <c r="K9" s="90">
        <v>110</v>
      </c>
      <c r="L9" s="90">
        <v>1727</v>
      </c>
      <c r="M9" s="90">
        <v>1718</v>
      </c>
      <c r="N9" s="90">
        <v>3191</v>
      </c>
      <c r="O9" s="90">
        <v>3278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2"/>
      <c r="B10" s="62"/>
      <c r="C10" s="87" t="s">
        <v>51</v>
      </c>
      <c r="D10" s="87"/>
      <c r="E10" s="88" t="s">
        <v>42</v>
      </c>
      <c r="F10" s="93">
        <v>0</v>
      </c>
      <c r="G10" s="90">
        <v>0</v>
      </c>
      <c r="H10" s="90">
        <v>0</v>
      </c>
      <c r="I10" s="90">
        <v>0</v>
      </c>
      <c r="J10" s="67">
        <v>0</v>
      </c>
      <c r="K10" s="67">
        <v>0</v>
      </c>
      <c r="L10" s="90">
        <v>0</v>
      </c>
      <c r="M10" s="90">
        <v>0</v>
      </c>
      <c r="N10" s="90">
        <v>0</v>
      </c>
      <c r="O10" s="90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2"/>
      <c r="B11" s="61" t="s">
        <v>52</v>
      </c>
      <c r="C11" s="87"/>
      <c r="D11" s="87"/>
      <c r="E11" s="88" t="s">
        <v>43</v>
      </c>
      <c r="F11" s="90">
        <v>2537.1</v>
      </c>
      <c r="G11" s="90">
        <v>2533.6999999999998</v>
      </c>
      <c r="H11" s="90">
        <v>1261.46</v>
      </c>
      <c r="I11" s="90">
        <v>1190.0999999999999</v>
      </c>
      <c r="J11" s="90">
        <v>44.8</v>
      </c>
      <c r="K11" s="90">
        <v>55.3</v>
      </c>
      <c r="L11" s="90">
        <v>1721</v>
      </c>
      <c r="M11" s="90">
        <v>1716</v>
      </c>
      <c r="N11" s="90">
        <v>3354</v>
      </c>
      <c r="O11" s="90">
        <v>3257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2"/>
      <c r="B12" s="63"/>
      <c r="C12" s="87" t="s">
        <v>53</v>
      </c>
      <c r="D12" s="87"/>
      <c r="E12" s="88" t="s">
        <v>44</v>
      </c>
      <c r="F12" s="90">
        <v>2537.1</v>
      </c>
      <c r="G12" s="90">
        <v>2533.6999999999998</v>
      </c>
      <c r="H12" s="90">
        <v>1261.46</v>
      </c>
      <c r="I12" s="90">
        <v>1190.0999999999999</v>
      </c>
      <c r="J12" s="90">
        <v>44.8</v>
      </c>
      <c r="K12" s="90">
        <v>55.3</v>
      </c>
      <c r="L12" s="90">
        <v>1721</v>
      </c>
      <c r="M12" s="90">
        <v>1716</v>
      </c>
      <c r="N12" s="90">
        <v>3354</v>
      </c>
      <c r="O12" s="90">
        <v>3257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2"/>
      <c r="B13" s="62"/>
      <c r="C13" s="87" t="s">
        <v>54</v>
      </c>
      <c r="D13" s="87"/>
      <c r="E13" s="88" t="s">
        <v>45</v>
      </c>
      <c r="F13" s="90">
        <v>0</v>
      </c>
      <c r="G13" s="90">
        <v>0</v>
      </c>
      <c r="H13" s="67">
        <v>0</v>
      </c>
      <c r="I13" s="67">
        <v>0</v>
      </c>
      <c r="J13" s="67">
        <v>0</v>
      </c>
      <c r="K13" s="67">
        <v>0</v>
      </c>
      <c r="L13" s="90">
        <v>0</v>
      </c>
      <c r="M13" s="90">
        <v>0</v>
      </c>
      <c r="N13" s="90">
        <v>0</v>
      </c>
      <c r="O13" s="90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2"/>
      <c r="B14" s="87" t="s">
        <v>55</v>
      </c>
      <c r="C14" s="87"/>
      <c r="D14" s="87"/>
      <c r="E14" s="88" t="s">
        <v>145</v>
      </c>
      <c r="F14" s="90">
        <f t="shared" ref="F14:O15" si="0">F9-F12</f>
        <v>1328.7000000000003</v>
      </c>
      <c r="G14" s="90">
        <f t="shared" si="0"/>
        <v>74.600000000000364</v>
      </c>
      <c r="H14" s="90">
        <f t="shared" si="0"/>
        <v>-188.66000000000008</v>
      </c>
      <c r="I14" s="90">
        <f t="shared" si="0"/>
        <v>-156.5</v>
      </c>
      <c r="J14" s="90">
        <f t="shared" si="0"/>
        <v>71.2</v>
      </c>
      <c r="K14" s="90">
        <f t="shared" si="0"/>
        <v>54.7</v>
      </c>
      <c r="L14" s="90">
        <f t="shared" si="0"/>
        <v>6</v>
      </c>
      <c r="M14" s="90">
        <f t="shared" si="0"/>
        <v>2</v>
      </c>
      <c r="N14" s="94">
        <f>N9-N12+1</f>
        <v>-162</v>
      </c>
      <c r="O14" s="90">
        <f t="shared" si="0"/>
        <v>21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2"/>
      <c r="B15" s="87" t="s">
        <v>56</v>
      </c>
      <c r="C15" s="87"/>
      <c r="D15" s="87"/>
      <c r="E15" s="88" t="s">
        <v>246</v>
      </c>
      <c r="F15" s="90">
        <f t="shared" si="0"/>
        <v>0</v>
      </c>
      <c r="G15" s="90">
        <f t="shared" si="0"/>
        <v>0</v>
      </c>
      <c r="H15" s="90">
        <f t="shared" si="0"/>
        <v>0</v>
      </c>
      <c r="I15" s="90">
        <f t="shared" si="0"/>
        <v>0</v>
      </c>
      <c r="J15" s="90">
        <f t="shared" si="0"/>
        <v>0</v>
      </c>
      <c r="K15" s="90">
        <f t="shared" si="0"/>
        <v>0</v>
      </c>
      <c r="L15" s="90">
        <f t="shared" si="0"/>
        <v>0</v>
      </c>
      <c r="M15" s="90">
        <f t="shared" si="0"/>
        <v>0</v>
      </c>
      <c r="N15" s="94">
        <f t="shared" si="0"/>
        <v>0</v>
      </c>
      <c r="O15" s="9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2"/>
      <c r="B16" s="87" t="s">
        <v>57</v>
      </c>
      <c r="C16" s="87"/>
      <c r="D16" s="87"/>
      <c r="E16" s="88" t="s">
        <v>97</v>
      </c>
      <c r="F16" s="90">
        <f t="shared" ref="F16:O16" si="1">F8-F11</f>
        <v>1328.7000000000003</v>
      </c>
      <c r="G16" s="90">
        <f t="shared" si="1"/>
        <v>74.600000000000364</v>
      </c>
      <c r="H16" s="90">
        <f t="shared" si="1"/>
        <v>-188.66000000000008</v>
      </c>
      <c r="I16" s="90">
        <f t="shared" si="1"/>
        <v>-156.5</v>
      </c>
      <c r="J16" s="90">
        <f t="shared" si="1"/>
        <v>71.2</v>
      </c>
      <c r="K16" s="90">
        <f t="shared" si="1"/>
        <v>54.7</v>
      </c>
      <c r="L16" s="90">
        <f t="shared" si="1"/>
        <v>6</v>
      </c>
      <c r="M16" s="90">
        <f t="shared" si="1"/>
        <v>2</v>
      </c>
      <c r="N16" s="94">
        <f>N8-N11+1</f>
        <v>-162</v>
      </c>
      <c r="O16" s="90">
        <f t="shared" si="1"/>
        <v>21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2"/>
      <c r="B17" s="87" t="s">
        <v>58</v>
      </c>
      <c r="C17" s="87"/>
      <c r="D17" s="87"/>
      <c r="E17" s="51"/>
      <c r="F17" s="90">
        <v>0</v>
      </c>
      <c r="G17" s="90">
        <v>0</v>
      </c>
      <c r="H17" s="95">
        <v>5584.3</v>
      </c>
      <c r="I17" s="67">
        <v>5403.5</v>
      </c>
      <c r="J17" s="90">
        <v>0</v>
      </c>
      <c r="K17" s="90">
        <v>0</v>
      </c>
      <c r="L17" s="90">
        <v>0</v>
      </c>
      <c r="M17" s="90">
        <v>0</v>
      </c>
      <c r="N17" s="67">
        <v>3</v>
      </c>
      <c r="O17" s="68">
        <v>3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2"/>
      <c r="B18" s="87" t="s">
        <v>59</v>
      </c>
      <c r="C18" s="87"/>
      <c r="D18" s="87"/>
      <c r="E18" s="51"/>
      <c r="F18" s="68">
        <v>0</v>
      </c>
      <c r="G18" s="68">
        <v>0</v>
      </c>
      <c r="H18" s="96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2" t="s">
        <v>83</v>
      </c>
      <c r="B19" s="61" t="s">
        <v>60</v>
      </c>
      <c r="C19" s="87"/>
      <c r="D19" s="87"/>
      <c r="E19" s="88"/>
      <c r="F19" s="90">
        <v>302.5</v>
      </c>
      <c r="G19" s="90">
        <v>1656.6</v>
      </c>
      <c r="H19" s="90">
        <v>904.5</v>
      </c>
      <c r="I19" s="90">
        <v>1251.2</v>
      </c>
      <c r="J19" s="90">
        <v>7</v>
      </c>
      <c r="K19" s="90">
        <v>0</v>
      </c>
      <c r="L19" s="90">
        <v>226</v>
      </c>
      <c r="M19" s="90">
        <v>651</v>
      </c>
      <c r="N19" s="90">
        <v>1464</v>
      </c>
      <c r="O19" s="90">
        <v>930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2"/>
      <c r="B20" s="62"/>
      <c r="C20" s="87" t="s">
        <v>61</v>
      </c>
      <c r="D20" s="87"/>
      <c r="E20" s="88"/>
      <c r="F20" s="90">
        <v>37</v>
      </c>
      <c r="G20" s="90">
        <v>1371</v>
      </c>
      <c r="H20" s="90">
        <v>183</v>
      </c>
      <c r="I20" s="90">
        <v>411.6</v>
      </c>
      <c r="J20" s="90">
        <v>7</v>
      </c>
      <c r="K20" s="67">
        <v>0</v>
      </c>
      <c r="L20" s="90">
        <v>0</v>
      </c>
      <c r="M20" s="90">
        <v>474</v>
      </c>
      <c r="N20" s="90">
        <v>326</v>
      </c>
      <c r="O20" s="90">
        <v>377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2"/>
      <c r="B21" s="87" t="s">
        <v>62</v>
      </c>
      <c r="C21" s="87"/>
      <c r="D21" s="87"/>
      <c r="E21" s="88" t="s">
        <v>247</v>
      </c>
      <c r="F21" s="90">
        <v>302.5</v>
      </c>
      <c r="G21" s="90">
        <v>1656.6</v>
      </c>
      <c r="H21" s="90">
        <v>904.5</v>
      </c>
      <c r="I21" s="90">
        <v>1251.2</v>
      </c>
      <c r="J21" s="90">
        <v>7</v>
      </c>
      <c r="K21" s="90">
        <v>0</v>
      </c>
      <c r="L21" s="90">
        <v>226</v>
      </c>
      <c r="M21" s="90">
        <v>651</v>
      </c>
      <c r="N21" s="90">
        <v>1464</v>
      </c>
      <c r="O21" s="90">
        <v>930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2"/>
      <c r="B22" s="61" t="s">
        <v>63</v>
      </c>
      <c r="C22" s="87"/>
      <c r="D22" s="87"/>
      <c r="E22" s="88" t="s">
        <v>98</v>
      </c>
      <c r="F22" s="90">
        <v>1685.4</v>
      </c>
      <c r="G22" s="90">
        <v>3252.9</v>
      </c>
      <c r="H22" s="90">
        <v>906.1</v>
      </c>
      <c r="I22" s="90">
        <v>1269.7</v>
      </c>
      <c r="J22" s="90">
        <v>84</v>
      </c>
      <c r="K22" s="90">
        <v>50</v>
      </c>
      <c r="L22" s="90">
        <v>401</v>
      </c>
      <c r="M22" s="90">
        <v>771</v>
      </c>
      <c r="N22" s="90">
        <v>1951</v>
      </c>
      <c r="O22" s="90">
        <v>1428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2"/>
      <c r="B23" s="62" t="s">
        <v>64</v>
      </c>
      <c r="C23" s="87" t="s">
        <v>65</v>
      </c>
      <c r="D23" s="87"/>
      <c r="E23" s="88"/>
      <c r="F23" s="90">
        <v>587.79999999999995</v>
      </c>
      <c r="G23" s="90">
        <v>586.5</v>
      </c>
      <c r="H23" s="90">
        <v>270.8</v>
      </c>
      <c r="I23" s="90">
        <v>292.39999999999998</v>
      </c>
      <c r="J23" s="90">
        <v>0</v>
      </c>
      <c r="K23" s="90">
        <v>0</v>
      </c>
      <c r="L23" s="90">
        <v>358</v>
      </c>
      <c r="M23" s="90">
        <v>272</v>
      </c>
      <c r="N23" s="90">
        <v>484</v>
      </c>
      <c r="O23" s="90">
        <v>692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2"/>
      <c r="B24" s="87" t="s">
        <v>99</v>
      </c>
      <c r="C24" s="87"/>
      <c r="D24" s="87"/>
      <c r="E24" s="88" t="s">
        <v>248</v>
      </c>
      <c r="F24" s="90">
        <f>F21-F22</f>
        <v>-1382.9</v>
      </c>
      <c r="G24" s="90">
        <f t="shared" ref="G24:O24" si="2">G21-G22</f>
        <v>-1596.3000000000002</v>
      </c>
      <c r="H24" s="90">
        <f>H21-H22</f>
        <v>-1.6000000000000227</v>
      </c>
      <c r="I24" s="90">
        <f t="shared" si="2"/>
        <v>-18.5</v>
      </c>
      <c r="J24" s="90">
        <f t="shared" si="2"/>
        <v>-77</v>
      </c>
      <c r="K24" s="90">
        <f t="shared" si="2"/>
        <v>-50</v>
      </c>
      <c r="L24" s="90">
        <f t="shared" si="2"/>
        <v>-175</v>
      </c>
      <c r="M24" s="90">
        <f t="shared" si="2"/>
        <v>-120</v>
      </c>
      <c r="N24" s="90">
        <f t="shared" si="2"/>
        <v>-487</v>
      </c>
      <c r="O24" s="90">
        <f t="shared" si="2"/>
        <v>-498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2"/>
      <c r="B25" s="61" t="s">
        <v>66</v>
      </c>
      <c r="C25" s="61"/>
      <c r="D25" s="61"/>
      <c r="E25" s="115" t="s">
        <v>100</v>
      </c>
      <c r="F25" s="105">
        <v>1382.9</v>
      </c>
      <c r="G25" s="105">
        <v>1596.3</v>
      </c>
      <c r="H25" s="113">
        <v>1.6</v>
      </c>
      <c r="I25" s="105">
        <v>18.5</v>
      </c>
      <c r="J25" s="105">
        <v>77</v>
      </c>
      <c r="K25" s="105">
        <v>50</v>
      </c>
      <c r="L25" s="105">
        <v>175</v>
      </c>
      <c r="M25" s="105">
        <v>120</v>
      </c>
      <c r="N25" s="105">
        <v>487</v>
      </c>
      <c r="O25" s="105">
        <v>498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2"/>
      <c r="B26" s="80" t="s">
        <v>67</v>
      </c>
      <c r="C26" s="80"/>
      <c r="D26" s="80"/>
      <c r="E26" s="11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2"/>
      <c r="B27" s="87" t="s">
        <v>146</v>
      </c>
      <c r="C27" s="87"/>
      <c r="D27" s="87"/>
      <c r="E27" s="88" t="s">
        <v>101</v>
      </c>
      <c r="F27" s="90">
        <f>F24+F25</f>
        <v>0</v>
      </c>
      <c r="G27" s="90">
        <f t="shared" ref="G27:O27" si="3">G24+G25</f>
        <v>0</v>
      </c>
      <c r="H27" s="97">
        <f t="shared" si="3"/>
        <v>-2.2648549702353193E-14</v>
      </c>
      <c r="I27" s="90">
        <f t="shared" si="3"/>
        <v>0</v>
      </c>
      <c r="J27" s="90">
        <f t="shared" si="3"/>
        <v>0</v>
      </c>
      <c r="K27" s="90">
        <f t="shared" si="3"/>
        <v>0</v>
      </c>
      <c r="L27" s="90">
        <f t="shared" si="3"/>
        <v>0</v>
      </c>
      <c r="M27" s="90">
        <f t="shared" si="3"/>
        <v>0</v>
      </c>
      <c r="N27" s="90">
        <f t="shared" si="3"/>
        <v>0</v>
      </c>
      <c r="O27" s="9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7" t="s">
        <v>68</v>
      </c>
      <c r="B30" s="107"/>
      <c r="C30" s="107"/>
      <c r="D30" s="107"/>
      <c r="E30" s="107"/>
      <c r="F30" s="108" t="s">
        <v>249</v>
      </c>
      <c r="G30" s="108"/>
      <c r="H30" s="108" t="s">
        <v>250</v>
      </c>
      <c r="I30" s="108"/>
      <c r="J30" s="108" t="s">
        <v>251</v>
      </c>
      <c r="K30" s="108"/>
      <c r="L30" s="109" t="s">
        <v>252</v>
      </c>
      <c r="M30" s="109"/>
      <c r="N30" s="110" t="s">
        <v>253</v>
      </c>
      <c r="O30" s="108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7"/>
      <c r="B31" s="107"/>
      <c r="C31" s="107"/>
      <c r="D31" s="107"/>
      <c r="E31" s="107"/>
      <c r="F31" s="51" t="s">
        <v>245</v>
      </c>
      <c r="G31" s="51" t="s">
        <v>215</v>
      </c>
      <c r="H31" s="51" t="s">
        <v>245</v>
      </c>
      <c r="I31" s="51" t="s">
        <v>215</v>
      </c>
      <c r="J31" s="51" t="s">
        <v>245</v>
      </c>
      <c r="K31" s="51" t="s">
        <v>215</v>
      </c>
      <c r="L31" s="51" t="s">
        <v>245</v>
      </c>
      <c r="M31" s="51" t="s">
        <v>215</v>
      </c>
      <c r="N31" s="51" t="s">
        <v>245</v>
      </c>
      <c r="O31" s="51" t="s">
        <v>215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2" t="s">
        <v>84</v>
      </c>
      <c r="B32" s="61" t="s">
        <v>49</v>
      </c>
      <c r="C32" s="87"/>
      <c r="D32" s="87"/>
      <c r="E32" s="88" t="s">
        <v>40</v>
      </c>
      <c r="F32" s="90">
        <v>334</v>
      </c>
      <c r="G32" s="90">
        <v>336</v>
      </c>
      <c r="H32" s="90">
        <v>40</v>
      </c>
      <c r="I32" s="90">
        <v>39</v>
      </c>
      <c r="J32" s="90">
        <v>27</v>
      </c>
      <c r="K32" s="90">
        <v>27</v>
      </c>
      <c r="L32" s="90">
        <v>0</v>
      </c>
      <c r="M32" s="90">
        <v>0</v>
      </c>
      <c r="N32" s="90">
        <v>0</v>
      </c>
      <c r="O32" s="90">
        <v>0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3"/>
      <c r="B33" s="63"/>
      <c r="C33" s="61" t="s">
        <v>69</v>
      </c>
      <c r="D33" s="87"/>
      <c r="E33" s="88"/>
      <c r="F33" s="90">
        <v>323</v>
      </c>
      <c r="G33" s="90">
        <v>279</v>
      </c>
      <c r="H33" s="90">
        <v>40</v>
      </c>
      <c r="I33" s="90">
        <v>39</v>
      </c>
      <c r="J33" s="90">
        <v>27</v>
      </c>
      <c r="K33" s="90">
        <v>27</v>
      </c>
      <c r="L33" s="90">
        <v>0</v>
      </c>
      <c r="M33" s="90">
        <v>0</v>
      </c>
      <c r="N33" s="90">
        <v>0</v>
      </c>
      <c r="O33" s="90">
        <v>0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3"/>
      <c r="B34" s="63"/>
      <c r="C34" s="62"/>
      <c r="D34" s="87" t="s">
        <v>70</v>
      </c>
      <c r="E34" s="88"/>
      <c r="F34" s="90">
        <v>323</v>
      </c>
      <c r="G34" s="90">
        <v>279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3"/>
      <c r="B35" s="62"/>
      <c r="C35" s="87" t="s">
        <v>71</v>
      </c>
      <c r="D35" s="87"/>
      <c r="E35" s="88"/>
      <c r="F35" s="90">
        <v>11</v>
      </c>
      <c r="G35" s="90">
        <v>58</v>
      </c>
      <c r="H35" s="90">
        <v>0</v>
      </c>
      <c r="I35" s="90">
        <v>0</v>
      </c>
      <c r="J35" s="68">
        <v>0</v>
      </c>
      <c r="K35" s="68">
        <v>0</v>
      </c>
      <c r="L35" s="90">
        <v>0</v>
      </c>
      <c r="M35" s="90">
        <v>0</v>
      </c>
      <c r="N35" s="90">
        <v>0</v>
      </c>
      <c r="O35" s="90">
        <v>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3"/>
      <c r="B36" s="61" t="s">
        <v>52</v>
      </c>
      <c r="C36" s="87"/>
      <c r="D36" s="87"/>
      <c r="E36" s="88" t="s">
        <v>41</v>
      </c>
      <c r="F36" s="90">
        <v>599</v>
      </c>
      <c r="G36" s="90">
        <v>547</v>
      </c>
      <c r="H36" s="90">
        <v>95</v>
      </c>
      <c r="I36" s="90">
        <v>87</v>
      </c>
      <c r="J36" s="90">
        <v>193</v>
      </c>
      <c r="K36" s="90">
        <v>68</v>
      </c>
      <c r="L36" s="90">
        <v>0</v>
      </c>
      <c r="M36" s="90">
        <v>0</v>
      </c>
      <c r="N36" s="90">
        <v>0</v>
      </c>
      <c r="O36" s="90">
        <v>0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3"/>
      <c r="B37" s="63"/>
      <c r="C37" s="87" t="s">
        <v>72</v>
      </c>
      <c r="D37" s="87"/>
      <c r="E37" s="88"/>
      <c r="F37" s="90">
        <v>572</v>
      </c>
      <c r="G37" s="90">
        <v>519</v>
      </c>
      <c r="H37" s="90">
        <v>95</v>
      </c>
      <c r="I37" s="90">
        <v>87</v>
      </c>
      <c r="J37" s="90"/>
      <c r="K37" s="90">
        <v>67</v>
      </c>
      <c r="L37" s="90">
        <v>0</v>
      </c>
      <c r="M37" s="90">
        <v>0</v>
      </c>
      <c r="N37" s="90"/>
      <c r="O37" s="90">
        <v>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3"/>
      <c r="B38" s="62"/>
      <c r="C38" s="87" t="s">
        <v>73</v>
      </c>
      <c r="D38" s="87"/>
      <c r="E38" s="88"/>
      <c r="F38" s="90">
        <v>27</v>
      </c>
      <c r="G38" s="90">
        <v>27</v>
      </c>
      <c r="H38" s="90">
        <v>0</v>
      </c>
      <c r="I38" s="90">
        <v>0</v>
      </c>
      <c r="J38" s="90">
        <v>0</v>
      </c>
      <c r="K38" s="68">
        <v>0</v>
      </c>
      <c r="L38" s="90">
        <v>0</v>
      </c>
      <c r="M38" s="90">
        <v>0</v>
      </c>
      <c r="N38" s="90">
        <v>0</v>
      </c>
      <c r="O38" s="90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3"/>
      <c r="B39" s="47" t="s">
        <v>74</v>
      </c>
      <c r="C39" s="47"/>
      <c r="D39" s="47"/>
      <c r="E39" s="88" t="s">
        <v>147</v>
      </c>
      <c r="F39" s="90">
        <f>F32-F36</f>
        <v>-265</v>
      </c>
      <c r="G39" s="90">
        <f t="shared" ref="G39:O39" si="4">G32-G36</f>
        <v>-211</v>
      </c>
      <c r="H39" s="90">
        <f t="shared" si="4"/>
        <v>-55</v>
      </c>
      <c r="I39" s="90">
        <f t="shared" si="4"/>
        <v>-48</v>
      </c>
      <c r="J39" s="90">
        <f t="shared" si="4"/>
        <v>-166</v>
      </c>
      <c r="K39" s="90">
        <f t="shared" si="4"/>
        <v>-41</v>
      </c>
      <c r="L39" s="90">
        <f t="shared" si="4"/>
        <v>0</v>
      </c>
      <c r="M39" s="90">
        <f t="shared" si="4"/>
        <v>0</v>
      </c>
      <c r="N39" s="90">
        <f t="shared" si="4"/>
        <v>0</v>
      </c>
      <c r="O39" s="90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2" t="s">
        <v>85</v>
      </c>
      <c r="B40" s="61" t="s">
        <v>75</v>
      </c>
      <c r="C40" s="87"/>
      <c r="D40" s="87"/>
      <c r="E40" s="88" t="s">
        <v>43</v>
      </c>
      <c r="F40" s="90">
        <v>2141</v>
      </c>
      <c r="G40" s="90">
        <v>2141</v>
      </c>
      <c r="H40" s="90">
        <v>0</v>
      </c>
      <c r="I40" s="90">
        <v>0</v>
      </c>
      <c r="J40" s="90">
        <v>2450</v>
      </c>
      <c r="K40" s="90">
        <v>35</v>
      </c>
      <c r="L40" s="90">
        <v>12</v>
      </c>
      <c r="M40" s="90">
        <v>12</v>
      </c>
      <c r="N40" s="90">
        <v>118</v>
      </c>
      <c r="O40" s="90">
        <v>118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4"/>
      <c r="B41" s="62"/>
      <c r="C41" s="87" t="s">
        <v>76</v>
      </c>
      <c r="D41" s="87"/>
      <c r="E41" s="88"/>
      <c r="F41" s="68">
        <v>1179</v>
      </c>
      <c r="G41" s="68">
        <v>1229</v>
      </c>
      <c r="H41" s="68">
        <v>0</v>
      </c>
      <c r="I41" s="68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4"/>
      <c r="B42" s="61" t="s">
        <v>63</v>
      </c>
      <c r="C42" s="87"/>
      <c r="D42" s="87"/>
      <c r="E42" s="88" t="s">
        <v>44</v>
      </c>
      <c r="F42" s="90">
        <v>2163</v>
      </c>
      <c r="G42" s="90">
        <v>2171</v>
      </c>
      <c r="H42" s="90">
        <v>0</v>
      </c>
      <c r="I42" s="90">
        <v>0</v>
      </c>
      <c r="J42" s="90">
        <v>2518</v>
      </c>
      <c r="K42" s="90">
        <v>209</v>
      </c>
      <c r="L42" s="90">
        <v>12</v>
      </c>
      <c r="M42" s="90">
        <v>12</v>
      </c>
      <c r="N42" s="90">
        <v>118</v>
      </c>
      <c r="O42" s="90">
        <v>118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4"/>
      <c r="B43" s="62"/>
      <c r="C43" s="87" t="s">
        <v>77</v>
      </c>
      <c r="D43" s="87"/>
      <c r="E43" s="88"/>
      <c r="F43" s="90">
        <v>984</v>
      </c>
      <c r="G43" s="90">
        <v>1770</v>
      </c>
      <c r="H43" s="90">
        <v>0</v>
      </c>
      <c r="I43" s="90">
        <v>0</v>
      </c>
      <c r="J43" s="68">
        <v>0</v>
      </c>
      <c r="K43" s="68">
        <v>17</v>
      </c>
      <c r="L43" s="90">
        <v>11</v>
      </c>
      <c r="M43" s="90">
        <v>10</v>
      </c>
      <c r="N43" s="90">
        <v>102</v>
      </c>
      <c r="O43" s="90">
        <v>101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4"/>
      <c r="B44" s="87" t="s">
        <v>74</v>
      </c>
      <c r="C44" s="87"/>
      <c r="D44" s="87"/>
      <c r="E44" s="88" t="s">
        <v>103</v>
      </c>
      <c r="F44" s="68">
        <f>F40-F42</f>
        <v>-22</v>
      </c>
      <c r="G44" s="68">
        <f t="shared" ref="G44:O44" si="5">G40-G42</f>
        <v>-30</v>
      </c>
      <c r="H44" s="68">
        <f t="shared" si="5"/>
        <v>0</v>
      </c>
      <c r="I44" s="68">
        <f t="shared" si="5"/>
        <v>0</v>
      </c>
      <c r="J44" s="68">
        <f t="shared" si="5"/>
        <v>-68</v>
      </c>
      <c r="K44" s="68">
        <f t="shared" si="5"/>
        <v>-174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2" t="s">
        <v>86</v>
      </c>
      <c r="B45" s="47" t="s">
        <v>78</v>
      </c>
      <c r="C45" s="47"/>
      <c r="D45" s="47"/>
      <c r="E45" s="88" t="s">
        <v>148</v>
      </c>
      <c r="F45" s="90">
        <f>F39+F44</f>
        <v>-287</v>
      </c>
      <c r="G45" s="90">
        <f t="shared" ref="G45:O45" si="6">G39+G44</f>
        <v>-241</v>
      </c>
      <c r="H45" s="90">
        <f t="shared" si="6"/>
        <v>-55</v>
      </c>
      <c r="I45" s="90">
        <f t="shared" si="6"/>
        <v>-48</v>
      </c>
      <c r="J45" s="90">
        <f t="shared" si="6"/>
        <v>-234</v>
      </c>
      <c r="K45" s="90">
        <f t="shared" si="6"/>
        <v>-215</v>
      </c>
      <c r="L45" s="90">
        <f t="shared" si="6"/>
        <v>0</v>
      </c>
      <c r="M45" s="90">
        <f t="shared" si="6"/>
        <v>0</v>
      </c>
      <c r="N45" s="90">
        <f t="shared" si="6"/>
        <v>0</v>
      </c>
      <c r="O45" s="90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4"/>
      <c r="B46" s="87" t="s">
        <v>79</v>
      </c>
      <c r="C46" s="87"/>
      <c r="D46" s="87"/>
      <c r="E46" s="87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90">
        <v>0</v>
      </c>
      <c r="M46" s="90">
        <v>0</v>
      </c>
      <c r="N46" s="68">
        <v>0</v>
      </c>
      <c r="O46" s="68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4"/>
      <c r="B47" s="87" t="s">
        <v>80</v>
      </c>
      <c r="C47" s="87"/>
      <c r="D47" s="87"/>
      <c r="E47" s="87"/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/>
      <c r="O47" s="90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4"/>
      <c r="B48" s="87" t="s">
        <v>81</v>
      </c>
      <c r="C48" s="87"/>
      <c r="D48" s="87"/>
      <c r="E48" s="87"/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104</v>
      </c>
    </row>
    <row r="50" spans="1:1" ht="15.9" customHeight="1">
      <c r="A50" s="8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1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E51" sqref="E51"/>
      <selection pane="topRight" activeCell="E51" sqref="E51"/>
      <selection pane="bottomLeft" activeCell="E51" sqref="E51"/>
      <selection pane="bottomRight" activeCell="J1" sqref="J1:J1048576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0" width="9" style="2"/>
    <col min="11" max="11" width="9.88671875" style="2" customWidth="1"/>
    <col min="12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218</v>
      </c>
      <c r="F1" s="1"/>
    </row>
    <row r="3" spans="1:9" ht="14.4">
      <c r="A3" s="10" t="s">
        <v>105</v>
      </c>
    </row>
    <row r="5" spans="1:9">
      <c r="A5" s="17" t="s">
        <v>209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210</v>
      </c>
      <c r="G7" s="48"/>
      <c r="H7" s="48" t="s">
        <v>213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205</v>
      </c>
      <c r="G8" s="51" t="s">
        <v>2</v>
      </c>
      <c r="H8" s="51" t="s">
        <v>205</v>
      </c>
      <c r="I8" s="52"/>
    </row>
    <row r="9" spans="1:9" ht="18" customHeight="1">
      <c r="A9" s="98" t="s">
        <v>87</v>
      </c>
      <c r="B9" s="98" t="s">
        <v>89</v>
      </c>
      <c r="C9" s="61" t="s">
        <v>3</v>
      </c>
      <c r="D9" s="53"/>
      <c r="E9" s="53"/>
      <c r="F9" s="54">
        <v>217603</v>
      </c>
      <c r="G9" s="55">
        <f>F9/$F$27*100</f>
        <v>20.785402277001786</v>
      </c>
      <c r="H9" s="90">
        <v>202116</v>
      </c>
      <c r="I9" s="55">
        <f t="shared" ref="I9:I45" si="0">(F9/H9-1)*100</f>
        <v>7.6624314749945466</v>
      </c>
    </row>
    <row r="10" spans="1:9" ht="18" customHeight="1">
      <c r="A10" s="98"/>
      <c r="B10" s="98"/>
      <c r="C10" s="63"/>
      <c r="D10" s="61" t="s">
        <v>22</v>
      </c>
      <c r="E10" s="53"/>
      <c r="F10" s="54">
        <v>46408</v>
      </c>
      <c r="G10" s="55">
        <f t="shared" ref="G10:G27" si="1">F10/$F$27*100</f>
        <v>4.4328844219569525</v>
      </c>
      <c r="H10" s="90">
        <v>46078</v>
      </c>
      <c r="I10" s="55">
        <f t="shared" si="0"/>
        <v>0.7161769174009347</v>
      </c>
    </row>
    <row r="11" spans="1:9" ht="18" customHeight="1">
      <c r="A11" s="98"/>
      <c r="B11" s="98"/>
      <c r="C11" s="63"/>
      <c r="D11" s="63"/>
      <c r="E11" s="47" t="s">
        <v>23</v>
      </c>
      <c r="F11" s="54">
        <v>37056</v>
      </c>
      <c r="G11" s="55">
        <f t="shared" si="1"/>
        <v>3.5395829413040176</v>
      </c>
      <c r="H11" s="90">
        <v>37198</v>
      </c>
      <c r="I11" s="55">
        <f t="shared" si="0"/>
        <v>-0.38174095381472428</v>
      </c>
    </row>
    <row r="12" spans="1:9" ht="18" customHeight="1">
      <c r="A12" s="98"/>
      <c r="B12" s="98"/>
      <c r="C12" s="63"/>
      <c r="D12" s="63"/>
      <c r="E12" s="47" t="s">
        <v>24</v>
      </c>
      <c r="F12" s="54">
        <v>2490</v>
      </c>
      <c r="G12" s="55">
        <f t="shared" si="1"/>
        <v>0.23784438481884185</v>
      </c>
      <c r="H12" s="90">
        <v>3007</v>
      </c>
      <c r="I12" s="55">
        <f t="shared" si="0"/>
        <v>-17.193215829730622</v>
      </c>
    </row>
    <row r="13" spans="1:9" ht="18" customHeight="1">
      <c r="A13" s="98"/>
      <c r="B13" s="98"/>
      <c r="C13" s="63"/>
      <c r="D13" s="62"/>
      <c r="E13" s="47" t="s">
        <v>25</v>
      </c>
      <c r="F13" s="54">
        <v>167</v>
      </c>
      <c r="G13" s="55">
        <f t="shared" si="1"/>
        <v>1.5951812154516704E-2</v>
      </c>
      <c r="H13" s="90">
        <v>234</v>
      </c>
      <c r="I13" s="55">
        <f t="shared" si="0"/>
        <v>-28.63247863247863</v>
      </c>
    </row>
    <row r="14" spans="1:9" ht="18" customHeight="1">
      <c r="A14" s="98"/>
      <c r="B14" s="98"/>
      <c r="C14" s="63"/>
      <c r="D14" s="61" t="s">
        <v>26</v>
      </c>
      <c r="E14" s="53"/>
      <c r="F14" s="54">
        <v>41830</v>
      </c>
      <c r="G14" s="55">
        <f t="shared" si="1"/>
        <v>3.9955946252900221</v>
      </c>
      <c r="H14" s="90">
        <v>35365</v>
      </c>
      <c r="I14" s="55">
        <f t="shared" si="0"/>
        <v>18.280786087940058</v>
      </c>
    </row>
    <row r="15" spans="1:9" ht="18" customHeight="1">
      <c r="A15" s="98"/>
      <c r="B15" s="98"/>
      <c r="C15" s="63"/>
      <c r="D15" s="63"/>
      <c r="E15" s="47" t="s">
        <v>27</v>
      </c>
      <c r="F15" s="54">
        <v>1888</v>
      </c>
      <c r="G15" s="55">
        <f t="shared" si="1"/>
        <v>0.18034144519597325</v>
      </c>
      <c r="H15" s="90">
        <v>1886</v>
      </c>
      <c r="I15" s="55">
        <f t="shared" si="0"/>
        <v>0.10604453870626251</v>
      </c>
    </row>
    <row r="16" spans="1:9" ht="18" customHeight="1">
      <c r="A16" s="98"/>
      <c r="B16" s="98"/>
      <c r="C16" s="63"/>
      <c r="D16" s="62"/>
      <c r="E16" s="47" t="s">
        <v>28</v>
      </c>
      <c r="F16" s="54">
        <v>39942</v>
      </c>
      <c r="G16" s="55">
        <f t="shared" si="1"/>
        <v>3.8152531800940492</v>
      </c>
      <c r="H16" s="90">
        <v>33480</v>
      </c>
      <c r="I16" s="55">
        <f t="shared" si="0"/>
        <v>19.301075268817215</v>
      </c>
    </row>
    <row r="17" spans="1:9" ht="18" customHeight="1">
      <c r="A17" s="98"/>
      <c r="B17" s="98"/>
      <c r="C17" s="63"/>
      <c r="D17" s="99" t="s">
        <v>29</v>
      </c>
      <c r="E17" s="100"/>
      <c r="F17" s="54">
        <v>84215</v>
      </c>
      <c r="G17" s="55">
        <f t="shared" si="1"/>
        <v>8.0442027580396669</v>
      </c>
      <c r="H17" s="90">
        <v>76896</v>
      </c>
      <c r="I17" s="55">
        <f t="shared" si="0"/>
        <v>9.5180503537245045</v>
      </c>
    </row>
    <row r="18" spans="1:9" ht="18" customHeight="1">
      <c r="A18" s="98"/>
      <c r="B18" s="98"/>
      <c r="C18" s="63"/>
      <c r="D18" s="99" t="s">
        <v>93</v>
      </c>
      <c r="E18" s="101"/>
      <c r="F18" s="54">
        <v>4667</v>
      </c>
      <c r="G18" s="55">
        <f t="shared" si="1"/>
        <v>0.44579106182712247</v>
      </c>
      <c r="H18" s="90">
        <v>3572</v>
      </c>
      <c r="I18" s="55">
        <f t="shared" si="0"/>
        <v>30.655095184770431</v>
      </c>
    </row>
    <row r="19" spans="1:9" ht="18" customHeight="1">
      <c r="A19" s="98"/>
      <c r="B19" s="98"/>
      <c r="C19" s="62"/>
      <c r="D19" s="99" t="s">
        <v>94</v>
      </c>
      <c r="E19" s="101"/>
      <c r="F19" s="54">
        <v>0</v>
      </c>
      <c r="G19" s="55">
        <f t="shared" si="1"/>
        <v>0</v>
      </c>
      <c r="H19" s="90">
        <v>0</v>
      </c>
      <c r="I19" s="55" t="e">
        <f t="shared" si="0"/>
        <v>#DIV/0!</v>
      </c>
    </row>
    <row r="20" spans="1:9" ht="18" customHeight="1">
      <c r="A20" s="98"/>
      <c r="B20" s="98"/>
      <c r="C20" s="53" t="s">
        <v>4</v>
      </c>
      <c r="D20" s="53"/>
      <c r="E20" s="53"/>
      <c r="F20" s="54">
        <v>31049</v>
      </c>
      <c r="G20" s="55">
        <f t="shared" si="1"/>
        <v>2.9657953029077193</v>
      </c>
      <c r="H20" s="90">
        <v>28167</v>
      </c>
      <c r="I20" s="55">
        <f t="shared" si="0"/>
        <v>10.231831575957685</v>
      </c>
    </row>
    <row r="21" spans="1:9" ht="18" customHeight="1">
      <c r="A21" s="98"/>
      <c r="B21" s="98"/>
      <c r="C21" s="53" t="s">
        <v>5</v>
      </c>
      <c r="D21" s="53"/>
      <c r="E21" s="53"/>
      <c r="F21" s="54">
        <v>244278</v>
      </c>
      <c r="G21" s="55">
        <f t="shared" si="1"/>
        <v>23.333393829227731</v>
      </c>
      <c r="H21" s="90">
        <v>220277</v>
      </c>
      <c r="I21" s="55">
        <f t="shared" si="0"/>
        <v>10.895826618303328</v>
      </c>
    </row>
    <row r="22" spans="1:9" ht="18" customHeight="1">
      <c r="A22" s="98"/>
      <c r="B22" s="98"/>
      <c r="C22" s="53" t="s">
        <v>30</v>
      </c>
      <c r="D22" s="53"/>
      <c r="E22" s="53"/>
      <c r="F22" s="54">
        <v>9504</v>
      </c>
      <c r="G22" s="55">
        <f t="shared" si="1"/>
        <v>0.90782049530854347</v>
      </c>
      <c r="H22" s="90">
        <v>9703</v>
      </c>
      <c r="I22" s="55">
        <f t="shared" si="0"/>
        <v>-2.0509120890446209</v>
      </c>
    </row>
    <row r="23" spans="1:9" ht="18" customHeight="1">
      <c r="A23" s="98"/>
      <c r="B23" s="98"/>
      <c r="C23" s="53" t="s">
        <v>6</v>
      </c>
      <c r="D23" s="53"/>
      <c r="E23" s="53"/>
      <c r="F23" s="54">
        <v>263560</v>
      </c>
      <c r="G23" s="55">
        <f t="shared" si="1"/>
        <v>25.175207254158217</v>
      </c>
      <c r="H23" s="90">
        <v>215634</v>
      </c>
      <c r="I23" s="55">
        <f t="shared" si="0"/>
        <v>22.225623046458342</v>
      </c>
    </row>
    <row r="24" spans="1:9" ht="18" customHeight="1">
      <c r="A24" s="98"/>
      <c r="B24" s="98"/>
      <c r="C24" s="53" t="s">
        <v>31</v>
      </c>
      <c r="D24" s="53"/>
      <c r="E24" s="53"/>
      <c r="F24" s="54">
        <v>2462</v>
      </c>
      <c r="G24" s="55">
        <f t="shared" si="1"/>
        <v>0.23516982948754567</v>
      </c>
      <c r="H24" s="90">
        <v>2235</v>
      </c>
      <c r="I24" s="55">
        <f t="shared" si="0"/>
        <v>10.156599552572709</v>
      </c>
    </row>
    <row r="25" spans="1:9" ht="18" customHeight="1">
      <c r="A25" s="98"/>
      <c r="B25" s="98"/>
      <c r="C25" s="53" t="s">
        <v>7</v>
      </c>
      <c r="D25" s="53"/>
      <c r="E25" s="53"/>
      <c r="F25" s="54">
        <v>94582</v>
      </c>
      <c r="G25" s="55">
        <f t="shared" si="1"/>
        <v>9.0344568694520877</v>
      </c>
      <c r="H25" s="90">
        <v>128819</v>
      </c>
      <c r="I25" s="55">
        <f t="shared" si="0"/>
        <v>-26.577601130268047</v>
      </c>
    </row>
    <row r="26" spans="1:9" ht="18" customHeight="1">
      <c r="A26" s="98"/>
      <c r="B26" s="98"/>
      <c r="C26" s="53" t="s">
        <v>8</v>
      </c>
      <c r="D26" s="53"/>
      <c r="E26" s="53"/>
      <c r="F26" s="54">
        <v>183865</v>
      </c>
      <c r="G26" s="55">
        <f t="shared" si="1"/>
        <v>17.56275414245637</v>
      </c>
      <c r="H26" s="90">
        <v>137651</v>
      </c>
      <c r="I26" s="55">
        <f t="shared" si="0"/>
        <v>33.573312217128823</v>
      </c>
    </row>
    <row r="27" spans="1:9" ht="18" customHeight="1">
      <c r="A27" s="98"/>
      <c r="B27" s="98"/>
      <c r="C27" s="53" t="s">
        <v>9</v>
      </c>
      <c r="D27" s="53"/>
      <c r="E27" s="53"/>
      <c r="F27" s="54">
        <f>SUM(F9,F20:F26)</f>
        <v>1046903</v>
      </c>
      <c r="G27" s="55">
        <f t="shared" si="1"/>
        <v>100</v>
      </c>
      <c r="H27" s="90">
        <f>SUM(H9,H20:H26)</f>
        <v>944602</v>
      </c>
      <c r="I27" s="55">
        <f t="shared" si="0"/>
        <v>10.830063878755292</v>
      </c>
    </row>
    <row r="28" spans="1:9" ht="18" customHeight="1">
      <c r="A28" s="98"/>
      <c r="B28" s="98" t="s">
        <v>88</v>
      </c>
      <c r="C28" s="61" t="s">
        <v>10</v>
      </c>
      <c r="D28" s="53"/>
      <c r="E28" s="53"/>
      <c r="F28" s="54">
        <v>297563</v>
      </c>
      <c r="G28" s="55">
        <f t="shared" ref="G28:G45" si="2">F28/$F$45*100</f>
        <v>29.672149783214802</v>
      </c>
      <c r="H28" s="90">
        <v>296461</v>
      </c>
      <c r="I28" s="55">
        <f t="shared" si="0"/>
        <v>0.3717183710505001</v>
      </c>
    </row>
    <row r="29" spans="1:9" ht="18" customHeight="1">
      <c r="A29" s="98"/>
      <c r="B29" s="98"/>
      <c r="C29" s="63"/>
      <c r="D29" s="53" t="s">
        <v>11</v>
      </c>
      <c r="E29" s="53"/>
      <c r="F29" s="54">
        <v>173466</v>
      </c>
      <c r="G29" s="55">
        <f t="shared" si="2"/>
        <v>17.297544164748775</v>
      </c>
      <c r="H29" s="90">
        <v>172416</v>
      </c>
      <c r="I29" s="55">
        <f t="shared" si="0"/>
        <v>0.60899220489978312</v>
      </c>
    </row>
    <row r="30" spans="1:9" ht="18" customHeight="1">
      <c r="A30" s="98"/>
      <c r="B30" s="98"/>
      <c r="C30" s="63"/>
      <c r="D30" s="53" t="s">
        <v>32</v>
      </c>
      <c r="E30" s="53"/>
      <c r="F30" s="54">
        <v>26328</v>
      </c>
      <c r="G30" s="55">
        <f t="shared" si="2"/>
        <v>2.625354494653164</v>
      </c>
      <c r="H30" s="90">
        <v>26015</v>
      </c>
      <c r="I30" s="55">
        <f t="shared" si="0"/>
        <v>1.2031520276763352</v>
      </c>
    </row>
    <row r="31" spans="1:9" ht="18" customHeight="1">
      <c r="A31" s="98"/>
      <c r="B31" s="98"/>
      <c r="C31" s="62"/>
      <c r="D31" s="53" t="s">
        <v>12</v>
      </c>
      <c r="E31" s="53"/>
      <c r="F31" s="54">
        <v>97768</v>
      </c>
      <c r="G31" s="55">
        <f t="shared" si="2"/>
        <v>9.7491514066108529</v>
      </c>
      <c r="H31" s="90">
        <v>98029</v>
      </c>
      <c r="I31" s="55">
        <f t="shared" si="0"/>
        <v>-0.26624774301482468</v>
      </c>
    </row>
    <row r="32" spans="1:9" ht="18" customHeight="1">
      <c r="A32" s="98"/>
      <c r="B32" s="98"/>
      <c r="C32" s="61" t="s">
        <v>13</v>
      </c>
      <c r="D32" s="53"/>
      <c r="E32" s="53"/>
      <c r="F32" s="54">
        <v>489364</v>
      </c>
      <c r="G32" s="55">
        <f t="shared" si="2"/>
        <v>48.798008846910164</v>
      </c>
      <c r="H32" s="90">
        <v>406094</v>
      </c>
      <c r="I32" s="55">
        <f t="shared" si="0"/>
        <v>20.505104729446867</v>
      </c>
    </row>
    <row r="33" spans="1:9" ht="18" customHeight="1">
      <c r="A33" s="98"/>
      <c r="B33" s="98"/>
      <c r="C33" s="63"/>
      <c r="D33" s="53" t="s">
        <v>14</v>
      </c>
      <c r="E33" s="53"/>
      <c r="F33" s="54">
        <v>39070</v>
      </c>
      <c r="G33" s="55">
        <f t="shared" si="2"/>
        <v>3.8959510827293791</v>
      </c>
      <c r="H33" s="90">
        <v>32935</v>
      </c>
      <c r="I33" s="55">
        <f t="shared" si="0"/>
        <v>18.627599817822983</v>
      </c>
    </row>
    <row r="34" spans="1:9" ht="18" customHeight="1">
      <c r="A34" s="98"/>
      <c r="B34" s="98"/>
      <c r="C34" s="63"/>
      <c r="D34" s="53" t="s">
        <v>33</v>
      </c>
      <c r="E34" s="53"/>
      <c r="F34" s="54">
        <v>5225</v>
      </c>
      <c r="G34" s="55">
        <f t="shared" si="2"/>
        <v>0.52102238052882022</v>
      </c>
      <c r="H34" s="90">
        <v>5284</v>
      </c>
      <c r="I34" s="55">
        <f t="shared" si="0"/>
        <v>-1.1165783497350534</v>
      </c>
    </row>
    <row r="35" spans="1:9" ht="18" customHeight="1">
      <c r="A35" s="98"/>
      <c r="B35" s="98"/>
      <c r="C35" s="63"/>
      <c r="D35" s="53" t="s">
        <v>34</v>
      </c>
      <c r="E35" s="53"/>
      <c r="F35" s="54">
        <v>312531</v>
      </c>
      <c r="G35" s="55">
        <f t="shared" si="2"/>
        <v>31.164716862976601</v>
      </c>
      <c r="H35" s="90">
        <v>267948</v>
      </c>
      <c r="I35" s="55">
        <f t="shared" si="0"/>
        <v>16.638676161046174</v>
      </c>
    </row>
    <row r="36" spans="1:9" ht="18" customHeight="1">
      <c r="A36" s="98"/>
      <c r="B36" s="98"/>
      <c r="C36" s="63"/>
      <c r="D36" s="53" t="s">
        <v>35</v>
      </c>
      <c r="E36" s="53"/>
      <c r="F36" s="54">
        <v>12515</v>
      </c>
      <c r="G36" s="55">
        <f t="shared" si="2"/>
        <v>1.2479607832187913</v>
      </c>
      <c r="H36" s="90">
        <v>12420</v>
      </c>
      <c r="I36" s="55">
        <f t="shared" si="0"/>
        <v>0.76489533011272481</v>
      </c>
    </row>
    <row r="37" spans="1:9" ht="18" customHeight="1">
      <c r="A37" s="98"/>
      <c r="B37" s="98"/>
      <c r="C37" s="63"/>
      <c r="D37" s="53" t="s">
        <v>15</v>
      </c>
      <c r="E37" s="53"/>
      <c r="F37" s="54">
        <v>42667</v>
      </c>
      <c r="G37" s="55">
        <f t="shared" si="2"/>
        <v>4.2546338583776411</v>
      </c>
      <c r="H37" s="90">
        <v>17035</v>
      </c>
      <c r="I37" s="55">
        <f t="shared" si="0"/>
        <v>150.46668623422366</v>
      </c>
    </row>
    <row r="38" spans="1:9" ht="18" customHeight="1">
      <c r="A38" s="98"/>
      <c r="B38" s="98"/>
      <c r="C38" s="62"/>
      <c r="D38" s="53" t="s">
        <v>36</v>
      </c>
      <c r="E38" s="53"/>
      <c r="F38" s="54">
        <v>77356</v>
      </c>
      <c r="G38" s="55">
        <f t="shared" si="2"/>
        <v>7.7137238790789322</v>
      </c>
      <c r="H38" s="90">
        <v>70472</v>
      </c>
      <c r="I38" s="55">
        <f t="shared" si="0"/>
        <v>9.7684186627313032</v>
      </c>
    </row>
    <row r="39" spans="1:9" ht="18" customHeight="1">
      <c r="A39" s="98"/>
      <c r="B39" s="98"/>
      <c r="C39" s="61" t="s">
        <v>16</v>
      </c>
      <c r="D39" s="53"/>
      <c r="E39" s="53"/>
      <c r="F39" s="54">
        <v>215909</v>
      </c>
      <c r="G39" s="55">
        <f t="shared" si="2"/>
        <v>21.529841369875037</v>
      </c>
      <c r="H39" s="90">
        <v>199229</v>
      </c>
      <c r="I39" s="55">
        <f t="shared" si="0"/>
        <v>8.3722751205898671</v>
      </c>
    </row>
    <row r="40" spans="1:9" ht="18" customHeight="1">
      <c r="A40" s="98"/>
      <c r="B40" s="98"/>
      <c r="C40" s="63"/>
      <c r="D40" s="61" t="s">
        <v>17</v>
      </c>
      <c r="E40" s="53"/>
      <c r="F40" s="54">
        <v>173374</v>
      </c>
      <c r="G40" s="55">
        <f t="shared" si="2"/>
        <v>17.288370182163384</v>
      </c>
      <c r="H40" s="90">
        <v>158814</v>
      </c>
      <c r="I40" s="55">
        <f t="shared" si="0"/>
        <v>9.1679574848565046</v>
      </c>
    </row>
    <row r="41" spans="1:9" ht="18" customHeight="1">
      <c r="A41" s="98"/>
      <c r="B41" s="98"/>
      <c r="C41" s="63"/>
      <c r="D41" s="63"/>
      <c r="E41" s="57" t="s">
        <v>91</v>
      </c>
      <c r="F41" s="54">
        <v>117029</v>
      </c>
      <c r="G41" s="55">
        <f t="shared" si="2"/>
        <v>11.669804434623408</v>
      </c>
      <c r="H41" s="90">
        <v>106661</v>
      </c>
      <c r="I41" s="58">
        <f t="shared" si="0"/>
        <v>9.7205164024338764</v>
      </c>
    </row>
    <row r="42" spans="1:9" ht="18" customHeight="1">
      <c r="A42" s="98"/>
      <c r="B42" s="98"/>
      <c r="C42" s="63"/>
      <c r="D42" s="62"/>
      <c r="E42" s="47" t="s">
        <v>37</v>
      </c>
      <c r="F42" s="54">
        <v>37271</v>
      </c>
      <c r="G42" s="55">
        <f t="shared" si="2"/>
        <v>3.7165598363042411</v>
      </c>
      <c r="H42" s="90">
        <v>33556</v>
      </c>
      <c r="I42" s="58">
        <f t="shared" si="0"/>
        <v>11.071045416617009</v>
      </c>
    </row>
    <row r="43" spans="1:9" ht="18" customHeight="1">
      <c r="A43" s="98"/>
      <c r="B43" s="98"/>
      <c r="C43" s="63"/>
      <c r="D43" s="53" t="s">
        <v>38</v>
      </c>
      <c r="E43" s="53"/>
      <c r="F43" s="54">
        <v>42534</v>
      </c>
      <c r="G43" s="55">
        <f t="shared" si="2"/>
        <v>4.2413714705096348</v>
      </c>
      <c r="H43" s="90">
        <v>40415</v>
      </c>
      <c r="I43" s="58">
        <f t="shared" si="0"/>
        <v>5.2431028083632425</v>
      </c>
    </row>
    <row r="44" spans="1:9" ht="18" customHeight="1">
      <c r="A44" s="98"/>
      <c r="B44" s="98"/>
      <c r="C44" s="62"/>
      <c r="D44" s="53" t="s">
        <v>39</v>
      </c>
      <c r="E44" s="53"/>
      <c r="F44" s="54">
        <v>0</v>
      </c>
      <c r="G44" s="55">
        <f t="shared" si="2"/>
        <v>0</v>
      </c>
      <c r="H44" s="90">
        <v>0</v>
      </c>
      <c r="I44" s="55" t="e">
        <f t="shared" si="0"/>
        <v>#DIV/0!</v>
      </c>
    </row>
    <row r="45" spans="1:9" ht="18" customHeight="1">
      <c r="A45" s="98"/>
      <c r="B45" s="98"/>
      <c r="C45" s="47" t="s">
        <v>18</v>
      </c>
      <c r="D45" s="47"/>
      <c r="E45" s="47"/>
      <c r="F45" s="54">
        <f>SUM(F28,F32,F39)</f>
        <v>1002836</v>
      </c>
      <c r="G45" s="55">
        <f t="shared" si="2"/>
        <v>100</v>
      </c>
      <c r="H45" s="90">
        <f>SUM(H28,H32,H39)</f>
        <v>901784</v>
      </c>
      <c r="I45" s="55">
        <f t="shared" si="0"/>
        <v>11.205787638725017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scale="96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Normal="100" zoomScaleSheetLayoutView="100" workbookViewId="0">
      <pane xSplit="4" ySplit="6" topLeftCell="E18" activePane="bottomRight" state="frozen"/>
      <selection activeCell="E51" sqref="E51"/>
      <selection pane="topRight" activeCell="E51" sqref="E51"/>
      <selection pane="bottomLeft" activeCell="E51" sqref="E51"/>
      <selection pane="bottomRight" activeCell="J1" sqref="J1:J1048576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218</v>
      </c>
      <c r="D1" s="34"/>
      <c r="E1" s="34"/>
    </row>
    <row r="4" spans="1:9">
      <c r="A4" s="35" t="s">
        <v>106</v>
      </c>
    </row>
    <row r="5" spans="1:9">
      <c r="I5" s="9" t="s">
        <v>107</v>
      </c>
    </row>
    <row r="6" spans="1:9" s="37" customFormat="1" ht="29.25" customHeight="1">
      <c r="A6" s="50" t="s">
        <v>108</v>
      </c>
      <c r="B6" s="48"/>
      <c r="C6" s="48"/>
      <c r="D6" s="48"/>
      <c r="E6" s="36" t="s">
        <v>200</v>
      </c>
      <c r="F6" s="36" t="s">
        <v>201</v>
      </c>
      <c r="G6" s="36" t="s">
        <v>202</v>
      </c>
      <c r="H6" s="36" t="s">
        <v>203</v>
      </c>
      <c r="I6" s="36" t="s">
        <v>216</v>
      </c>
    </row>
    <row r="7" spans="1:9" ht="27" customHeight="1">
      <c r="A7" s="98" t="s">
        <v>109</v>
      </c>
      <c r="B7" s="61" t="s">
        <v>110</v>
      </c>
      <c r="C7" s="53"/>
      <c r="D7" s="66" t="s">
        <v>111</v>
      </c>
      <c r="E7" s="70">
        <v>977425.799</v>
      </c>
      <c r="F7" s="36">
        <v>920529</v>
      </c>
      <c r="G7" s="36">
        <v>825323</v>
      </c>
      <c r="H7" s="36">
        <v>944603</v>
      </c>
      <c r="I7" s="36">
        <v>1046903</v>
      </c>
    </row>
    <row r="8" spans="1:9" ht="27" customHeight="1">
      <c r="A8" s="98"/>
      <c r="B8" s="80"/>
      <c r="C8" s="53" t="s">
        <v>112</v>
      </c>
      <c r="D8" s="66" t="s">
        <v>41</v>
      </c>
      <c r="E8" s="71">
        <v>447201.98800000001</v>
      </c>
      <c r="F8" s="71">
        <v>438643</v>
      </c>
      <c r="G8" s="71">
        <v>431525</v>
      </c>
      <c r="H8" s="71">
        <v>451517</v>
      </c>
      <c r="I8" s="72">
        <v>493881</v>
      </c>
    </row>
    <row r="9" spans="1:9" ht="27" customHeight="1">
      <c r="A9" s="98"/>
      <c r="B9" s="53" t="s">
        <v>113</v>
      </c>
      <c r="C9" s="53"/>
      <c r="D9" s="66"/>
      <c r="E9" s="71">
        <v>942850.99899999995</v>
      </c>
      <c r="F9" s="71">
        <v>891259</v>
      </c>
      <c r="G9" s="71">
        <v>797595</v>
      </c>
      <c r="H9" s="71">
        <v>901784</v>
      </c>
      <c r="I9" s="73">
        <v>1002835</v>
      </c>
    </row>
    <row r="10" spans="1:9" ht="27" customHeight="1">
      <c r="A10" s="98"/>
      <c r="B10" s="53" t="s">
        <v>114</v>
      </c>
      <c r="C10" s="53"/>
      <c r="D10" s="66"/>
      <c r="E10" s="71">
        <v>34574.800000000003</v>
      </c>
      <c r="F10" s="71">
        <v>29269</v>
      </c>
      <c r="G10" s="71">
        <v>27728</v>
      </c>
      <c r="H10" s="71">
        <v>42818</v>
      </c>
      <c r="I10" s="73">
        <v>44067</v>
      </c>
    </row>
    <row r="11" spans="1:9" ht="27" customHeight="1">
      <c r="A11" s="98"/>
      <c r="B11" s="53" t="s">
        <v>115</v>
      </c>
      <c r="C11" s="53"/>
      <c r="D11" s="66"/>
      <c r="E11" s="71">
        <v>15096.308000000001</v>
      </c>
      <c r="F11" s="71">
        <v>14725</v>
      </c>
      <c r="G11" s="71">
        <v>15067</v>
      </c>
      <c r="H11" s="71">
        <v>18833</v>
      </c>
      <c r="I11" s="73">
        <v>23467</v>
      </c>
    </row>
    <row r="12" spans="1:9" ht="27" customHeight="1">
      <c r="A12" s="98"/>
      <c r="B12" s="53" t="s">
        <v>116</v>
      </c>
      <c r="C12" s="53"/>
      <c r="D12" s="66"/>
      <c r="E12" s="71">
        <v>19478.491999999998</v>
      </c>
      <c r="F12" s="71">
        <v>14544</v>
      </c>
      <c r="G12" s="71">
        <v>12662</v>
      </c>
      <c r="H12" s="71">
        <v>23985</v>
      </c>
      <c r="I12" s="73">
        <v>20600</v>
      </c>
    </row>
    <row r="13" spans="1:9" ht="27" customHeight="1">
      <c r="A13" s="98"/>
      <c r="B13" s="53" t="s">
        <v>117</v>
      </c>
      <c r="C13" s="53"/>
      <c r="D13" s="66"/>
      <c r="E13" s="71">
        <v>3231.5880000000002</v>
      </c>
      <c r="F13" s="71">
        <v>-4935</v>
      </c>
      <c r="G13" s="71">
        <v>-1882</v>
      </c>
      <c r="H13" s="71">
        <v>11323</v>
      </c>
      <c r="I13" s="73">
        <v>-3385</v>
      </c>
    </row>
    <row r="14" spans="1:9" ht="27" customHeight="1">
      <c r="A14" s="98"/>
      <c r="B14" s="53" t="s">
        <v>118</v>
      </c>
      <c r="C14" s="53"/>
      <c r="D14" s="66"/>
      <c r="E14" s="71">
        <v>1.373</v>
      </c>
      <c r="F14" s="71">
        <v>2454</v>
      </c>
      <c r="G14" s="71">
        <v>2</v>
      </c>
      <c r="H14" s="71">
        <v>0</v>
      </c>
      <c r="I14" s="73">
        <v>0</v>
      </c>
    </row>
    <row r="15" spans="1:9" ht="27" customHeight="1">
      <c r="A15" s="98"/>
      <c r="B15" s="53" t="s">
        <v>119</v>
      </c>
      <c r="C15" s="53"/>
      <c r="D15" s="66"/>
      <c r="E15" s="71">
        <v>3239.2089999999998</v>
      </c>
      <c r="F15" s="71">
        <v>-2474</v>
      </c>
      <c r="G15" s="71">
        <v>-1873</v>
      </c>
      <c r="H15" s="71">
        <v>11332</v>
      </c>
      <c r="I15" s="73">
        <v>-3377</v>
      </c>
    </row>
    <row r="16" spans="1:9" ht="27" customHeight="1">
      <c r="A16" s="98"/>
      <c r="B16" s="53" t="s">
        <v>120</v>
      </c>
      <c r="C16" s="53"/>
      <c r="D16" s="66" t="s">
        <v>42</v>
      </c>
      <c r="E16" s="71">
        <v>113122.736</v>
      </c>
      <c r="F16" s="71">
        <v>108845</v>
      </c>
      <c r="G16" s="71">
        <v>82145</v>
      </c>
      <c r="H16" s="71">
        <v>81491</v>
      </c>
      <c r="I16" s="73">
        <v>112579</v>
      </c>
    </row>
    <row r="17" spans="1:9" ht="27" customHeight="1">
      <c r="A17" s="98"/>
      <c r="B17" s="53" t="s">
        <v>121</v>
      </c>
      <c r="C17" s="53"/>
      <c r="D17" s="66" t="s">
        <v>43</v>
      </c>
      <c r="E17" s="71">
        <v>50627.826999999997</v>
      </c>
      <c r="F17" s="71">
        <v>57612</v>
      </c>
      <c r="G17" s="71">
        <v>65483</v>
      </c>
      <c r="H17" s="71">
        <v>87597</v>
      </c>
      <c r="I17" s="73">
        <v>107039</v>
      </c>
    </row>
    <row r="18" spans="1:9" ht="27" customHeight="1">
      <c r="A18" s="98"/>
      <c r="B18" s="53" t="s">
        <v>122</v>
      </c>
      <c r="C18" s="53"/>
      <c r="D18" s="66" t="s">
        <v>44</v>
      </c>
      <c r="E18" s="71">
        <v>1526058.436</v>
      </c>
      <c r="F18" s="71">
        <v>1567987</v>
      </c>
      <c r="G18" s="71">
        <v>1591678</v>
      </c>
      <c r="H18" s="71">
        <v>1632168</v>
      </c>
      <c r="I18" s="73">
        <v>1665610</v>
      </c>
    </row>
    <row r="19" spans="1:9" ht="27" customHeight="1">
      <c r="A19" s="98"/>
      <c r="B19" s="53" t="s">
        <v>123</v>
      </c>
      <c r="C19" s="53"/>
      <c r="D19" s="66" t="s">
        <v>124</v>
      </c>
      <c r="E19" s="71">
        <f>E17+E18-E16</f>
        <v>1463563.527</v>
      </c>
      <c r="F19" s="71">
        <f>F17+F18-F16</f>
        <v>1516754</v>
      </c>
      <c r="G19" s="71">
        <f>G17+G18-G16</f>
        <v>1575016</v>
      </c>
      <c r="H19" s="71">
        <f>H17+H18-H16</f>
        <v>1638274</v>
      </c>
      <c r="I19" s="71">
        <f>I17+I18-I16</f>
        <v>1660070</v>
      </c>
    </row>
    <row r="20" spans="1:9" ht="27" customHeight="1">
      <c r="A20" s="98"/>
      <c r="B20" s="53" t="s">
        <v>125</v>
      </c>
      <c r="C20" s="53"/>
      <c r="D20" s="66" t="s">
        <v>126</v>
      </c>
      <c r="E20" s="74">
        <f>E18/E8</f>
        <v>3.4124589714480429</v>
      </c>
      <c r="F20" s="74">
        <f>F18/F8</f>
        <v>3.5746313060963018</v>
      </c>
      <c r="G20" s="74">
        <f>G18/G8</f>
        <v>3.6884954521754243</v>
      </c>
      <c r="H20" s="74">
        <f>H18/H8</f>
        <v>3.6148539257658072</v>
      </c>
      <c r="I20" s="74">
        <f>I18/I8</f>
        <v>3.3724925639982102</v>
      </c>
    </row>
    <row r="21" spans="1:9" ht="27" customHeight="1">
      <c r="A21" s="98"/>
      <c r="B21" s="53" t="s">
        <v>127</v>
      </c>
      <c r="C21" s="53"/>
      <c r="D21" s="66" t="s">
        <v>128</v>
      </c>
      <c r="E21" s="74">
        <f>E19/E8</f>
        <v>3.2727124795339684</v>
      </c>
      <c r="F21" s="74">
        <f>F19/F8</f>
        <v>3.4578324514468486</v>
      </c>
      <c r="G21" s="74">
        <f>G19/G8</f>
        <v>3.6498835525172355</v>
      </c>
      <c r="H21" s="74">
        <f>H19/H8</f>
        <v>3.6283772261066582</v>
      </c>
      <c r="I21" s="74">
        <f>I19/I8</f>
        <v>3.3612752869618392</v>
      </c>
    </row>
    <row r="22" spans="1:9" ht="27" customHeight="1">
      <c r="A22" s="98"/>
      <c r="B22" s="53" t="s">
        <v>129</v>
      </c>
      <c r="C22" s="53"/>
      <c r="D22" s="66" t="s">
        <v>130</v>
      </c>
      <c r="E22" s="71">
        <f>E18/E24*1000000</f>
        <v>839681.1952728749</v>
      </c>
      <c r="F22" s="71">
        <f>F18/F24*1000000</f>
        <v>862751.4957968028</v>
      </c>
      <c r="G22" s="71">
        <f>G18/G24*1000000</f>
        <v>875786.96464120131</v>
      </c>
      <c r="H22" s="71">
        <f>H18/H24*1000000</f>
        <v>938944.40606086061</v>
      </c>
      <c r="I22" s="71" t="e">
        <f>I18/I24*1000000</f>
        <v>#DIV/0!</v>
      </c>
    </row>
    <row r="23" spans="1:9" ht="27" customHeight="1">
      <c r="A23" s="98"/>
      <c r="B23" s="53" t="s">
        <v>131</v>
      </c>
      <c r="C23" s="53"/>
      <c r="D23" s="66" t="s">
        <v>132</v>
      </c>
      <c r="E23" s="71">
        <f>E19/E24*1000000</f>
        <v>805294.70085714629</v>
      </c>
      <c r="F23" s="71">
        <f>F19/F24*1000000</f>
        <v>834561.62726845546</v>
      </c>
      <c r="G23" s="71">
        <f>G19/G24*1000000</f>
        <v>866619.05354055681</v>
      </c>
      <c r="H23" s="71">
        <f>H19/H24*1000000</f>
        <v>942457.03131966211</v>
      </c>
      <c r="I23" s="71" t="e">
        <f>I19/I24*1000000</f>
        <v>#DIV/0!</v>
      </c>
    </row>
    <row r="24" spans="1:9" ht="27" customHeight="1">
      <c r="A24" s="98"/>
      <c r="B24" s="75" t="s">
        <v>133</v>
      </c>
      <c r="C24" s="76"/>
      <c r="D24" s="66" t="s">
        <v>134</v>
      </c>
      <c r="E24" s="71">
        <v>1817426</v>
      </c>
      <c r="F24" s="71">
        <v>1817426</v>
      </c>
      <c r="G24" s="71">
        <f>F24</f>
        <v>1817426</v>
      </c>
      <c r="H24" s="73">
        <v>1738301</v>
      </c>
      <c r="I24" s="73"/>
    </row>
    <row r="25" spans="1:9" ht="27" customHeight="1">
      <c r="A25" s="98"/>
      <c r="B25" s="47" t="s">
        <v>135</v>
      </c>
      <c r="C25" s="47"/>
      <c r="D25" s="47"/>
      <c r="E25" s="71">
        <v>417802.65600000002</v>
      </c>
      <c r="F25" s="71">
        <v>417143</v>
      </c>
      <c r="G25" s="71">
        <v>418498</v>
      </c>
      <c r="H25" s="71">
        <v>425882</v>
      </c>
      <c r="I25" s="54">
        <v>442289</v>
      </c>
    </row>
    <row r="26" spans="1:9" ht="27" customHeight="1">
      <c r="A26" s="98"/>
      <c r="B26" s="47" t="s">
        <v>136</v>
      </c>
      <c r="C26" s="47"/>
      <c r="D26" s="47"/>
      <c r="E26" s="77">
        <v>0.40699000000000002</v>
      </c>
      <c r="F26" s="77">
        <v>0.41148000000000001</v>
      </c>
      <c r="G26" s="77">
        <v>0.4199</v>
      </c>
      <c r="H26" s="77">
        <v>0.42699999999999999</v>
      </c>
      <c r="I26" s="78">
        <v>0.40300000000000002</v>
      </c>
    </row>
    <row r="27" spans="1:9" ht="27" customHeight="1">
      <c r="A27" s="98"/>
      <c r="B27" s="47" t="s">
        <v>137</v>
      </c>
      <c r="C27" s="47"/>
      <c r="D27" s="47"/>
      <c r="E27" s="58">
        <v>4.7</v>
      </c>
      <c r="F27" s="58">
        <v>3.5</v>
      </c>
      <c r="G27" s="58">
        <v>3</v>
      </c>
      <c r="H27" s="58">
        <v>5.6</v>
      </c>
      <c r="I27" s="55">
        <v>4.7</v>
      </c>
    </row>
    <row r="28" spans="1:9" ht="27" customHeight="1">
      <c r="A28" s="98"/>
      <c r="B28" s="47" t="s">
        <v>138</v>
      </c>
      <c r="C28" s="47"/>
      <c r="D28" s="47"/>
      <c r="E28" s="58">
        <v>93.1</v>
      </c>
      <c r="F28" s="58">
        <v>93.6</v>
      </c>
      <c r="G28" s="58">
        <v>94.2</v>
      </c>
      <c r="H28" s="58">
        <v>92.7</v>
      </c>
      <c r="I28" s="55">
        <v>84.9</v>
      </c>
    </row>
    <row r="29" spans="1:9" ht="27" customHeight="1">
      <c r="A29" s="98"/>
      <c r="B29" s="47" t="s">
        <v>139</v>
      </c>
      <c r="C29" s="47"/>
      <c r="D29" s="47"/>
      <c r="E29" s="58">
        <v>40.5</v>
      </c>
      <c r="F29" s="58">
        <v>37.6</v>
      </c>
      <c r="G29" s="58">
        <v>40.9</v>
      </c>
      <c r="H29" s="58">
        <v>37.1</v>
      </c>
      <c r="I29" s="55">
        <v>36.700000000000003</v>
      </c>
    </row>
    <row r="30" spans="1:9" ht="27" customHeight="1">
      <c r="A30" s="98"/>
      <c r="B30" s="98" t="s">
        <v>140</v>
      </c>
      <c r="C30" s="47" t="s">
        <v>141</v>
      </c>
      <c r="D30" s="47"/>
      <c r="E30" s="58">
        <v>0</v>
      </c>
      <c r="F30" s="58">
        <v>0</v>
      </c>
      <c r="G30" s="58">
        <v>0</v>
      </c>
      <c r="H30" s="58">
        <v>0</v>
      </c>
      <c r="I30" s="55"/>
    </row>
    <row r="31" spans="1:9" ht="27" customHeight="1">
      <c r="A31" s="98"/>
      <c r="B31" s="98"/>
      <c r="C31" s="47" t="s">
        <v>142</v>
      </c>
      <c r="D31" s="47"/>
      <c r="E31" s="58">
        <v>0</v>
      </c>
      <c r="F31" s="58">
        <v>0</v>
      </c>
      <c r="G31" s="58">
        <v>0</v>
      </c>
      <c r="H31" s="58">
        <v>0</v>
      </c>
      <c r="I31" s="55"/>
    </row>
    <row r="32" spans="1:9" ht="27" customHeight="1">
      <c r="A32" s="98"/>
      <c r="B32" s="98"/>
      <c r="C32" s="47" t="s">
        <v>143</v>
      </c>
      <c r="D32" s="47"/>
      <c r="E32" s="58">
        <v>10.4</v>
      </c>
      <c r="F32" s="58">
        <v>9.4</v>
      </c>
      <c r="G32" s="58">
        <v>8.5</v>
      </c>
      <c r="H32" s="58">
        <v>7.7</v>
      </c>
      <c r="I32" s="55">
        <v>7.3</v>
      </c>
    </row>
    <row r="33" spans="1:9" ht="27" customHeight="1">
      <c r="A33" s="98"/>
      <c r="B33" s="98"/>
      <c r="C33" s="47" t="s">
        <v>144</v>
      </c>
      <c r="D33" s="47"/>
      <c r="E33" s="58">
        <v>185</v>
      </c>
      <c r="F33" s="58">
        <v>194.9</v>
      </c>
      <c r="G33" s="58">
        <v>205.6</v>
      </c>
      <c r="H33" s="58">
        <v>210.9</v>
      </c>
      <c r="I33" s="79">
        <v>198.3</v>
      </c>
    </row>
    <row r="34" spans="1:9" ht="27" customHeight="1">
      <c r="A34" s="2" t="s">
        <v>199</v>
      </c>
      <c r="E34" s="38"/>
      <c r="F34" s="38"/>
      <c r="G34" s="38"/>
      <c r="H34" s="38"/>
      <c r="I34" s="39"/>
    </row>
    <row r="35" spans="1:9" ht="27" customHeight="1">
      <c r="A35" s="8" t="s">
        <v>104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32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219</v>
      </c>
      <c r="E1" s="13"/>
      <c r="F1" s="13"/>
      <c r="G1" s="13"/>
    </row>
    <row r="2" spans="1:25" ht="15" customHeight="1"/>
    <row r="3" spans="1:25" ht="15" customHeight="1">
      <c r="A3" s="14" t="s">
        <v>254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211</v>
      </c>
      <c r="B5" s="12"/>
      <c r="C5" s="12"/>
      <c r="D5" s="12"/>
      <c r="K5" s="15"/>
      <c r="O5" s="15" t="s">
        <v>47</v>
      </c>
    </row>
    <row r="6" spans="1:25" ht="15.9" customHeight="1">
      <c r="A6" s="114" t="s">
        <v>48</v>
      </c>
      <c r="B6" s="107"/>
      <c r="C6" s="107"/>
      <c r="D6" s="107"/>
      <c r="E6" s="107"/>
      <c r="F6" s="111" t="s">
        <v>255</v>
      </c>
      <c r="G6" s="112"/>
      <c r="H6" s="111" t="s">
        <v>256</v>
      </c>
      <c r="I6" s="112"/>
      <c r="J6" s="111" t="s">
        <v>257</v>
      </c>
      <c r="K6" s="112"/>
      <c r="L6" s="111" t="s">
        <v>258</v>
      </c>
      <c r="M6" s="112"/>
      <c r="N6" s="111" t="s">
        <v>259</v>
      </c>
      <c r="O6" s="112"/>
    </row>
    <row r="7" spans="1:25" ht="15.9" customHeight="1">
      <c r="A7" s="107"/>
      <c r="B7" s="107"/>
      <c r="C7" s="107"/>
      <c r="D7" s="107"/>
      <c r="E7" s="107"/>
      <c r="F7" s="51" t="s">
        <v>210</v>
      </c>
      <c r="G7" s="51" t="s">
        <v>214</v>
      </c>
      <c r="H7" s="51" t="s">
        <v>210</v>
      </c>
      <c r="I7" s="89" t="s">
        <v>223</v>
      </c>
      <c r="J7" s="51" t="s">
        <v>210</v>
      </c>
      <c r="K7" s="89" t="s">
        <v>260</v>
      </c>
      <c r="L7" s="51" t="s">
        <v>210</v>
      </c>
      <c r="M7" s="89" t="s">
        <v>223</v>
      </c>
      <c r="N7" s="51" t="s">
        <v>210</v>
      </c>
      <c r="O7" s="89" t="s">
        <v>260</v>
      </c>
    </row>
    <row r="8" spans="1:25" ht="15.9" customHeight="1">
      <c r="A8" s="102" t="s">
        <v>82</v>
      </c>
      <c r="B8" s="61" t="s">
        <v>49</v>
      </c>
      <c r="C8" s="87"/>
      <c r="D8" s="87"/>
      <c r="E8" s="88" t="s">
        <v>40</v>
      </c>
      <c r="F8" s="90">
        <v>1007.2</v>
      </c>
      <c r="G8" s="90">
        <v>1522.1</v>
      </c>
      <c r="H8" s="90">
        <v>1045.8399999999999</v>
      </c>
      <c r="I8" s="90">
        <v>1029.0999999999999</v>
      </c>
      <c r="J8" s="90">
        <v>100.79</v>
      </c>
      <c r="K8" s="90">
        <v>128.19999999999999</v>
      </c>
      <c r="L8" s="90">
        <v>1984</v>
      </c>
      <c r="M8" s="90">
        <v>1698</v>
      </c>
      <c r="N8" s="90">
        <v>3221</v>
      </c>
      <c r="O8" s="90">
        <v>3453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2"/>
      <c r="B9" s="63"/>
      <c r="C9" s="87" t="s">
        <v>50</v>
      </c>
      <c r="D9" s="87"/>
      <c r="E9" s="88" t="s">
        <v>41</v>
      </c>
      <c r="F9" s="90">
        <v>867.32</v>
      </c>
      <c r="G9" s="90">
        <v>1488</v>
      </c>
      <c r="H9" s="90">
        <v>919.08</v>
      </c>
      <c r="I9" s="90">
        <v>1021.5</v>
      </c>
      <c r="J9" s="90">
        <v>100.79</v>
      </c>
      <c r="K9" s="90">
        <v>128.19999999999999</v>
      </c>
      <c r="L9" s="90">
        <v>1979</v>
      </c>
      <c r="M9" s="90">
        <v>1682</v>
      </c>
      <c r="N9" s="90">
        <v>3221</v>
      </c>
      <c r="O9" s="90">
        <v>3453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2"/>
      <c r="B10" s="62"/>
      <c r="C10" s="87" t="s">
        <v>51</v>
      </c>
      <c r="D10" s="87"/>
      <c r="E10" s="88" t="s">
        <v>42</v>
      </c>
      <c r="F10" s="90">
        <v>139.9</v>
      </c>
      <c r="G10" s="90">
        <v>34.1</v>
      </c>
      <c r="H10" s="90">
        <v>126.75</v>
      </c>
      <c r="I10" s="90">
        <v>7.6</v>
      </c>
      <c r="J10" s="67">
        <v>0</v>
      </c>
      <c r="K10" s="67">
        <v>0</v>
      </c>
      <c r="L10" s="90">
        <v>5</v>
      </c>
      <c r="M10" s="90">
        <v>16</v>
      </c>
      <c r="N10" s="90">
        <v>0</v>
      </c>
      <c r="O10" s="90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2"/>
      <c r="B11" s="61" t="s">
        <v>52</v>
      </c>
      <c r="C11" s="87"/>
      <c r="D11" s="87"/>
      <c r="E11" s="88" t="s">
        <v>43</v>
      </c>
      <c r="F11" s="90">
        <v>1621.1</v>
      </c>
      <c r="G11" s="90">
        <v>1795.4</v>
      </c>
      <c r="H11" s="90">
        <v>1176.06</v>
      </c>
      <c r="I11" s="90">
        <v>1094</v>
      </c>
      <c r="J11" s="90">
        <v>68.69</v>
      </c>
      <c r="K11" s="90">
        <v>84.7</v>
      </c>
      <c r="L11" s="90">
        <v>1677</v>
      </c>
      <c r="M11" s="90">
        <v>1677</v>
      </c>
      <c r="N11" s="90">
        <v>3200</v>
      </c>
      <c r="O11" s="90">
        <v>3499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2"/>
      <c r="B12" s="63"/>
      <c r="C12" s="87" t="s">
        <v>53</v>
      </c>
      <c r="D12" s="87"/>
      <c r="E12" s="88" t="s">
        <v>44</v>
      </c>
      <c r="F12" s="90">
        <v>1545.8</v>
      </c>
      <c r="G12" s="90">
        <v>1733.5</v>
      </c>
      <c r="H12" s="90">
        <v>1049.3</v>
      </c>
      <c r="I12" s="90">
        <v>1094</v>
      </c>
      <c r="J12" s="90">
        <v>68.69</v>
      </c>
      <c r="K12" s="90">
        <v>84.7</v>
      </c>
      <c r="L12" s="90">
        <v>1677</v>
      </c>
      <c r="M12" s="90">
        <v>1652</v>
      </c>
      <c r="N12" s="90">
        <v>3200</v>
      </c>
      <c r="O12" s="90">
        <v>3482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2"/>
      <c r="B13" s="62"/>
      <c r="C13" s="87" t="s">
        <v>54</v>
      </c>
      <c r="D13" s="87"/>
      <c r="E13" s="88" t="s">
        <v>45</v>
      </c>
      <c r="F13" s="90">
        <v>75.3</v>
      </c>
      <c r="G13" s="90">
        <v>61.9</v>
      </c>
      <c r="H13" s="67">
        <v>126.75</v>
      </c>
      <c r="I13" s="67">
        <v>0</v>
      </c>
      <c r="J13" s="67">
        <v>0</v>
      </c>
      <c r="K13" s="67">
        <v>0</v>
      </c>
      <c r="L13" s="90">
        <v>0.1</v>
      </c>
      <c r="M13" s="90">
        <v>24</v>
      </c>
      <c r="N13" s="90">
        <v>0</v>
      </c>
      <c r="O13" s="90">
        <v>17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2"/>
      <c r="B14" s="87" t="s">
        <v>55</v>
      </c>
      <c r="C14" s="87"/>
      <c r="D14" s="87"/>
      <c r="E14" s="88" t="s">
        <v>145</v>
      </c>
      <c r="F14" s="90">
        <f t="shared" ref="F14:O15" si="0">F9-F12</f>
        <v>-678.4799999999999</v>
      </c>
      <c r="G14" s="90">
        <f t="shared" si="0"/>
        <v>-245.5</v>
      </c>
      <c r="H14" s="90">
        <f t="shared" si="0"/>
        <v>-130.21999999999991</v>
      </c>
      <c r="I14" s="90">
        <f t="shared" si="0"/>
        <v>-72.5</v>
      </c>
      <c r="J14" s="90">
        <f t="shared" si="0"/>
        <v>32.100000000000009</v>
      </c>
      <c r="K14" s="90">
        <f t="shared" si="0"/>
        <v>43.499999999999986</v>
      </c>
      <c r="L14" s="90">
        <f t="shared" si="0"/>
        <v>302</v>
      </c>
      <c r="M14" s="90">
        <f t="shared" si="0"/>
        <v>30</v>
      </c>
      <c r="N14" s="90">
        <f t="shared" si="0"/>
        <v>21</v>
      </c>
      <c r="O14" s="90">
        <f t="shared" si="0"/>
        <v>-29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2"/>
      <c r="B15" s="87" t="s">
        <v>56</v>
      </c>
      <c r="C15" s="87"/>
      <c r="D15" s="87"/>
      <c r="E15" s="88" t="s">
        <v>96</v>
      </c>
      <c r="F15" s="90">
        <f t="shared" si="0"/>
        <v>64.600000000000009</v>
      </c>
      <c r="G15" s="90">
        <f t="shared" si="0"/>
        <v>-27.799999999999997</v>
      </c>
      <c r="H15" s="90">
        <f t="shared" si="0"/>
        <v>0</v>
      </c>
      <c r="I15" s="90">
        <f t="shared" si="0"/>
        <v>7.6</v>
      </c>
      <c r="J15" s="90">
        <f t="shared" si="0"/>
        <v>0</v>
      </c>
      <c r="K15" s="90">
        <f t="shared" si="0"/>
        <v>0</v>
      </c>
      <c r="L15" s="90">
        <f t="shared" si="0"/>
        <v>4.9000000000000004</v>
      </c>
      <c r="M15" s="90">
        <f t="shared" si="0"/>
        <v>-8</v>
      </c>
      <c r="N15" s="90">
        <f t="shared" si="0"/>
        <v>0</v>
      </c>
      <c r="O15" s="90">
        <f t="shared" si="0"/>
        <v>-17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2"/>
      <c r="B16" s="87" t="s">
        <v>57</v>
      </c>
      <c r="C16" s="87"/>
      <c r="D16" s="87"/>
      <c r="E16" s="88" t="s">
        <v>97</v>
      </c>
      <c r="F16" s="90">
        <f t="shared" ref="F16:O16" si="1">F8-F11</f>
        <v>-613.89999999999986</v>
      </c>
      <c r="G16" s="90">
        <f t="shared" si="1"/>
        <v>-273.30000000000018</v>
      </c>
      <c r="H16" s="90">
        <f t="shared" si="1"/>
        <v>-130.22000000000003</v>
      </c>
      <c r="I16" s="90">
        <f t="shared" si="1"/>
        <v>-64.900000000000091</v>
      </c>
      <c r="J16" s="90">
        <f t="shared" si="1"/>
        <v>32.100000000000009</v>
      </c>
      <c r="K16" s="90">
        <f t="shared" si="1"/>
        <v>43.499999999999986</v>
      </c>
      <c r="L16" s="90">
        <f t="shared" si="1"/>
        <v>307</v>
      </c>
      <c r="M16" s="90">
        <f t="shared" si="1"/>
        <v>21</v>
      </c>
      <c r="N16" s="90">
        <f t="shared" si="1"/>
        <v>21</v>
      </c>
      <c r="O16" s="90">
        <f t="shared" si="1"/>
        <v>-46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2"/>
      <c r="B17" s="87" t="s">
        <v>58</v>
      </c>
      <c r="C17" s="87"/>
      <c r="D17" s="87"/>
      <c r="E17" s="51"/>
      <c r="F17" s="67">
        <v>0</v>
      </c>
      <c r="G17" s="67">
        <v>0</v>
      </c>
      <c r="H17" s="67">
        <v>5170.8</v>
      </c>
      <c r="I17" s="67">
        <v>5040.6000000000004</v>
      </c>
      <c r="J17" s="90">
        <v>0</v>
      </c>
      <c r="K17" s="90">
        <v>0</v>
      </c>
      <c r="L17" s="90">
        <v>0</v>
      </c>
      <c r="M17" s="90">
        <v>0</v>
      </c>
      <c r="N17" s="67">
        <v>24</v>
      </c>
      <c r="O17" s="68">
        <v>46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2"/>
      <c r="B18" s="87" t="s">
        <v>59</v>
      </c>
      <c r="C18" s="87"/>
      <c r="D18" s="87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2" t="s">
        <v>83</v>
      </c>
      <c r="B19" s="61" t="s">
        <v>60</v>
      </c>
      <c r="C19" s="87"/>
      <c r="D19" s="87"/>
      <c r="E19" s="88"/>
      <c r="F19" s="90">
        <v>2657.9</v>
      </c>
      <c r="G19" s="90">
        <v>265.7</v>
      </c>
      <c r="H19" s="90">
        <v>653.20000000000005</v>
      </c>
      <c r="I19" s="90">
        <v>1057.5</v>
      </c>
      <c r="J19" s="90">
        <v>0</v>
      </c>
      <c r="K19" s="90">
        <v>0</v>
      </c>
      <c r="L19" s="90">
        <v>350</v>
      </c>
      <c r="M19" s="90">
        <v>36</v>
      </c>
      <c r="N19" s="90">
        <v>1200</v>
      </c>
      <c r="O19" s="90">
        <v>1423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2"/>
      <c r="B20" s="62"/>
      <c r="C20" s="87" t="s">
        <v>61</v>
      </c>
      <c r="D20" s="87"/>
      <c r="E20" s="88"/>
      <c r="F20" s="90">
        <v>2391</v>
      </c>
      <c r="G20" s="90">
        <v>0</v>
      </c>
      <c r="H20" s="90">
        <v>74</v>
      </c>
      <c r="I20" s="90">
        <v>176</v>
      </c>
      <c r="J20" s="90">
        <v>0</v>
      </c>
      <c r="K20" s="67">
        <v>0</v>
      </c>
      <c r="L20" s="90">
        <v>186</v>
      </c>
      <c r="M20" s="90">
        <v>36</v>
      </c>
      <c r="N20" s="90">
        <v>391</v>
      </c>
      <c r="O20" s="90">
        <v>437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2"/>
      <c r="B21" s="80" t="s">
        <v>62</v>
      </c>
      <c r="C21" s="87"/>
      <c r="D21" s="87"/>
      <c r="E21" s="88" t="s">
        <v>261</v>
      </c>
      <c r="F21" s="90">
        <v>2657.9</v>
      </c>
      <c r="G21" s="90">
        <v>265.7</v>
      </c>
      <c r="H21" s="90">
        <v>653.20000000000005</v>
      </c>
      <c r="I21" s="90">
        <v>1057.5</v>
      </c>
      <c r="J21" s="90">
        <v>0</v>
      </c>
      <c r="K21" s="90">
        <v>0</v>
      </c>
      <c r="L21" s="90">
        <v>350</v>
      </c>
      <c r="M21" s="90">
        <v>36</v>
      </c>
      <c r="N21" s="90">
        <v>1200</v>
      </c>
      <c r="O21" s="90">
        <v>1423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2"/>
      <c r="B22" s="61" t="s">
        <v>63</v>
      </c>
      <c r="C22" s="87"/>
      <c r="D22" s="87"/>
      <c r="E22" s="88" t="s">
        <v>262</v>
      </c>
      <c r="F22" s="90">
        <v>2804.1</v>
      </c>
      <c r="G22" s="90">
        <v>2284.8000000000002</v>
      </c>
      <c r="H22" s="90">
        <v>741.2</v>
      </c>
      <c r="I22" s="90">
        <v>1086.4000000000001</v>
      </c>
      <c r="J22" s="90">
        <v>200</v>
      </c>
      <c r="K22" s="90">
        <v>200</v>
      </c>
      <c r="L22" s="90">
        <v>457</v>
      </c>
      <c r="M22" s="90">
        <v>295</v>
      </c>
      <c r="N22" s="90">
        <v>2072</v>
      </c>
      <c r="O22" s="90">
        <v>1656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2"/>
      <c r="B23" s="62" t="s">
        <v>64</v>
      </c>
      <c r="C23" s="87" t="s">
        <v>65</v>
      </c>
      <c r="D23" s="87"/>
      <c r="E23" s="88"/>
      <c r="F23" s="90">
        <v>205.47</v>
      </c>
      <c r="G23" s="90">
        <v>125.2</v>
      </c>
      <c r="H23" s="90">
        <v>322.98</v>
      </c>
      <c r="I23" s="90">
        <v>506.3</v>
      </c>
      <c r="J23" s="90">
        <v>0</v>
      </c>
      <c r="K23" s="90">
        <v>0</v>
      </c>
      <c r="L23" s="90">
        <v>248</v>
      </c>
      <c r="M23" s="90">
        <v>232</v>
      </c>
      <c r="N23" s="90">
        <v>610</v>
      </c>
      <c r="O23" s="90">
        <v>578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2"/>
      <c r="B24" s="87" t="s">
        <v>99</v>
      </c>
      <c r="C24" s="87"/>
      <c r="D24" s="87"/>
      <c r="E24" s="88" t="s">
        <v>263</v>
      </c>
      <c r="F24" s="90">
        <f t="shared" ref="F24:O24" si="2">F21-F22</f>
        <v>-146.19999999999982</v>
      </c>
      <c r="G24" s="90">
        <f t="shared" si="2"/>
        <v>-2019.1000000000001</v>
      </c>
      <c r="H24" s="90">
        <f>H21-H22</f>
        <v>-88</v>
      </c>
      <c r="I24" s="90">
        <f t="shared" si="2"/>
        <v>-28.900000000000091</v>
      </c>
      <c r="J24" s="90">
        <f t="shared" si="2"/>
        <v>-200</v>
      </c>
      <c r="K24" s="90">
        <f t="shared" si="2"/>
        <v>-200</v>
      </c>
      <c r="L24" s="90">
        <f t="shared" si="2"/>
        <v>-107</v>
      </c>
      <c r="M24" s="90">
        <f t="shared" si="2"/>
        <v>-259</v>
      </c>
      <c r="N24" s="90">
        <f t="shared" si="2"/>
        <v>-872</v>
      </c>
      <c r="O24" s="90">
        <f t="shared" si="2"/>
        <v>-233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2"/>
      <c r="B25" s="61" t="s">
        <v>66</v>
      </c>
      <c r="C25" s="61"/>
      <c r="D25" s="61"/>
      <c r="E25" s="115" t="s">
        <v>100</v>
      </c>
      <c r="F25" s="117">
        <v>146.19999999999999</v>
      </c>
      <c r="G25" s="105">
        <v>2019.1</v>
      </c>
      <c r="H25" s="105">
        <v>88</v>
      </c>
      <c r="I25" s="105">
        <v>28.900000000000091</v>
      </c>
      <c r="J25" s="105">
        <v>200</v>
      </c>
      <c r="K25" s="105">
        <v>200</v>
      </c>
      <c r="L25" s="105">
        <v>107</v>
      </c>
      <c r="M25" s="105">
        <v>259</v>
      </c>
      <c r="N25" s="105">
        <v>872</v>
      </c>
      <c r="O25" s="105">
        <v>233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2"/>
      <c r="B26" s="80" t="s">
        <v>67</v>
      </c>
      <c r="C26" s="80"/>
      <c r="D26" s="80"/>
      <c r="E26" s="116"/>
      <c r="F26" s="118"/>
      <c r="G26" s="106"/>
      <c r="H26" s="106"/>
      <c r="I26" s="106"/>
      <c r="J26" s="106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2"/>
      <c r="B27" s="87" t="s">
        <v>264</v>
      </c>
      <c r="C27" s="87"/>
      <c r="D27" s="87"/>
      <c r="E27" s="88" t="s">
        <v>265</v>
      </c>
      <c r="F27" s="90">
        <f t="shared" ref="F27:O27" si="3">F24+F25</f>
        <v>0</v>
      </c>
      <c r="G27" s="90">
        <f t="shared" si="3"/>
        <v>0</v>
      </c>
      <c r="H27" s="90">
        <f t="shared" si="3"/>
        <v>0</v>
      </c>
      <c r="I27" s="90">
        <f t="shared" si="3"/>
        <v>0</v>
      </c>
      <c r="J27" s="90">
        <f t="shared" si="3"/>
        <v>0</v>
      </c>
      <c r="K27" s="90">
        <f t="shared" si="3"/>
        <v>0</v>
      </c>
      <c r="L27" s="90">
        <f t="shared" si="3"/>
        <v>0</v>
      </c>
      <c r="M27" s="90">
        <f t="shared" si="3"/>
        <v>0</v>
      </c>
      <c r="N27" s="90">
        <f t="shared" si="3"/>
        <v>0</v>
      </c>
      <c r="O27" s="9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266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7" t="s">
        <v>68</v>
      </c>
      <c r="B30" s="107"/>
      <c r="C30" s="107"/>
      <c r="D30" s="107"/>
      <c r="E30" s="107"/>
      <c r="F30" s="108" t="s">
        <v>249</v>
      </c>
      <c r="G30" s="108"/>
      <c r="H30" s="108" t="s">
        <v>250</v>
      </c>
      <c r="I30" s="108"/>
      <c r="J30" s="108" t="s">
        <v>251</v>
      </c>
      <c r="K30" s="108"/>
      <c r="L30" s="109" t="s">
        <v>267</v>
      </c>
      <c r="M30" s="109"/>
      <c r="N30" s="110" t="s">
        <v>268</v>
      </c>
      <c r="O30" s="108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7"/>
      <c r="B31" s="107"/>
      <c r="C31" s="107"/>
      <c r="D31" s="107"/>
      <c r="E31" s="107"/>
      <c r="F31" s="51" t="s">
        <v>210</v>
      </c>
      <c r="G31" s="89" t="s">
        <v>260</v>
      </c>
      <c r="H31" s="51" t="s">
        <v>210</v>
      </c>
      <c r="I31" s="89" t="s">
        <v>223</v>
      </c>
      <c r="J31" s="51" t="s">
        <v>210</v>
      </c>
      <c r="K31" s="89" t="s">
        <v>223</v>
      </c>
      <c r="L31" s="51" t="s">
        <v>210</v>
      </c>
      <c r="M31" s="89" t="s">
        <v>260</v>
      </c>
      <c r="N31" s="51" t="s">
        <v>210</v>
      </c>
      <c r="O31" s="89" t="s">
        <v>223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2" t="s">
        <v>84</v>
      </c>
      <c r="B32" s="61" t="s">
        <v>49</v>
      </c>
      <c r="C32" s="87"/>
      <c r="D32" s="87"/>
      <c r="E32" s="88" t="s">
        <v>40</v>
      </c>
      <c r="F32" s="90">
        <v>560</v>
      </c>
      <c r="G32" s="90">
        <v>490</v>
      </c>
      <c r="H32" s="90">
        <v>156</v>
      </c>
      <c r="I32" s="90">
        <v>401</v>
      </c>
      <c r="J32" s="90">
        <v>1708</v>
      </c>
      <c r="K32" s="90">
        <v>319</v>
      </c>
      <c r="L32" s="90">
        <v>0</v>
      </c>
      <c r="M32" s="90">
        <v>0</v>
      </c>
      <c r="N32" s="90">
        <v>0</v>
      </c>
      <c r="O32" s="90">
        <v>0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3"/>
      <c r="B33" s="63"/>
      <c r="C33" s="61" t="s">
        <v>69</v>
      </c>
      <c r="D33" s="87"/>
      <c r="E33" s="88"/>
      <c r="F33" s="90">
        <v>479</v>
      </c>
      <c r="G33" s="90">
        <v>335</v>
      </c>
      <c r="H33" s="90">
        <v>43</v>
      </c>
      <c r="I33" s="90">
        <v>351</v>
      </c>
      <c r="J33" s="90">
        <v>1703</v>
      </c>
      <c r="K33" s="90">
        <v>315</v>
      </c>
      <c r="L33" s="90">
        <v>0</v>
      </c>
      <c r="M33" s="90">
        <v>0</v>
      </c>
      <c r="N33" s="90">
        <v>0</v>
      </c>
      <c r="O33" s="90">
        <v>0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3"/>
      <c r="B34" s="63"/>
      <c r="C34" s="62"/>
      <c r="D34" s="87" t="s">
        <v>70</v>
      </c>
      <c r="E34" s="88"/>
      <c r="F34" s="90">
        <v>467</v>
      </c>
      <c r="G34" s="90">
        <v>331</v>
      </c>
      <c r="H34" s="90">
        <v>0</v>
      </c>
      <c r="I34" s="90">
        <v>311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3"/>
      <c r="B35" s="62"/>
      <c r="C35" s="80" t="s">
        <v>71</v>
      </c>
      <c r="D35" s="87"/>
      <c r="E35" s="88"/>
      <c r="F35" s="90">
        <v>81</v>
      </c>
      <c r="G35" s="90">
        <v>4</v>
      </c>
      <c r="H35" s="90">
        <v>113</v>
      </c>
      <c r="I35" s="90">
        <v>50</v>
      </c>
      <c r="J35" s="68">
        <v>5</v>
      </c>
      <c r="K35" s="68">
        <v>3</v>
      </c>
      <c r="L35" s="90">
        <v>0</v>
      </c>
      <c r="M35" s="90">
        <v>0</v>
      </c>
      <c r="N35" s="90">
        <v>0</v>
      </c>
      <c r="O35" s="90">
        <v>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3"/>
      <c r="B36" s="61" t="s">
        <v>52</v>
      </c>
      <c r="C36" s="87"/>
      <c r="D36" s="87"/>
      <c r="E36" s="88" t="s">
        <v>41</v>
      </c>
      <c r="F36" s="90">
        <v>360</v>
      </c>
      <c r="G36" s="90">
        <v>490</v>
      </c>
      <c r="H36" s="90">
        <v>148</v>
      </c>
      <c r="I36" s="90">
        <v>66</v>
      </c>
      <c r="J36" s="90">
        <v>16</v>
      </c>
      <c r="K36" s="90">
        <v>17</v>
      </c>
      <c r="L36" s="90">
        <v>0</v>
      </c>
      <c r="M36" s="90">
        <v>0</v>
      </c>
      <c r="N36" s="90">
        <v>0</v>
      </c>
      <c r="O36" s="90">
        <v>0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3"/>
      <c r="B37" s="63"/>
      <c r="C37" s="87" t="s">
        <v>72</v>
      </c>
      <c r="D37" s="87"/>
      <c r="E37" s="88"/>
      <c r="F37" s="90">
        <v>326</v>
      </c>
      <c r="G37" s="90">
        <v>443</v>
      </c>
      <c r="H37" s="90">
        <v>98</v>
      </c>
      <c r="I37" s="90">
        <v>16</v>
      </c>
      <c r="J37" s="90">
        <v>14</v>
      </c>
      <c r="K37" s="90">
        <v>15</v>
      </c>
      <c r="L37" s="90">
        <v>0</v>
      </c>
      <c r="M37" s="90">
        <v>0</v>
      </c>
      <c r="N37" s="90">
        <v>0</v>
      </c>
      <c r="O37" s="90">
        <v>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3"/>
      <c r="B38" s="62"/>
      <c r="C38" s="87" t="s">
        <v>73</v>
      </c>
      <c r="D38" s="87"/>
      <c r="E38" s="88"/>
      <c r="F38" s="90">
        <v>34</v>
      </c>
      <c r="G38" s="90">
        <v>47</v>
      </c>
      <c r="H38" s="90">
        <v>50</v>
      </c>
      <c r="I38" s="90">
        <v>50</v>
      </c>
      <c r="J38" s="90">
        <v>2</v>
      </c>
      <c r="K38" s="68">
        <v>2</v>
      </c>
      <c r="L38" s="90">
        <v>0</v>
      </c>
      <c r="M38" s="90">
        <v>0</v>
      </c>
      <c r="N38" s="90">
        <v>0</v>
      </c>
      <c r="O38" s="90">
        <v>0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3"/>
      <c r="B39" s="47" t="s">
        <v>74</v>
      </c>
      <c r="C39" s="47"/>
      <c r="D39" s="47"/>
      <c r="E39" s="88" t="s">
        <v>147</v>
      </c>
      <c r="F39" s="90">
        <f t="shared" ref="F39:L39" si="4">F32-F36</f>
        <v>200</v>
      </c>
      <c r="G39" s="90">
        <f t="shared" si="4"/>
        <v>0</v>
      </c>
      <c r="H39" s="90">
        <f t="shared" si="4"/>
        <v>8</v>
      </c>
      <c r="I39" s="90">
        <f t="shared" si="4"/>
        <v>335</v>
      </c>
      <c r="J39" s="90">
        <f t="shared" si="4"/>
        <v>1692</v>
      </c>
      <c r="K39" s="90">
        <f t="shared" si="4"/>
        <v>302</v>
      </c>
      <c r="L39" s="90">
        <f t="shared" si="4"/>
        <v>0</v>
      </c>
      <c r="M39" s="90">
        <v>0</v>
      </c>
      <c r="N39" s="90">
        <v>0</v>
      </c>
      <c r="O39" s="90"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2" t="s">
        <v>85</v>
      </c>
      <c r="B40" s="61" t="s">
        <v>75</v>
      </c>
      <c r="C40" s="87"/>
      <c r="D40" s="87"/>
      <c r="E40" s="88" t="s">
        <v>43</v>
      </c>
      <c r="F40" s="90">
        <v>2344</v>
      </c>
      <c r="G40" s="90">
        <v>2018</v>
      </c>
      <c r="H40" s="90">
        <v>0</v>
      </c>
      <c r="I40" s="90">
        <v>0</v>
      </c>
      <c r="J40" s="90">
        <v>0</v>
      </c>
      <c r="K40" s="90">
        <v>20</v>
      </c>
      <c r="L40" s="90">
        <v>12</v>
      </c>
      <c r="M40" s="90">
        <v>12</v>
      </c>
      <c r="N40" s="90">
        <v>119</v>
      </c>
      <c r="O40" s="90">
        <v>119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4"/>
      <c r="B41" s="62"/>
      <c r="C41" s="87" t="s">
        <v>76</v>
      </c>
      <c r="D41" s="87"/>
      <c r="E41" s="88"/>
      <c r="F41" s="68">
        <v>1458</v>
      </c>
      <c r="G41" s="68">
        <v>1331</v>
      </c>
      <c r="H41" s="68">
        <v>0</v>
      </c>
      <c r="I41" s="68">
        <v>0</v>
      </c>
      <c r="J41" s="90">
        <v>0</v>
      </c>
      <c r="K41" s="90">
        <v>0</v>
      </c>
      <c r="L41" s="90">
        <f t="shared" ref="L41:O41" si="5">L34-L38</f>
        <v>0</v>
      </c>
      <c r="M41" s="90">
        <f t="shared" si="5"/>
        <v>0</v>
      </c>
      <c r="N41" s="90">
        <f t="shared" si="5"/>
        <v>0</v>
      </c>
      <c r="O41" s="90">
        <f t="shared" si="5"/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4"/>
      <c r="B42" s="61" t="s">
        <v>63</v>
      </c>
      <c r="C42" s="87"/>
      <c r="D42" s="87"/>
      <c r="E42" s="88" t="s">
        <v>44</v>
      </c>
      <c r="F42" s="90">
        <v>2575</v>
      </c>
      <c r="G42" s="90">
        <v>2203</v>
      </c>
      <c r="H42" s="90">
        <v>63</v>
      </c>
      <c r="I42" s="90">
        <v>0</v>
      </c>
      <c r="J42" s="90">
        <v>1785</v>
      </c>
      <c r="K42" s="90">
        <v>37</v>
      </c>
      <c r="L42" s="90">
        <v>12</v>
      </c>
      <c r="M42" s="90">
        <v>12</v>
      </c>
      <c r="N42" s="90">
        <v>119</v>
      </c>
      <c r="O42" s="90">
        <v>119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4"/>
      <c r="B43" s="62"/>
      <c r="C43" s="87" t="s">
        <v>77</v>
      </c>
      <c r="D43" s="87"/>
      <c r="E43" s="88"/>
      <c r="F43" s="90">
        <v>801</v>
      </c>
      <c r="G43" s="90">
        <v>1929</v>
      </c>
      <c r="H43" s="90">
        <v>0</v>
      </c>
      <c r="I43" s="90">
        <v>0</v>
      </c>
      <c r="J43" s="68"/>
      <c r="K43" s="68">
        <v>18</v>
      </c>
      <c r="L43" s="90">
        <v>10</v>
      </c>
      <c r="M43" s="90">
        <v>10</v>
      </c>
      <c r="N43" s="90">
        <v>98</v>
      </c>
      <c r="O43" s="90">
        <v>96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4"/>
      <c r="B44" s="87" t="s">
        <v>74</v>
      </c>
      <c r="C44" s="87"/>
      <c r="D44" s="87"/>
      <c r="E44" s="88" t="s">
        <v>103</v>
      </c>
      <c r="F44" s="68">
        <f t="shared" ref="F44:O44" si="6">F40-F42</f>
        <v>-231</v>
      </c>
      <c r="G44" s="68">
        <f t="shared" si="6"/>
        <v>-185</v>
      </c>
      <c r="H44" s="68">
        <f t="shared" si="6"/>
        <v>-63</v>
      </c>
      <c r="I44" s="68">
        <f t="shared" si="6"/>
        <v>0</v>
      </c>
      <c r="J44" s="68">
        <f t="shared" si="6"/>
        <v>-1785</v>
      </c>
      <c r="K44" s="68">
        <f t="shared" si="6"/>
        <v>-17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2" t="s">
        <v>86</v>
      </c>
      <c r="B45" s="47" t="s">
        <v>78</v>
      </c>
      <c r="C45" s="47"/>
      <c r="D45" s="47"/>
      <c r="E45" s="88" t="s">
        <v>148</v>
      </c>
      <c r="F45" s="90">
        <f t="shared" ref="F45:O45" si="7">F39+F44</f>
        <v>-31</v>
      </c>
      <c r="G45" s="90">
        <f t="shared" si="7"/>
        <v>-185</v>
      </c>
      <c r="H45" s="90">
        <f t="shared" si="7"/>
        <v>-55</v>
      </c>
      <c r="I45" s="90">
        <f t="shared" si="7"/>
        <v>335</v>
      </c>
      <c r="J45" s="90">
        <f t="shared" si="7"/>
        <v>-93</v>
      </c>
      <c r="K45" s="90">
        <f t="shared" si="7"/>
        <v>285</v>
      </c>
      <c r="L45" s="90">
        <f t="shared" si="7"/>
        <v>0</v>
      </c>
      <c r="M45" s="90">
        <f t="shared" si="7"/>
        <v>0</v>
      </c>
      <c r="N45" s="90">
        <f t="shared" si="7"/>
        <v>0</v>
      </c>
      <c r="O45" s="90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4"/>
      <c r="B46" s="87" t="s">
        <v>79</v>
      </c>
      <c r="C46" s="87"/>
      <c r="D46" s="87"/>
      <c r="E46" s="87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90">
        <v>0</v>
      </c>
      <c r="M46" s="90">
        <v>0</v>
      </c>
      <c r="N46" s="68">
        <v>0</v>
      </c>
      <c r="O46" s="68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4"/>
      <c r="B47" s="87" t="s">
        <v>80</v>
      </c>
      <c r="C47" s="87"/>
      <c r="D47" s="87"/>
      <c r="E47" s="87"/>
      <c r="F47" s="90">
        <v>236</v>
      </c>
      <c r="G47" s="90">
        <v>266</v>
      </c>
      <c r="H47" s="90">
        <v>1036</v>
      </c>
      <c r="I47" s="90">
        <v>1091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4"/>
      <c r="B48" s="87" t="s">
        <v>81</v>
      </c>
      <c r="C48" s="87"/>
      <c r="D48" s="87"/>
      <c r="E48" s="87"/>
      <c r="F48" s="90">
        <v>2</v>
      </c>
      <c r="G48" s="90">
        <v>76</v>
      </c>
      <c r="H48" s="90">
        <v>1030</v>
      </c>
      <c r="I48" s="90">
        <v>1091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104</v>
      </c>
      <c r="O49" s="6"/>
    </row>
    <row r="50" spans="1:15" ht="15.9" customHeight="1">
      <c r="A50" s="8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Normal="100" zoomScaleSheetLayoutView="100" workbookViewId="0">
      <selection activeCell="E51" sqref="E51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219</v>
      </c>
      <c r="D1" s="42"/>
    </row>
    <row r="3" spans="1:14" ht="15" customHeight="1">
      <c r="A3" s="14" t="s">
        <v>149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212</v>
      </c>
      <c r="C5" s="43"/>
      <c r="D5" s="43"/>
      <c r="H5" s="15"/>
      <c r="L5" s="15"/>
      <c r="N5" s="15" t="s">
        <v>150</v>
      </c>
    </row>
    <row r="6" spans="1:14" ht="15" customHeight="1">
      <c r="A6" s="44"/>
      <c r="B6" s="45"/>
      <c r="C6" s="45"/>
      <c r="D6" s="86"/>
      <c r="E6" s="119" t="s">
        <v>220</v>
      </c>
      <c r="F6" s="119"/>
      <c r="G6" s="121" t="s">
        <v>221</v>
      </c>
      <c r="H6" s="121"/>
      <c r="I6" s="119" t="s">
        <v>222</v>
      </c>
      <c r="J6" s="119"/>
      <c r="K6" s="119"/>
      <c r="L6" s="119"/>
      <c r="M6" s="119"/>
      <c r="N6" s="119"/>
    </row>
    <row r="7" spans="1:14" ht="15" customHeight="1">
      <c r="A7" s="18"/>
      <c r="B7" s="19"/>
      <c r="C7" s="19"/>
      <c r="D7" s="60"/>
      <c r="E7" s="91" t="s">
        <v>210</v>
      </c>
      <c r="F7" s="91" t="s">
        <v>223</v>
      </c>
      <c r="G7" s="91" t="s">
        <v>210</v>
      </c>
      <c r="H7" s="91" t="s">
        <v>224</v>
      </c>
      <c r="I7" s="91" t="s">
        <v>210</v>
      </c>
      <c r="J7" s="91" t="s">
        <v>223</v>
      </c>
      <c r="K7" s="91" t="s">
        <v>210</v>
      </c>
      <c r="L7" s="91" t="s">
        <v>223</v>
      </c>
      <c r="M7" s="91" t="s">
        <v>210</v>
      </c>
      <c r="N7" s="91" t="s">
        <v>223</v>
      </c>
    </row>
    <row r="8" spans="1:14" ht="18" customHeight="1">
      <c r="A8" s="98" t="s">
        <v>151</v>
      </c>
      <c r="B8" s="81" t="s">
        <v>152</v>
      </c>
      <c r="C8" s="82"/>
      <c r="D8" s="82"/>
      <c r="E8" s="83">
        <v>31</v>
      </c>
      <c r="F8" s="83">
        <v>31</v>
      </c>
      <c r="G8" s="83">
        <v>2</v>
      </c>
      <c r="H8" s="83">
        <v>2</v>
      </c>
      <c r="I8" s="83">
        <v>1</v>
      </c>
      <c r="J8" s="83">
        <v>1</v>
      </c>
      <c r="K8" s="83"/>
      <c r="L8" s="83"/>
      <c r="M8" s="83"/>
      <c r="N8" s="83"/>
    </row>
    <row r="9" spans="1:14" ht="18" customHeight="1">
      <c r="A9" s="98"/>
      <c r="B9" s="98" t="s">
        <v>153</v>
      </c>
      <c r="C9" s="87" t="s">
        <v>154</v>
      </c>
      <c r="D9" s="87"/>
      <c r="E9" s="83">
        <v>499</v>
      </c>
      <c r="F9" s="83">
        <v>499</v>
      </c>
      <c r="G9" s="83">
        <v>1070</v>
      </c>
      <c r="H9" s="83">
        <v>1070</v>
      </c>
      <c r="I9" s="83">
        <v>1505</v>
      </c>
      <c r="J9" s="83">
        <v>1505</v>
      </c>
      <c r="K9" s="83"/>
      <c r="L9" s="83"/>
      <c r="M9" s="83"/>
      <c r="N9" s="83"/>
    </row>
    <row r="10" spans="1:14" ht="18" customHeight="1">
      <c r="A10" s="98"/>
      <c r="B10" s="98"/>
      <c r="C10" s="87" t="s">
        <v>155</v>
      </c>
      <c r="D10" s="87"/>
      <c r="E10" s="83">
        <v>266</v>
      </c>
      <c r="F10" s="83">
        <v>266</v>
      </c>
      <c r="G10" s="83">
        <v>535</v>
      </c>
      <c r="H10" s="83">
        <v>535</v>
      </c>
      <c r="I10" s="83">
        <v>1505</v>
      </c>
      <c r="J10" s="83">
        <v>1505</v>
      </c>
      <c r="K10" s="83"/>
      <c r="L10" s="83"/>
      <c r="M10" s="83"/>
      <c r="N10" s="83"/>
    </row>
    <row r="11" spans="1:14" ht="18" customHeight="1">
      <c r="A11" s="98"/>
      <c r="B11" s="98"/>
      <c r="C11" s="87" t="s">
        <v>156</v>
      </c>
      <c r="D11" s="87"/>
      <c r="E11" s="83">
        <v>134</v>
      </c>
      <c r="F11" s="83">
        <v>134</v>
      </c>
      <c r="G11" s="92">
        <v>0</v>
      </c>
      <c r="H11" s="83">
        <v>0</v>
      </c>
      <c r="I11" s="83">
        <v>0</v>
      </c>
      <c r="J11" s="83">
        <v>0</v>
      </c>
      <c r="K11" s="83"/>
      <c r="L11" s="83"/>
      <c r="M11" s="83"/>
      <c r="N11" s="83"/>
    </row>
    <row r="12" spans="1:14" ht="18" customHeight="1">
      <c r="A12" s="98"/>
      <c r="B12" s="98"/>
      <c r="C12" s="87" t="s">
        <v>157</v>
      </c>
      <c r="D12" s="87"/>
      <c r="E12" s="83">
        <v>99</v>
      </c>
      <c r="F12" s="83">
        <v>99</v>
      </c>
      <c r="G12" s="92">
        <v>0</v>
      </c>
      <c r="H12" s="83">
        <v>0</v>
      </c>
      <c r="I12" s="83">
        <v>0</v>
      </c>
      <c r="J12" s="83">
        <v>0</v>
      </c>
      <c r="K12" s="83"/>
      <c r="L12" s="83"/>
      <c r="M12" s="83"/>
      <c r="N12" s="83"/>
    </row>
    <row r="13" spans="1:14" ht="18" customHeight="1">
      <c r="A13" s="98"/>
      <c r="B13" s="98"/>
      <c r="C13" s="87" t="s">
        <v>158</v>
      </c>
      <c r="D13" s="87"/>
      <c r="E13" s="83">
        <v>0</v>
      </c>
      <c r="F13" s="83">
        <v>0</v>
      </c>
      <c r="G13" s="92">
        <v>0</v>
      </c>
      <c r="H13" s="83">
        <v>0</v>
      </c>
      <c r="I13" s="83">
        <v>0</v>
      </c>
      <c r="J13" s="83">
        <v>0</v>
      </c>
      <c r="K13" s="83"/>
      <c r="L13" s="83"/>
      <c r="M13" s="83"/>
      <c r="N13" s="83"/>
    </row>
    <row r="14" spans="1:14" ht="18" customHeight="1">
      <c r="A14" s="98"/>
      <c r="B14" s="98"/>
      <c r="C14" s="87" t="s">
        <v>159</v>
      </c>
      <c r="D14" s="87"/>
      <c r="E14" s="83">
        <v>0</v>
      </c>
      <c r="F14" s="83">
        <v>0</v>
      </c>
      <c r="G14" s="83">
        <v>535</v>
      </c>
      <c r="H14" s="83">
        <v>535</v>
      </c>
      <c r="I14" s="83">
        <v>0</v>
      </c>
      <c r="J14" s="83">
        <v>0</v>
      </c>
      <c r="K14" s="83"/>
      <c r="L14" s="83"/>
      <c r="M14" s="83"/>
      <c r="N14" s="83"/>
    </row>
    <row r="15" spans="1:14" ht="18" customHeight="1">
      <c r="A15" s="98" t="s">
        <v>160</v>
      </c>
      <c r="B15" s="98" t="s">
        <v>161</v>
      </c>
      <c r="C15" s="87" t="s">
        <v>162</v>
      </c>
      <c r="D15" s="87"/>
      <c r="E15" s="90">
        <v>333</v>
      </c>
      <c r="F15" s="90">
        <v>413</v>
      </c>
      <c r="G15" s="90">
        <v>96.9</v>
      </c>
      <c r="H15" s="90">
        <v>82</v>
      </c>
      <c r="I15" s="90">
        <v>714</v>
      </c>
      <c r="J15" s="90">
        <v>643</v>
      </c>
      <c r="K15" s="90"/>
      <c r="L15" s="90"/>
      <c r="M15" s="90"/>
      <c r="N15" s="90"/>
    </row>
    <row r="16" spans="1:14" ht="18" customHeight="1">
      <c r="A16" s="98"/>
      <c r="B16" s="98"/>
      <c r="C16" s="87" t="s">
        <v>163</v>
      </c>
      <c r="D16" s="87"/>
      <c r="E16" s="90">
        <v>313</v>
      </c>
      <c r="F16" s="90">
        <v>250</v>
      </c>
      <c r="G16" s="90">
        <v>1067.5999999999999</v>
      </c>
      <c r="H16" s="90">
        <v>1080</v>
      </c>
      <c r="I16" s="90">
        <v>4267</v>
      </c>
      <c r="J16" s="90">
        <v>4263</v>
      </c>
      <c r="K16" s="90"/>
      <c r="L16" s="90"/>
      <c r="M16" s="90"/>
      <c r="N16" s="90"/>
    </row>
    <row r="17" spans="1:15" ht="18" customHeight="1">
      <c r="A17" s="98"/>
      <c r="B17" s="98"/>
      <c r="C17" s="87" t="s">
        <v>164</v>
      </c>
      <c r="D17" s="87"/>
      <c r="E17" s="90">
        <v>51</v>
      </c>
      <c r="F17" s="90">
        <v>0</v>
      </c>
      <c r="G17" s="90">
        <v>0.8</v>
      </c>
      <c r="H17" s="90">
        <v>0</v>
      </c>
      <c r="I17" s="90"/>
      <c r="J17" s="90">
        <v>0</v>
      </c>
      <c r="K17" s="90"/>
      <c r="L17" s="90"/>
      <c r="M17" s="90"/>
      <c r="N17" s="90"/>
    </row>
    <row r="18" spans="1:15" ht="18" customHeight="1">
      <c r="A18" s="98"/>
      <c r="B18" s="98"/>
      <c r="C18" s="87" t="s">
        <v>165</v>
      </c>
      <c r="D18" s="87"/>
      <c r="E18" s="90">
        <v>697</v>
      </c>
      <c r="F18" s="90">
        <v>663</v>
      </c>
      <c r="G18" s="90">
        <v>1164.5</v>
      </c>
      <c r="H18" s="90">
        <v>1161</v>
      </c>
      <c r="I18" s="90">
        <v>4981</v>
      </c>
      <c r="J18" s="90">
        <v>4906</v>
      </c>
      <c r="K18" s="90"/>
      <c r="L18" s="90"/>
      <c r="M18" s="90"/>
      <c r="N18" s="90"/>
    </row>
    <row r="19" spans="1:15" ht="18" customHeight="1">
      <c r="A19" s="98"/>
      <c r="B19" s="98" t="s">
        <v>166</v>
      </c>
      <c r="C19" s="87" t="s">
        <v>167</v>
      </c>
      <c r="D19" s="87"/>
      <c r="E19" s="90">
        <v>175</v>
      </c>
      <c r="F19" s="90">
        <v>229</v>
      </c>
      <c r="G19" s="90">
        <v>10.8</v>
      </c>
      <c r="H19" s="90">
        <v>13</v>
      </c>
      <c r="I19" s="90">
        <v>40</v>
      </c>
      <c r="J19" s="90">
        <v>44</v>
      </c>
      <c r="K19" s="90"/>
      <c r="L19" s="90"/>
      <c r="M19" s="90"/>
      <c r="N19" s="90"/>
    </row>
    <row r="20" spans="1:15" ht="18" customHeight="1">
      <c r="A20" s="98"/>
      <c r="B20" s="98"/>
      <c r="C20" s="87" t="s">
        <v>168</v>
      </c>
      <c r="D20" s="87"/>
      <c r="E20" s="90">
        <v>105</v>
      </c>
      <c r="F20" s="90">
        <v>40</v>
      </c>
      <c r="G20" s="90">
        <v>11.8</v>
      </c>
      <c r="H20" s="90">
        <v>12</v>
      </c>
      <c r="I20" s="90">
        <v>21</v>
      </c>
      <c r="J20" s="90">
        <v>10</v>
      </c>
      <c r="K20" s="90"/>
      <c r="L20" s="90"/>
      <c r="M20" s="90"/>
      <c r="N20" s="90"/>
    </row>
    <row r="21" spans="1:15" ht="18" customHeight="1">
      <c r="A21" s="98"/>
      <c r="B21" s="98"/>
      <c r="C21" s="87" t="s">
        <v>169</v>
      </c>
      <c r="D21" s="87"/>
      <c r="E21" s="84">
        <v>0</v>
      </c>
      <c r="F21" s="84">
        <v>0</v>
      </c>
      <c r="G21" s="84">
        <v>0</v>
      </c>
      <c r="H21" s="84">
        <v>0</v>
      </c>
      <c r="I21" s="84">
        <v>3406</v>
      </c>
      <c r="J21" s="84">
        <v>3339</v>
      </c>
      <c r="K21" s="84"/>
      <c r="L21" s="84"/>
      <c r="M21" s="84"/>
      <c r="N21" s="84"/>
    </row>
    <row r="22" spans="1:15" ht="18" customHeight="1">
      <c r="A22" s="98"/>
      <c r="B22" s="98"/>
      <c r="C22" s="47" t="s">
        <v>170</v>
      </c>
      <c r="D22" s="47"/>
      <c r="E22" s="90">
        <v>280</v>
      </c>
      <c r="F22" s="90">
        <v>269</v>
      </c>
      <c r="G22" s="90">
        <v>22.6</v>
      </c>
      <c r="H22" s="90">
        <v>25</v>
      </c>
      <c r="I22" s="90">
        <v>3468</v>
      </c>
      <c r="J22" s="90">
        <v>3393</v>
      </c>
      <c r="K22" s="90"/>
      <c r="L22" s="90"/>
      <c r="M22" s="90"/>
      <c r="N22" s="90"/>
    </row>
    <row r="23" spans="1:15" ht="18" customHeight="1">
      <c r="A23" s="98"/>
      <c r="B23" s="98" t="s">
        <v>171</v>
      </c>
      <c r="C23" s="87" t="s">
        <v>172</v>
      </c>
      <c r="D23" s="87"/>
      <c r="E23" s="90">
        <v>499</v>
      </c>
      <c r="F23" s="90">
        <v>499</v>
      </c>
      <c r="G23" s="90">
        <v>1070</v>
      </c>
      <c r="H23" s="90">
        <v>1070</v>
      </c>
      <c r="I23" s="90">
        <v>1505</v>
      </c>
      <c r="J23" s="90">
        <v>1505</v>
      </c>
      <c r="K23" s="90"/>
      <c r="L23" s="90"/>
      <c r="M23" s="90"/>
      <c r="N23" s="90"/>
    </row>
    <row r="24" spans="1:15" ht="18" customHeight="1">
      <c r="A24" s="98"/>
      <c r="B24" s="98"/>
      <c r="C24" s="87" t="s">
        <v>173</v>
      </c>
      <c r="D24" s="87"/>
      <c r="E24" s="90">
        <v>-82</v>
      </c>
      <c r="F24" s="90">
        <v>-105</v>
      </c>
      <c r="G24" s="90">
        <v>71.900000000000006</v>
      </c>
      <c r="H24" s="90">
        <v>66</v>
      </c>
      <c r="I24" s="90">
        <v>8</v>
      </c>
      <c r="J24" s="90">
        <v>8</v>
      </c>
      <c r="K24" s="90"/>
      <c r="L24" s="90"/>
      <c r="M24" s="90"/>
      <c r="N24" s="90"/>
    </row>
    <row r="25" spans="1:15" ht="18" customHeight="1">
      <c r="A25" s="98"/>
      <c r="B25" s="98"/>
      <c r="C25" s="87" t="s">
        <v>174</v>
      </c>
      <c r="D25" s="87"/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/>
      <c r="L25" s="90"/>
      <c r="M25" s="90"/>
      <c r="N25" s="90"/>
    </row>
    <row r="26" spans="1:15" ht="18" customHeight="1">
      <c r="A26" s="98"/>
      <c r="B26" s="98"/>
      <c r="C26" s="87" t="s">
        <v>175</v>
      </c>
      <c r="D26" s="87"/>
      <c r="E26" s="90">
        <v>417</v>
      </c>
      <c r="F26" s="90">
        <v>394</v>
      </c>
      <c r="G26" s="90">
        <v>1141.9000000000001</v>
      </c>
      <c r="H26" s="90">
        <v>1136</v>
      </c>
      <c r="I26" s="90">
        <v>1513</v>
      </c>
      <c r="J26" s="90">
        <v>1513</v>
      </c>
      <c r="K26" s="90"/>
      <c r="L26" s="90"/>
      <c r="M26" s="90"/>
      <c r="N26" s="90"/>
    </row>
    <row r="27" spans="1:15" ht="18" customHeight="1">
      <c r="A27" s="98"/>
      <c r="B27" s="87" t="s">
        <v>176</v>
      </c>
      <c r="C27" s="87"/>
      <c r="D27" s="87"/>
      <c r="E27" s="90">
        <v>697</v>
      </c>
      <c r="F27" s="90">
        <v>663</v>
      </c>
      <c r="G27" s="90">
        <v>1164.5</v>
      </c>
      <c r="H27" s="90">
        <v>1161</v>
      </c>
      <c r="I27" s="90">
        <v>4981</v>
      </c>
      <c r="J27" s="90">
        <v>4906</v>
      </c>
      <c r="K27" s="90"/>
      <c r="L27" s="90"/>
      <c r="M27" s="90"/>
      <c r="N27" s="90"/>
    </row>
    <row r="28" spans="1:15" ht="18" customHeight="1">
      <c r="A28" s="98" t="s">
        <v>177</v>
      </c>
      <c r="B28" s="98" t="s">
        <v>178</v>
      </c>
      <c r="C28" s="87" t="s">
        <v>179</v>
      </c>
      <c r="D28" s="85" t="s">
        <v>40</v>
      </c>
      <c r="E28" s="90">
        <v>497</v>
      </c>
      <c r="F28" s="90">
        <v>324</v>
      </c>
      <c r="G28" s="90">
        <v>49.3</v>
      </c>
      <c r="H28" s="90">
        <v>49</v>
      </c>
      <c r="I28" s="90">
        <v>327</v>
      </c>
      <c r="J28" s="90">
        <v>317</v>
      </c>
      <c r="K28" s="90"/>
      <c r="L28" s="90"/>
      <c r="M28" s="90"/>
      <c r="N28" s="90"/>
    </row>
    <row r="29" spans="1:15" ht="18" customHeight="1">
      <c r="A29" s="98"/>
      <c r="B29" s="98"/>
      <c r="C29" s="87" t="s">
        <v>180</v>
      </c>
      <c r="D29" s="85" t="s">
        <v>41</v>
      </c>
      <c r="E29" s="90">
        <v>1297</v>
      </c>
      <c r="F29" s="90">
        <v>1018</v>
      </c>
      <c r="G29" s="90">
        <v>17.600000000000001</v>
      </c>
      <c r="H29" s="90">
        <v>15</v>
      </c>
      <c r="I29" s="90">
        <v>300</v>
      </c>
      <c r="J29" s="90">
        <v>281</v>
      </c>
      <c r="K29" s="90"/>
      <c r="L29" s="90"/>
      <c r="M29" s="90"/>
      <c r="N29" s="90"/>
    </row>
    <row r="30" spans="1:15" ht="18" customHeight="1">
      <c r="A30" s="98"/>
      <c r="B30" s="98"/>
      <c r="C30" s="87" t="s">
        <v>181</v>
      </c>
      <c r="D30" s="85" t="s">
        <v>182</v>
      </c>
      <c r="E30" s="90">
        <v>84</v>
      </c>
      <c r="F30" s="90">
        <v>68</v>
      </c>
      <c r="G30" s="90">
        <v>23.4</v>
      </c>
      <c r="H30" s="90">
        <v>22</v>
      </c>
      <c r="I30" s="90">
        <v>27</v>
      </c>
      <c r="J30" s="90">
        <v>36</v>
      </c>
      <c r="K30" s="90"/>
      <c r="L30" s="90"/>
      <c r="M30" s="90"/>
      <c r="N30" s="90"/>
    </row>
    <row r="31" spans="1:15" ht="18" customHeight="1">
      <c r="A31" s="98"/>
      <c r="B31" s="98"/>
      <c r="C31" s="47" t="s">
        <v>183</v>
      </c>
      <c r="D31" s="85" t="s">
        <v>225</v>
      </c>
      <c r="E31" s="90">
        <f t="shared" ref="E31:I31" si="0">E28-E29-E30</f>
        <v>-884</v>
      </c>
      <c r="F31" s="90">
        <f t="shared" si="0"/>
        <v>-762</v>
      </c>
      <c r="G31" s="90">
        <f t="shared" si="0"/>
        <v>8.2999999999999972</v>
      </c>
      <c r="H31" s="90">
        <f t="shared" si="0"/>
        <v>12</v>
      </c>
      <c r="I31" s="90">
        <f t="shared" si="0"/>
        <v>0</v>
      </c>
      <c r="J31" s="90">
        <f>J28-J29-J30</f>
        <v>0</v>
      </c>
      <c r="K31" s="90">
        <f t="shared" ref="K31:N31" si="1">K28-K29-K30</f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7"/>
    </row>
    <row r="32" spans="1:15" ht="18" customHeight="1">
      <c r="A32" s="98"/>
      <c r="B32" s="98"/>
      <c r="C32" s="87" t="s">
        <v>184</v>
      </c>
      <c r="D32" s="85" t="s">
        <v>226</v>
      </c>
      <c r="E32" s="90">
        <v>3</v>
      </c>
      <c r="F32" s="90">
        <v>21</v>
      </c>
      <c r="G32" s="90">
        <v>0.9</v>
      </c>
      <c r="H32" s="90">
        <v>1</v>
      </c>
      <c r="I32" s="93">
        <v>0</v>
      </c>
      <c r="J32" s="90">
        <v>0</v>
      </c>
      <c r="K32" s="90"/>
      <c r="L32" s="90"/>
      <c r="M32" s="90"/>
      <c r="N32" s="90"/>
    </row>
    <row r="33" spans="1:14" ht="18" customHeight="1">
      <c r="A33" s="98"/>
      <c r="B33" s="98"/>
      <c r="C33" s="87" t="s">
        <v>185</v>
      </c>
      <c r="D33" s="85" t="s">
        <v>227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/>
      <c r="L33" s="90"/>
      <c r="M33" s="90"/>
      <c r="N33" s="90"/>
    </row>
    <row r="34" spans="1:14" ht="18" customHeight="1">
      <c r="A34" s="98"/>
      <c r="B34" s="98"/>
      <c r="C34" s="47" t="s">
        <v>186</v>
      </c>
      <c r="D34" s="85" t="s">
        <v>228</v>
      </c>
      <c r="E34" s="90">
        <f t="shared" ref="E34:N34" si="2">E31+E32-E33</f>
        <v>-881</v>
      </c>
      <c r="F34" s="90">
        <f t="shared" si="2"/>
        <v>-741</v>
      </c>
      <c r="G34" s="90">
        <f t="shared" si="2"/>
        <v>9.1999999999999975</v>
      </c>
      <c r="H34" s="90">
        <f t="shared" si="2"/>
        <v>13</v>
      </c>
      <c r="I34" s="90">
        <f t="shared" si="2"/>
        <v>0</v>
      </c>
      <c r="J34" s="90">
        <f t="shared" si="2"/>
        <v>0</v>
      </c>
      <c r="K34" s="90">
        <f t="shared" si="2"/>
        <v>0</v>
      </c>
      <c r="L34" s="90">
        <f t="shared" si="2"/>
        <v>0</v>
      </c>
      <c r="M34" s="90">
        <f t="shared" si="2"/>
        <v>0</v>
      </c>
      <c r="N34" s="90">
        <f t="shared" si="2"/>
        <v>0</v>
      </c>
    </row>
    <row r="35" spans="1:14" ht="18" customHeight="1">
      <c r="A35" s="98"/>
      <c r="B35" s="98" t="s">
        <v>187</v>
      </c>
      <c r="C35" s="87" t="s">
        <v>188</v>
      </c>
      <c r="D35" s="85" t="s">
        <v>229</v>
      </c>
      <c r="E35" s="90">
        <v>980</v>
      </c>
      <c r="F35" s="90">
        <v>944</v>
      </c>
      <c r="G35" s="90">
        <v>0</v>
      </c>
      <c r="H35" s="90">
        <v>0</v>
      </c>
      <c r="I35" s="90">
        <v>0</v>
      </c>
      <c r="J35" s="90">
        <v>0</v>
      </c>
      <c r="K35" s="90"/>
      <c r="L35" s="90"/>
      <c r="M35" s="90"/>
      <c r="N35" s="90"/>
    </row>
    <row r="36" spans="1:14" ht="18" customHeight="1">
      <c r="A36" s="98"/>
      <c r="B36" s="98"/>
      <c r="C36" s="87" t="s">
        <v>189</v>
      </c>
      <c r="D36" s="85" t="s">
        <v>230</v>
      </c>
      <c r="E36" s="90">
        <v>67</v>
      </c>
      <c r="F36" s="90">
        <v>5</v>
      </c>
      <c r="G36" s="90">
        <v>0</v>
      </c>
      <c r="H36" s="90">
        <v>0</v>
      </c>
      <c r="I36" s="90">
        <v>0</v>
      </c>
      <c r="J36" s="90">
        <v>0</v>
      </c>
      <c r="K36" s="90"/>
      <c r="L36" s="90"/>
      <c r="M36" s="90"/>
      <c r="N36" s="90"/>
    </row>
    <row r="37" spans="1:14" ht="18" customHeight="1">
      <c r="A37" s="98"/>
      <c r="B37" s="98"/>
      <c r="C37" s="87" t="s">
        <v>190</v>
      </c>
      <c r="D37" s="85" t="s">
        <v>231</v>
      </c>
      <c r="E37" s="90">
        <f t="shared" ref="E37:N37" si="3">E34+E35-E36</f>
        <v>32</v>
      </c>
      <c r="F37" s="90">
        <f t="shared" si="3"/>
        <v>198</v>
      </c>
      <c r="G37" s="90">
        <f t="shared" si="3"/>
        <v>9.1999999999999975</v>
      </c>
      <c r="H37" s="90">
        <f t="shared" si="3"/>
        <v>13</v>
      </c>
      <c r="I37" s="90">
        <f t="shared" si="3"/>
        <v>0</v>
      </c>
      <c r="J37" s="90">
        <f t="shared" si="3"/>
        <v>0</v>
      </c>
      <c r="K37" s="90">
        <f t="shared" si="3"/>
        <v>0</v>
      </c>
      <c r="L37" s="90">
        <f t="shared" si="3"/>
        <v>0</v>
      </c>
      <c r="M37" s="90">
        <f t="shared" si="3"/>
        <v>0</v>
      </c>
      <c r="N37" s="90">
        <f t="shared" si="3"/>
        <v>0</v>
      </c>
    </row>
    <row r="38" spans="1:14" ht="18" customHeight="1">
      <c r="A38" s="98"/>
      <c r="B38" s="98"/>
      <c r="C38" s="87" t="s">
        <v>191</v>
      </c>
      <c r="D38" s="85" t="s">
        <v>232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/>
      <c r="L38" s="90"/>
      <c r="M38" s="90"/>
      <c r="N38" s="90"/>
    </row>
    <row r="39" spans="1:14" ht="18" customHeight="1">
      <c r="A39" s="98"/>
      <c r="B39" s="98"/>
      <c r="C39" s="87" t="s">
        <v>192</v>
      </c>
      <c r="D39" s="85" t="s">
        <v>233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/>
      <c r="L39" s="90"/>
      <c r="M39" s="90"/>
      <c r="N39" s="90"/>
    </row>
    <row r="40" spans="1:14" ht="18" customHeight="1">
      <c r="A40" s="98"/>
      <c r="B40" s="98"/>
      <c r="C40" s="87" t="s">
        <v>193</v>
      </c>
      <c r="D40" s="85" t="s">
        <v>234</v>
      </c>
      <c r="E40" s="90">
        <v>10</v>
      </c>
      <c r="F40" s="90">
        <v>39</v>
      </c>
      <c r="G40" s="90">
        <v>3.7</v>
      </c>
      <c r="H40" s="90">
        <v>5</v>
      </c>
      <c r="I40" s="90">
        <v>0</v>
      </c>
      <c r="J40" s="90">
        <v>0</v>
      </c>
      <c r="K40" s="90"/>
      <c r="L40" s="90"/>
      <c r="M40" s="90"/>
      <c r="N40" s="90"/>
    </row>
    <row r="41" spans="1:14" ht="18" customHeight="1">
      <c r="A41" s="98"/>
      <c r="B41" s="98"/>
      <c r="C41" s="47" t="s">
        <v>194</v>
      </c>
      <c r="D41" s="85" t="s">
        <v>235</v>
      </c>
      <c r="E41" s="90">
        <f t="shared" ref="E41:N41" si="4">E34+E35-E36-E40</f>
        <v>22</v>
      </c>
      <c r="F41" s="90">
        <f t="shared" si="4"/>
        <v>159</v>
      </c>
      <c r="G41" s="90">
        <f t="shared" si="4"/>
        <v>5.4999999999999973</v>
      </c>
      <c r="H41" s="90">
        <f t="shared" si="4"/>
        <v>8</v>
      </c>
      <c r="I41" s="90">
        <f t="shared" si="4"/>
        <v>0</v>
      </c>
      <c r="J41" s="90">
        <f t="shared" si="4"/>
        <v>0</v>
      </c>
      <c r="K41" s="90">
        <f t="shared" si="4"/>
        <v>0</v>
      </c>
      <c r="L41" s="90">
        <f t="shared" si="4"/>
        <v>0</v>
      </c>
      <c r="M41" s="90">
        <f t="shared" si="4"/>
        <v>0</v>
      </c>
      <c r="N41" s="90">
        <f t="shared" si="4"/>
        <v>0</v>
      </c>
    </row>
    <row r="42" spans="1:14" ht="18" customHeight="1">
      <c r="A42" s="98"/>
      <c r="B42" s="98"/>
      <c r="C42" s="120" t="s">
        <v>195</v>
      </c>
      <c r="D42" s="120"/>
      <c r="E42" s="90">
        <f t="shared" ref="E42:N42" si="5">E37+E38-E39-E40</f>
        <v>22</v>
      </c>
      <c r="F42" s="90">
        <f t="shared" si="5"/>
        <v>159</v>
      </c>
      <c r="G42" s="90">
        <f t="shared" si="5"/>
        <v>5.4999999999999973</v>
      </c>
      <c r="H42" s="90">
        <f t="shared" si="5"/>
        <v>8</v>
      </c>
      <c r="I42" s="90">
        <f t="shared" si="5"/>
        <v>0</v>
      </c>
      <c r="J42" s="90">
        <f t="shared" si="5"/>
        <v>0</v>
      </c>
      <c r="K42" s="90">
        <f t="shared" si="5"/>
        <v>0</v>
      </c>
      <c r="L42" s="90">
        <f t="shared" si="5"/>
        <v>0</v>
      </c>
      <c r="M42" s="90">
        <f t="shared" si="5"/>
        <v>0</v>
      </c>
      <c r="N42" s="90">
        <f t="shared" si="5"/>
        <v>0</v>
      </c>
    </row>
    <row r="43" spans="1:14" ht="18" customHeight="1">
      <c r="A43" s="98"/>
      <c r="B43" s="98"/>
      <c r="C43" s="87" t="s">
        <v>196</v>
      </c>
      <c r="D43" s="85" t="s">
        <v>236</v>
      </c>
      <c r="E43" s="90">
        <v>-104</v>
      </c>
      <c r="F43" s="90">
        <v>-263</v>
      </c>
      <c r="G43" s="90">
        <v>66.3</v>
      </c>
      <c r="H43" s="90">
        <v>58</v>
      </c>
      <c r="I43" s="90">
        <v>8</v>
      </c>
      <c r="J43" s="90">
        <v>8</v>
      </c>
      <c r="K43" s="90"/>
      <c r="L43" s="90"/>
      <c r="M43" s="90"/>
      <c r="N43" s="90"/>
    </row>
    <row r="44" spans="1:14" ht="18" customHeight="1">
      <c r="A44" s="98"/>
      <c r="B44" s="98"/>
      <c r="C44" s="47" t="s">
        <v>197</v>
      </c>
      <c r="D44" s="88" t="s">
        <v>237</v>
      </c>
      <c r="E44" s="90">
        <f t="shared" ref="E44:I44" si="6">E41+E43</f>
        <v>-82</v>
      </c>
      <c r="F44" s="90">
        <f t="shared" si="6"/>
        <v>-104</v>
      </c>
      <c r="G44" s="90">
        <f t="shared" si="6"/>
        <v>71.8</v>
      </c>
      <c r="H44" s="90">
        <f t="shared" si="6"/>
        <v>66</v>
      </c>
      <c r="I44" s="90">
        <f t="shared" si="6"/>
        <v>8</v>
      </c>
      <c r="J44" s="90">
        <f>J41+J43</f>
        <v>8</v>
      </c>
      <c r="K44" s="90">
        <f t="shared" ref="K44:N44" si="7">K41+K43</f>
        <v>0</v>
      </c>
      <c r="L44" s="90">
        <f t="shared" si="7"/>
        <v>0</v>
      </c>
      <c r="M44" s="90">
        <f t="shared" si="7"/>
        <v>0</v>
      </c>
      <c r="N44" s="90">
        <f t="shared" si="7"/>
        <v>0</v>
      </c>
    </row>
    <row r="45" spans="1:14" ht="14.1" customHeight="1">
      <c r="A45" s="8" t="s">
        <v>198</v>
      </c>
    </row>
    <row r="46" spans="1:14" ht="14.1" customHeight="1">
      <c r="A46" s="8" t="s">
        <v>238</v>
      </c>
    </row>
    <row r="47" spans="1:14">
      <c r="A47" s="46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1500231</cp:lastModifiedBy>
  <cp:lastPrinted>2023-08-14T01:13:40Z</cp:lastPrinted>
  <dcterms:created xsi:type="dcterms:W3CDTF">1999-07-06T05:17:05Z</dcterms:created>
  <dcterms:modified xsi:type="dcterms:W3CDTF">2023-08-14T01:14:50Z</dcterms:modified>
</cp:coreProperties>
</file>